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TROL PANEL" sheetId="1" state="visible" r:id="rId3"/>
    <sheet name="DATA" sheetId="2" state="visible" r:id="rId4"/>
    <sheet name="Sheet2" sheetId="3" state="visible" r:id="rId5"/>
    <sheet name="Sheet1" sheetId="4" state="visible" r:id="rId6"/>
    <sheet name="grid" sheetId="5" state="visible" r:id="rId7"/>
  </sheets>
  <definedNames>
    <definedName function="false" hidden="false" localSheetId="4" name="_xlnm.Print_Area" vbProcedure="false">grid!$A$1:$S$21</definedName>
    <definedName function="false" hidden="false" name="discount" vbProcedure="false">grid!$D$3</definedName>
    <definedName function="false" hidden="false" name="fixed" vbProcedure="false">grid!$D$1</definedName>
    <definedName function="false" hidden="false" name="GDDATA" vbProcedure="false">#REF!</definedName>
    <definedName function="false" hidden="false" name="IFERCPRICES" vbProcedure="false">DATA!$A$2:$BZ$209</definedName>
    <definedName function="false" hidden="false" name="pipe1" vbProcedure="false">grid!$D$2</definedName>
    <definedName function="false" hidden="false" name="pipe2" vbProcedure="false">grid!$D$3</definedName>
    <definedName function="false" hidden="false" name="premium" vbProcedure="false">grid!$D$2</definedName>
    <definedName function="false" hidden="false" name="PROMPTSWAP" vbProcedure="false">Sheet1!$B$3:$C$894</definedName>
    <definedName function="false" hidden="false" name="strike" vbProcedure="false">grid!$M$1</definedName>
    <definedName function="false" hidden="false" name="SWAPFIXED" vbProcedure="false">Sheet2!$C$2</definedName>
    <definedName function="false" hidden="false" name="SWAPLOOK" vbProcedure="false">Sheet1!$A$3:$U$1091</definedName>
    <definedName function="false" hidden="false" name="SWAPPIPE1" vbProcedure="false">Sheet2!$C$3</definedName>
    <definedName function="false" hidden="false" name="SWAPPIPE2" vbProcedure="false">Sheet2!$C$4</definedName>
    <definedName function="false" hidden="false" name="type" vbProcedure="false">grid!$M$2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<sst xmlns="http://schemas.openxmlformats.org/spreadsheetml/2006/main" count="4301" uniqueCount="272">
  <si>
    <t xml:space="preserve">PIPE 1</t>
  </si>
  <si>
    <t xml:space="preserve">chicago</t>
  </si>
  <si>
    <t xml:space="preserve">PIPE2</t>
  </si>
  <si>
    <t xml:space="preserve">pepl</t>
  </si>
  <si>
    <t xml:space="preserve">NYMEX LD</t>
  </si>
  <si>
    <t xml:space="preserve">NYMEX L3</t>
  </si>
  <si>
    <t xml:space="preserve">KCBOT LD</t>
  </si>
  <si>
    <t xml:space="preserve">KCBOT L3</t>
  </si>
  <si>
    <t xml:space="preserve">CHICAGO</t>
  </si>
  <si>
    <t xml:space="preserve">PEPL</t>
  </si>
  <si>
    <t xml:space="preserve">CIG</t>
  </si>
  <si>
    <t xml:space="preserve">WAHA</t>
  </si>
  <si>
    <t xml:space="preserve">EPNG PB</t>
  </si>
  <si>
    <t xml:space="preserve">EPNG SJ</t>
  </si>
  <si>
    <t xml:space="preserve">HSC</t>
  </si>
  <si>
    <t xml:space="preserve">NORAM W</t>
  </si>
  <si>
    <t xml:space="preserve">SUMAS</t>
  </si>
  <si>
    <t xml:space="preserve">AECO $US</t>
  </si>
  <si>
    <t xml:space="preserve">NGPL MC</t>
  </si>
  <si>
    <t xml:space="preserve">NNG-TOK</t>
  </si>
  <si>
    <t xml:space="preserve">NNG DEMARC</t>
  </si>
  <si>
    <t xml:space="preserve">NORAM E</t>
  </si>
  <si>
    <t xml:space="preserve">NGPL STX</t>
  </si>
  <si>
    <t xml:space="preserve">NGPL LA</t>
  </si>
  <si>
    <t xml:space="preserve">TGT SL</t>
  </si>
  <si>
    <t xml:space="preserve">TETCO WLA</t>
  </si>
  <si>
    <t xml:space="preserve">TETCO ELA</t>
  </si>
  <si>
    <t xml:space="preserve">TRANSCO Z3</t>
  </si>
  <si>
    <t xml:space="preserve">TRANSCO Z6</t>
  </si>
  <si>
    <t xml:space="preserve">TETCO M3</t>
  </si>
  <si>
    <t xml:space="preserve">MICHCON</t>
  </si>
  <si>
    <t xml:space="preserve">CNG</t>
  </si>
  <si>
    <t xml:space="preserve">CGT APP</t>
  </si>
  <si>
    <t xml:space="preserve">SOCAL</t>
  </si>
  <si>
    <t xml:space="preserve">NYMEX</t>
  </si>
  <si>
    <t xml:space="preserve">ANR OK</t>
  </si>
  <si>
    <t xml:space="preserve">ep perm</t>
  </si>
  <si>
    <t xml:space="preserve">EP SJ</t>
  </si>
  <si>
    <t xml:space="preserve">fgt z2</t>
  </si>
  <si>
    <t xml:space="preserve">FIXED</t>
  </si>
  <si>
    <t xml:space="preserve">Henry Hub</t>
  </si>
  <si>
    <t xml:space="preserve">Katy Hub</t>
  </si>
  <si>
    <t xml:space="preserve">Kern River</t>
  </si>
  <si>
    <t xml:space="preserve">malin</t>
  </si>
  <si>
    <t xml:space="preserve">NGPL MC GDA</t>
  </si>
  <si>
    <t xml:space="preserve">ngpl txok</t>
  </si>
  <si>
    <t xml:space="preserve">NNG Vent</t>
  </si>
  <si>
    <t xml:space="preserve">NWPL CB</t>
  </si>
  <si>
    <t xml:space="preserve">NWPL RM</t>
  </si>
  <si>
    <t xml:space="preserve">ONG</t>
  </si>
  <si>
    <t xml:space="preserve">pge citygate</t>
  </si>
  <si>
    <t xml:space="preserve">Questar</t>
  </si>
  <si>
    <t xml:space="preserve">TGP Tx</t>
  </si>
  <si>
    <t xml:space="preserve">WNG</t>
  </si>
  <si>
    <t xml:space="preserve">TETCO STX</t>
  </si>
  <si>
    <t xml:space="preserve">GD HENRY HUB</t>
  </si>
  <si>
    <t xml:space="preserve">GD AECO</t>
  </si>
  <si>
    <t xml:space="preserve">GD CHICAGO</t>
  </si>
  <si>
    <t xml:space="preserve">GD EP PERM</t>
  </si>
  <si>
    <t xml:space="preserve">GD EP SJ</t>
  </si>
  <si>
    <t xml:space="preserve">GD NWPL RM</t>
  </si>
  <si>
    <t xml:space="preserve">GD PEPL</t>
  </si>
  <si>
    <t xml:space="preserve">GD SHIP</t>
  </si>
  <si>
    <t xml:space="preserve">GD SOCAL</t>
  </si>
  <si>
    <t xml:space="preserve">GD SUMAS</t>
  </si>
  <si>
    <t xml:space="preserve">GD TCO</t>
  </si>
  <si>
    <t xml:space="preserve">GD TRANSCO Z6</t>
  </si>
  <si>
    <t xml:space="preserve">GD WAHA</t>
  </si>
  <si>
    <t xml:space="preserve">GD MALIN</t>
  </si>
  <si>
    <t xml:space="preserve">HUBGDVOL</t>
  </si>
  <si>
    <t xml:space="preserve">NYMEXSVOL</t>
  </si>
  <si>
    <t xml:space="preserve">JAN-90</t>
  </si>
  <si>
    <t xml:space="preserve">          </t>
  </si>
  <si>
    <t xml:space="preserve">FEB-90</t>
  </si>
  <si>
    <t xml:space="preserve">MAR-90</t>
  </si>
  <si>
    <t xml:space="preserve">APR-90</t>
  </si>
  <si>
    <t xml:space="preserve">MAY-90</t>
  </si>
  <si>
    <t xml:space="preserve">JUN-90</t>
  </si>
  <si>
    <t xml:space="preserve">JUL-90</t>
  </si>
  <si>
    <t xml:space="preserve">AUG-90</t>
  </si>
  <si>
    <t xml:space="preserve">SEP-90</t>
  </si>
  <si>
    <t xml:space="preserve">OCT-90</t>
  </si>
  <si>
    <t xml:space="preserve">NOV-90</t>
  </si>
  <si>
    <t xml:space="preserve">DEC-90</t>
  </si>
  <si>
    <t xml:space="preserve">JAN-91</t>
  </si>
  <si>
    <t xml:space="preserve">FEB-91</t>
  </si>
  <si>
    <t xml:space="preserve">MAR-91</t>
  </si>
  <si>
    <t xml:space="preserve">APR-91</t>
  </si>
  <si>
    <t xml:space="preserve">MAY-91</t>
  </si>
  <si>
    <t xml:space="preserve">JUN-91</t>
  </si>
  <si>
    <t xml:space="preserve">JUL-91</t>
  </si>
  <si>
    <t xml:space="preserve">AUG-91</t>
  </si>
  <si>
    <t xml:space="preserve">SEP-91</t>
  </si>
  <si>
    <t xml:space="preserve">OCT-91</t>
  </si>
  <si>
    <t xml:space="preserve">NOV-91</t>
  </si>
  <si>
    <t xml:space="preserve">DEC-91</t>
  </si>
  <si>
    <t xml:space="preserve">JAN-92</t>
  </si>
  <si>
    <t xml:space="preserve">FEB-92</t>
  </si>
  <si>
    <t xml:space="preserve">MAR-92</t>
  </si>
  <si>
    <t xml:space="preserve">APR-92</t>
  </si>
  <si>
    <t xml:space="preserve">MAY-92</t>
  </si>
  <si>
    <t xml:space="preserve">JUN-92</t>
  </si>
  <si>
    <t xml:space="preserve">JUL-92</t>
  </si>
  <si>
    <t xml:space="preserve">AUG-92</t>
  </si>
  <si>
    <t xml:space="preserve">SEP-92</t>
  </si>
  <si>
    <t xml:space="preserve">OCT-92</t>
  </si>
  <si>
    <t xml:space="preserve">NOV-92</t>
  </si>
  <si>
    <t xml:space="preserve">DEC-92</t>
  </si>
  <si>
    <t xml:space="preserve">JAN-93</t>
  </si>
  <si>
    <t xml:space="preserve">FEB-93</t>
  </si>
  <si>
    <t xml:space="preserve">MAR-93</t>
  </si>
  <si>
    <t xml:space="preserve">APR-93</t>
  </si>
  <si>
    <t xml:space="preserve">MAY-93</t>
  </si>
  <si>
    <t xml:space="preserve">JUN-93</t>
  </si>
  <si>
    <t xml:space="preserve">JUL-93</t>
  </si>
  <si>
    <t xml:space="preserve">AUG-93</t>
  </si>
  <si>
    <t xml:space="preserve">SEP-93</t>
  </si>
  <si>
    <t xml:space="preserve">OCT-93</t>
  </si>
  <si>
    <t xml:space="preserve">NOV-93</t>
  </si>
  <si>
    <t xml:space="preserve">DEC-93</t>
  </si>
  <si>
    <t xml:space="preserve">JAN-94</t>
  </si>
  <si>
    <t xml:space="preserve">FEB-94</t>
  </si>
  <si>
    <t xml:space="preserve">MAR-94</t>
  </si>
  <si>
    <t xml:space="preserve">APR-94</t>
  </si>
  <si>
    <t xml:space="preserve">MAY-94</t>
  </si>
  <si>
    <t xml:space="preserve">JUN-94</t>
  </si>
  <si>
    <t xml:space="preserve">JUL-94</t>
  </si>
  <si>
    <t xml:space="preserve">AUG-94</t>
  </si>
  <si>
    <t xml:space="preserve">SEP-94</t>
  </si>
  <si>
    <t xml:space="preserve">OCT-94</t>
  </si>
  <si>
    <t xml:space="preserve">NOV-94</t>
  </si>
  <si>
    <t xml:space="preserve">DEC-94</t>
  </si>
  <si>
    <t xml:space="preserve">JAN-95</t>
  </si>
  <si>
    <t xml:space="preserve">FEB-95</t>
  </si>
  <si>
    <t xml:space="preserve">MAR-95</t>
  </si>
  <si>
    <t xml:space="preserve">APR-95</t>
  </si>
  <si>
    <t xml:space="preserve">MAY-95</t>
  </si>
  <si>
    <t xml:space="preserve">JUN-95</t>
  </si>
  <si>
    <t xml:space="preserve">JUL-95</t>
  </si>
  <si>
    <t xml:space="preserve">AUG-95</t>
  </si>
  <si>
    <t xml:space="preserve">SEP-95</t>
  </si>
  <si>
    <t xml:space="preserve">OCT-95</t>
  </si>
  <si>
    <t xml:space="preserve">NOV-95</t>
  </si>
  <si>
    <t xml:space="preserve">DEC-95</t>
  </si>
  <si>
    <t xml:space="preserve">JAN-96</t>
  </si>
  <si>
    <t xml:space="preserve">FEB-96</t>
  </si>
  <si>
    <t xml:space="preserve">MAR-96</t>
  </si>
  <si>
    <t xml:space="preserve">APR-96</t>
  </si>
  <si>
    <t xml:space="preserve">MAY-96</t>
  </si>
  <si>
    <t xml:space="preserve">JUN-96</t>
  </si>
  <si>
    <t xml:space="preserve">JUL-96</t>
  </si>
  <si>
    <t xml:space="preserve">AUG-96</t>
  </si>
  <si>
    <t xml:space="preserve">SEP-96</t>
  </si>
  <si>
    <t xml:space="preserve">OCT-96</t>
  </si>
  <si>
    <t xml:space="preserve">NOV-96</t>
  </si>
  <si>
    <t xml:space="preserve">DEC-96</t>
  </si>
  <si>
    <t xml:space="preserve">JAN-97</t>
  </si>
  <si>
    <t xml:space="preserve">FEB-97</t>
  </si>
  <si>
    <t xml:space="preserve">MAR-97</t>
  </si>
  <si>
    <t xml:space="preserve">APR-97</t>
  </si>
  <si>
    <t xml:space="preserve">MAY-97</t>
  </si>
  <si>
    <t xml:space="preserve">JUN-97</t>
  </si>
  <si>
    <t xml:space="preserve">JUL-97</t>
  </si>
  <si>
    <t xml:space="preserve">AUG-97</t>
  </si>
  <si>
    <t xml:space="preserve">SEP-97</t>
  </si>
  <si>
    <t xml:space="preserve">OCT-97</t>
  </si>
  <si>
    <t xml:space="preserve">NOV-97</t>
  </si>
  <si>
    <t xml:space="preserve">DEC-97</t>
  </si>
  <si>
    <t xml:space="preserve">JAN-98</t>
  </si>
  <si>
    <t xml:space="preserve">FEB-98</t>
  </si>
  <si>
    <t xml:space="preserve">MAR-98</t>
  </si>
  <si>
    <t xml:space="preserve">APR-98</t>
  </si>
  <si>
    <t xml:space="preserve">MAY-98</t>
  </si>
  <si>
    <t xml:space="preserve">JUN-98</t>
  </si>
  <si>
    <t xml:space="preserve">JUL-98</t>
  </si>
  <si>
    <t xml:space="preserve">AUG-98</t>
  </si>
  <si>
    <t xml:space="preserve">SEP-98</t>
  </si>
  <si>
    <t xml:space="preserve">OCT-98</t>
  </si>
  <si>
    <t xml:space="preserve">NOV-98</t>
  </si>
  <si>
    <t xml:space="preserve">DEC-98</t>
  </si>
  <si>
    <t xml:space="preserve">JAN-99</t>
  </si>
  <si>
    <t xml:space="preserve">FEB-99</t>
  </si>
  <si>
    <t xml:space="preserve">MAR-99</t>
  </si>
  <si>
    <t xml:space="preserve">APR-99</t>
  </si>
  <si>
    <t xml:space="preserve">May-99</t>
  </si>
  <si>
    <t xml:space="preserve">Jun-99</t>
  </si>
  <si>
    <t xml:space="preserve">JUL-99</t>
  </si>
  <si>
    <t xml:space="preserve">AUG-99</t>
  </si>
  <si>
    <t xml:space="preserve">SEP-99</t>
  </si>
  <si>
    <t xml:space="preserve">OCT-99</t>
  </si>
  <si>
    <t xml:space="preserve">NOV-99</t>
  </si>
  <si>
    <t xml:space="preserve">DEC-99</t>
  </si>
  <si>
    <t xml:space="preserve">JAN-00</t>
  </si>
  <si>
    <t xml:space="preserve">FEB-00</t>
  </si>
  <si>
    <t xml:space="preserve">MAR-00</t>
  </si>
  <si>
    <t xml:space="preserve">APR-00</t>
  </si>
  <si>
    <t xml:space="preserve">May-00</t>
  </si>
  <si>
    <t xml:space="preserve">Jun-00</t>
  </si>
  <si>
    <t xml:space="preserve">JUL-00</t>
  </si>
  <si>
    <t xml:space="preserve">AUG-00</t>
  </si>
  <si>
    <t xml:space="preserve">SEP-00</t>
  </si>
  <si>
    <t xml:space="preserve">OCT-00</t>
  </si>
  <si>
    <t xml:space="preserve">NOV-00</t>
  </si>
  <si>
    <t xml:space="preserve">DEC-00</t>
  </si>
  <si>
    <t xml:space="preserve">JAN-01</t>
  </si>
  <si>
    <t xml:space="preserve">FEB-01</t>
  </si>
  <si>
    <t xml:space="preserve">MAR-01</t>
  </si>
  <si>
    <t xml:space="preserve">APR-01</t>
  </si>
  <si>
    <t xml:space="preserve">May-01</t>
  </si>
  <si>
    <t xml:space="preserve">Jun-01</t>
  </si>
  <si>
    <t xml:space="preserve">JUL-01</t>
  </si>
  <si>
    <t xml:space="preserve">AUG-01</t>
  </si>
  <si>
    <t xml:space="preserve">SEP-01</t>
  </si>
  <si>
    <t xml:space="preserve">MONTH</t>
  </si>
  <si>
    <t xml:space="preserve">Fixed Price or Spread?</t>
  </si>
  <si>
    <t xml:space="preserve">Pipe One</t>
  </si>
  <si>
    <t xml:space="preserve">HIGH</t>
  </si>
  <si>
    <t xml:space="preserve">Pipe Two</t>
  </si>
  <si>
    <t xml:space="preserve">LOW</t>
  </si>
  <si>
    <t xml:space="preserve">ST DV</t>
  </si>
  <si>
    <t xml:space="preserve">Apr-Oct</t>
  </si>
  <si>
    <t xml:space="preserve">Nov-Mar</t>
  </si>
  <si>
    <t xml:space="preserve">Year</t>
  </si>
  <si>
    <t xml:space="preserve">AVG</t>
  </si>
  <si>
    <t xml:space="preserve">INDEX</t>
  </si>
  <si>
    <t xml:space="preserve">MAY-99</t>
  </si>
  <si>
    <t xml:space="preserve">JUN-99</t>
  </si>
  <si>
    <t xml:space="preserve">MAY-00</t>
  </si>
  <si>
    <t xml:space="preserve">JUN-00</t>
  </si>
  <si>
    <t xml:space="preserve">max</t>
  </si>
  <si>
    <t xml:space="preserve">min</t>
  </si>
  <si>
    <t xml:space="preserve">average</t>
  </si>
  <si>
    <t xml:space="preserve">Last 3 yrs.</t>
  </si>
  <si>
    <t xml:space="preserve"> </t>
  </si>
  <si>
    <t xml:space="preserve">Jan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</si>
  <si>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</si>
  <si>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</si>
  <si>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</si>
  <si>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</si>
  <si>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</si>
  <si>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</si>
  <si>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</si>
  <si>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</si>
  <si>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</si>
  <si>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PRICE</t>
  </si>
  <si>
    <t xml:space="preserve">EP PERM</t>
  </si>
  <si>
    <t xml:space="preserve">SHIP</t>
  </si>
  <si>
    <t xml:space="preserve">TCO</t>
  </si>
  <si>
    <t xml:space="preserve">MALIN</t>
  </si>
  <si>
    <t xml:space="preserve">CHICAGO BASIS</t>
  </si>
  <si>
    <t xml:space="preserve">EP PERM BASIS</t>
  </si>
  <si>
    <t xml:space="preserve">EP SJ BASIS</t>
  </si>
  <si>
    <t xml:space="preserve">NWPL RM BASIS</t>
  </si>
  <si>
    <t xml:space="preserve">PEPL BASIS</t>
  </si>
  <si>
    <t xml:space="preserve">SHIP BASIS</t>
  </si>
  <si>
    <t xml:space="preserve">SOCAL BASIS</t>
  </si>
  <si>
    <t xml:space="preserve">SUMAS BASIS</t>
  </si>
  <si>
    <t xml:space="preserve">TCO BASIS</t>
  </si>
  <si>
    <t xml:space="preserve">TRANSCO Z6 BASIS</t>
  </si>
  <si>
    <t xml:space="preserve">WAHA BASIS</t>
  </si>
  <si>
    <t xml:space="preserve">MALIN BASIS</t>
  </si>
  <si>
    <t xml:space="preserve">spread</t>
  </si>
  <si>
    <t xml:space="preserve">strike</t>
  </si>
  <si>
    <t xml:space="preserve">type</t>
  </si>
  <si>
    <t xml:space="preserve">put</t>
  </si>
  <si>
    <t xml:space="preserve">Feb</t>
  </si>
  <si>
    <t xml:space="preserve">Mar</t>
  </si>
  <si>
    <t xml:space="preserve">MAY-01</t>
  </si>
  <si>
    <t xml:space="preserve">JUN-01</t>
  </si>
  <si>
    <t xml:space="preserve">OCT-01</t>
  </si>
  <si>
    <t xml:space="preserve">NOV-01</t>
  </si>
  <si>
    <t xml:space="preserve">DEC-01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</si>
</sst>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0.00"/>
    <numFmt numFmtId="166" formatCode="0.0000"/>
    <numFmt numFmtId="167" formatCode="0.000"/>
    <numFmt numFmtId="168" formatCode="0.00%"/>
    <numFmt numFmtId="169" formatCode="[$-409]mmm\-yy"/>
    <numFmt numFmtId="170" formatCode="0.000_);[RED]\(0.000\)"/>
    <numFmt numFmtId="171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sz val="10"/>
      <name val="Arial"/>
      <family val="2"/>
    </font>
    <font>
      <b val="true"/>
      <sz val="8"/>
      <color rgb="FFFF0000"/>
      <name val="Arial"/>
      <family val="2"/>
    </font>
    <font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333300"/>
      <name val="Arial"/>
      <family val="2"/>
    </font>
    <font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b val="true"/>
      <u val="single"/>
      <sz val="7"/>
      <name val="Small Fonts"/>
      <family val="2"/>
    </font>
    <font>
      <b val="true"/>
      <sz val="7"/>
      <name val="Small Font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B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5.7"/>
  </cols>
  <sheetData>
    <row r="3" customFormat="false" ht="12.75" hidden="false" customHeight="false" outlineLevel="0" collapsed="false">
      <c r="A3" s="0" t="s">
        <v>0</v>
      </c>
      <c r="B3" s="1" t="s">
        <v>1</v>
      </c>
    </row>
    <row r="5" customFormat="false" ht="12.75" hidden="false" customHeight="false" outlineLevel="0" collapsed="false">
      <c r="A5" s="0" t="s">
        <v>2</v>
      </c>
      <c r="B5" s="1" t="s">
        <v>3</v>
      </c>
    </row>
    <row r="8" customFormat="false" ht="12.75" hidden="false" customHeight="false" outlineLevel="0" collapsed="false">
      <c r="A8" s="2" t="s">
        <v>4</v>
      </c>
    </row>
    <row r="9" customFormat="false" ht="12.75" hidden="false" customHeight="false" outlineLevel="0" collapsed="false">
      <c r="A9" s="2" t="s">
        <v>5</v>
      </c>
    </row>
    <row r="10" customFormat="false" ht="12.75" hidden="false" customHeight="false" outlineLevel="0" collapsed="false">
      <c r="A10" s="2" t="s">
        <v>6</v>
      </c>
    </row>
    <row r="11" customFormat="false" ht="12.75" hidden="false" customHeight="false" outlineLevel="0" collapsed="false">
      <c r="A11" s="2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1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1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3" t="s">
        <v>29</v>
      </c>
    </row>
    <row r="34" customFormat="false" ht="12.75" hidden="false" customHeight="false" outlineLevel="0" collapsed="false">
      <c r="A34" s="3" t="s">
        <v>30</v>
      </c>
    </row>
    <row r="35" customFormat="false" ht="12.75" hidden="false" customHeight="false" outlineLevel="0" collapsed="false">
      <c r="A35" s="3" t="s">
        <v>31</v>
      </c>
    </row>
    <row r="36" customFormat="false" ht="12.75" hidden="false" customHeight="false" outlineLevel="0" collapsed="false">
      <c r="A36" s="3" t="s">
        <v>32</v>
      </c>
    </row>
    <row r="37" customFormat="false" ht="12.75" hidden="false" customHeight="false" outlineLevel="0" collapsed="false">
      <c r="A37" s="4" t="s">
        <v>33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A1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G4" activePane="bottomRight" state="frozen"/>
      <selection pane="topLeft" activeCell="A1" activeCellId="0" sqref="A1"/>
      <selection pane="topRight" activeCell="G1" activeCellId="0" sqref="G1"/>
      <selection pane="bottomLeft" activeCell="A4" activeCellId="0" sqref="A4"/>
      <selection pane="bottomRigh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32" min="2" style="1" width="12.7"/>
    <col collapsed="false" customWidth="true" hidden="false" outlineLevel="0" max="43" min="33" style="1" width="9.14"/>
    <col collapsed="false" customWidth="true" hidden="false" outlineLevel="0" max="45" min="44" style="1" width="10.71"/>
    <col collapsed="false" customWidth="true" hidden="false" outlineLevel="0" max="47" min="46" style="1" width="9.14"/>
    <col collapsed="false" customWidth="true" hidden="false" outlineLevel="0" max="48" min="48" style="1" width="12.7"/>
    <col collapsed="false" customWidth="true" hidden="false" outlineLevel="0" max="63" min="49" style="1" width="9.14"/>
  </cols>
  <sheetData>
    <row r="2" customFormat="false" ht="12.75" hidden="false" customHeight="false" outlineLevel="0" collapsed="false">
      <c r="B2" s="2" t="s">
        <v>34</v>
      </c>
      <c r="C2" s="2" t="s">
        <v>5</v>
      </c>
      <c r="D2" s="2" t="s">
        <v>6</v>
      </c>
      <c r="E2" s="2" t="s">
        <v>7</v>
      </c>
      <c r="F2" s="1" t="s">
        <v>17</v>
      </c>
      <c r="G2" s="1" t="s">
        <v>35</v>
      </c>
      <c r="H2" s="1" t="s">
        <v>32</v>
      </c>
      <c r="I2" s="1" t="s">
        <v>8</v>
      </c>
      <c r="J2" s="1" t="s">
        <v>10</v>
      </c>
      <c r="K2" s="1" t="s">
        <v>31</v>
      </c>
      <c r="L2" s="1" t="s">
        <v>36</v>
      </c>
      <c r="M2" s="1" t="s">
        <v>37</v>
      </c>
      <c r="N2" s="1" t="s">
        <v>38</v>
      </c>
      <c r="O2" s="1" t="s">
        <v>39</v>
      </c>
      <c r="P2" s="1" t="s">
        <v>40</v>
      </c>
      <c r="Q2" s="1" t="s">
        <v>14</v>
      </c>
      <c r="R2" s="1" t="s">
        <v>41</v>
      </c>
      <c r="S2" s="1" t="s">
        <v>42</v>
      </c>
      <c r="T2" s="1" t="s">
        <v>43</v>
      </c>
      <c r="U2" s="1" t="s">
        <v>30</v>
      </c>
      <c r="V2" s="1" t="s">
        <v>23</v>
      </c>
      <c r="W2" s="1" t="s">
        <v>18</v>
      </c>
      <c r="X2" s="1" t="s">
        <v>44</v>
      </c>
      <c r="Y2" s="1" t="s">
        <v>22</v>
      </c>
      <c r="Z2" s="1" t="s">
        <v>45</v>
      </c>
      <c r="AA2" s="1" t="s">
        <v>20</v>
      </c>
      <c r="AB2" s="1" t="s">
        <v>46</v>
      </c>
      <c r="AC2" s="1" t="s">
        <v>19</v>
      </c>
      <c r="AD2" s="1" t="s">
        <v>21</v>
      </c>
      <c r="AE2" s="1" t="s">
        <v>15</v>
      </c>
      <c r="AF2" s="1" t="s">
        <v>47</v>
      </c>
      <c r="AG2" s="1" t="s">
        <v>48</v>
      </c>
      <c r="AH2" s="1" t="s">
        <v>49</v>
      </c>
      <c r="AI2" s="1" t="s">
        <v>9</v>
      </c>
      <c r="AJ2" s="1" t="s">
        <v>50</v>
      </c>
      <c r="AK2" s="1" t="s">
        <v>51</v>
      </c>
      <c r="AL2" s="1" t="s">
        <v>33</v>
      </c>
      <c r="AM2" s="1" t="s">
        <v>26</v>
      </c>
      <c r="AN2" s="1" t="s">
        <v>29</v>
      </c>
      <c r="AO2" s="1" t="s">
        <v>25</v>
      </c>
      <c r="AP2" s="1" t="s">
        <v>52</v>
      </c>
      <c r="AQ2" s="1" t="s">
        <v>24</v>
      </c>
      <c r="AR2" s="1" t="s">
        <v>27</v>
      </c>
      <c r="AS2" s="1" t="s">
        <v>28</v>
      </c>
      <c r="AT2" s="1" t="s">
        <v>11</v>
      </c>
      <c r="AU2" s="1" t="s">
        <v>53</v>
      </c>
      <c r="AV2" s="1" t="s">
        <v>54</v>
      </c>
      <c r="AW2" s="5" t="s">
        <v>55</v>
      </c>
      <c r="AX2" s="6" t="s">
        <v>56</v>
      </c>
      <c r="AY2" s="6" t="s">
        <v>57</v>
      </c>
      <c r="AZ2" s="6" t="s">
        <v>58</v>
      </c>
      <c r="BA2" s="6" t="s">
        <v>59</v>
      </c>
      <c r="BB2" s="6" t="s">
        <v>60</v>
      </c>
      <c r="BC2" s="6" t="s">
        <v>61</v>
      </c>
      <c r="BD2" s="6" t="s">
        <v>62</v>
      </c>
      <c r="BE2" s="6" t="s">
        <v>63</v>
      </c>
      <c r="BF2" s="6" t="s">
        <v>64</v>
      </c>
      <c r="BG2" s="6" t="s">
        <v>65</v>
      </c>
      <c r="BH2" s="6" t="s">
        <v>66</v>
      </c>
      <c r="BI2" s="6" t="s">
        <v>67</v>
      </c>
      <c r="BJ2" s="6" t="s">
        <v>68</v>
      </c>
      <c r="BK2" s="1" t="s">
        <v>69</v>
      </c>
      <c r="BL2" s="0" t="s">
        <v>70</v>
      </c>
    </row>
    <row r="3" customFormat="false" ht="12.75" hidden="false" customHeight="false" outlineLevel="0" collapsed="false">
      <c r="B3" s="1" t="n">
        <v>2</v>
      </c>
      <c r="C3" s="1" t="n">
        <f aca="false">B3+1</f>
        <v>3</v>
      </c>
      <c r="D3" s="1" t="n">
        <f aca="false">C3+1</f>
        <v>4</v>
      </c>
      <c r="E3" s="1" t="n">
        <f aca="false">D3+1</f>
        <v>5</v>
      </c>
      <c r="F3" s="1" t="n">
        <f aca="false">E3+1</f>
        <v>6</v>
      </c>
      <c r="G3" s="1" t="n">
        <f aca="false">F3+1</f>
        <v>7</v>
      </c>
      <c r="H3" s="1" t="n">
        <f aca="false">G3+1</f>
        <v>8</v>
      </c>
      <c r="I3" s="1" t="n">
        <f aca="false">H3+1</f>
        <v>9</v>
      </c>
      <c r="J3" s="1" t="n">
        <f aca="false">I3+1</f>
        <v>10</v>
      </c>
      <c r="K3" s="1" t="n">
        <f aca="false">J3+1</f>
        <v>11</v>
      </c>
      <c r="L3" s="1" t="n">
        <f aca="false">K3+1</f>
        <v>12</v>
      </c>
      <c r="M3" s="1" t="n">
        <f aca="false">L3+1</f>
        <v>13</v>
      </c>
      <c r="N3" s="1" t="n">
        <f aca="false">M3+1</f>
        <v>14</v>
      </c>
      <c r="O3" s="1" t="n">
        <f aca="false">N3+1</f>
        <v>15</v>
      </c>
      <c r="P3" s="1" t="n">
        <f aca="false">O3+1</f>
        <v>16</v>
      </c>
      <c r="Q3" s="1" t="n">
        <f aca="false">P3+1</f>
        <v>17</v>
      </c>
      <c r="R3" s="1" t="n">
        <f aca="false">Q3+1</f>
        <v>18</v>
      </c>
      <c r="S3" s="1" t="n">
        <f aca="false">R3+1</f>
        <v>19</v>
      </c>
      <c r="T3" s="1" t="n">
        <f aca="false">S3+1</f>
        <v>20</v>
      </c>
      <c r="U3" s="1" t="n">
        <f aca="false">T3+1</f>
        <v>21</v>
      </c>
      <c r="V3" s="1" t="n">
        <f aca="false">U3+1</f>
        <v>22</v>
      </c>
      <c r="W3" s="1" t="n">
        <f aca="false">V3+1</f>
        <v>23</v>
      </c>
      <c r="X3" s="1" t="n">
        <f aca="false">W3+1</f>
        <v>24</v>
      </c>
      <c r="Y3" s="1" t="n">
        <f aca="false">X3+1</f>
        <v>25</v>
      </c>
      <c r="Z3" s="1" t="n">
        <f aca="false">Y3+1</f>
        <v>26</v>
      </c>
      <c r="AA3" s="1" t="n">
        <f aca="false">Z3+1</f>
        <v>27</v>
      </c>
      <c r="AB3" s="1" t="n">
        <f aca="false">AA3+1</f>
        <v>28</v>
      </c>
      <c r="AC3" s="1" t="n">
        <f aca="false">AB3+1</f>
        <v>29</v>
      </c>
      <c r="AD3" s="1" t="n">
        <f aca="false">AC3+1</f>
        <v>30</v>
      </c>
      <c r="AE3" s="1" t="n">
        <f aca="false">AD3+1</f>
        <v>31</v>
      </c>
      <c r="AF3" s="1" t="n">
        <f aca="false">AE3+1</f>
        <v>32</v>
      </c>
      <c r="AG3" s="1" t="n">
        <f aca="false">AF3+1</f>
        <v>33</v>
      </c>
      <c r="AH3" s="1" t="n">
        <f aca="false">AG3+1</f>
        <v>34</v>
      </c>
      <c r="AI3" s="1" t="n">
        <f aca="false">AH3+1</f>
        <v>35</v>
      </c>
      <c r="AJ3" s="1" t="n">
        <f aca="false">AI3+1</f>
        <v>36</v>
      </c>
      <c r="AK3" s="1" t="n">
        <f aca="false">AJ3+1</f>
        <v>37</v>
      </c>
      <c r="AL3" s="1" t="n">
        <f aca="false">AK3+1</f>
        <v>38</v>
      </c>
      <c r="AM3" s="1" t="n">
        <f aca="false">AL3+1</f>
        <v>39</v>
      </c>
      <c r="AN3" s="1" t="n">
        <f aca="false">AM3+1</f>
        <v>40</v>
      </c>
      <c r="AO3" s="1" t="n">
        <f aca="false">AN3+1</f>
        <v>41</v>
      </c>
      <c r="AP3" s="1" t="n">
        <f aca="false">AO3+1</f>
        <v>42</v>
      </c>
      <c r="AQ3" s="1" t="n">
        <f aca="false">AP3+1</f>
        <v>43</v>
      </c>
      <c r="AR3" s="1" t="n">
        <f aca="false">AQ3+1</f>
        <v>44</v>
      </c>
      <c r="AS3" s="1" t="n">
        <f aca="false">AR3+1</f>
        <v>45</v>
      </c>
      <c r="AT3" s="1" t="n">
        <f aca="false">AS3+1</f>
        <v>46</v>
      </c>
      <c r="AU3" s="1" t="n">
        <f aca="false">AT3+1</f>
        <v>47</v>
      </c>
      <c r="AV3" s="1" t="n">
        <f aca="false">AU3+1</f>
        <v>48</v>
      </c>
      <c r="AW3" s="1" t="n">
        <f aca="false">AV3+1</f>
        <v>49</v>
      </c>
      <c r="AX3" s="1" t="n">
        <f aca="false">AW3+1</f>
        <v>50</v>
      </c>
      <c r="AY3" s="1" t="n">
        <f aca="false">AX3+1</f>
        <v>51</v>
      </c>
      <c r="AZ3" s="1" t="n">
        <f aca="false">AY3+1</f>
        <v>52</v>
      </c>
      <c r="BA3" s="1" t="n">
        <f aca="false">AZ3+1</f>
        <v>53</v>
      </c>
      <c r="BB3" s="1" t="n">
        <f aca="false">BA3+1</f>
        <v>54</v>
      </c>
      <c r="BC3" s="1" t="n">
        <f aca="false">BB3+1</f>
        <v>55</v>
      </c>
      <c r="BD3" s="1" t="n">
        <f aca="false">BC3+1</f>
        <v>56</v>
      </c>
      <c r="BE3" s="1" t="n">
        <f aca="false">BD3+1</f>
        <v>57</v>
      </c>
      <c r="BF3" s="1" t="n">
        <f aca="false">BE3+1</f>
        <v>58</v>
      </c>
      <c r="BG3" s="1" t="n">
        <f aca="false">BF3+1</f>
        <v>59</v>
      </c>
      <c r="BH3" s="1" t="n">
        <f aca="false">BG3+1</f>
        <v>60</v>
      </c>
      <c r="BI3" s="1" t="n">
        <f aca="false">BH3+1</f>
        <v>61</v>
      </c>
      <c r="BJ3" s="1" t="n">
        <f aca="false">BI3+1</f>
        <v>62</v>
      </c>
      <c r="BK3" s="1" t="n">
        <v>63</v>
      </c>
      <c r="BL3" s="0" t="n">
        <v>64</v>
      </c>
    </row>
    <row r="4" customFormat="false" ht="12.75" hidden="false" customHeight="false" outlineLevel="0" collapsed="false">
      <c r="A4" s="1" t="s">
        <v>71</v>
      </c>
      <c r="B4" s="7"/>
      <c r="C4" s="7"/>
      <c r="D4" s="7"/>
      <c r="E4" s="7"/>
      <c r="F4" s="2" t="n">
        <v>1.44237703375105</v>
      </c>
      <c r="G4" s="2" t="n">
        <v>2.05</v>
      </c>
      <c r="H4" s="2" t="n">
        <v>2.83</v>
      </c>
      <c r="I4" s="2" t="n">
        <v>2.84</v>
      </c>
      <c r="J4" s="2" t="n">
        <v>2.05</v>
      </c>
      <c r="K4" s="2" t="s">
        <v>72</v>
      </c>
      <c r="L4" s="2" t="n">
        <v>2.62</v>
      </c>
      <c r="M4" s="2" t="n">
        <v>2.65</v>
      </c>
      <c r="N4" s="2"/>
      <c r="O4" s="2"/>
      <c r="P4" s="2" t="n">
        <v>0</v>
      </c>
      <c r="Q4" s="2" t="n">
        <v>0</v>
      </c>
      <c r="R4" s="2" t="n">
        <v>0</v>
      </c>
      <c r="S4" s="2" t="n">
        <v>0</v>
      </c>
      <c r="T4" s="2"/>
      <c r="U4" s="2" t="n">
        <v>0</v>
      </c>
      <c r="V4" s="2" t="n">
        <v>2.4</v>
      </c>
      <c r="W4" s="2" t="n">
        <v>2.28</v>
      </c>
      <c r="X4" s="2"/>
      <c r="Y4" s="2" t="n">
        <v>2.35</v>
      </c>
      <c r="Z4" s="2" t="n">
        <v>0</v>
      </c>
      <c r="AA4" s="2" t="n">
        <v>0</v>
      </c>
      <c r="AB4" s="2" t="n">
        <v>2.47</v>
      </c>
      <c r="AC4" s="2" t="n">
        <v>2.45</v>
      </c>
      <c r="AD4" s="2" t="n">
        <v>0</v>
      </c>
      <c r="AE4" s="2" t="n">
        <v>0</v>
      </c>
      <c r="AF4" s="2"/>
      <c r="AG4" s="2" t="n">
        <v>2.05</v>
      </c>
      <c r="AH4" s="2" t="n">
        <v>2.29</v>
      </c>
      <c r="AI4" s="2" t="n">
        <v>2.1</v>
      </c>
      <c r="AK4" s="2" t="n">
        <v>0</v>
      </c>
      <c r="AL4" s="2" t="n">
        <v>0</v>
      </c>
      <c r="AM4" s="2"/>
      <c r="AN4" s="2" t="s">
        <v>72</v>
      </c>
      <c r="AO4" s="2"/>
      <c r="AP4" s="2" t="n">
        <v>2.25</v>
      </c>
      <c r="AQ4" s="2" t="n">
        <v>2.45</v>
      </c>
      <c r="AR4" s="2" t="n">
        <v>2.4</v>
      </c>
      <c r="AS4" s="2" t="s">
        <v>72</v>
      </c>
      <c r="AT4" s="2"/>
      <c r="AU4" s="2" t="n">
        <v>2.35</v>
      </c>
      <c r="AV4" s="2"/>
    </row>
    <row r="5" customFormat="false" ht="12.75" hidden="false" customHeight="false" outlineLevel="0" collapsed="false">
      <c r="A5" s="1" t="s">
        <v>73</v>
      </c>
      <c r="B5" s="7"/>
      <c r="C5" s="7"/>
      <c r="D5" s="7"/>
      <c r="E5" s="7"/>
      <c r="F5" s="2" t="n">
        <v>1.39192369861577</v>
      </c>
      <c r="G5" s="2" t="n">
        <v>1.65</v>
      </c>
      <c r="H5" s="2" t="n">
        <v>2.45</v>
      </c>
      <c r="I5" s="2" t="n">
        <v>2.15</v>
      </c>
      <c r="J5" s="2" t="n">
        <v>1.52</v>
      </c>
      <c r="K5" s="2" t="s">
        <v>72</v>
      </c>
      <c r="L5" s="2" t="n">
        <v>1.76</v>
      </c>
      <c r="M5" s="2" t="n">
        <v>1.8</v>
      </c>
      <c r="N5" s="2"/>
      <c r="O5" s="2"/>
      <c r="P5" s="2" t="n">
        <v>0</v>
      </c>
      <c r="Q5" s="2" t="n">
        <v>0</v>
      </c>
      <c r="R5" s="2" t="n">
        <v>0</v>
      </c>
      <c r="S5" s="2" t="n">
        <v>0</v>
      </c>
      <c r="T5" s="2"/>
      <c r="U5" s="2" t="n">
        <v>0</v>
      </c>
      <c r="V5" s="2" t="n">
        <v>1.95</v>
      </c>
      <c r="W5" s="2" t="n">
        <v>1.7</v>
      </c>
      <c r="X5" s="2"/>
      <c r="Y5" s="2" t="n">
        <v>1.84</v>
      </c>
      <c r="Z5" s="2" t="n">
        <v>0</v>
      </c>
      <c r="AA5" s="2" t="n">
        <v>0</v>
      </c>
      <c r="AB5" s="2" t="n">
        <v>1.78</v>
      </c>
      <c r="AC5" s="2" t="n">
        <v>1.61</v>
      </c>
      <c r="AD5" s="2" t="n">
        <v>0</v>
      </c>
      <c r="AE5" s="2" t="n">
        <v>0</v>
      </c>
      <c r="AF5" s="2"/>
      <c r="AG5" s="2" t="n">
        <v>1.52</v>
      </c>
      <c r="AH5" s="2" t="n">
        <v>1.61</v>
      </c>
      <c r="AI5" s="2" t="n">
        <v>1.64</v>
      </c>
      <c r="AK5" s="2" t="n">
        <v>0</v>
      </c>
      <c r="AL5" s="2" t="n">
        <v>0</v>
      </c>
      <c r="AM5" s="2"/>
      <c r="AN5" s="2" t="s">
        <v>72</v>
      </c>
      <c r="AO5" s="2"/>
      <c r="AP5" s="2" t="n">
        <v>1.9</v>
      </c>
      <c r="AQ5" s="2" t="n">
        <v>2.05</v>
      </c>
      <c r="AR5" s="2" t="n">
        <v>2.1</v>
      </c>
      <c r="AS5" s="2" t="s">
        <v>72</v>
      </c>
      <c r="AT5" s="2"/>
      <c r="AU5" s="2" t="n">
        <v>1.7</v>
      </c>
      <c r="AV5" s="2"/>
    </row>
    <row r="6" customFormat="false" ht="12.75" hidden="false" customHeight="false" outlineLevel="0" collapsed="false">
      <c r="A6" s="1" t="s">
        <v>74</v>
      </c>
      <c r="B6" s="7"/>
      <c r="C6" s="7"/>
      <c r="D6" s="7"/>
      <c r="E6" s="7"/>
      <c r="F6" s="2" t="n">
        <v>1.1476493643071</v>
      </c>
      <c r="G6" s="2" t="n">
        <v>1.28</v>
      </c>
      <c r="H6" s="2" t="n">
        <v>2.17</v>
      </c>
      <c r="I6" s="2" t="n">
        <v>1.74</v>
      </c>
      <c r="J6" s="2" t="n">
        <v>1.2</v>
      </c>
      <c r="K6" s="2" t="s">
        <v>72</v>
      </c>
      <c r="L6" s="2" t="n">
        <v>1.39</v>
      </c>
      <c r="M6" s="2" t="n">
        <v>1.43</v>
      </c>
      <c r="N6" s="2"/>
      <c r="O6" s="2"/>
      <c r="P6" s="2" t="n">
        <v>0</v>
      </c>
      <c r="Q6" s="2" t="n">
        <v>0</v>
      </c>
      <c r="R6" s="2" t="n">
        <v>0</v>
      </c>
      <c r="S6" s="2" t="n">
        <v>0</v>
      </c>
      <c r="T6" s="2"/>
      <c r="U6" s="2" t="n">
        <v>0</v>
      </c>
      <c r="V6" s="2" t="n">
        <v>1.46</v>
      </c>
      <c r="W6" s="2" t="n">
        <v>1.3</v>
      </c>
      <c r="X6" s="2"/>
      <c r="Y6" s="2" t="n">
        <v>1.4</v>
      </c>
      <c r="Z6" s="2" t="n">
        <v>0</v>
      </c>
      <c r="AA6" s="2" t="n">
        <v>0</v>
      </c>
      <c r="AB6" s="2" t="n">
        <v>1.39</v>
      </c>
      <c r="AC6" s="2" t="n">
        <v>1.28</v>
      </c>
      <c r="AD6" s="2" t="n">
        <v>0</v>
      </c>
      <c r="AE6" s="2" t="n">
        <v>0</v>
      </c>
      <c r="AF6" s="2"/>
      <c r="AG6" s="2" t="n">
        <v>1.18</v>
      </c>
      <c r="AH6" s="2" t="n">
        <v>1.23</v>
      </c>
      <c r="AI6" s="2" t="n">
        <v>1.31</v>
      </c>
      <c r="AK6" s="2" t="n">
        <v>0</v>
      </c>
      <c r="AL6" s="2" t="n">
        <v>0</v>
      </c>
      <c r="AM6" s="2"/>
      <c r="AN6" s="2" t="s">
        <v>72</v>
      </c>
      <c r="AO6" s="2"/>
      <c r="AP6" s="2" t="n">
        <v>1.43</v>
      </c>
      <c r="AQ6" s="2" t="n">
        <v>1.52</v>
      </c>
      <c r="AR6" s="2" t="n">
        <v>1.57</v>
      </c>
      <c r="AS6" s="2" t="s">
        <v>72</v>
      </c>
      <c r="AT6" s="2"/>
      <c r="AU6" s="2" t="n">
        <v>1.33</v>
      </c>
      <c r="AV6" s="2"/>
    </row>
    <row r="7" customFormat="false" ht="12.75" hidden="false" customHeight="false" outlineLevel="0" collapsed="false">
      <c r="A7" s="1" t="s">
        <v>75</v>
      </c>
      <c r="B7" s="7"/>
      <c r="C7" s="7"/>
      <c r="D7" s="7"/>
      <c r="E7" s="7"/>
      <c r="F7" s="2" t="n">
        <v>1.12529640265249</v>
      </c>
      <c r="G7" s="2" t="n">
        <v>1.25</v>
      </c>
      <c r="H7" s="2" t="n">
        <v>2</v>
      </c>
      <c r="I7" s="2" t="n">
        <v>1.68</v>
      </c>
      <c r="J7" s="2" t="n">
        <v>1.13</v>
      </c>
      <c r="K7" s="2" t="s">
        <v>72</v>
      </c>
      <c r="L7" s="2" t="n">
        <v>1.41</v>
      </c>
      <c r="M7" s="2" t="n">
        <v>1.43</v>
      </c>
      <c r="N7" s="2"/>
      <c r="O7" s="2"/>
      <c r="P7" s="2" t="n">
        <v>0</v>
      </c>
      <c r="Q7" s="2" t="n">
        <v>0</v>
      </c>
      <c r="R7" s="2" t="n">
        <v>0</v>
      </c>
      <c r="S7" s="2" t="n">
        <v>0</v>
      </c>
      <c r="T7" s="2"/>
      <c r="U7" s="2" t="n">
        <v>0</v>
      </c>
      <c r="V7" s="2" t="n">
        <v>1.46</v>
      </c>
      <c r="W7" s="2" t="n">
        <v>1.28</v>
      </c>
      <c r="X7" s="2"/>
      <c r="Y7" s="2" t="n">
        <v>1.38</v>
      </c>
      <c r="Z7" s="2" t="n">
        <v>0</v>
      </c>
      <c r="AA7" s="2" t="n">
        <v>0</v>
      </c>
      <c r="AB7" s="2" t="n">
        <v>1.3</v>
      </c>
      <c r="AC7" s="2" t="n">
        <v>1.26</v>
      </c>
      <c r="AD7" s="2" t="n">
        <v>0</v>
      </c>
      <c r="AE7" s="2" t="n">
        <v>0</v>
      </c>
      <c r="AF7" s="2"/>
      <c r="AG7" s="2" t="n">
        <v>1.12</v>
      </c>
      <c r="AH7" s="2" t="n">
        <v>1.21</v>
      </c>
      <c r="AI7" s="2" t="n">
        <v>1.29</v>
      </c>
      <c r="AK7" s="2" t="n">
        <v>0</v>
      </c>
      <c r="AL7" s="2" t="n">
        <v>0</v>
      </c>
      <c r="AM7" s="2"/>
      <c r="AN7" s="2" t="s">
        <v>72</v>
      </c>
      <c r="AO7" s="2"/>
      <c r="AP7" s="2" t="n">
        <v>1.42</v>
      </c>
      <c r="AQ7" s="2" t="n">
        <v>1.52</v>
      </c>
      <c r="AR7" s="2" t="n">
        <v>1.42</v>
      </c>
      <c r="AS7" s="2" t="s">
        <v>72</v>
      </c>
      <c r="AT7" s="2"/>
      <c r="AU7" s="2" t="n">
        <v>1.29</v>
      </c>
      <c r="AV7" s="2"/>
    </row>
    <row r="8" customFormat="false" ht="12.75" hidden="false" customHeight="false" outlineLevel="0" collapsed="false">
      <c r="A8" s="1" t="s">
        <v>76</v>
      </c>
      <c r="B8" s="7"/>
      <c r="C8" s="7"/>
      <c r="D8" s="7"/>
      <c r="E8" s="7"/>
      <c r="F8" s="2" t="n">
        <v>1.12664736412116</v>
      </c>
      <c r="G8" s="2" t="n">
        <v>1.26</v>
      </c>
      <c r="H8" s="2" t="n">
        <v>1.96</v>
      </c>
      <c r="I8" s="2" t="n">
        <v>1.65</v>
      </c>
      <c r="J8" s="2" t="n">
        <v>1.13</v>
      </c>
      <c r="K8" s="2" t="s">
        <v>72</v>
      </c>
      <c r="L8" s="2" t="n">
        <v>1.4</v>
      </c>
      <c r="M8" s="2" t="n">
        <v>1.44</v>
      </c>
      <c r="N8" s="2"/>
      <c r="O8" s="2"/>
      <c r="P8" s="2" t="n">
        <v>0</v>
      </c>
      <c r="Q8" s="2" t="n">
        <v>1.47</v>
      </c>
      <c r="R8" s="2" t="n">
        <v>0</v>
      </c>
      <c r="S8" s="2" t="n">
        <v>0</v>
      </c>
      <c r="T8" s="2"/>
      <c r="U8" s="2" t="n">
        <v>0</v>
      </c>
      <c r="V8" s="2" t="n">
        <v>1.45</v>
      </c>
      <c r="W8" s="2" t="n">
        <v>1.29</v>
      </c>
      <c r="X8" s="2"/>
      <c r="Y8" s="2" t="n">
        <v>1.38</v>
      </c>
      <c r="Z8" s="2" t="n">
        <v>0</v>
      </c>
      <c r="AA8" s="2" t="n">
        <v>0</v>
      </c>
      <c r="AB8" s="2" t="n">
        <v>1.3</v>
      </c>
      <c r="AC8" s="2" t="n">
        <v>1.24</v>
      </c>
      <c r="AD8" s="2" t="n">
        <v>0</v>
      </c>
      <c r="AE8" s="2" t="n">
        <v>0</v>
      </c>
      <c r="AF8" s="2"/>
      <c r="AG8" s="2" t="n">
        <v>1.08</v>
      </c>
      <c r="AH8" s="2" t="n">
        <v>1.25</v>
      </c>
      <c r="AI8" s="2" t="n">
        <v>1.28</v>
      </c>
      <c r="AK8" s="2" t="n">
        <v>0</v>
      </c>
      <c r="AL8" s="2" t="n">
        <v>0</v>
      </c>
      <c r="AM8" s="2"/>
      <c r="AN8" s="2" t="s">
        <v>72</v>
      </c>
      <c r="AO8" s="2"/>
      <c r="AP8" s="2" t="n">
        <v>1.41</v>
      </c>
      <c r="AQ8" s="2" t="n">
        <v>1.47</v>
      </c>
      <c r="AR8" s="2" t="n">
        <v>1.44</v>
      </c>
      <c r="AS8" s="2" t="s">
        <v>72</v>
      </c>
      <c r="AT8" s="2"/>
      <c r="AU8" s="2" t="n">
        <v>1.28</v>
      </c>
      <c r="AV8" s="2"/>
    </row>
    <row r="9" customFormat="false" ht="12.75" hidden="false" customHeight="false" outlineLevel="0" collapsed="false">
      <c r="A9" s="1" t="s">
        <v>77</v>
      </c>
      <c r="B9" s="7"/>
      <c r="C9" s="7"/>
      <c r="D9" s="7"/>
      <c r="E9" s="7"/>
      <c r="F9" s="2" t="n">
        <v>1.11716192143164</v>
      </c>
      <c r="G9" s="2" t="n">
        <v>1.26</v>
      </c>
      <c r="H9" s="2" t="s">
        <v>72</v>
      </c>
      <c r="I9" s="2" t="n">
        <v>1.62</v>
      </c>
      <c r="J9" s="2" t="n">
        <v>1.13</v>
      </c>
      <c r="K9" s="2" t="s">
        <v>72</v>
      </c>
      <c r="L9" s="2" t="n">
        <v>1.43</v>
      </c>
      <c r="M9" s="2" t="n">
        <v>1.47</v>
      </c>
      <c r="N9" s="2"/>
      <c r="O9" s="2"/>
      <c r="P9" s="2" t="n">
        <v>1.52</v>
      </c>
      <c r="Q9" s="2" t="n">
        <v>1.57</v>
      </c>
      <c r="R9" s="2" t="n">
        <v>0</v>
      </c>
      <c r="S9" s="2" t="n">
        <v>0</v>
      </c>
      <c r="T9" s="2"/>
      <c r="U9" s="2" t="n">
        <v>0</v>
      </c>
      <c r="V9" s="2" t="n">
        <v>1.47</v>
      </c>
      <c r="W9" s="2" t="n">
        <v>1.32</v>
      </c>
      <c r="X9" s="2"/>
      <c r="Y9" s="2" t="n">
        <v>1.41</v>
      </c>
      <c r="Z9" s="2" t="n">
        <v>0</v>
      </c>
      <c r="AA9" s="2" t="n">
        <v>0</v>
      </c>
      <c r="AB9" s="2" t="n">
        <v>1.3</v>
      </c>
      <c r="AC9" s="2" t="n">
        <v>1.24</v>
      </c>
      <c r="AD9" s="2" t="n">
        <v>0</v>
      </c>
      <c r="AE9" s="2" t="n">
        <v>0</v>
      </c>
      <c r="AF9" s="2"/>
      <c r="AG9" s="2" t="n">
        <v>1.1</v>
      </c>
      <c r="AH9" s="2" t="n">
        <v>1.3</v>
      </c>
      <c r="AI9" s="2" t="n">
        <v>1.28</v>
      </c>
      <c r="AK9" s="2" t="n">
        <v>0</v>
      </c>
      <c r="AL9" s="2" t="n">
        <v>0</v>
      </c>
      <c r="AM9" s="2"/>
      <c r="AN9" s="2" t="s">
        <v>72</v>
      </c>
      <c r="AO9" s="2"/>
      <c r="AP9" s="2" t="n">
        <v>1.45</v>
      </c>
      <c r="AQ9" s="2" t="n">
        <v>1.48</v>
      </c>
      <c r="AR9" s="2" t="n">
        <v>1.47</v>
      </c>
      <c r="AS9" s="2" t="s">
        <v>72</v>
      </c>
      <c r="AT9" s="2"/>
      <c r="AU9" s="2" t="n">
        <v>1.28</v>
      </c>
      <c r="AV9" s="2"/>
    </row>
    <row r="10" customFormat="false" ht="12.75" hidden="false" customHeight="false" outlineLevel="0" collapsed="false">
      <c r="A10" s="1" t="s">
        <v>78</v>
      </c>
      <c r="B10" s="7" t="n">
        <v>1.51</v>
      </c>
      <c r="C10" s="7" t="n">
        <v>1.5287</v>
      </c>
      <c r="D10" s="7"/>
      <c r="E10" s="7"/>
      <c r="F10" s="2" t="n">
        <v>1.10026234412977</v>
      </c>
      <c r="G10" s="2" t="n">
        <v>1.25</v>
      </c>
      <c r="H10" s="2" t="n">
        <v>1.62</v>
      </c>
      <c r="I10" s="2" t="n">
        <v>1.6</v>
      </c>
      <c r="J10" s="2" t="n">
        <v>1.16</v>
      </c>
      <c r="K10" s="2" t="s">
        <v>72</v>
      </c>
      <c r="L10" s="2" t="n">
        <v>1.42</v>
      </c>
      <c r="M10" s="2" t="n">
        <v>1.42</v>
      </c>
      <c r="N10" s="2"/>
      <c r="O10" s="2"/>
      <c r="P10" s="2" t="n">
        <v>1.46</v>
      </c>
      <c r="Q10" s="2" t="n">
        <v>1.51</v>
      </c>
      <c r="R10" s="2" t="n">
        <v>0</v>
      </c>
      <c r="S10" s="2" t="n">
        <v>0</v>
      </c>
      <c r="T10" s="2"/>
      <c r="U10" s="2" t="n">
        <v>0</v>
      </c>
      <c r="V10" s="2" t="n">
        <v>1.44</v>
      </c>
      <c r="W10" s="2" t="n">
        <v>1.25</v>
      </c>
      <c r="X10" s="2"/>
      <c r="Y10" s="2" t="n">
        <v>1.38</v>
      </c>
      <c r="Z10" s="2" t="n">
        <v>0</v>
      </c>
      <c r="AA10" s="2" t="n">
        <v>0</v>
      </c>
      <c r="AB10" s="2" t="n">
        <v>1.28</v>
      </c>
      <c r="AC10" s="2" t="n">
        <v>1.21</v>
      </c>
      <c r="AD10" s="2" t="n">
        <v>0</v>
      </c>
      <c r="AE10" s="2" t="n">
        <v>0</v>
      </c>
      <c r="AF10" s="2"/>
      <c r="AG10" s="2" t="n">
        <v>1.19</v>
      </c>
      <c r="AH10" s="2" t="n">
        <v>1.26</v>
      </c>
      <c r="AI10" s="2" t="n">
        <v>1.26</v>
      </c>
      <c r="AK10" s="2" t="n">
        <v>0</v>
      </c>
      <c r="AL10" s="2" t="n">
        <v>0</v>
      </c>
      <c r="AM10" s="2"/>
      <c r="AN10" s="2" t="s">
        <v>72</v>
      </c>
      <c r="AO10" s="2"/>
      <c r="AP10" s="2" t="n">
        <v>1.42</v>
      </c>
      <c r="AQ10" s="2" t="n">
        <v>1.42</v>
      </c>
      <c r="AR10" s="2" t="n">
        <v>1.43</v>
      </c>
      <c r="AS10" s="2" t="s">
        <v>72</v>
      </c>
      <c r="AT10" s="2"/>
      <c r="AU10" s="2" t="n">
        <v>1.27</v>
      </c>
      <c r="AV10" s="2"/>
    </row>
    <row r="11" customFormat="false" ht="12.75" hidden="false" customHeight="false" outlineLevel="0" collapsed="false">
      <c r="A11" s="1" t="s">
        <v>79</v>
      </c>
      <c r="B11" s="7" t="n">
        <v>1.426</v>
      </c>
      <c r="C11" s="7" t="n">
        <v>1.4403</v>
      </c>
      <c r="D11" s="7"/>
      <c r="E11" s="7"/>
      <c r="F11" s="2" t="n">
        <v>1.06834696614583</v>
      </c>
      <c r="G11" s="2" t="n">
        <v>1.21</v>
      </c>
      <c r="H11" s="2" t="n">
        <v>1.54</v>
      </c>
      <c r="I11" s="2" t="n">
        <v>1.52</v>
      </c>
      <c r="J11" s="2" t="n">
        <v>1.14</v>
      </c>
      <c r="K11" s="2" t="s">
        <v>72</v>
      </c>
      <c r="L11" s="2" t="n">
        <v>1.4</v>
      </c>
      <c r="M11" s="2" t="n">
        <v>1.4</v>
      </c>
      <c r="N11" s="2"/>
      <c r="O11" s="2"/>
      <c r="P11" s="2" t="n">
        <v>1.39</v>
      </c>
      <c r="Q11" s="2" t="n">
        <v>1.41</v>
      </c>
      <c r="R11" s="2" t="n">
        <v>0</v>
      </c>
      <c r="S11" s="2" t="n">
        <v>0</v>
      </c>
      <c r="T11" s="2"/>
      <c r="U11" s="2" t="n">
        <v>0</v>
      </c>
      <c r="V11" s="2" t="n">
        <v>1.35</v>
      </c>
      <c r="W11" s="2" t="n">
        <v>1.25</v>
      </c>
      <c r="X11" s="2"/>
      <c r="Y11" s="2" t="n">
        <v>1.32</v>
      </c>
      <c r="Z11" s="2" t="n">
        <v>0</v>
      </c>
      <c r="AA11" s="2" t="n">
        <v>0</v>
      </c>
      <c r="AB11" s="2" t="n">
        <v>1.26</v>
      </c>
      <c r="AC11" s="2" t="n">
        <v>1.21</v>
      </c>
      <c r="AD11" s="2" t="n">
        <v>0</v>
      </c>
      <c r="AE11" s="2" t="n">
        <v>0</v>
      </c>
      <c r="AF11" s="2"/>
      <c r="AG11" s="2" t="n">
        <v>1.11</v>
      </c>
      <c r="AH11" s="2" t="n">
        <v>1.23</v>
      </c>
      <c r="AI11" s="2" t="n">
        <v>1.22</v>
      </c>
      <c r="AK11" s="2" t="n">
        <v>0</v>
      </c>
      <c r="AL11" s="2" t="n">
        <v>0</v>
      </c>
      <c r="AM11" s="2"/>
      <c r="AN11" s="2" t="s">
        <v>72</v>
      </c>
      <c r="AO11" s="2"/>
      <c r="AP11" s="2" t="n">
        <v>1.34</v>
      </c>
      <c r="AQ11" s="2" t="n">
        <v>1.34</v>
      </c>
      <c r="AR11" s="2" t="n">
        <v>1.37</v>
      </c>
      <c r="AS11" s="2" t="s">
        <v>72</v>
      </c>
      <c r="AT11" s="2"/>
      <c r="AU11" s="2" t="n">
        <v>1.23</v>
      </c>
      <c r="AV11" s="2"/>
    </row>
    <row r="12" customFormat="false" ht="12.75" hidden="false" customHeight="false" outlineLevel="0" collapsed="false">
      <c r="A12" s="1" t="s">
        <v>80</v>
      </c>
      <c r="B12" s="7" t="n">
        <v>1.428</v>
      </c>
      <c r="C12" s="7" t="n">
        <v>1.4217</v>
      </c>
      <c r="D12" s="7"/>
      <c r="E12" s="7"/>
      <c r="F12" s="2" t="n">
        <v>1.11692289644137</v>
      </c>
      <c r="G12" s="2" t="n">
        <v>1.22</v>
      </c>
      <c r="H12" s="2" t="s">
        <v>72</v>
      </c>
      <c r="I12" s="2" t="n">
        <v>1.53</v>
      </c>
      <c r="J12" s="2" t="n">
        <v>1.17</v>
      </c>
      <c r="K12" s="2" t="s">
        <v>72</v>
      </c>
      <c r="L12" s="2" t="n">
        <v>1.39</v>
      </c>
      <c r="M12" s="2" t="n">
        <v>1.4</v>
      </c>
      <c r="N12" s="2"/>
      <c r="O12" s="2"/>
      <c r="P12" s="2" t="n">
        <v>1.4</v>
      </c>
      <c r="Q12" s="2" t="n">
        <v>1.43</v>
      </c>
      <c r="R12" s="2" t="n">
        <v>0</v>
      </c>
      <c r="S12" s="2" t="n">
        <v>0</v>
      </c>
      <c r="T12" s="2"/>
      <c r="U12" s="2" t="n">
        <v>0</v>
      </c>
      <c r="V12" s="2" t="n">
        <v>1.36</v>
      </c>
      <c r="W12" s="2" t="n">
        <v>1.27</v>
      </c>
      <c r="X12" s="2"/>
      <c r="Y12" s="2" t="n">
        <v>1.33</v>
      </c>
      <c r="Z12" s="2" t="n">
        <v>0</v>
      </c>
      <c r="AA12" s="2" t="n">
        <v>0</v>
      </c>
      <c r="AB12" s="2" t="n">
        <v>1.255</v>
      </c>
      <c r="AC12" s="2" t="n">
        <v>1.23</v>
      </c>
      <c r="AD12" s="2" t="n">
        <v>0</v>
      </c>
      <c r="AE12" s="2" t="n">
        <v>0</v>
      </c>
      <c r="AF12" s="2"/>
      <c r="AG12" s="2" t="n">
        <v>1.15</v>
      </c>
      <c r="AH12" s="2" t="n">
        <v>1.24</v>
      </c>
      <c r="AI12" s="2" t="n">
        <v>1.26</v>
      </c>
      <c r="AK12" s="2" t="n">
        <v>0</v>
      </c>
      <c r="AL12" s="2" t="n">
        <v>0</v>
      </c>
      <c r="AM12" s="2"/>
      <c r="AN12" s="2" t="s">
        <v>72</v>
      </c>
      <c r="AO12" s="2"/>
      <c r="AP12" s="2" t="n">
        <v>1.34</v>
      </c>
      <c r="AQ12" s="2" t="n">
        <v>1.35</v>
      </c>
      <c r="AR12" s="2" t="n">
        <v>1.37</v>
      </c>
      <c r="AS12" s="2" t="s">
        <v>72</v>
      </c>
      <c r="AT12" s="2"/>
      <c r="AU12" s="2" t="n">
        <v>1.24</v>
      </c>
      <c r="AV12" s="2"/>
    </row>
    <row r="13" customFormat="false" ht="12.75" hidden="false" customHeight="false" outlineLevel="0" collapsed="false">
      <c r="A13" s="1" t="s">
        <v>81</v>
      </c>
      <c r="B13" s="7" t="n">
        <v>1.555</v>
      </c>
      <c r="C13" s="7" t="n">
        <v>1.5507</v>
      </c>
      <c r="D13" s="7"/>
      <c r="E13" s="7"/>
      <c r="F13" s="2" t="n">
        <v>1.11275449900708</v>
      </c>
      <c r="G13" s="2" t="n">
        <v>1.34</v>
      </c>
      <c r="H13" s="2" t="n">
        <v>1.74</v>
      </c>
      <c r="I13" s="2" t="n">
        <v>1.75</v>
      </c>
      <c r="J13" s="2" t="n">
        <v>1.27</v>
      </c>
      <c r="K13" s="2" t="s">
        <v>72</v>
      </c>
      <c r="L13" s="2" t="n">
        <v>1.68</v>
      </c>
      <c r="M13" s="2" t="n">
        <v>1.68</v>
      </c>
      <c r="N13" s="2"/>
      <c r="O13" s="2"/>
      <c r="P13" s="2" t="n">
        <v>1.57</v>
      </c>
      <c r="Q13" s="2" t="n">
        <v>1.68</v>
      </c>
      <c r="R13" s="2" t="n">
        <v>0</v>
      </c>
      <c r="S13" s="2" t="n">
        <v>0</v>
      </c>
      <c r="T13" s="2"/>
      <c r="U13" s="2" t="n">
        <v>0</v>
      </c>
      <c r="V13" s="2" t="n">
        <v>1.58</v>
      </c>
      <c r="W13" s="2" t="n">
        <v>1.51</v>
      </c>
      <c r="X13" s="2"/>
      <c r="Y13" s="2" t="n">
        <v>1.57</v>
      </c>
      <c r="Z13" s="2" t="n">
        <v>0</v>
      </c>
      <c r="AA13" s="2" t="n">
        <v>0</v>
      </c>
      <c r="AB13" s="2" t="n">
        <v>1.475</v>
      </c>
      <c r="AC13" s="2" t="n">
        <v>1.43</v>
      </c>
      <c r="AD13" s="2" t="n">
        <v>0</v>
      </c>
      <c r="AE13" s="2" t="n">
        <v>0</v>
      </c>
      <c r="AF13" s="2"/>
      <c r="AG13" s="2" t="n">
        <v>1.28</v>
      </c>
      <c r="AH13" s="2" t="n">
        <v>1.43</v>
      </c>
      <c r="AI13" s="2" t="n">
        <v>1.43</v>
      </c>
      <c r="AK13" s="2" t="n">
        <v>0</v>
      </c>
      <c r="AL13" s="2" t="n">
        <v>0</v>
      </c>
      <c r="AM13" s="2"/>
      <c r="AN13" s="2" t="s">
        <v>72</v>
      </c>
      <c r="AO13" s="2"/>
      <c r="AP13" s="2" t="n">
        <v>1.54</v>
      </c>
      <c r="AQ13" s="2" t="n">
        <v>1.55</v>
      </c>
      <c r="AR13" s="2" t="n">
        <v>1.53</v>
      </c>
      <c r="AS13" s="2" t="s">
        <v>72</v>
      </c>
      <c r="AT13" s="2"/>
      <c r="AU13" s="2" t="n">
        <v>1.42</v>
      </c>
      <c r="AV13" s="2"/>
    </row>
    <row r="14" customFormat="false" ht="12.75" hidden="false" customHeight="false" outlineLevel="0" collapsed="false">
      <c r="A14" s="1" t="s">
        <v>82</v>
      </c>
      <c r="B14" s="7" t="n">
        <v>1.97</v>
      </c>
      <c r="C14" s="7" t="n">
        <v>1.92</v>
      </c>
      <c r="D14" s="7"/>
      <c r="E14" s="7"/>
      <c r="F14" s="2" t="n">
        <v>1.17825810624677</v>
      </c>
      <c r="G14" s="2" t="n">
        <v>1.75</v>
      </c>
      <c r="H14" s="2" t="n">
        <v>2.42</v>
      </c>
      <c r="I14" s="2" t="n">
        <v>2.35</v>
      </c>
      <c r="J14" s="2" t="n">
        <v>1.63</v>
      </c>
      <c r="K14" s="2" t="s">
        <v>72</v>
      </c>
      <c r="L14" s="2" t="n">
        <v>1.95</v>
      </c>
      <c r="M14" s="2" t="n">
        <v>0</v>
      </c>
      <c r="N14" s="2"/>
      <c r="O14" s="2"/>
      <c r="P14" s="2" t="n">
        <v>2.08</v>
      </c>
      <c r="Q14" s="2" t="n">
        <v>2.05</v>
      </c>
      <c r="R14" s="2" t="n">
        <v>0</v>
      </c>
      <c r="S14" s="2" t="n">
        <v>0</v>
      </c>
      <c r="T14" s="2"/>
      <c r="U14" s="2" t="n">
        <v>0</v>
      </c>
      <c r="V14" s="2" t="n">
        <v>2.04</v>
      </c>
      <c r="W14" s="2" t="n">
        <v>1.85</v>
      </c>
      <c r="X14" s="2"/>
      <c r="Y14" s="2" t="n">
        <v>2</v>
      </c>
      <c r="Z14" s="2" t="n">
        <v>0</v>
      </c>
      <c r="AA14" s="2" t="n">
        <v>0</v>
      </c>
      <c r="AB14" s="2" t="n">
        <v>1.915</v>
      </c>
      <c r="AC14" s="2" t="n">
        <v>1.83</v>
      </c>
      <c r="AD14" s="2" t="n">
        <v>0</v>
      </c>
      <c r="AE14" s="2" t="n">
        <v>0</v>
      </c>
      <c r="AF14" s="2"/>
      <c r="AG14" s="2" t="n">
        <v>1.6</v>
      </c>
      <c r="AH14" s="2" t="n">
        <v>1.84</v>
      </c>
      <c r="AI14" s="2" t="n">
        <v>1.75</v>
      </c>
      <c r="AK14" s="2" t="n">
        <v>0</v>
      </c>
      <c r="AL14" s="2" t="n">
        <v>0</v>
      </c>
      <c r="AM14" s="2"/>
      <c r="AN14" s="2" t="s">
        <v>72</v>
      </c>
      <c r="AO14" s="2"/>
      <c r="AP14" s="2" t="n">
        <v>1.96</v>
      </c>
      <c r="AQ14" s="2" t="n">
        <v>2.04</v>
      </c>
      <c r="AR14" s="2" t="n">
        <v>1.95</v>
      </c>
      <c r="AS14" s="2" t="s">
        <v>72</v>
      </c>
      <c r="AT14" s="2"/>
      <c r="AU14" s="2" t="n">
        <v>1.84</v>
      </c>
      <c r="AV14" s="2"/>
    </row>
    <row r="15" customFormat="false" ht="12.75" hidden="false" customHeight="false" outlineLevel="0" collapsed="false">
      <c r="A15" s="1" t="s">
        <v>83</v>
      </c>
      <c r="B15" s="7" t="n">
        <v>2.38</v>
      </c>
      <c r="C15" s="7" t="n">
        <v>2.355</v>
      </c>
      <c r="D15" s="7"/>
      <c r="E15" s="7"/>
      <c r="F15" s="2" t="n">
        <v>1.16581381958774</v>
      </c>
      <c r="G15" s="2" t="n">
        <v>1.96</v>
      </c>
      <c r="H15" s="2" t="n">
        <v>2.72</v>
      </c>
      <c r="I15" s="2" t="n">
        <v>2.48</v>
      </c>
      <c r="J15" s="2" t="n">
        <v>1.73</v>
      </c>
      <c r="K15" s="2" t="s">
        <v>72</v>
      </c>
      <c r="L15" s="2" t="n">
        <v>1.95</v>
      </c>
      <c r="M15" s="2" t="n">
        <v>1.95</v>
      </c>
      <c r="N15" s="2"/>
      <c r="O15" s="2"/>
      <c r="P15" s="2" t="n">
        <v>2.34</v>
      </c>
      <c r="Q15" s="2" t="n">
        <v>2.05</v>
      </c>
      <c r="R15" s="2" t="n">
        <v>0</v>
      </c>
      <c r="S15" s="2" t="n">
        <v>0</v>
      </c>
      <c r="T15" s="2"/>
      <c r="U15" s="2" t="n">
        <v>0</v>
      </c>
      <c r="V15" s="2" t="n">
        <v>2.21</v>
      </c>
      <c r="W15" s="2" t="n">
        <v>1.96</v>
      </c>
      <c r="X15" s="2"/>
      <c r="Y15" s="2" t="n">
        <v>2.12</v>
      </c>
      <c r="Z15" s="2" t="n">
        <v>0</v>
      </c>
      <c r="AA15" s="2" t="n">
        <v>0</v>
      </c>
      <c r="AB15" s="2" t="n">
        <v>1.92</v>
      </c>
      <c r="AC15" s="2" t="n">
        <v>1.85</v>
      </c>
      <c r="AD15" s="2" t="n">
        <v>0</v>
      </c>
      <c r="AE15" s="2" t="n">
        <v>0</v>
      </c>
      <c r="AF15" s="2"/>
      <c r="AG15" s="2" t="n">
        <v>1.6</v>
      </c>
      <c r="AH15" s="2" t="n">
        <v>1.86</v>
      </c>
      <c r="AI15" s="2" t="n">
        <v>1.94</v>
      </c>
      <c r="AK15" s="2" t="n">
        <v>0</v>
      </c>
      <c r="AL15" s="2" t="n">
        <v>0</v>
      </c>
      <c r="AM15" s="2"/>
      <c r="AN15" s="2" t="s">
        <v>72</v>
      </c>
      <c r="AO15" s="2"/>
      <c r="AP15" s="2" t="n">
        <v>2.15</v>
      </c>
      <c r="AQ15" s="2" t="n">
        <v>2.29</v>
      </c>
      <c r="AR15" s="2" t="n">
        <v>2.28</v>
      </c>
      <c r="AS15" s="2" t="s">
        <v>72</v>
      </c>
      <c r="AT15" s="2"/>
      <c r="AU15" s="2" t="n">
        <v>1.95</v>
      </c>
      <c r="AV15" s="2"/>
    </row>
    <row r="16" customFormat="false" ht="12.75" hidden="false" customHeight="false" outlineLevel="0" collapsed="false">
      <c r="A16" s="1" t="s">
        <v>84</v>
      </c>
      <c r="B16" s="7" t="n">
        <v>2.046</v>
      </c>
      <c r="C16" s="7" t="n">
        <v>2.161</v>
      </c>
      <c r="D16" s="7"/>
      <c r="E16" s="7"/>
      <c r="F16" s="2" t="n">
        <v>1.20970745376979</v>
      </c>
      <c r="G16" s="2" t="n">
        <v>1.65</v>
      </c>
      <c r="H16" s="2" t="n">
        <v>2.77</v>
      </c>
      <c r="I16" s="2" t="n">
        <v>2.05</v>
      </c>
      <c r="J16" s="2" t="n">
        <v>1.4</v>
      </c>
      <c r="K16" s="2" t="s">
        <v>72</v>
      </c>
      <c r="L16" s="2" t="n">
        <v>1.75</v>
      </c>
      <c r="M16" s="2" t="n">
        <v>1.74</v>
      </c>
      <c r="N16" s="2"/>
      <c r="O16" s="2"/>
      <c r="P16" s="2" t="n">
        <v>1.88</v>
      </c>
      <c r="Q16" s="2" t="n">
        <v>1.86</v>
      </c>
      <c r="R16" s="2" t="n">
        <v>0</v>
      </c>
      <c r="S16" s="2" t="n">
        <v>0</v>
      </c>
      <c r="T16" s="2"/>
      <c r="U16" s="2" t="n">
        <v>0</v>
      </c>
      <c r="V16" s="2" t="n">
        <v>1.75</v>
      </c>
      <c r="W16" s="2" t="n">
        <v>1.65</v>
      </c>
      <c r="X16" s="2"/>
      <c r="Y16" s="2" t="n">
        <v>1.7</v>
      </c>
      <c r="Z16" s="2" t="n">
        <v>0</v>
      </c>
      <c r="AA16" s="2" t="n">
        <v>0</v>
      </c>
      <c r="AB16" s="2" t="n">
        <v>1.75</v>
      </c>
      <c r="AC16" s="2" t="n">
        <v>1.65</v>
      </c>
      <c r="AD16" s="2" t="n">
        <v>0</v>
      </c>
      <c r="AE16" s="2" t="n">
        <v>0</v>
      </c>
      <c r="AF16" s="2"/>
      <c r="AG16" s="2" t="n">
        <v>1.46</v>
      </c>
      <c r="AH16" s="2" t="n">
        <v>1.6</v>
      </c>
      <c r="AI16" s="2" t="n">
        <v>1.61</v>
      </c>
      <c r="AK16" s="2" t="n">
        <v>0</v>
      </c>
      <c r="AL16" s="2" t="n">
        <v>0</v>
      </c>
      <c r="AM16" s="2"/>
      <c r="AN16" s="2" t="s">
        <v>72</v>
      </c>
      <c r="AO16" s="2"/>
      <c r="AP16" s="2" t="n">
        <v>1.73</v>
      </c>
      <c r="AQ16" s="2" t="n">
        <v>1.88</v>
      </c>
      <c r="AR16" s="2" t="n">
        <v>1.84</v>
      </c>
      <c r="AS16" s="2" t="s">
        <v>72</v>
      </c>
      <c r="AT16" s="2"/>
      <c r="AU16" s="2" t="n">
        <v>1.66</v>
      </c>
      <c r="AV16" s="2"/>
    </row>
    <row r="17" customFormat="false" ht="12.75" hidden="false" customHeight="false" outlineLevel="0" collapsed="false">
      <c r="A17" s="1" t="s">
        <v>85</v>
      </c>
      <c r="B17" s="7" t="n">
        <v>1.538</v>
      </c>
      <c r="C17" s="7" t="n">
        <v>1.5583</v>
      </c>
      <c r="D17" s="7"/>
      <c r="E17" s="7"/>
      <c r="F17" s="2" t="n">
        <v>1.12855496557249</v>
      </c>
      <c r="G17" s="2" t="n">
        <v>1.25</v>
      </c>
      <c r="H17" s="2" t="n">
        <v>2</v>
      </c>
      <c r="I17" s="2" t="n">
        <v>1.62</v>
      </c>
      <c r="J17" s="2" t="n">
        <v>1.09</v>
      </c>
      <c r="K17" s="2" t="s">
        <v>72</v>
      </c>
      <c r="L17" s="2" t="n">
        <v>1.38</v>
      </c>
      <c r="M17" s="2" t="n">
        <v>0</v>
      </c>
      <c r="N17" s="2"/>
      <c r="O17" s="2"/>
      <c r="P17" s="2" t="n">
        <v>1.36</v>
      </c>
      <c r="Q17" s="2" t="n">
        <v>1.42</v>
      </c>
      <c r="R17" s="2" t="n">
        <v>0</v>
      </c>
      <c r="S17" s="2" t="n">
        <v>0</v>
      </c>
      <c r="T17" s="2"/>
      <c r="U17" s="2" t="n">
        <v>0</v>
      </c>
      <c r="V17" s="2" t="n">
        <v>1.33</v>
      </c>
      <c r="W17" s="2" t="n">
        <v>1.25</v>
      </c>
      <c r="X17" s="2"/>
      <c r="Y17" s="2" t="n">
        <v>1.3</v>
      </c>
      <c r="Z17" s="2" t="n">
        <v>0</v>
      </c>
      <c r="AA17" s="2" t="n">
        <v>0</v>
      </c>
      <c r="AB17" s="2" t="n">
        <v>1.3</v>
      </c>
      <c r="AC17" s="2" t="n">
        <v>1.24</v>
      </c>
      <c r="AD17" s="2" t="n">
        <v>0</v>
      </c>
      <c r="AE17" s="2" t="n">
        <v>0</v>
      </c>
      <c r="AF17" s="2"/>
      <c r="AG17" s="2" t="n">
        <v>1.1</v>
      </c>
      <c r="AH17" s="2" t="n">
        <v>1.2</v>
      </c>
      <c r="AI17" s="2" t="n">
        <v>1.25</v>
      </c>
      <c r="AK17" s="2" t="n">
        <v>0</v>
      </c>
      <c r="AL17" s="2" t="n">
        <v>0</v>
      </c>
      <c r="AM17" s="2"/>
      <c r="AN17" s="2" t="s">
        <v>72</v>
      </c>
      <c r="AO17" s="2"/>
      <c r="AP17" s="2" t="n">
        <v>1.33</v>
      </c>
      <c r="AQ17" s="2" t="n">
        <v>1.34</v>
      </c>
      <c r="AR17" s="2" t="n">
        <v>1.34</v>
      </c>
      <c r="AS17" s="2" t="s">
        <v>72</v>
      </c>
      <c r="AT17" s="2"/>
      <c r="AU17" s="2" t="n">
        <v>1.26</v>
      </c>
      <c r="AV17" s="2"/>
    </row>
    <row r="18" customFormat="false" ht="12.75" hidden="false" customHeight="false" outlineLevel="0" collapsed="false">
      <c r="A18" s="1" t="s">
        <v>86</v>
      </c>
      <c r="B18" s="7" t="n">
        <v>1.395</v>
      </c>
      <c r="C18" s="7" t="n">
        <v>1.3883</v>
      </c>
      <c r="D18" s="7"/>
      <c r="E18" s="7"/>
      <c r="F18" s="2" t="n">
        <v>0.991030739920752</v>
      </c>
      <c r="G18" s="2" t="n">
        <v>1.25</v>
      </c>
      <c r="H18" s="2" t="n">
        <v>1.75</v>
      </c>
      <c r="I18" s="2" t="n">
        <v>1.56</v>
      </c>
      <c r="J18" s="2" t="n">
        <v>1.05</v>
      </c>
      <c r="K18" s="2" t="s">
        <v>72</v>
      </c>
      <c r="L18" s="2" t="n">
        <v>1.28</v>
      </c>
      <c r="M18" s="2" t="n">
        <v>1.05</v>
      </c>
      <c r="N18" s="2"/>
      <c r="O18" s="2"/>
      <c r="P18" s="2" t="n">
        <v>1.36</v>
      </c>
      <c r="Q18" s="2" t="n">
        <v>1.35</v>
      </c>
      <c r="R18" s="2" t="n">
        <v>0</v>
      </c>
      <c r="S18" s="2" t="n">
        <v>0</v>
      </c>
      <c r="T18" s="2"/>
      <c r="U18" s="2" t="n">
        <v>0</v>
      </c>
      <c r="V18" s="2" t="n">
        <v>1.32</v>
      </c>
      <c r="W18" s="2" t="n">
        <v>1.23</v>
      </c>
      <c r="X18" s="2"/>
      <c r="Y18" s="2" t="n">
        <v>1.3</v>
      </c>
      <c r="Z18" s="2" t="n">
        <v>0</v>
      </c>
      <c r="AA18" s="2" t="n">
        <v>0</v>
      </c>
      <c r="AB18" s="2" t="n">
        <v>1.28</v>
      </c>
      <c r="AC18" s="2" t="n">
        <v>1.2</v>
      </c>
      <c r="AD18" s="2" t="n">
        <v>0</v>
      </c>
      <c r="AE18" s="2" t="n">
        <v>0</v>
      </c>
      <c r="AF18" s="2"/>
      <c r="AG18" s="2" t="n">
        <v>1.03</v>
      </c>
      <c r="AH18" s="2" t="n">
        <v>1.2</v>
      </c>
      <c r="AI18" s="2" t="n">
        <v>1.24</v>
      </c>
      <c r="AK18" s="2" t="n">
        <v>0</v>
      </c>
      <c r="AL18" s="2" t="n">
        <v>0</v>
      </c>
      <c r="AM18" s="2"/>
      <c r="AN18" s="2" t="s">
        <v>72</v>
      </c>
      <c r="AO18" s="2"/>
      <c r="AP18" s="2" t="n">
        <v>1.26</v>
      </c>
      <c r="AQ18" s="2" t="n">
        <v>1.33</v>
      </c>
      <c r="AR18" s="2" t="n">
        <v>1.28</v>
      </c>
      <c r="AS18" s="2" t="s">
        <v>72</v>
      </c>
      <c r="AT18" s="2"/>
      <c r="AU18" s="2" t="n">
        <v>1.25</v>
      </c>
      <c r="AV18" s="2"/>
    </row>
    <row r="19" customFormat="false" ht="12.75" hidden="false" customHeight="false" outlineLevel="0" collapsed="false">
      <c r="A19" s="1" t="s">
        <v>87</v>
      </c>
      <c r="B19" s="7" t="n">
        <v>1.391</v>
      </c>
      <c r="C19" s="7" t="n">
        <v>1.3873</v>
      </c>
      <c r="D19" s="7"/>
      <c r="E19" s="7"/>
      <c r="F19" s="2" t="n">
        <v>0.872825819387844</v>
      </c>
      <c r="G19" s="2" t="n">
        <v>1.24</v>
      </c>
      <c r="H19" s="2" t="n">
        <v>1.69</v>
      </c>
      <c r="I19" s="2" t="n">
        <v>1.48</v>
      </c>
      <c r="J19" s="2" t="n">
        <v>1.06</v>
      </c>
      <c r="K19" s="2" t="s">
        <v>72</v>
      </c>
      <c r="L19" s="2" t="n">
        <v>1.35</v>
      </c>
      <c r="M19" s="2" t="n">
        <v>1.05</v>
      </c>
      <c r="N19" s="2"/>
      <c r="O19" s="2"/>
      <c r="P19" s="2" t="n">
        <v>1.35</v>
      </c>
      <c r="Q19" s="2" t="n">
        <v>1.41</v>
      </c>
      <c r="R19" s="2" t="n">
        <v>0</v>
      </c>
      <c r="S19" s="2" t="n">
        <v>0</v>
      </c>
      <c r="T19" s="2"/>
      <c r="U19" s="2" t="n">
        <v>0</v>
      </c>
      <c r="V19" s="2" t="n">
        <v>1.33</v>
      </c>
      <c r="W19" s="2" t="n">
        <v>1.25</v>
      </c>
      <c r="X19" s="2"/>
      <c r="Y19" s="2" t="n">
        <v>1.3</v>
      </c>
      <c r="Z19" s="2" t="n">
        <v>0</v>
      </c>
      <c r="AA19" s="2" t="n">
        <v>0</v>
      </c>
      <c r="AB19" s="2" t="n">
        <v>1.25</v>
      </c>
      <c r="AC19" s="2" t="n">
        <v>1.17</v>
      </c>
      <c r="AD19" s="2" t="n">
        <v>0</v>
      </c>
      <c r="AE19" s="2" t="n">
        <v>0</v>
      </c>
      <c r="AF19" s="2"/>
      <c r="AG19" s="2" t="n">
        <v>1.02</v>
      </c>
      <c r="AH19" s="2" t="n">
        <v>1.22</v>
      </c>
      <c r="AI19" s="2" t="n">
        <v>1.24</v>
      </c>
      <c r="AK19" s="2" t="n">
        <v>0</v>
      </c>
      <c r="AL19" s="2" t="n">
        <v>0</v>
      </c>
      <c r="AM19" s="2"/>
      <c r="AN19" s="2" t="s">
        <v>72</v>
      </c>
      <c r="AO19" s="2"/>
      <c r="AP19" s="2" t="n">
        <v>1.28</v>
      </c>
      <c r="AQ19" s="2" t="n">
        <v>1.3</v>
      </c>
      <c r="AR19" s="2" t="n">
        <v>1.27</v>
      </c>
      <c r="AS19" s="2" t="s">
        <v>72</v>
      </c>
      <c r="AT19" s="2"/>
      <c r="AU19" s="2" t="n">
        <v>1.24</v>
      </c>
      <c r="AV19" s="2"/>
    </row>
    <row r="20" customFormat="false" ht="12.75" hidden="false" customHeight="false" outlineLevel="0" collapsed="false">
      <c r="A20" s="1" t="s">
        <v>88</v>
      </c>
      <c r="B20" s="7" t="n">
        <v>1.35</v>
      </c>
      <c r="C20" s="7" t="n">
        <v>1.36</v>
      </c>
      <c r="D20" s="7"/>
      <c r="E20" s="7"/>
      <c r="F20" s="2" t="n">
        <v>0.9216758070742</v>
      </c>
      <c r="G20" s="2" t="n">
        <v>1.23</v>
      </c>
      <c r="H20" s="2" t="n">
        <v>1.54</v>
      </c>
      <c r="I20" s="2" t="n">
        <v>1.46</v>
      </c>
      <c r="J20" s="2" t="n">
        <v>1.05</v>
      </c>
      <c r="K20" s="2" t="s">
        <v>72</v>
      </c>
      <c r="L20" s="2" t="n">
        <v>1.33</v>
      </c>
      <c r="M20" s="2" t="n">
        <v>1.05</v>
      </c>
      <c r="N20" s="2"/>
      <c r="O20" s="2"/>
      <c r="P20" s="2" t="n">
        <v>1.32</v>
      </c>
      <c r="Q20" s="2" t="n">
        <v>1.39</v>
      </c>
      <c r="R20" s="2" t="n">
        <v>0</v>
      </c>
      <c r="S20" s="2" t="n">
        <v>0</v>
      </c>
      <c r="T20" s="2"/>
      <c r="U20" s="2" t="n">
        <v>0</v>
      </c>
      <c r="V20" s="2" t="n">
        <v>1.31</v>
      </c>
      <c r="W20" s="2" t="n">
        <v>1.23</v>
      </c>
      <c r="X20" s="2"/>
      <c r="Y20" s="2" t="n">
        <v>1.28</v>
      </c>
      <c r="Z20" s="2" t="n">
        <v>0</v>
      </c>
      <c r="AA20" s="2" t="n">
        <v>0</v>
      </c>
      <c r="AB20" s="2" t="n">
        <v>1.24</v>
      </c>
      <c r="AC20" s="2" t="n">
        <v>1.16</v>
      </c>
      <c r="AD20" s="2" t="n">
        <v>0</v>
      </c>
      <c r="AE20" s="2" t="n">
        <v>0</v>
      </c>
      <c r="AF20" s="2"/>
      <c r="AG20" s="2" t="n">
        <v>1.01</v>
      </c>
      <c r="AH20" s="2" t="n">
        <v>1.2</v>
      </c>
      <c r="AI20" s="2" t="n">
        <v>1.23</v>
      </c>
      <c r="AK20" s="2" t="n">
        <v>0</v>
      </c>
      <c r="AL20" s="2" t="n">
        <v>0</v>
      </c>
      <c r="AM20" s="2"/>
      <c r="AN20" s="2" t="s">
        <v>72</v>
      </c>
      <c r="AO20" s="2"/>
      <c r="AP20" s="2" t="n">
        <v>1.27</v>
      </c>
      <c r="AQ20" s="2" t="n">
        <v>1.29</v>
      </c>
      <c r="AR20" s="2" t="n">
        <v>1.27</v>
      </c>
      <c r="AS20" s="2" t="s">
        <v>72</v>
      </c>
      <c r="AT20" s="2"/>
      <c r="AU20" s="2" t="n">
        <v>1.21</v>
      </c>
      <c r="AV20" s="2"/>
    </row>
    <row r="21" customFormat="false" ht="12.75" hidden="false" customHeight="false" outlineLevel="0" collapsed="false">
      <c r="A21" s="1" t="s">
        <v>89</v>
      </c>
      <c r="B21" s="7" t="n">
        <v>1.336</v>
      </c>
      <c r="C21" s="7" t="n">
        <v>1.3327</v>
      </c>
      <c r="D21" s="7"/>
      <c r="E21" s="7"/>
      <c r="F21" s="2" t="n">
        <v>0.944941771388913</v>
      </c>
      <c r="G21" s="2" t="n">
        <v>1.18</v>
      </c>
      <c r="H21" s="2" t="n">
        <v>1.43</v>
      </c>
      <c r="I21" s="2" t="n">
        <v>1.4</v>
      </c>
      <c r="J21" s="2" t="n">
        <v>1.02</v>
      </c>
      <c r="K21" s="2" t="s">
        <v>72</v>
      </c>
      <c r="L21" s="2" t="n">
        <v>1.24</v>
      </c>
      <c r="M21" s="2" t="n">
        <v>1.06</v>
      </c>
      <c r="N21" s="2"/>
      <c r="O21" s="2"/>
      <c r="P21" s="2" t="n">
        <v>1.3</v>
      </c>
      <c r="Q21" s="2" t="n">
        <v>1.33</v>
      </c>
      <c r="R21" s="2" t="n">
        <v>0</v>
      </c>
      <c r="S21" s="2" t="n">
        <v>0</v>
      </c>
      <c r="T21" s="2"/>
      <c r="U21" s="2" t="n">
        <v>0</v>
      </c>
      <c r="V21" s="2" t="n">
        <v>1.26</v>
      </c>
      <c r="W21" s="2" t="n">
        <v>1.18</v>
      </c>
      <c r="X21" s="2"/>
      <c r="Y21" s="2" t="n">
        <v>1.24</v>
      </c>
      <c r="Z21" s="2" t="n">
        <v>0</v>
      </c>
      <c r="AA21" s="2" t="n">
        <v>0</v>
      </c>
      <c r="AB21" s="2" t="n">
        <v>1.21</v>
      </c>
      <c r="AC21" s="2" t="n">
        <v>1.12</v>
      </c>
      <c r="AD21" s="2" t="n">
        <v>0</v>
      </c>
      <c r="AE21" s="2" t="n">
        <v>0</v>
      </c>
      <c r="AF21" s="2"/>
      <c r="AG21" s="2" t="n">
        <v>1</v>
      </c>
      <c r="AH21" s="2" t="n">
        <v>1.15</v>
      </c>
      <c r="AI21" s="2" t="n">
        <v>1.2</v>
      </c>
      <c r="AK21" s="2" t="n">
        <v>0</v>
      </c>
      <c r="AL21" s="2" t="n">
        <v>0</v>
      </c>
      <c r="AM21" s="2"/>
      <c r="AN21" s="2" t="s">
        <v>72</v>
      </c>
      <c r="AO21" s="2"/>
      <c r="AP21" s="2" t="n">
        <v>1.23</v>
      </c>
      <c r="AQ21" s="2" t="n">
        <v>1.24</v>
      </c>
      <c r="AR21" s="2" t="n">
        <v>1.26</v>
      </c>
      <c r="AS21" s="2" t="s">
        <v>72</v>
      </c>
      <c r="AT21" s="2"/>
      <c r="AU21" s="2" t="n">
        <v>1.17</v>
      </c>
      <c r="AV21" s="2"/>
    </row>
    <row r="22" customFormat="false" ht="12.75" hidden="false" customHeight="false" outlineLevel="0" collapsed="false">
      <c r="A22" s="1" t="s">
        <v>90</v>
      </c>
      <c r="B22" s="7" t="n">
        <v>1.167</v>
      </c>
      <c r="C22" s="7" t="n">
        <v>1.209</v>
      </c>
      <c r="D22" s="7"/>
      <c r="E22" s="7"/>
      <c r="F22" s="2" t="n">
        <v>0.931357847010704</v>
      </c>
      <c r="G22" s="2" t="n">
        <v>1.04</v>
      </c>
      <c r="H22" s="2" t="n">
        <v>1.28</v>
      </c>
      <c r="I22" s="2" t="n">
        <v>1.25</v>
      </c>
      <c r="J22" s="2" t="n">
        <v>0.95</v>
      </c>
      <c r="K22" s="2" t="s">
        <v>72</v>
      </c>
      <c r="L22" s="2" t="n">
        <v>1.02</v>
      </c>
      <c r="M22" s="2" t="n">
        <v>0.99</v>
      </c>
      <c r="N22" s="2"/>
      <c r="O22" s="2"/>
      <c r="P22" s="2" t="n">
        <v>1.15</v>
      </c>
      <c r="Q22" s="2" t="n">
        <v>1.13</v>
      </c>
      <c r="R22" s="2" t="n">
        <v>0</v>
      </c>
      <c r="S22" s="2" t="n">
        <v>0</v>
      </c>
      <c r="T22" s="2"/>
      <c r="U22" s="2" t="n">
        <v>0</v>
      </c>
      <c r="V22" s="2" t="n">
        <v>1.11</v>
      </c>
      <c r="W22" s="2" t="n">
        <v>1.05</v>
      </c>
      <c r="X22" s="2"/>
      <c r="Y22" s="2" t="n">
        <v>1.09</v>
      </c>
      <c r="Z22" s="2" t="n">
        <v>0</v>
      </c>
      <c r="AA22" s="2" t="n">
        <v>0</v>
      </c>
      <c r="AB22" s="2" t="n">
        <v>1.09</v>
      </c>
      <c r="AC22" s="2" t="n">
        <v>1.02</v>
      </c>
      <c r="AD22" s="2" t="n">
        <v>0</v>
      </c>
      <c r="AE22" s="2" t="n">
        <v>0</v>
      </c>
      <c r="AF22" s="2"/>
      <c r="AG22" s="2" t="n">
        <v>0.95</v>
      </c>
      <c r="AH22" s="2" t="n">
        <v>0.98</v>
      </c>
      <c r="AI22" s="2" t="n">
        <v>1.07</v>
      </c>
      <c r="AK22" s="2" t="n">
        <v>0</v>
      </c>
      <c r="AL22" s="2" t="n">
        <v>0</v>
      </c>
      <c r="AM22" s="2"/>
      <c r="AN22" s="2" t="s">
        <v>72</v>
      </c>
      <c r="AO22" s="2"/>
      <c r="AP22" s="2" t="n">
        <v>1.08</v>
      </c>
      <c r="AQ22" s="2" t="n">
        <v>1.12</v>
      </c>
      <c r="AR22" s="2" t="n">
        <v>1.17</v>
      </c>
      <c r="AS22" s="2" t="s">
        <v>72</v>
      </c>
      <c r="AT22" s="2"/>
      <c r="AU22" s="2" t="n">
        <v>1.05</v>
      </c>
      <c r="AV22" s="2"/>
    </row>
    <row r="23" customFormat="false" ht="12.75" hidden="false" customHeight="false" outlineLevel="0" collapsed="false">
      <c r="A23" s="1" t="s">
        <v>91</v>
      </c>
      <c r="B23" s="7" t="n">
        <v>1.195</v>
      </c>
      <c r="C23" s="7" t="n">
        <v>1.2207</v>
      </c>
      <c r="D23" s="7"/>
      <c r="E23" s="7"/>
      <c r="F23" s="2" t="n">
        <v>0.934937802044204</v>
      </c>
      <c r="G23" s="2" t="n">
        <v>1.06</v>
      </c>
      <c r="H23" s="2" t="n">
        <v>1.29</v>
      </c>
      <c r="I23" s="2" t="n">
        <v>1.27</v>
      </c>
      <c r="J23" s="2" t="n">
        <v>0.98</v>
      </c>
      <c r="K23" s="2" t="s">
        <v>72</v>
      </c>
      <c r="L23" s="2" t="n">
        <v>1.19</v>
      </c>
      <c r="M23" s="2" t="n">
        <v>1.05</v>
      </c>
      <c r="N23" s="2"/>
      <c r="O23" s="2"/>
      <c r="P23" s="2" t="n">
        <v>1.19</v>
      </c>
      <c r="Q23" s="2" t="n">
        <v>1.29</v>
      </c>
      <c r="R23" s="2" t="n">
        <v>0</v>
      </c>
      <c r="S23" s="2" t="n">
        <v>0</v>
      </c>
      <c r="T23" s="2"/>
      <c r="U23" s="2" t="n">
        <v>0</v>
      </c>
      <c r="V23" s="2" t="n">
        <v>1.13</v>
      </c>
      <c r="W23" s="2" t="n">
        <v>1.11</v>
      </c>
      <c r="X23" s="2"/>
      <c r="Y23" s="2" t="n">
        <v>1.15</v>
      </c>
      <c r="Z23" s="2" t="n">
        <v>0</v>
      </c>
      <c r="AA23" s="2" t="n">
        <v>0</v>
      </c>
      <c r="AB23" s="2" t="n">
        <v>1.12</v>
      </c>
      <c r="AC23" s="2" t="n">
        <v>1.04</v>
      </c>
      <c r="AD23" s="2" t="n">
        <v>0</v>
      </c>
      <c r="AE23" s="2" t="n">
        <v>0</v>
      </c>
      <c r="AF23" s="2"/>
      <c r="AG23" s="2" t="n">
        <v>0.98</v>
      </c>
      <c r="AH23" s="2" t="n">
        <v>1.05</v>
      </c>
      <c r="AI23" s="2" t="n">
        <v>1.08</v>
      </c>
      <c r="AK23" s="2" t="n">
        <v>0</v>
      </c>
      <c r="AL23" s="2" t="n">
        <v>0</v>
      </c>
      <c r="AM23" s="2"/>
      <c r="AN23" s="2" t="s">
        <v>72</v>
      </c>
      <c r="AO23" s="2"/>
      <c r="AP23" s="2" t="n">
        <v>1.12</v>
      </c>
      <c r="AQ23" s="2" t="n">
        <v>1.13</v>
      </c>
      <c r="AR23" s="2" t="n">
        <v>1.25</v>
      </c>
      <c r="AS23" s="2" t="s">
        <v>72</v>
      </c>
      <c r="AT23" s="2"/>
      <c r="AU23" s="2" t="n">
        <v>1.04</v>
      </c>
      <c r="AV23" s="2"/>
    </row>
    <row r="24" customFormat="false" ht="12.75" hidden="false" customHeight="false" outlineLevel="0" collapsed="false">
      <c r="A24" s="1" t="s">
        <v>92</v>
      </c>
      <c r="B24" s="7" t="n">
        <v>1.42</v>
      </c>
      <c r="C24" s="7" t="n">
        <v>1.3417</v>
      </c>
      <c r="D24" s="7"/>
      <c r="E24" s="7"/>
      <c r="F24" s="2" t="n">
        <v>0.922811317624033</v>
      </c>
      <c r="G24" s="2" t="n">
        <v>1.28</v>
      </c>
      <c r="H24" s="2" t="n">
        <v>1.5</v>
      </c>
      <c r="I24" s="2" t="n">
        <v>1.56</v>
      </c>
      <c r="J24" s="2" t="n">
        <v>1.14</v>
      </c>
      <c r="K24" s="2" t="s">
        <v>72</v>
      </c>
      <c r="L24" s="2" t="n">
        <v>1.45</v>
      </c>
      <c r="M24" s="2" t="n">
        <v>1.17</v>
      </c>
      <c r="N24" s="2"/>
      <c r="O24" s="2"/>
      <c r="P24" s="2" t="n">
        <v>1.42</v>
      </c>
      <c r="Q24" s="2" t="n">
        <v>1.52</v>
      </c>
      <c r="R24" s="2" t="n">
        <v>0</v>
      </c>
      <c r="S24" s="2" t="n">
        <v>0</v>
      </c>
      <c r="T24" s="2"/>
      <c r="U24" s="2" t="n">
        <v>0</v>
      </c>
      <c r="V24" s="2" t="n">
        <v>1.36</v>
      </c>
      <c r="W24" s="2" t="n">
        <v>1.32</v>
      </c>
      <c r="X24" s="2"/>
      <c r="Y24" s="2" t="n">
        <v>1.35</v>
      </c>
      <c r="Z24" s="2" t="n">
        <v>0</v>
      </c>
      <c r="AA24" s="2" t="n">
        <v>0</v>
      </c>
      <c r="AB24" s="2" t="n">
        <v>1.31</v>
      </c>
      <c r="AC24" s="2" t="n">
        <v>1.3</v>
      </c>
      <c r="AD24" s="2" t="n">
        <v>0</v>
      </c>
      <c r="AE24" s="2" t="n">
        <v>0</v>
      </c>
      <c r="AF24" s="2"/>
      <c r="AG24" s="2" t="n">
        <v>1.08</v>
      </c>
      <c r="AH24" s="2" t="n">
        <v>1.25</v>
      </c>
      <c r="AI24" s="2" t="n">
        <v>1.32</v>
      </c>
      <c r="AK24" s="2" t="n">
        <v>0</v>
      </c>
      <c r="AL24" s="2" t="n">
        <v>0</v>
      </c>
      <c r="AM24" s="2"/>
      <c r="AN24" s="2" t="s">
        <v>72</v>
      </c>
      <c r="AO24" s="2"/>
      <c r="AP24" s="2" t="n">
        <v>1.33</v>
      </c>
      <c r="AQ24" s="2" t="n">
        <v>1.38</v>
      </c>
      <c r="AR24" s="2" t="n">
        <v>1.4</v>
      </c>
      <c r="AS24" s="2" t="s">
        <v>72</v>
      </c>
      <c r="AT24" s="2"/>
      <c r="AU24" s="2" t="n">
        <v>1.28</v>
      </c>
      <c r="AV24" s="2"/>
    </row>
    <row r="25" customFormat="false" ht="12.75" hidden="false" customHeight="false" outlineLevel="0" collapsed="false">
      <c r="A25" s="1" t="s">
        <v>93</v>
      </c>
      <c r="B25" s="7" t="n">
        <v>1.8</v>
      </c>
      <c r="C25" s="7" t="n">
        <v>1.7373</v>
      </c>
      <c r="D25" s="7"/>
      <c r="E25" s="7"/>
      <c r="F25" s="2" t="n">
        <v>0.930093009907793</v>
      </c>
      <c r="G25" s="2" t="n">
        <v>1.58</v>
      </c>
      <c r="H25" s="2" t="n">
        <v>1.86</v>
      </c>
      <c r="I25" s="2" t="n">
        <v>1.88</v>
      </c>
      <c r="J25" s="2" t="n">
        <v>1.41</v>
      </c>
      <c r="K25" s="2" t="s">
        <v>72</v>
      </c>
      <c r="L25" s="2" t="n">
        <v>1.66</v>
      </c>
      <c r="M25" s="2" t="n">
        <v>1.3</v>
      </c>
      <c r="N25" s="2"/>
      <c r="O25" s="2"/>
      <c r="P25" s="2" t="n">
        <v>1.72</v>
      </c>
      <c r="Q25" s="2" t="n">
        <v>1.74</v>
      </c>
      <c r="R25" s="2" t="n">
        <v>0</v>
      </c>
      <c r="S25" s="2" t="n">
        <v>0</v>
      </c>
      <c r="T25" s="2"/>
      <c r="U25" s="2" t="n">
        <v>0</v>
      </c>
      <c r="V25" s="2" t="n">
        <v>1.73</v>
      </c>
      <c r="W25" s="2" t="n">
        <v>1.66</v>
      </c>
      <c r="X25" s="2"/>
      <c r="Y25" s="2" t="n">
        <v>1.68</v>
      </c>
      <c r="Z25" s="2" t="n">
        <v>0</v>
      </c>
      <c r="AA25" s="2" t="n">
        <v>0</v>
      </c>
      <c r="AB25" s="2" t="n">
        <v>1.68</v>
      </c>
      <c r="AC25" s="2" t="n">
        <v>1.6</v>
      </c>
      <c r="AD25" s="2" t="n">
        <v>0</v>
      </c>
      <c r="AE25" s="2" t="n">
        <v>0</v>
      </c>
      <c r="AF25" s="2"/>
      <c r="AG25" s="2" t="n">
        <v>1.24</v>
      </c>
      <c r="AH25" s="2" t="n">
        <v>1.65</v>
      </c>
      <c r="AI25" s="2" t="n">
        <v>1.65</v>
      </c>
      <c r="AK25" s="2" t="n">
        <v>0</v>
      </c>
      <c r="AL25" s="2" t="n">
        <v>0</v>
      </c>
      <c r="AM25" s="2"/>
      <c r="AN25" s="2" t="s">
        <v>72</v>
      </c>
      <c r="AO25" s="2"/>
      <c r="AP25" s="2" t="n">
        <v>1.65</v>
      </c>
      <c r="AQ25" s="2" t="n">
        <v>1.73</v>
      </c>
      <c r="AR25" s="2" t="n">
        <v>1.7</v>
      </c>
      <c r="AS25" s="2" t="s">
        <v>72</v>
      </c>
      <c r="AT25" s="2"/>
      <c r="AU25" s="2" t="n">
        <v>1.6</v>
      </c>
      <c r="AV25" s="2"/>
    </row>
    <row r="26" customFormat="false" ht="12.75" hidden="false" customHeight="false" outlineLevel="0" collapsed="false">
      <c r="A26" s="1" t="s">
        <v>94</v>
      </c>
      <c r="B26" s="7" t="n">
        <v>1.772</v>
      </c>
      <c r="C26" s="7" t="n">
        <v>1.857</v>
      </c>
      <c r="D26" s="7"/>
      <c r="E26" s="7"/>
      <c r="F26" s="2" t="n">
        <v>0.97494505546094</v>
      </c>
      <c r="G26" s="2" t="n">
        <v>1.65</v>
      </c>
      <c r="H26" s="2" t="n">
        <v>2.04</v>
      </c>
      <c r="I26" s="2" t="n">
        <v>1.96</v>
      </c>
      <c r="J26" s="2" t="n">
        <v>1.4</v>
      </c>
      <c r="K26" s="2" t="s">
        <v>72</v>
      </c>
      <c r="L26" s="2" t="n">
        <v>1.73</v>
      </c>
      <c r="M26" s="2" t="n">
        <v>1.57</v>
      </c>
      <c r="N26" s="2"/>
      <c r="O26" s="2"/>
      <c r="P26" s="2" t="n">
        <v>1.77</v>
      </c>
      <c r="Q26" s="2" t="n">
        <v>1.74</v>
      </c>
      <c r="R26" s="2" t="n">
        <v>0</v>
      </c>
      <c r="S26" s="2" t="n">
        <v>0</v>
      </c>
      <c r="T26" s="2"/>
      <c r="U26" s="2" t="n">
        <v>0</v>
      </c>
      <c r="V26" s="2" t="n">
        <v>1.72</v>
      </c>
      <c r="W26" s="2" t="n">
        <v>1.65</v>
      </c>
      <c r="X26" s="2"/>
      <c r="Y26" s="2" t="n">
        <v>1.68</v>
      </c>
      <c r="Z26" s="2" t="n">
        <v>0</v>
      </c>
      <c r="AA26" s="2" t="n">
        <v>0</v>
      </c>
      <c r="AB26" s="2" t="n">
        <v>1.68</v>
      </c>
      <c r="AC26" s="2" t="n">
        <v>1.57</v>
      </c>
      <c r="AD26" s="2" t="n">
        <v>0</v>
      </c>
      <c r="AE26" s="2" t="n">
        <v>0</v>
      </c>
      <c r="AF26" s="2"/>
      <c r="AG26" s="2" t="n">
        <v>1.24</v>
      </c>
      <c r="AH26" s="2" t="n">
        <v>1.56</v>
      </c>
      <c r="AI26" s="2" t="n">
        <v>1.66</v>
      </c>
      <c r="AK26" s="2" t="n">
        <v>0</v>
      </c>
      <c r="AL26" s="2" t="n">
        <v>0</v>
      </c>
      <c r="AM26" s="2"/>
      <c r="AN26" s="2" t="s">
        <v>72</v>
      </c>
      <c r="AO26" s="2"/>
      <c r="AP26" s="2" t="n">
        <v>1.72</v>
      </c>
      <c r="AQ26" s="2" t="n">
        <v>1.75</v>
      </c>
      <c r="AR26" s="2" t="n">
        <v>1.84</v>
      </c>
      <c r="AS26" s="2" t="s">
        <v>72</v>
      </c>
      <c r="AT26" s="2"/>
      <c r="AU26" s="2" t="n">
        <v>1.61</v>
      </c>
      <c r="AV26" s="2"/>
    </row>
    <row r="27" customFormat="false" ht="12.75" hidden="false" customHeight="false" outlineLevel="0" collapsed="false">
      <c r="A27" s="1" t="s">
        <v>95</v>
      </c>
      <c r="B27" s="7" t="n">
        <v>1.987</v>
      </c>
      <c r="C27" s="7" t="n">
        <v>1.966</v>
      </c>
      <c r="D27" s="7"/>
      <c r="E27" s="7"/>
      <c r="F27" s="2" t="n">
        <v>0.998798279163394</v>
      </c>
      <c r="G27" s="2" t="n">
        <v>1.8</v>
      </c>
      <c r="H27" s="2" t="n">
        <v>2.5</v>
      </c>
      <c r="I27" s="2" t="n">
        <v>2.2</v>
      </c>
      <c r="J27" s="2" t="n">
        <v>1.45</v>
      </c>
      <c r="K27" s="2" t="s">
        <v>72</v>
      </c>
      <c r="L27" s="2" t="n">
        <v>1.97</v>
      </c>
      <c r="M27" s="2" t="n">
        <v>1.83</v>
      </c>
      <c r="N27" s="2"/>
      <c r="O27" s="2"/>
      <c r="P27" s="2" t="n">
        <v>1.98</v>
      </c>
      <c r="Q27" s="2" t="n">
        <v>1.97</v>
      </c>
      <c r="R27" s="2" t="n">
        <v>0</v>
      </c>
      <c r="S27" s="2" t="n">
        <v>0</v>
      </c>
      <c r="T27" s="2"/>
      <c r="U27" s="2" t="n">
        <v>0</v>
      </c>
      <c r="V27" s="2" t="n">
        <v>1.9</v>
      </c>
      <c r="W27" s="2" t="n">
        <v>1.82</v>
      </c>
      <c r="X27" s="2"/>
      <c r="Y27" s="2" t="n">
        <v>1.88</v>
      </c>
      <c r="Z27" s="2" t="n">
        <v>0</v>
      </c>
      <c r="AA27" s="2" t="n">
        <v>0</v>
      </c>
      <c r="AB27" s="2" t="n">
        <v>1.87</v>
      </c>
      <c r="AC27" s="2" t="n">
        <v>1.78</v>
      </c>
      <c r="AD27" s="2" t="n">
        <v>0</v>
      </c>
      <c r="AE27" s="2" t="n">
        <v>0</v>
      </c>
      <c r="AF27" s="2"/>
      <c r="AG27" s="2" t="n">
        <v>1.4</v>
      </c>
      <c r="AH27" s="2" t="n">
        <v>1.83</v>
      </c>
      <c r="AI27" s="2" t="n">
        <v>1.8</v>
      </c>
      <c r="AK27" s="2" t="n">
        <v>0</v>
      </c>
      <c r="AL27" s="2" t="n">
        <v>0</v>
      </c>
      <c r="AM27" s="2"/>
      <c r="AN27" s="2" t="s">
        <v>72</v>
      </c>
      <c r="AO27" s="2"/>
      <c r="AP27" s="2" t="n">
        <v>1.84</v>
      </c>
      <c r="AQ27" s="2" t="n">
        <v>1.91</v>
      </c>
      <c r="AR27" s="2" t="n">
        <v>1.85</v>
      </c>
      <c r="AS27" s="2" t="s">
        <v>72</v>
      </c>
      <c r="AT27" s="2"/>
      <c r="AU27" s="2" t="n">
        <v>1.79</v>
      </c>
      <c r="AV27" s="2"/>
    </row>
    <row r="28" customFormat="false" ht="12.75" hidden="false" customHeight="false" outlineLevel="0" collapsed="false">
      <c r="A28" s="1" t="s">
        <v>96</v>
      </c>
      <c r="B28" s="7" t="n">
        <v>1.695</v>
      </c>
      <c r="C28" s="7" t="n">
        <v>1.7227</v>
      </c>
      <c r="D28" s="7"/>
      <c r="E28" s="7"/>
      <c r="F28" s="2" t="n">
        <v>0.987225420665802</v>
      </c>
      <c r="G28" s="2" t="n">
        <v>1.6</v>
      </c>
      <c r="H28" s="2" t="n">
        <v>2.16</v>
      </c>
      <c r="I28" s="2" t="n">
        <v>1.9</v>
      </c>
      <c r="J28" s="2" t="n">
        <v>1.35</v>
      </c>
      <c r="K28" s="2" t="s">
        <v>72</v>
      </c>
      <c r="L28" s="2" t="n">
        <v>1.67</v>
      </c>
      <c r="M28" s="2" t="n">
        <v>1.66</v>
      </c>
      <c r="N28" s="2"/>
      <c r="O28" s="2"/>
      <c r="P28" s="2" t="n">
        <v>1.67</v>
      </c>
      <c r="Q28" s="2" t="n">
        <v>1.71</v>
      </c>
      <c r="R28" s="2" t="n">
        <v>0</v>
      </c>
      <c r="S28" s="2" t="n">
        <v>0</v>
      </c>
      <c r="T28" s="2"/>
      <c r="U28" s="2" t="n">
        <v>0</v>
      </c>
      <c r="V28" s="2" t="n">
        <v>1.65</v>
      </c>
      <c r="W28" s="2" t="n">
        <v>1.55</v>
      </c>
      <c r="X28" s="2"/>
      <c r="Y28" s="2" t="n">
        <v>1.62</v>
      </c>
      <c r="Z28" s="2" t="n">
        <v>0</v>
      </c>
      <c r="AA28" s="2" t="n">
        <v>0</v>
      </c>
      <c r="AB28" s="2" t="n">
        <v>1.63</v>
      </c>
      <c r="AC28" s="2" t="n">
        <v>1.55</v>
      </c>
      <c r="AD28" s="2" t="n">
        <v>0</v>
      </c>
      <c r="AE28" s="2" t="n">
        <v>0</v>
      </c>
      <c r="AF28" s="2"/>
      <c r="AG28" s="2" t="n">
        <v>1.37</v>
      </c>
      <c r="AH28" s="2" t="n">
        <v>1.57</v>
      </c>
      <c r="AI28" s="2" t="n">
        <v>1.57</v>
      </c>
      <c r="AK28" s="2" t="n">
        <v>0</v>
      </c>
      <c r="AL28" s="2" t="n">
        <v>0</v>
      </c>
      <c r="AM28" s="2"/>
      <c r="AN28" s="2" t="s">
        <v>72</v>
      </c>
      <c r="AO28" s="2"/>
      <c r="AP28" s="2" t="n">
        <v>1.61</v>
      </c>
      <c r="AQ28" s="2" t="n">
        <v>1.65</v>
      </c>
      <c r="AR28" s="2" t="n">
        <v>1.67</v>
      </c>
      <c r="AS28" s="2" t="s">
        <v>72</v>
      </c>
      <c r="AT28" s="2"/>
      <c r="AU28" s="2" t="n">
        <v>1.6</v>
      </c>
      <c r="AV28" s="2"/>
    </row>
    <row r="29" customFormat="false" ht="12.75" hidden="false" customHeight="false" outlineLevel="0" collapsed="false">
      <c r="A29" s="1" t="s">
        <v>97</v>
      </c>
      <c r="B29" s="7" t="n">
        <v>1.046</v>
      </c>
      <c r="C29" s="7" t="n">
        <v>1.09</v>
      </c>
      <c r="D29" s="7"/>
      <c r="E29" s="7"/>
      <c r="F29" s="2" t="n">
        <v>0.858095409936575</v>
      </c>
      <c r="G29" s="2" t="n">
        <v>0.98</v>
      </c>
      <c r="H29" s="2" t="n">
        <v>1.38</v>
      </c>
      <c r="I29" s="2" t="n">
        <v>1.2</v>
      </c>
      <c r="J29" s="2" t="n">
        <v>0.95</v>
      </c>
      <c r="K29" s="2" t="s">
        <v>72</v>
      </c>
      <c r="L29" s="2" t="n">
        <v>1.03</v>
      </c>
      <c r="M29" s="2" t="n">
        <v>1</v>
      </c>
      <c r="N29" s="2"/>
      <c r="O29" s="2"/>
      <c r="P29" s="2" t="n">
        <v>1.05</v>
      </c>
      <c r="Q29" s="2" t="n">
        <v>1.08</v>
      </c>
      <c r="R29" s="2" t="n">
        <v>0</v>
      </c>
      <c r="S29" s="2" t="n">
        <v>0</v>
      </c>
      <c r="T29" s="2"/>
      <c r="U29" s="2" t="n">
        <v>0</v>
      </c>
      <c r="V29" s="2" t="n">
        <v>1</v>
      </c>
      <c r="W29" s="2" t="n">
        <v>0.98</v>
      </c>
      <c r="X29" s="2"/>
      <c r="Y29" s="2" t="n">
        <v>0.99</v>
      </c>
      <c r="Z29" s="2" t="n">
        <v>0</v>
      </c>
      <c r="AA29" s="2" t="n">
        <v>0</v>
      </c>
      <c r="AB29" s="2" t="n">
        <v>1.05</v>
      </c>
      <c r="AC29" s="2" t="n">
        <v>0.94</v>
      </c>
      <c r="AD29" s="2" t="n">
        <v>0</v>
      </c>
      <c r="AE29" s="2" t="n">
        <v>0</v>
      </c>
      <c r="AF29" s="2"/>
      <c r="AG29" s="2" t="n">
        <v>1</v>
      </c>
      <c r="AH29" s="2" t="n">
        <v>0.98</v>
      </c>
      <c r="AI29" s="2" t="n">
        <v>1</v>
      </c>
      <c r="AK29" s="2" t="n">
        <v>0</v>
      </c>
      <c r="AL29" s="2" t="n">
        <v>0</v>
      </c>
      <c r="AM29" s="2"/>
      <c r="AN29" s="2" t="s">
        <v>72</v>
      </c>
      <c r="AO29" s="2"/>
      <c r="AP29" s="2" t="n">
        <v>0.95</v>
      </c>
      <c r="AQ29" s="2" t="n">
        <v>1.02</v>
      </c>
      <c r="AR29" s="2" t="n">
        <v>1.04</v>
      </c>
      <c r="AS29" s="2" t="s">
        <v>72</v>
      </c>
      <c r="AT29" s="2"/>
      <c r="AU29" s="2" t="n">
        <v>1</v>
      </c>
      <c r="AV29" s="2"/>
    </row>
    <row r="30" customFormat="false" ht="12.75" hidden="false" customHeight="false" outlineLevel="0" collapsed="false">
      <c r="A30" s="1" t="s">
        <v>98</v>
      </c>
      <c r="B30" s="7" t="n">
        <v>1.249</v>
      </c>
      <c r="C30" s="7" t="n">
        <v>1.1777</v>
      </c>
      <c r="D30" s="7"/>
      <c r="E30" s="7"/>
      <c r="F30" s="2" t="n">
        <v>0.824199839059618</v>
      </c>
      <c r="G30" s="2" t="n">
        <v>1.15</v>
      </c>
      <c r="H30" s="2" t="n">
        <v>1.45</v>
      </c>
      <c r="I30" s="2" t="n">
        <v>1.38</v>
      </c>
      <c r="J30" s="2" t="n">
        <v>1.07</v>
      </c>
      <c r="K30" s="2" t="s">
        <v>72</v>
      </c>
      <c r="L30" s="2" t="n">
        <v>1.15</v>
      </c>
      <c r="M30" s="2" t="n">
        <v>1.14</v>
      </c>
      <c r="N30" s="2"/>
      <c r="O30" s="2"/>
      <c r="P30" s="2" t="n">
        <v>1.2</v>
      </c>
      <c r="Q30" s="2" t="n">
        <v>1.28</v>
      </c>
      <c r="R30" s="2" t="n">
        <v>0</v>
      </c>
      <c r="S30" s="2" t="n">
        <v>0</v>
      </c>
      <c r="T30" s="2"/>
      <c r="U30" s="2" t="n">
        <v>0</v>
      </c>
      <c r="V30" s="2" t="n">
        <v>1.2</v>
      </c>
      <c r="W30" s="2" t="n">
        <v>1.18</v>
      </c>
      <c r="X30" s="2"/>
      <c r="Y30" s="2" t="n">
        <v>1.18</v>
      </c>
      <c r="Z30" s="2" t="n">
        <v>0</v>
      </c>
      <c r="AA30" s="2" t="n">
        <v>0</v>
      </c>
      <c r="AB30" s="2" t="n">
        <v>1.2</v>
      </c>
      <c r="AC30" s="2" t="n">
        <v>1.12</v>
      </c>
      <c r="AD30" s="2" t="n">
        <v>0</v>
      </c>
      <c r="AE30" s="2" t="n">
        <v>0</v>
      </c>
      <c r="AF30" s="2"/>
      <c r="AG30" s="2" t="n">
        <v>1.04</v>
      </c>
      <c r="AH30" s="2" t="n">
        <v>1.18</v>
      </c>
      <c r="AI30" s="2" t="n">
        <v>1.17</v>
      </c>
      <c r="AK30" s="2" t="n">
        <v>0</v>
      </c>
      <c r="AL30" s="2" t="n">
        <v>0</v>
      </c>
      <c r="AM30" s="2"/>
      <c r="AN30" s="2" t="s">
        <v>72</v>
      </c>
      <c r="AO30" s="2"/>
      <c r="AP30" s="2" t="n">
        <v>1.1</v>
      </c>
      <c r="AQ30" s="2" t="n">
        <v>1.18</v>
      </c>
      <c r="AR30" s="2" t="n">
        <v>1.14</v>
      </c>
      <c r="AS30" s="2" t="s">
        <v>72</v>
      </c>
      <c r="AT30" s="2"/>
      <c r="AU30" s="2" t="n">
        <v>1.17</v>
      </c>
      <c r="AV30" s="2"/>
    </row>
    <row r="31" customFormat="false" ht="12.75" hidden="false" customHeight="false" outlineLevel="0" collapsed="false">
      <c r="A31" s="1" t="s">
        <v>99</v>
      </c>
      <c r="B31" s="7" t="n">
        <v>1.418</v>
      </c>
      <c r="C31" s="7" t="n">
        <v>1.344</v>
      </c>
      <c r="D31" s="7"/>
      <c r="E31" s="7"/>
      <c r="F31" s="2" t="n">
        <v>0.783168200210526</v>
      </c>
      <c r="G31" s="2" t="n">
        <v>1.28</v>
      </c>
      <c r="H31" s="2" t="n">
        <v>1.52</v>
      </c>
      <c r="I31" s="2" t="n">
        <v>1.51</v>
      </c>
      <c r="J31" s="2" t="n">
        <v>1.1</v>
      </c>
      <c r="K31" s="2" t="s">
        <v>72</v>
      </c>
      <c r="L31" s="2" t="n">
        <v>1.29</v>
      </c>
      <c r="M31" s="2" t="n">
        <v>1.27</v>
      </c>
      <c r="N31" s="2"/>
      <c r="O31" s="2"/>
      <c r="P31" s="2" t="n">
        <v>1.39</v>
      </c>
      <c r="Q31" s="2" t="n">
        <v>1.43</v>
      </c>
      <c r="R31" s="2" t="n">
        <v>0</v>
      </c>
      <c r="S31" s="2" t="n">
        <v>1.14</v>
      </c>
      <c r="T31" s="2"/>
      <c r="U31" s="2" t="n">
        <v>0</v>
      </c>
      <c r="V31" s="2" t="n">
        <v>1.35</v>
      </c>
      <c r="W31" s="2" t="n">
        <v>1.3</v>
      </c>
      <c r="X31" s="2"/>
      <c r="Y31" s="2" t="n">
        <v>1.35</v>
      </c>
      <c r="Z31" s="2" t="n">
        <v>0</v>
      </c>
      <c r="AA31" s="2" t="n">
        <v>0</v>
      </c>
      <c r="AB31" s="2" t="n">
        <v>1.3</v>
      </c>
      <c r="AC31" s="2" t="n">
        <v>1.22</v>
      </c>
      <c r="AD31" s="2" t="n">
        <v>0</v>
      </c>
      <c r="AE31" s="2" t="n">
        <v>0</v>
      </c>
      <c r="AF31" s="2"/>
      <c r="AG31" s="2" t="n">
        <v>1.02</v>
      </c>
      <c r="AH31" s="2" t="n">
        <v>1.26</v>
      </c>
      <c r="AI31" s="2" t="n">
        <v>1.3</v>
      </c>
      <c r="AK31" s="2" t="n">
        <v>0</v>
      </c>
      <c r="AL31" s="2" t="n">
        <v>0</v>
      </c>
      <c r="AM31" s="2"/>
      <c r="AN31" s="2" t="s">
        <v>72</v>
      </c>
      <c r="AO31" s="2"/>
      <c r="AP31" s="2" t="n">
        <v>1.28</v>
      </c>
      <c r="AQ31" s="2" t="n">
        <v>1.34</v>
      </c>
      <c r="AR31" s="2" t="n">
        <v>1.34</v>
      </c>
      <c r="AS31" s="2" t="s">
        <v>72</v>
      </c>
      <c r="AT31" s="2"/>
      <c r="AU31" s="2" t="n">
        <v>1.26</v>
      </c>
      <c r="AV31" s="2"/>
    </row>
    <row r="32" customFormat="false" ht="12.75" hidden="false" customHeight="false" outlineLevel="0" collapsed="false">
      <c r="A32" s="1" t="s">
        <v>100</v>
      </c>
      <c r="B32" s="7" t="n">
        <v>1.596</v>
      </c>
      <c r="C32" s="7" t="n">
        <v>1.545</v>
      </c>
      <c r="D32" s="7"/>
      <c r="E32" s="7"/>
      <c r="F32" s="2" t="n">
        <v>0.784485350969558</v>
      </c>
      <c r="G32" s="2" t="n">
        <v>1.45</v>
      </c>
      <c r="H32" s="2" t="n">
        <v>1.75</v>
      </c>
      <c r="I32" s="2" t="n">
        <v>1.67</v>
      </c>
      <c r="J32" s="2" t="n">
        <v>1.22</v>
      </c>
      <c r="K32" s="2" t="s">
        <v>72</v>
      </c>
      <c r="L32" s="2" t="n">
        <v>1.43</v>
      </c>
      <c r="M32" s="2" t="n">
        <v>1.42</v>
      </c>
      <c r="N32" s="2"/>
      <c r="O32" s="2"/>
      <c r="P32" s="2" t="n">
        <v>1.57</v>
      </c>
      <c r="Q32" s="2" t="n">
        <v>1.57</v>
      </c>
      <c r="R32" s="2" t="n">
        <v>0</v>
      </c>
      <c r="S32" s="2" t="n">
        <v>1.25</v>
      </c>
      <c r="T32" s="2"/>
      <c r="U32" s="2" t="n">
        <v>0</v>
      </c>
      <c r="V32" s="2" t="n">
        <v>1.53</v>
      </c>
      <c r="W32" s="2" t="n">
        <v>1.44</v>
      </c>
      <c r="X32" s="2"/>
      <c r="Y32" s="2" t="n">
        <v>1.52</v>
      </c>
      <c r="Z32" s="2" t="n">
        <v>0</v>
      </c>
      <c r="AA32" s="2" t="n">
        <v>0</v>
      </c>
      <c r="AB32" s="2" t="n">
        <v>1.45</v>
      </c>
      <c r="AC32" s="2" t="n">
        <v>1.36</v>
      </c>
      <c r="AD32" s="2" t="n">
        <v>0</v>
      </c>
      <c r="AE32" s="2" t="n">
        <v>0</v>
      </c>
      <c r="AF32" s="2"/>
      <c r="AG32" s="2" t="n">
        <v>1.25</v>
      </c>
      <c r="AH32" s="2" t="n">
        <v>1.35</v>
      </c>
      <c r="AI32" s="2" t="n">
        <v>1.44</v>
      </c>
      <c r="AK32" s="2" t="n">
        <v>0</v>
      </c>
      <c r="AL32" s="2" t="n">
        <v>0</v>
      </c>
      <c r="AM32" s="2"/>
      <c r="AN32" s="2" t="s">
        <v>72</v>
      </c>
      <c r="AO32" s="2"/>
      <c r="AP32" s="2" t="n">
        <v>1.48</v>
      </c>
      <c r="AQ32" s="2" t="n">
        <v>1.52</v>
      </c>
      <c r="AR32" s="2" t="n">
        <v>1.57</v>
      </c>
      <c r="AS32" s="2" t="s">
        <v>72</v>
      </c>
      <c r="AT32" s="2"/>
      <c r="AU32" s="2" t="n">
        <v>1.35</v>
      </c>
      <c r="AV32" s="2"/>
    </row>
    <row r="33" customFormat="false" ht="12.75" hidden="false" customHeight="false" outlineLevel="0" collapsed="false">
      <c r="A33" s="1" t="s">
        <v>101</v>
      </c>
      <c r="B33" s="7" t="n">
        <v>1.685</v>
      </c>
      <c r="C33" s="7" t="n">
        <v>1.7413</v>
      </c>
      <c r="D33" s="7"/>
      <c r="E33" s="7"/>
      <c r="F33" s="2" t="n">
        <v>0.813073860690693</v>
      </c>
      <c r="G33" s="2" t="n">
        <v>1.64</v>
      </c>
      <c r="H33" s="2" t="n">
        <v>1.95</v>
      </c>
      <c r="I33" s="2" t="n">
        <v>1.79</v>
      </c>
      <c r="J33" s="2" t="n">
        <v>1.33</v>
      </c>
      <c r="K33" s="2" t="s">
        <v>72</v>
      </c>
      <c r="L33" s="2" t="n">
        <v>1.54</v>
      </c>
      <c r="M33" s="2" t="n">
        <v>1.54</v>
      </c>
      <c r="N33" s="2"/>
      <c r="O33" s="2"/>
      <c r="P33" s="2" t="n">
        <v>1.71</v>
      </c>
      <c r="Q33" s="2" t="n">
        <v>1.67</v>
      </c>
      <c r="R33" s="2" t="n">
        <v>0</v>
      </c>
      <c r="S33" s="2" t="n">
        <v>1.37</v>
      </c>
      <c r="T33" s="2"/>
      <c r="U33" s="2" t="n">
        <v>0</v>
      </c>
      <c r="V33" s="2" t="n">
        <v>1.69</v>
      </c>
      <c r="W33" s="2" t="n">
        <v>1.57</v>
      </c>
      <c r="X33" s="2"/>
      <c r="Y33" s="2" t="n">
        <v>1.62</v>
      </c>
      <c r="Z33" s="2" t="n">
        <v>0</v>
      </c>
      <c r="AA33" s="2" t="n">
        <v>0</v>
      </c>
      <c r="AB33" s="2" t="n">
        <v>1.55</v>
      </c>
      <c r="AC33" s="2" t="n">
        <v>1.43</v>
      </c>
      <c r="AD33" s="2" t="n">
        <v>0</v>
      </c>
      <c r="AE33" s="2" t="n">
        <v>0</v>
      </c>
      <c r="AF33" s="2"/>
      <c r="AG33" s="2" t="n">
        <v>1.31</v>
      </c>
      <c r="AH33" s="2" t="n">
        <v>1.53</v>
      </c>
      <c r="AI33" s="2" t="n">
        <v>1.6</v>
      </c>
      <c r="AK33" s="2" t="n">
        <v>0</v>
      </c>
      <c r="AL33" s="2" t="n">
        <v>1.94</v>
      </c>
      <c r="AM33" s="2"/>
      <c r="AN33" s="2" t="s">
        <v>72</v>
      </c>
      <c r="AO33" s="2"/>
      <c r="AP33" s="2" t="n">
        <v>1.61</v>
      </c>
      <c r="AQ33" s="2" t="n">
        <v>1.65</v>
      </c>
      <c r="AR33" s="2" t="n">
        <v>1.74</v>
      </c>
      <c r="AS33" s="2" t="s">
        <v>72</v>
      </c>
      <c r="AT33" s="2"/>
      <c r="AU33" s="2" t="n">
        <v>1.46</v>
      </c>
      <c r="AV33" s="2"/>
    </row>
    <row r="34" customFormat="false" ht="12.75" hidden="false" customHeight="false" outlineLevel="0" collapsed="false">
      <c r="A34" s="1" t="s">
        <v>102</v>
      </c>
      <c r="B34" s="7" t="n">
        <v>1.517</v>
      </c>
      <c r="C34" s="7" t="n">
        <v>1.5393</v>
      </c>
      <c r="D34" s="7"/>
      <c r="E34" s="7"/>
      <c r="F34" s="2" t="n">
        <v>0.851504044904339</v>
      </c>
      <c r="G34" s="2" t="n">
        <v>1.4</v>
      </c>
      <c r="H34" s="2" t="n">
        <v>1.64</v>
      </c>
      <c r="I34" s="2" t="n">
        <v>1.59</v>
      </c>
      <c r="J34" s="2" t="n">
        <v>1.18</v>
      </c>
      <c r="K34" s="2" t="s">
        <v>72</v>
      </c>
      <c r="L34" s="2" t="n">
        <v>1.38</v>
      </c>
      <c r="M34" s="2" t="n">
        <v>1.38</v>
      </c>
      <c r="N34" s="2"/>
      <c r="O34" s="2"/>
      <c r="P34" s="2" t="n">
        <v>1.52</v>
      </c>
      <c r="Q34" s="2" t="n">
        <v>1.52</v>
      </c>
      <c r="R34" s="2" t="n">
        <v>0</v>
      </c>
      <c r="S34" s="2" t="n">
        <v>1.22</v>
      </c>
      <c r="T34" s="2"/>
      <c r="U34" s="2" t="n">
        <v>1.6293</v>
      </c>
      <c r="V34" s="2" t="n">
        <v>1.47</v>
      </c>
      <c r="W34" s="2" t="n">
        <v>1.4</v>
      </c>
      <c r="X34" s="2"/>
      <c r="Y34" s="2" t="n">
        <v>1.45</v>
      </c>
      <c r="Z34" s="2" t="n">
        <v>0</v>
      </c>
      <c r="AA34" s="2" t="n">
        <v>0</v>
      </c>
      <c r="AB34" s="2" t="n">
        <v>1.42</v>
      </c>
      <c r="AC34" s="2" t="n">
        <v>1.3</v>
      </c>
      <c r="AD34" s="2" t="n">
        <v>0</v>
      </c>
      <c r="AE34" s="2" t="n">
        <v>0</v>
      </c>
      <c r="AF34" s="2"/>
      <c r="AG34" s="2" t="n">
        <v>1.19</v>
      </c>
      <c r="AH34" s="2" t="n">
        <v>1.35</v>
      </c>
      <c r="AI34" s="2" t="n">
        <v>1.4</v>
      </c>
      <c r="AK34" s="2" t="n">
        <v>0</v>
      </c>
      <c r="AL34" s="2" t="n">
        <v>1.79</v>
      </c>
      <c r="AM34" s="2"/>
      <c r="AN34" s="2" t="s">
        <v>72</v>
      </c>
      <c r="AO34" s="2"/>
      <c r="AP34" s="2" t="n">
        <v>1.41</v>
      </c>
      <c r="AQ34" s="2" t="n">
        <v>1.46</v>
      </c>
      <c r="AR34" s="2" t="n">
        <v>1.49</v>
      </c>
      <c r="AS34" s="2" t="s">
        <v>72</v>
      </c>
      <c r="AT34" s="2"/>
      <c r="AU34" s="2" t="n">
        <v>1.31</v>
      </c>
      <c r="AV34" s="2"/>
    </row>
    <row r="35" customFormat="false" ht="12.75" hidden="false" customHeight="false" outlineLevel="0" collapsed="false">
      <c r="A35" s="1" t="s">
        <v>103</v>
      </c>
      <c r="B35" s="7" t="n">
        <v>1.939</v>
      </c>
      <c r="C35" s="7" t="n">
        <v>1.8477</v>
      </c>
      <c r="D35" s="7"/>
      <c r="E35" s="7"/>
      <c r="F35" s="2" t="n">
        <v>0.852076051987992</v>
      </c>
      <c r="G35" s="2" t="n">
        <v>1.74</v>
      </c>
      <c r="H35" s="2" t="n">
        <v>2.02</v>
      </c>
      <c r="I35" s="2" t="n">
        <v>2.05</v>
      </c>
      <c r="J35" s="2" t="n">
        <v>1.54</v>
      </c>
      <c r="K35" s="2" t="s">
        <v>72</v>
      </c>
      <c r="L35" s="2" t="n">
        <v>1.82</v>
      </c>
      <c r="M35" s="2" t="n">
        <v>1.85</v>
      </c>
      <c r="N35" s="2"/>
      <c r="O35" s="2"/>
      <c r="P35" s="2" t="n">
        <v>1.83</v>
      </c>
      <c r="Q35" s="2" t="n">
        <v>1.95</v>
      </c>
      <c r="R35" s="2" t="n">
        <v>0</v>
      </c>
      <c r="S35" s="2" t="n">
        <v>1.55</v>
      </c>
      <c r="T35" s="2"/>
      <c r="U35" s="2" t="n">
        <v>2</v>
      </c>
      <c r="V35" s="2" t="n">
        <v>1.83</v>
      </c>
      <c r="W35" s="2" t="n">
        <v>1.78</v>
      </c>
      <c r="X35" s="2"/>
      <c r="Y35" s="2" t="n">
        <v>1.8</v>
      </c>
      <c r="Z35" s="2" t="n">
        <v>0</v>
      </c>
      <c r="AA35" s="2" t="n">
        <v>0</v>
      </c>
      <c r="AB35" s="2" t="n">
        <v>1.86</v>
      </c>
      <c r="AC35" s="2" t="n">
        <v>1.74</v>
      </c>
      <c r="AD35" s="2" t="n">
        <v>0</v>
      </c>
      <c r="AE35" s="2" t="n">
        <v>0</v>
      </c>
      <c r="AF35" s="2"/>
      <c r="AG35" s="2" t="n">
        <v>1.58</v>
      </c>
      <c r="AH35" s="2" t="n">
        <v>1.68</v>
      </c>
      <c r="AI35" s="2" t="n">
        <v>1.75</v>
      </c>
      <c r="AK35" s="2" t="n">
        <v>0</v>
      </c>
      <c r="AL35" s="2" t="n">
        <v>2.22</v>
      </c>
      <c r="AM35" s="2"/>
      <c r="AN35" s="2" t="s">
        <v>72</v>
      </c>
      <c r="AO35" s="2"/>
      <c r="AP35" s="2" t="n">
        <v>1.8</v>
      </c>
      <c r="AQ35" s="2" t="n">
        <v>1.82</v>
      </c>
      <c r="AR35" s="2" t="n">
        <v>1.84</v>
      </c>
      <c r="AS35" s="2" t="s">
        <v>72</v>
      </c>
      <c r="AT35" s="2"/>
      <c r="AU35" s="2" t="n">
        <v>1.67</v>
      </c>
      <c r="AV35" s="2"/>
    </row>
    <row r="36" customFormat="false" ht="12.75" hidden="false" customHeight="false" outlineLevel="0" collapsed="false">
      <c r="A36" s="1" t="s">
        <v>104</v>
      </c>
      <c r="B36" s="7" t="n">
        <v>1.987</v>
      </c>
      <c r="C36" s="7" t="n">
        <v>1.8953</v>
      </c>
      <c r="D36" s="7"/>
      <c r="E36" s="7"/>
      <c r="F36" s="2" t="n">
        <v>0.942773005910987</v>
      </c>
      <c r="G36" s="2" t="n">
        <v>1.9</v>
      </c>
      <c r="H36" s="2" t="n">
        <v>2.1</v>
      </c>
      <c r="I36" s="2" t="n">
        <v>2.12</v>
      </c>
      <c r="J36" s="2" t="n">
        <v>1.67</v>
      </c>
      <c r="K36" s="2" t="n">
        <v>2.25</v>
      </c>
      <c r="L36" s="2" t="n">
        <v>1.92</v>
      </c>
      <c r="M36" s="2" t="n">
        <v>1.92</v>
      </c>
      <c r="N36" s="2" t="n">
        <v>1.93</v>
      </c>
      <c r="O36" s="2"/>
      <c r="P36" s="2" t="n">
        <v>1.96</v>
      </c>
      <c r="Q36" s="2" t="n">
        <v>1.97</v>
      </c>
      <c r="R36" s="2" t="n">
        <v>0</v>
      </c>
      <c r="S36" s="2" t="n">
        <v>1.68</v>
      </c>
      <c r="T36" s="2"/>
      <c r="U36" s="2" t="n">
        <v>2.0585</v>
      </c>
      <c r="V36" s="2" t="n">
        <v>1.93</v>
      </c>
      <c r="W36" s="2" t="n">
        <v>1.91</v>
      </c>
      <c r="X36" s="2"/>
      <c r="Y36" s="2" t="n">
        <v>1.92</v>
      </c>
      <c r="Z36" s="2" t="n">
        <v>0</v>
      </c>
      <c r="AA36" s="2" t="n">
        <v>0</v>
      </c>
      <c r="AB36" s="2" t="n">
        <v>1.94</v>
      </c>
      <c r="AC36" s="2" t="n">
        <v>1.85</v>
      </c>
      <c r="AD36" s="2" t="n">
        <v>0</v>
      </c>
      <c r="AE36" s="2" t="n">
        <v>0</v>
      </c>
      <c r="AF36" s="2"/>
      <c r="AG36" s="2" t="n">
        <v>1.6</v>
      </c>
      <c r="AH36" s="2" t="n">
        <v>1.84</v>
      </c>
      <c r="AI36" s="2" t="n">
        <v>1.91</v>
      </c>
      <c r="AK36" s="2" t="n">
        <v>1.63</v>
      </c>
      <c r="AL36" s="2" t="n">
        <v>2.32</v>
      </c>
      <c r="AM36" s="2"/>
      <c r="AN36" s="2" t="s">
        <v>72</v>
      </c>
      <c r="AO36" s="2"/>
      <c r="AP36" s="2" t="n">
        <v>1.87</v>
      </c>
      <c r="AQ36" s="2" t="n">
        <v>1.91</v>
      </c>
      <c r="AR36" s="2" t="n">
        <v>1.93</v>
      </c>
      <c r="AS36" s="2" t="s">
        <v>72</v>
      </c>
      <c r="AT36" s="2"/>
      <c r="AU36" s="2" t="n">
        <v>1.78</v>
      </c>
      <c r="AV36" s="2"/>
    </row>
    <row r="37" customFormat="false" ht="12.75" hidden="false" customHeight="false" outlineLevel="0" collapsed="false">
      <c r="A37" s="1" t="s">
        <v>105</v>
      </c>
      <c r="B37" s="7" t="n">
        <v>2.743</v>
      </c>
      <c r="C37" s="7" t="n">
        <v>2.6137</v>
      </c>
      <c r="D37" s="7"/>
      <c r="E37" s="7"/>
      <c r="F37" s="2" t="n">
        <v>1.11264000200803</v>
      </c>
      <c r="G37" s="2" t="n">
        <v>2.55</v>
      </c>
      <c r="H37" s="2" t="n">
        <v>2.82</v>
      </c>
      <c r="I37" s="2" t="n">
        <v>2.85</v>
      </c>
      <c r="J37" s="2" t="n">
        <v>2.2</v>
      </c>
      <c r="K37" s="2" t="n">
        <v>2.9</v>
      </c>
      <c r="L37" s="2" t="n">
        <v>2.45</v>
      </c>
      <c r="M37" s="2" t="n">
        <v>2.45</v>
      </c>
      <c r="N37" s="2" t="n">
        <v>2.65</v>
      </c>
      <c r="O37" s="2"/>
      <c r="P37" s="2" t="n">
        <v>2.65</v>
      </c>
      <c r="Q37" s="2" t="n">
        <v>2.68</v>
      </c>
      <c r="R37" s="2" t="n">
        <v>0</v>
      </c>
      <c r="S37" s="2" t="n">
        <v>2.26</v>
      </c>
      <c r="T37" s="2"/>
      <c r="U37" s="2" t="n">
        <v>2.8</v>
      </c>
      <c r="V37" s="2" t="n">
        <v>2.65</v>
      </c>
      <c r="W37" s="2" t="n">
        <v>2.5</v>
      </c>
      <c r="X37" s="2"/>
      <c r="Y37" s="2" t="n">
        <v>2.64</v>
      </c>
      <c r="Z37" s="2" t="n">
        <v>0</v>
      </c>
      <c r="AA37" s="2" t="n">
        <v>0</v>
      </c>
      <c r="AB37" s="2" t="n">
        <v>2.63</v>
      </c>
      <c r="AC37" s="2" t="n">
        <v>2.5</v>
      </c>
      <c r="AD37" s="2" t="n">
        <v>0</v>
      </c>
      <c r="AE37" s="2" t="n">
        <v>0</v>
      </c>
      <c r="AF37" s="2"/>
      <c r="AG37" s="2" t="n">
        <v>2.05</v>
      </c>
      <c r="AH37" s="2" t="n">
        <v>2.46</v>
      </c>
      <c r="AI37" s="2" t="n">
        <v>2.55</v>
      </c>
      <c r="AK37" s="2" t="n">
        <v>2.22</v>
      </c>
      <c r="AL37" s="2" t="n">
        <v>2.87</v>
      </c>
      <c r="AM37" s="2"/>
      <c r="AN37" s="2" t="s">
        <v>72</v>
      </c>
      <c r="AO37" s="2"/>
      <c r="AP37" s="2" t="n">
        <v>2.57</v>
      </c>
      <c r="AQ37" s="2" t="n">
        <v>2.64</v>
      </c>
      <c r="AR37" s="2" t="n">
        <v>2.65</v>
      </c>
      <c r="AS37" s="2" t="s">
        <v>72</v>
      </c>
      <c r="AT37" s="2"/>
      <c r="AU37" s="2" t="n">
        <v>2.43</v>
      </c>
      <c r="AV37" s="2"/>
    </row>
    <row r="38" customFormat="false" ht="12.75" hidden="false" customHeight="false" outlineLevel="0" collapsed="false">
      <c r="A38" s="1" t="s">
        <v>106</v>
      </c>
      <c r="B38" s="7" t="n">
        <v>2.499</v>
      </c>
      <c r="C38" s="7" t="n">
        <v>2.4637</v>
      </c>
      <c r="D38" s="7"/>
      <c r="E38" s="7"/>
      <c r="F38" s="2" t="n">
        <v>1.17594146934148</v>
      </c>
      <c r="G38" s="2" t="n">
        <v>2.15</v>
      </c>
      <c r="H38" s="2" t="n">
        <v>2.62</v>
      </c>
      <c r="I38" s="2" t="n">
        <v>2.46</v>
      </c>
      <c r="J38" s="2" t="n">
        <v>1.83</v>
      </c>
      <c r="K38" s="2" t="n">
        <v>2.85</v>
      </c>
      <c r="L38" s="2" t="n">
        <v>2.12</v>
      </c>
      <c r="M38" s="2" t="n">
        <v>2.11</v>
      </c>
      <c r="N38" s="2" t="n">
        <v>2.4</v>
      </c>
      <c r="O38" s="2"/>
      <c r="P38" s="2" t="n">
        <v>2.3</v>
      </c>
      <c r="Q38" s="2" t="n">
        <v>2.24</v>
      </c>
      <c r="R38" s="2" t="n">
        <v>0</v>
      </c>
      <c r="S38" s="2" t="n">
        <v>1.85</v>
      </c>
      <c r="T38" s="2"/>
      <c r="U38" s="2" t="n">
        <v>2.5463</v>
      </c>
      <c r="V38" s="2" t="n">
        <v>2.3</v>
      </c>
      <c r="W38" s="2" t="n">
        <v>2.05</v>
      </c>
      <c r="X38" s="2"/>
      <c r="Y38" s="2" t="n">
        <v>2.2</v>
      </c>
      <c r="Z38" s="2" t="n">
        <v>0</v>
      </c>
      <c r="AA38" s="2" t="n">
        <v>0</v>
      </c>
      <c r="AB38" s="2" t="n">
        <v>2.05</v>
      </c>
      <c r="AC38" s="2" t="n">
        <v>1.96</v>
      </c>
      <c r="AD38" s="2" t="n">
        <v>0</v>
      </c>
      <c r="AE38" s="2" t="n">
        <v>0</v>
      </c>
      <c r="AF38" s="2"/>
      <c r="AG38" s="2" t="n">
        <v>1.79</v>
      </c>
      <c r="AH38" s="2" t="n">
        <v>1.97</v>
      </c>
      <c r="AI38" s="2" t="n">
        <v>2.07</v>
      </c>
      <c r="AK38" s="2" t="n">
        <v>1.8</v>
      </c>
      <c r="AL38" s="2" t="n">
        <v>2.42</v>
      </c>
      <c r="AM38" s="2"/>
      <c r="AN38" s="2" t="s">
        <v>72</v>
      </c>
      <c r="AO38" s="2"/>
      <c r="AP38" s="2" t="n">
        <v>2.28</v>
      </c>
      <c r="AQ38" s="2" t="n">
        <v>2.32</v>
      </c>
      <c r="AR38" s="2" t="n">
        <v>2.38</v>
      </c>
      <c r="AS38" s="2" t="s">
        <v>72</v>
      </c>
      <c r="AT38" s="2"/>
      <c r="AU38" s="2" t="n">
        <v>1.98</v>
      </c>
      <c r="AV38" s="2"/>
    </row>
    <row r="39" customFormat="false" ht="12.75" hidden="false" customHeight="false" outlineLevel="0" collapsed="false">
      <c r="A39" s="1" t="s">
        <v>107</v>
      </c>
      <c r="B39" s="7" t="n">
        <v>2.332</v>
      </c>
      <c r="C39" s="7" t="n">
        <v>2.372</v>
      </c>
      <c r="D39" s="7"/>
      <c r="E39" s="7"/>
      <c r="F39" s="2" t="n">
        <v>1.49598177698004</v>
      </c>
      <c r="G39" s="2" t="n">
        <v>2.05</v>
      </c>
      <c r="H39" s="2" t="n">
        <v>2.7</v>
      </c>
      <c r="I39" s="2" t="n">
        <v>2.4</v>
      </c>
      <c r="J39" s="2" t="n">
        <v>1.88</v>
      </c>
      <c r="K39" s="2" t="n">
        <v>2.95</v>
      </c>
      <c r="L39" s="2" t="n">
        <v>2.04</v>
      </c>
      <c r="M39" s="2" t="n">
        <v>2.04</v>
      </c>
      <c r="N39" s="2" t="n">
        <v>2.25</v>
      </c>
      <c r="O39" s="2"/>
      <c r="P39" s="2" t="n">
        <v>2.3</v>
      </c>
      <c r="Q39" s="2" t="n">
        <v>2.18</v>
      </c>
      <c r="R39" s="2" t="n">
        <v>0</v>
      </c>
      <c r="S39" s="2" t="n">
        <v>1.9</v>
      </c>
      <c r="T39" s="2"/>
      <c r="U39" s="2" t="n">
        <v>2.4195</v>
      </c>
      <c r="V39" s="2" t="n">
        <v>2.2</v>
      </c>
      <c r="W39" s="2" t="n">
        <v>2.02</v>
      </c>
      <c r="X39" s="2"/>
      <c r="Y39" s="2" t="n">
        <v>2.1</v>
      </c>
      <c r="Z39" s="2" t="n">
        <v>0</v>
      </c>
      <c r="AA39" s="2" t="n">
        <v>0</v>
      </c>
      <c r="AB39" s="2" t="n">
        <v>2.05</v>
      </c>
      <c r="AC39" s="2" t="n">
        <v>1.92</v>
      </c>
      <c r="AD39" s="2" t="n">
        <v>0</v>
      </c>
      <c r="AE39" s="2" t="n">
        <v>0</v>
      </c>
      <c r="AF39" s="2"/>
      <c r="AG39" s="2" t="n">
        <v>1.95</v>
      </c>
      <c r="AH39" s="2" t="n">
        <v>1.98</v>
      </c>
      <c r="AI39" s="2" t="n">
        <v>2.03</v>
      </c>
      <c r="AK39" s="2" t="n">
        <v>1.88</v>
      </c>
      <c r="AL39" s="2" t="n">
        <v>2.32</v>
      </c>
      <c r="AM39" s="2"/>
      <c r="AN39" s="2" t="s">
        <v>72</v>
      </c>
      <c r="AO39" s="2"/>
      <c r="AP39" s="2" t="n">
        <v>2.12</v>
      </c>
      <c r="AQ39" s="2" t="n">
        <v>2.24</v>
      </c>
      <c r="AR39" s="2" t="n">
        <v>2.29</v>
      </c>
      <c r="AS39" s="2" t="s">
        <v>72</v>
      </c>
      <c r="AT39" s="2"/>
      <c r="AU39" s="2" t="n">
        <v>2</v>
      </c>
      <c r="AV39" s="2"/>
    </row>
    <row r="40" customFormat="false" ht="12.75" hidden="false" customHeight="false" outlineLevel="0" collapsed="false">
      <c r="A40" s="1" t="s">
        <v>108</v>
      </c>
      <c r="B40" s="7" t="n">
        <v>2.003</v>
      </c>
      <c r="C40" s="7" t="n">
        <v>2.042</v>
      </c>
      <c r="D40" s="7"/>
      <c r="E40" s="7"/>
      <c r="F40" s="2" t="n">
        <v>2.43235855490764</v>
      </c>
      <c r="G40" s="2" t="n">
        <v>1.9</v>
      </c>
      <c r="H40" s="2" t="n">
        <v>2.43</v>
      </c>
      <c r="I40" s="2" t="n">
        <v>2.22</v>
      </c>
      <c r="J40" s="2" t="n">
        <v>2.15</v>
      </c>
      <c r="K40" s="2" t="n">
        <v>2.65</v>
      </c>
      <c r="L40" s="2" t="n">
        <v>2.04</v>
      </c>
      <c r="M40" s="2" t="n">
        <v>2.1</v>
      </c>
      <c r="N40" s="2" t="n">
        <v>2.02</v>
      </c>
      <c r="O40" s="2"/>
      <c r="P40" s="2" t="n">
        <v>1.95</v>
      </c>
      <c r="Q40" s="2" t="n">
        <v>1.98</v>
      </c>
      <c r="R40" s="2" t="n">
        <v>0</v>
      </c>
      <c r="S40" s="2" t="n">
        <v>2.32</v>
      </c>
      <c r="T40" s="2"/>
      <c r="U40" s="2" t="n">
        <v>2.2634</v>
      </c>
      <c r="V40" s="2" t="n">
        <v>1.92</v>
      </c>
      <c r="W40" s="2" t="n">
        <v>1.91</v>
      </c>
      <c r="X40" s="2"/>
      <c r="Y40" s="2" t="n">
        <v>1.92</v>
      </c>
      <c r="Z40" s="2" t="n">
        <v>0</v>
      </c>
      <c r="AA40" s="2" t="n">
        <v>0</v>
      </c>
      <c r="AB40" s="2" t="n">
        <v>1.96</v>
      </c>
      <c r="AC40" s="2" t="n">
        <v>1.9</v>
      </c>
      <c r="AD40" s="2" t="n">
        <v>0</v>
      </c>
      <c r="AE40" s="2" t="n">
        <v>0</v>
      </c>
      <c r="AF40" s="2"/>
      <c r="AG40" s="2" t="n">
        <v>2.3</v>
      </c>
      <c r="AH40" s="2" t="n">
        <v>1.92</v>
      </c>
      <c r="AI40" s="2" t="n">
        <v>1.95</v>
      </c>
      <c r="AK40" s="2" t="n">
        <v>2.26</v>
      </c>
      <c r="AL40" s="2" t="n">
        <v>2.33</v>
      </c>
      <c r="AM40" s="2"/>
      <c r="AN40" s="2" t="s">
        <v>72</v>
      </c>
      <c r="AO40" s="2"/>
      <c r="AP40" s="2" t="n">
        <v>1.82</v>
      </c>
      <c r="AQ40" s="2" t="n">
        <v>1.9</v>
      </c>
      <c r="AR40" s="2" t="n">
        <v>1.9</v>
      </c>
      <c r="AS40" s="2" t="s">
        <v>72</v>
      </c>
      <c r="AT40" s="2"/>
      <c r="AU40" s="2" t="n">
        <v>2.03</v>
      </c>
      <c r="AV40" s="2"/>
    </row>
    <row r="41" customFormat="false" ht="12.75" hidden="false" customHeight="false" outlineLevel="0" collapsed="false">
      <c r="A41" s="1" t="s">
        <v>109</v>
      </c>
      <c r="B41" s="7" t="n">
        <v>1.634</v>
      </c>
      <c r="C41" s="7" t="n">
        <v>1.6473</v>
      </c>
      <c r="D41" s="7"/>
      <c r="E41" s="7"/>
      <c r="F41" s="2" t="n">
        <v>1.46692325181591</v>
      </c>
      <c r="G41" s="2" t="n">
        <v>1.6</v>
      </c>
      <c r="H41" s="2" t="n">
        <v>1.95</v>
      </c>
      <c r="I41" s="2" t="n">
        <v>1.83</v>
      </c>
      <c r="J41" s="2" t="n">
        <v>1.6</v>
      </c>
      <c r="K41" s="2" t="n">
        <v>2.14</v>
      </c>
      <c r="L41" s="2" t="n">
        <v>1.57</v>
      </c>
      <c r="M41" s="2" t="n">
        <v>1.58</v>
      </c>
      <c r="N41" s="2" t="n">
        <v>1.64</v>
      </c>
      <c r="O41" s="2"/>
      <c r="P41" s="2" t="n">
        <v>1.62</v>
      </c>
      <c r="Q41" s="2" t="n">
        <v>1.64</v>
      </c>
      <c r="R41" s="2" t="n">
        <v>0</v>
      </c>
      <c r="S41" s="2" t="n">
        <v>1.6</v>
      </c>
      <c r="T41" s="2"/>
      <c r="U41" s="2" t="n">
        <v>1.8732</v>
      </c>
      <c r="V41" s="2" t="n">
        <v>1.62</v>
      </c>
      <c r="W41" s="2" t="n">
        <v>1.6</v>
      </c>
      <c r="X41" s="2"/>
      <c r="Y41" s="2" t="n">
        <v>1.58</v>
      </c>
      <c r="Z41" s="2" t="n">
        <v>0</v>
      </c>
      <c r="AA41" s="2" t="n">
        <v>0</v>
      </c>
      <c r="AB41" s="2" t="n">
        <v>1.6</v>
      </c>
      <c r="AC41" s="2" t="n">
        <v>1.5</v>
      </c>
      <c r="AD41" s="2" t="n">
        <v>0</v>
      </c>
      <c r="AE41" s="2" t="n">
        <v>0</v>
      </c>
      <c r="AF41" s="2"/>
      <c r="AG41" s="2" t="n">
        <v>1.61</v>
      </c>
      <c r="AH41" s="2" t="n">
        <v>1.62</v>
      </c>
      <c r="AI41" s="2" t="n">
        <v>1.61</v>
      </c>
      <c r="AK41" s="2" t="n">
        <v>1.59</v>
      </c>
      <c r="AL41" s="2" t="n">
        <v>1.82</v>
      </c>
      <c r="AM41" s="2"/>
      <c r="AN41" s="2" t="s">
        <v>72</v>
      </c>
      <c r="AO41" s="2"/>
      <c r="AP41" s="2" t="n">
        <v>1.54</v>
      </c>
      <c r="AQ41" s="2" t="n">
        <v>1.6</v>
      </c>
      <c r="AR41" s="2" t="n">
        <v>1.62</v>
      </c>
      <c r="AS41" s="2" t="s">
        <v>72</v>
      </c>
      <c r="AT41" s="2"/>
      <c r="AU41" s="2" t="n">
        <v>1.65</v>
      </c>
      <c r="AV41" s="2"/>
    </row>
    <row r="42" customFormat="false" ht="12.75" hidden="false" customHeight="false" outlineLevel="0" collapsed="false">
      <c r="A42" s="1" t="s">
        <v>110</v>
      </c>
      <c r="B42" s="7" t="n">
        <v>1.906</v>
      </c>
      <c r="C42" s="7" t="n">
        <v>1.8587</v>
      </c>
      <c r="D42" s="7"/>
      <c r="E42" s="7"/>
      <c r="F42" s="2" t="n">
        <v>1.88099368774561</v>
      </c>
      <c r="G42" s="2" t="n">
        <v>1.82</v>
      </c>
      <c r="H42" s="2" t="n">
        <v>2.17</v>
      </c>
      <c r="I42" s="2" t="n">
        <v>2.11</v>
      </c>
      <c r="J42" s="2" t="n">
        <v>1.73</v>
      </c>
      <c r="K42" s="2" t="n">
        <v>2.22</v>
      </c>
      <c r="L42" s="2" t="n">
        <v>1.83</v>
      </c>
      <c r="M42" s="2" t="n">
        <v>1.84</v>
      </c>
      <c r="N42" s="2" t="n">
        <v>1.88</v>
      </c>
      <c r="O42" s="2"/>
      <c r="P42" s="2" t="n">
        <v>1.89</v>
      </c>
      <c r="Q42" s="2" t="n">
        <v>1.93</v>
      </c>
      <c r="R42" s="2" t="n">
        <v>0</v>
      </c>
      <c r="S42" s="2" t="n">
        <v>1.78</v>
      </c>
      <c r="T42" s="2"/>
      <c r="U42" s="2" t="n">
        <v>2.0976</v>
      </c>
      <c r="V42" s="2" t="n">
        <v>1.86</v>
      </c>
      <c r="W42" s="2" t="n">
        <v>1.84</v>
      </c>
      <c r="X42" s="2"/>
      <c r="Y42" s="2" t="n">
        <v>1.85</v>
      </c>
      <c r="Z42" s="2" t="n">
        <v>0</v>
      </c>
      <c r="AA42" s="2" t="n">
        <v>0</v>
      </c>
      <c r="AB42" s="2" t="n">
        <v>1.83</v>
      </c>
      <c r="AC42" s="2" t="n">
        <v>1.75</v>
      </c>
      <c r="AD42" s="2" t="n">
        <v>0</v>
      </c>
      <c r="AE42" s="2" t="n">
        <v>0</v>
      </c>
      <c r="AF42" s="2"/>
      <c r="AG42" s="2" t="n">
        <v>1.78</v>
      </c>
      <c r="AH42" s="2" t="n">
        <v>1.81</v>
      </c>
      <c r="AI42" s="2" t="n">
        <v>1.83</v>
      </c>
      <c r="AK42" s="2" t="n">
        <v>1.7</v>
      </c>
      <c r="AL42" s="2" t="n">
        <v>2.04</v>
      </c>
      <c r="AM42" s="2"/>
      <c r="AN42" s="2" t="s">
        <v>72</v>
      </c>
      <c r="AO42" s="2"/>
      <c r="AP42" s="2" t="n">
        <v>1.8</v>
      </c>
      <c r="AQ42" s="2" t="n">
        <v>1.85</v>
      </c>
      <c r="AR42" s="2" t="n">
        <v>1.86</v>
      </c>
      <c r="AS42" s="2" t="s">
        <v>72</v>
      </c>
      <c r="AT42" s="2"/>
      <c r="AU42" s="2" t="n">
        <v>1.85</v>
      </c>
      <c r="AV42" s="2"/>
    </row>
    <row r="43" customFormat="false" ht="12.75" hidden="false" customHeight="false" outlineLevel="0" collapsed="false">
      <c r="A43" s="1" t="s">
        <v>111</v>
      </c>
      <c r="B43" s="7" t="n">
        <v>2.224</v>
      </c>
      <c r="C43" s="7" t="n">
        <v>2.1277</v>
      </c>
      <c r="D43" s="7"/>
      <c r="E43" s="7"/>
      <c r="F43" s="2" t="n">
        <v>1.78299504491878</v>
      </c>
      <c r="G43" s="2" t="n">
        <v>2.08</v>
      </c>
      <c r="H43" s="2" t="n">
        <v>2.34</v>
      </c>
      <c r="I43" s="2" t="n">
        <v>2.41</v>
      </c>
      <c r="J43" s="2" t="n">
        <v>1.8</v>
      </c>
      <c r="K43" s="2" t="n">
        <v>2.54</v>
      </c>
      <c r="L43" s="2" t="n">
        <v>1.89</v>
      </c>
      <c r="M43" s="2" t="n">
        <v>1.89</v>
      </c>
      <c r="N43" s="2" t="n">
        <v>2.22</v>
      </c>
      <c r="O43" s="2"/>
      <c r="P43" s="2" t="n">
        <v>2.23</v>
      </c>
      <c r="Q43" s="2" t="n">
        <v>2.23</v>
      </c>
      <c r="R43" s="2" t="n">
        <v>0</v>
      </c>
      <c r="S43" s="2" t="n">
        <v>1.82</v>
      </c>
      <c r="T43" s="2"/>
      <c r="U43" s="2" t="n">
        <v>2.4878</v>
      </c>
      <c r="V43" s="2" t="n">
        <v>2.16</v>
      </c>
      <c r="W43" s="2" t="n">
        <v>2.08</v>
      </c>
      <c r="X43" s="2"/>
      <c r="Y43" s="2" t="n">
        <v>2.15</v>
      </c>
      <c r="Z43" s="2" t="n">
        <v>0</v>
      </c>
      <c r="AA43" s="2" t="n">
        <v>0</v>
      </c>
      <c r="AB43" s="2" t="n">
        <v>2.09</v>
      </c>
      <c r="AC43" s="2" t="n">
        <v>1.95</v>
      </c>
      <c r="AD43" s="2" t="n">
        <v>0</v>
      </c>
      <c r="AE43" s="2" t="n">
        <v>0</v>
      </c>
      <c r="AF43" s="2"/>
      <c r="AG43" s="2" t="n">
        <v>1.79</v>
      </c>
      <c r="AH43" s="2" t="n">
        <v>2.07</v>
      </c>
      <c r="AI43" s="2" t="n">
        <v>2.1</v>
      </c>
      <c r="AK43" s="2" t="n">
        <v>1.75</v>
      </c>
      <c r="AL43" s="2" t="n">
        <v>2.19</v>
      </c>
      <c r="AM43" s="2"/>
      <c r="AN43" s="2" t="s">
        <v>72</v>
      </c>
      <c r="AO43" s="2"/>
      <c r="AP43" s="2" t="n">
        <v>2.1</v>
      </c>
      <c r="AQ43" s="2" t="n">
        <v>2.15</v>
      </c>
      <c r="AR43" s="2" t="n">
        <v>2.19</v>
      </c>
      <c r="AS43" s="2" t="s">
        <v>72</v>
      </c>
      <c r="AT43" s="2"/>
      <c r="AU43" s="2" t="n">
        <v>2.07</v>
      </c>
      <c r="AV43" s="2"/>
    </row>
    <row r="44" customFormat="false" ht="12.75" hidden="false" customHeight="false" outlineLevel="0" collapsed="false">
      <c r="A44" s="1" t="s">
        <v>112</v>
      </c>
      <c r="B44" s="7" t="n">
        <v>2.758</v>
      </c>
      <c r="C44" s="7" t="n">
        <v>2.7063</v>
      </c>
      <c r="D44" s="7"/>
      <c r="E44" s="7"/>
      <c r="F44" s="2" t="n">
        <v>2.5884089101744</v>
      </c>
      <c r="G44" s="2" t="n">
        <v>2.62</v>
      </c>
      <c r="H44" s="2" t="n">
        <v>2.93</v>
      </c>
      <c r="I44" s="2" t="n">
        <v>2.92</v>
      </c>
      <c r="J44" s="2" t="n">
        <v>2.2</v>
      </c>
      <c r="K44" s="2" t="n">
        <v>3</v>
      </c>
      <c r="L44" s="2" t="n">
        <v>2.2</v>
      </c>
      <c r="M44" s="2" t="n">
        <v>2.2</v>
      </c>
      <c r="N44" s="2" t="n">
        <v>2.73</v>
      </c>
      <c r="O44" s="2"/>
      <c r="P44" s="2" t="n">
        <v>2.69</v>
      </c>
      <c r="Q44" s="2" t="n">
        <v>2.6</v>
      </c>
      <c r="R44" s="2" t="n">
        <v>0</v>
      </c>
      <c r="S44" s="2" t="n">
        <v>2.3</v>
      </c>
      <c r="T44" s="2"/>
      <c r="U44" s="2" t="n">
        <v>2.9463</v>
      </c>
      <c r="V44" s="2" t="n">
        <v>2.67</v>
      </c>
      <c r="W44" s="2" t="n">
        <v>2.58</v>
      </c>
      <c r="X44" s="2"/>
      <c r="Y44" s="2" t="n">
        <v>2.6</v>
      </c>
      <c r="Z44" s="2" t="n">
        <v>0</v>
      </c>
      <c r="AA44" s="2" t="n">
        <v>0</v>
      </c>
      <c r="AB44" s="2" t="n">
        <v>2.59</v>
      </c>
      <c r="AC44" s="2" t="n">
        <v>2.45</v>
      </c>
      <c r="AD44" s="2" t="n">
        <v>0</v>
      </c>
      <c r="AE44" s="2" t="n">
        <v>0</v>
      </c>
      <c r="AF44" s="2"/>
      <c r="AG44" s="2" t="n">
        <v>2.25</v>
      </c>
      <c r="AH44" s="2" t="n">
        <v>2.4</v>
      </c>
      <c r="AI44" s="2" t="n">
        <v>2.55</v>
      </c>
      <c r="AK44" s="2" t="n">
        <v>2.2</v>
      </c>
      <c r="AL44" s="2" t="n">
        <v>2.58</v>
      </c>
      <c r="AM44" s="2"/>
      <c r="AN44" s="2" t="s">
        <v>72</v>
      </c>
      <c r="AO44" s="2"/>
      <c r="AP44" s="2" t="n">
        <v>2.58</v>
      </c>
      <c r="AQ44" s="2" t="n">
        <v>2.65</v>
      </c>
      <c r="AR44" s="2" t="n">
        <v>2.7</v>
      </c>
      <c r="AS44" s="2" t="s">
        <v>72</v>
      </c>
      <c r="AT44" s="2"/>
      <c r="AU44" s="2" t="n">
        <v>2.57</v>
      </c>
      <c r="AV44" s="2"/>
    </row>
    <row r="45" customFormat="false" ht="12.75" hidden="false" customHeight="false" outlineLevel="0" collapsed="false">
      <c r="A45" s="1" t="s">
        <v>113</v>
      </c>
      <c r="B45" s="7" t="n">
        <v>2.119</v>
      </c>
      <c r="C45" s="7" t="n">
        <v>2.252</v>
      </c>
      <c r="D45" s="7"/>
      <c r="E45" s="7"/>
      <c r="F45" s="2" t="n">
        <v>1.36244817744995</v>
      </c>
      <c r="G45" s="2" t="n">
        <v>1.95</v>
      </c>
      <c r="H45" s="2" t="n">
        <v>2.3</v>
      </c>
      <c r="I45" s="2" t="n">
        <v>2.15</v>
      </c>
      <c r="J45" s="2" t="n">
        <v>1.56</v>
      </c>
      <c r="K45" s="2" t="n">
        <v>2.25</v>
      </c>
      <c r="L45" s="2" t="n">
        <v>1.65</v>
      </c>
      <c r="M45" s="2" t="n">
        <v>1.65</v>
      </c>
      <c r="N45" s="2" t="n">
        <v>2.15</v>
      </c>
      <c r="O45" s="2"/>
      <c r="P45" s="2" t="n">
        <v>1.98</v>
      </c>
      <c r="Q45" s="2" t="n">
        <v>1.93</v>
      </c>
      <c r="R45" s="2" t="n">
        <v>0</v>
      </c>
      <c r="S45" s="2" t="n">
        <v>1.68</v>
      </c>
      <c r="T45" s="2"/>
      <c r="U45" s="2" t="n">
        <v>2.3317</v>
      </c>
      <c r="V45" s="2" t="n">
        <v>1.98</v>
      </c>
      <c r="W45" s="2" t="n">
        <v>1.8</v>
      </c>
      <c r="X45" s="2"/>
      <c r="Y45" s="2" t="n">
        <v>1.9</v>
      </c>
      <c r="Z45" s="2" t="n">
        <v>0</v>
      </c>
      <c r="AA45" s="2" t="n">
        <v>0</v>
      </c>
      <c r="AB45" s="2" t="n">
        <v>1.8</v>
      </c>
      <c r="AC45" s="2" t="n">
        <v>1.71</v>
      </c>
      <c r="AD45" s="2" t="n">
        <v>0</v>
      </c>
      <c r="AE45" s="2" t="n">
        <v>0</v>
      </c>
      <c r="AF45" s="2"/>
      <c r="AG45" s="2" t="n">
        <v>1.58</v>
      </c>
      <c r="AH45" s="2" t="n">
        <v>1.78</v>
      </c>
      <c r="AI45" s="2" t="n">
        <v>1.85</v>
      </c>
      <c r="AK45" s="2" t="n">
        <v>1.58</v>
      </c>
      <c r="AL45" s="2" t="n">
        <v>1.92</v>
      </c>
      <c r="AM45" s="2"/>
      <c r="AN45" s="2" t="s">
        <v>72</v>
      </c>
      <c r="AO45" s="2"/>
      <c r="AP45" s="2" t="n">
        <v>1.83</v>
      </c>
      <c r="AQ45" s="2" t="n">
        <v>1.98</v>
      </c>
      <c r="AR45" s="2" t="n">
        <v>2.16</v>
      </c>
      <c r="AS45" s="2" t="s">
        <v>72</v>
      </c>
      <c r="AT45" s="2"/>
      <c r="AU45" s="2" t="n">
        <v>1.75</v>
      </c>
      <c r="AV45" s="2"/>
    </row>
    <row r="46" customFormat="false" ht="12.75" hidden="false" customHeight="false" outlineLevel="0" collapsed="false">
      <c r="A46" s="1" t="s">
        <v>114</v>
      </c>
      <c r="B46" s="7" t="n">
        <v>1.918</v>
      </c>
      <c r="C46" s="7" t="n">
        <v>2.0663</v>
      </c>
      <c r="D46" s="7"/>
      <c r="E46" s="7"/>
      <c r="F46" s="2" t="n">
        <v>1.49129859459117</v>
      </c>
      <c r="G46" s="2" t="n">
        <v>1.79</v>
      </c>
      <c r="H46" s="2" t="n">
        <v>2.1</v>
      </c>
      <c r="I46" s="2" t="n">
        <v>2.14</v>
      </c>
      <c r="J46" s="2" t="n">
        <v>1.5</v>
      </c>
      <c r="K46" s="2" t="n">
        <v>2.13</v>
      </c>
      <c r="L46" s="2" t="n">
        <v>1.78</v>
      </c>
      <c r="M46" s="2" t="n">
        <v>1.76</v>
      </c>
      <c r="N46" s="2" t="n">
        <v>1.95</v>
      </c>
      <c r="O46" s="2"/>
      <c r="P46" s="2" t="n">
        <v>1.92</v>
      </c>
      <c r="Q46" s="2" t="n">
        <v>1.97</v>
      </c>
      <c r="R46" s="2" t="n">
        <v>0</v>
      </c>
      <c r="S46" s="2" t="n">
        <v>1.64</v>
      </c>
      <c r="T46" s="2"/>
      <c r="U46" s="2" t="n">
        <v>2.1756</v>
      </c>
      <c r="V46" s="2" t="n">
        <v>1.9</v>
      </c>
      <c r="W46" s="2" t="n">
        <v>1.8</v>
      </c>
      <c r="X46" s="2"/>
      <c r="Y46" s="2" t="n">
        <v>1.89</v>
      </c>
      <c r="Z46" s="2" t="n">
        <v>0</v>
      </c>
      <c r="AA46" s="2" t="n">
        <v>0</v>
      </c>
      <c r="AB46" s="2" t="n">
        <v>1.78</v>
      </c>
      <c r="AC46" s="2" t="n">
        <v>1.71</v>
      </c>
      <c r="AD46" s="2" t="n">
        <v>0</v>
      </c>
      <c r="AE46" s="2" t="n">
        <v>0</v>
      </c>
      <c r="AF46" s="2"/>
      <c r="AG46" s="2" t="n">
        <v>1.55</v>
      </c>
      <c r="AH46" s="2" t="n">
        <v>1.76</v>
      </c>
      <c r="AI46" s="2" t="n">
        <v>1.79</v>
      </c>
      <c r="AK46" s="2" t="n">
        <v>1.56</v>
      </c>
      <c r="AL46" s="2" t="n">
        <v>2.04</v>
      </c>
      <c r="AM46" s="2"/>
      <c r="AN46" s="2" t="s">
        <v>72</v>
      </c>
      <c r="AO46" s="2"/>
      <c r="AP46" s="2" t="n">
        <v>1.73</v>
      </c>
      <c r="AQ46" s="2" t="n">
        <v>1.87</v>
      </c>
      <c r="AR46" s="2" t="n">
        <v>1.95</v>
      </c>
      <c r="AS46" s="2" t="s">
        <v>72</v>
      </c>
      <c r="AT46" s="2"/>
      <c r="AU46" s="2" t="n">
        <v>1.73</v>
      </c>
      <c r="AV46" s="2"/>
    </row>
    <row r="47" customFormat="false" ht="12.75" hidden="false" customHeight="false" outlineLevel="0" collapsed="false">
      <c r="A47" s="1" t="s">
        <v>115</v>
      </c>
      <c r="B47" s="7" t="n">
        <v>2.121</v>
      </c>
      <c r="C47" s="7" t="n">
        <v>2.104</v>
      </c>
      <c r="D47" s="7"/>
      <c r="E47" s="7"/>
      <c r="F47" s="2" t="n">
        <v>1.23376460117456</v>
      </c>
      <c r="G47" s="2" t="n">
        <v>1.91</v>
      </c>
      <c r="H47" s="2" t="n">
        <v>2.2</v>
      </c>
      <c r="I47" s="2" t="n">
        <v>2.25</v>
      </c>
      <c r="J47" s="2" t="n">
        <v>1.65</v>
      </c>
      <c r="K47" s="2" t="n">
        <v>2.23</v>
      </c>
      <c r="L47" s="2" t="n">
        <v>1.88</v>
      </c>
      <c r="M47" s="2" t="n">
        <v>1.84</v>
      </c>
      <c r="N47" s="2" t="n">
        <v>2.07</v>
      </c>
      <c r="O47" s="2"/>
      <c r="P47" s="2" t="n">
        <v>2.11</v>
      </c>
      <c r="Q47" s="2" t="n">
        <v>2.19</v>
      </c>
      <c r="R47" s="2" t="n">
        <v>0</v>
      </c>
      <c r="S47" s="2" t="n">
        <v>1.69</v>
      </c>
      <c r="T47" s="2"/>
      <c r="U47" s="2" t="n">
        <v>2.2829</v>
      </c>
      <c r="V47" s="2" t="n">
        <v>2.04</v>
      </c>
      <c r="W47" s="2" t="n">
        <v>1.93</v>
      </c>
      <c r="X47" s="2"/>
      <c r="Y47" s="2" t="n">
        <v>2.02</v>
      </c>
      <c r="Z47" s="2" t="n">
        <v>0</v>
      </c>
      <c r="AA47" s="2" t="n">
        <v>0</v>
      </c>
      <c r="AB47" s="2" t="n">
        <v>1.8</v>
      </c>
      <c r="AC47" s="2" t="n">
        <v>1.81</v>
      </c>
      <c r="AD47" s="2" t="n">
        <v>0</v>
      </c>
      <c r="AE47" s="2" t="n">
        <v>0</v>
      </c>
      <c r="AF47" s="2"/>
      <c r="AG47" s="2" t="n">
        <v>1.65</v>
      </c>
      <c r="AH47" s="2" t="n">
        <v>1.91</v>
      </c>
      <c r="AI47" s="2" t="n">
        <v>1.93</v>
      </c>
      <c r="AK47" s="2" t="n">
        <v>1.65</v>
      </c>
      <c r="AL47" s="2" t="n">
        <v>2.29</v>
      </c>
      <c r="AM47" s="2" t="n">
        <v>2.05</v>
      </c>
      <c r="AN47" s="2" t="s">
        <v>72</v>
      </c>
      <c r="AO47" s="2" t="n">
        <v>2.05</v>
      </c>
      <c r="AP47" s="2" t="n">
        <v>1.89</v>
      </c>
      <c r="AQ47" s="2" t="n">
        <v>2.05</v>
      </c>
      <c r="AR47" s="2" t="n">
        <v>2.07</v>
      </c>
      <c r="AS47" s="2" t="s">
        <v>72</v>
      </c>
      <c r="AT47" s="2"/>
      <c r="AU47" s="2" t="n">
        <v>1.86</v>
      </c>
      <c r="AV47" s="2" t="n">
        <v>2.04</v>
      </c>
    </row>
    <row r="48" customFormat="false" ht="12.75" hidden="false" customHeight="false" outlineLevel="0" collapsed="false">
      <c r="A48" s="1" t="s">
        <v>116</v>
      </c>
      <c r="B48" s="7" t="n">
        <v>2.401</v>
      </c>
      <c r="C48" s="7" t="n">
        <v>2.4263</v>
      </c>
      <c r="D48" s="7"/>
      <c r="E48" s="7"/>
      <c r="F48" s="2" t="n">
        <v>1.52956266972433</v>
      </c>
      <c r="G48" s="2" t="n">
        <v>2.2</v>
      </c>
      <c r="H48" s="2" t="n">
        <v>2.52</v>
      </c>
      <c r="I48" s="2" t="n">
        <v>2.54</v>
      </c>
      <c r="J48" s="2" t="n">
        <v>1.88</v>
      </c>
      <c r="K48" s="2" t="n">
        <v>2.53</v>
      </c>
      <c r="L48" s="2" t="n">
        <v>2.03</v>
      </c>
      <c r="M48" s="2" t="n">
        <v>2.01</v>
      </c>
      <c r="N48" s="2" t="n">
        <v>2.37</v>
      </c>
      <c r="O48" s="2"/>
      <c r="P48" s="2" t="n">
        <v>2.37</v>
      </c>
      <c r="Q48" s="2" t="n">
        <v>2.36</v>
      </c>
      <c r="R48" s="2" t="n">
        <v>0</v>
      </c>
      <c r="S48" s="2" t="n">
        <v>1.96</v>
      </c>
      <c r="T48" s="2"/>
      <c r="U48" s="2" t="n">
        <v>2.5268</v>
      </c>
      <c r="V48" s="2" t="n">
        <v>2.33</v>
      </c>
      <c r="W48" s="2" t="n">
        <v>2.17</v>
      </c>
      <c r="X48" s="2"/>
      <c r="Y48" s="2" t="n">
        <v>2.32</v>
      </c>
      <c r="Z48" s="2" t="n">
        <v>0</v>
      </c>
      <c r="AA48" s="2" t="n">
        <v>2.15</v>
      </c>
      <c r="AB48" s="2" t="n">
        <v>2.1</v>
      </c>
      <c r="AC48" s="2" t="n">
        <v>2.05</v>
      </c>
      <c r="AD48" s="2" t="n">
        <v>0</v>
      </c>
      <c r="AE48" s="2" t="n">
        <v>0</v>
      </c>
      <c r="AF48" s="2"/>
      <c r="AG48" s="2" t="n">
        <v>1.92</v>
      </c>
      <c r="AH48" s="2" t="n">
        <v>2.16</v>
      </c>
      <c r="AI48" s="2" t="n">
        <v>2.18</v>
      </c>
      <c r="AK48" s="2" t="n">
        <v>1.88</v>
      </c>
      <c r="AL48" s="2" t="n">
        <v>2.43</v>
      </c>
      <c r="AM48" s="2" t="n">
        <v>2.35</v>
      </c>
      <c r="AN48" s="2" t="s">
        <v>72</v>
      </c>
      <c r="AO48" s="2" t="n">
        <v>2.33</v>
      </c>
      <c r="AP48" s="2" t="n">
        <v>2.23</v>
      </c>
      <c r="AQ48" s="2" t="n">
        <v>2.32</v>
      </c>
      <c r="AR48" s="2" t="n">
        <v>2.37</v>
      </c>
      <c r="AS48" s="2" t="s">
        <v>72</v>
      </c>
      <c r="AT48" s="2"/>
      <c r="AU48" s="2" t="n">
        <v>2.1</v>
      </c>
      <c r="AV48" s="2" t="n">
        <v>2.31</v>
      </c>
    </row>
    <row r="49" customFormat="false" ht="12.75" hidden="false" customHeight="false" outlineLevel="0" collapsed="false">
      <c r="A49" s="1" t="s">
        <v>117</v>
      </c>
      <c r="B49" s="7" t="n">
        <v>2.066</v>
      </c>
      <c r="C49" s="7" t="n">
        <v>2.154</v>
      </c>
      <c r="D49" s="7"/>
      <c r="E49" s="7"/>
      <c r="F49" s="2" t="n">
        <v>1.42472516981132</v>
      </c>
      <c r="G49" s="2" t="n">
        <v>1.9</v>
      </c>
      <c r="H49" s="2" t="n">
        <v>2.2</v>
      </c>
      <c r="I49" s="2" t="n">
        <v>2.22</v>
      </c>
      <c r="J49" s="2" t="n">
        <v>1.71</v>
      </c>
      <c r="K49" s="2" t="n">
        <v>2.23</v>
      </c>
      <c r="L49" s="2" t="n">
        <v>1.77</v>
      </c>
      <c r="M49" s="2" t="n">
        <v>1.76</v>
      </c>
      <c r="N49" s="2" t="n">
        <v>2.05</v>
      </c>
      <c r="O49" s="2"/>
      <c r="P49" s="2" t="n">
        <v>2.01</v>
      </c>
      <c r="Q49" s="2" t="n">
        <v>2.02</v>
      </c>
      <c r="R49" s="2" t="n">
        <v>0</v>
      </c>
      <c r="S49" s="2" t="n">
        <v>1.78</v>
      </c>
      <c r="T49" s="2"/>
      <c r="U49" s="2" t="n">
        <v>2.1951</v>
      </c>
      <c r="V49" s="2" t="n">
        <v>1.97</v>
      </c>
      <c r="W49" s="2" t="n">
        <v>1.85</v>
      </c>
      <c r="X49" s="2"/>
      <c r="Y49" s="2" t="n">
        <v>1.95</v>
      </c>
      <c r="Z49" s="2" t="n">
        <v>0</v>
      </c>
      <c r="AA49" s="2" t="n">
        <v>1.9</v>
      </c>
      <c r="AB49" s="2" t="n">
        <v>1.9</v>
      </c>
      <c r="AC49" s="2" t="n">
        <v>1.8</v>
      </c>
      <c r="AD49" s="2" t="n">
        <v>0</v>
      </c>
      <c r="AE49" s="2" t="n">
        <v>0</v>
      </c>
      <c r="AF49" s="2"/>
      <c r="AG49" s="2" t="n">
        <v>1.75</v>
      </c>
      <c r="AH49" s="2" t="n">
        <v>1.85</v>
      </c>
      <c r="AI49" s="2" t="n">
        <v>1.9</v>
      </c>
      <c r="AK49" s="2" t="n">
        <v>1.72</v>
      </c>
      <c r="AL49" s="2" t="n">
        <v>2.2</v>
      </c>
      <c r="AM49" s="2" t="n">
        <v>2</v>
      </c>
      <c r="AN49" s="2" t="s">
        <v>72</v>
      </c>
      <c r="AO49" s="2" t="n">
        <v>2</v>
      </c>
      <c r="AP49" s="2" t="n">
        <v>1.88</v>
      </c>
      <c r="AQ49" s="2" t="n">
        <v>1.98</v>
      </c>
      <c r="AR49" s="2" t="n">
        <v>2.08</v>
      </c>
      <c r="AS49" s="2" t="s">
        <v>72</v>
      </c>
      <c r="AT49" s="2"/>
      <c r="AU49" s="2" t="n">
        <v>1.83</v>
      </c>
      <c r="AV49" s="2" t="n">
        <v>1.96</v>
      </c>
    </row>
    <row r="50" customFormat="false" ht="12.75" hidden="false" customHeight="false" outlineLevel="0" collapsed="false">
      <c r="A50" s="1" t="s">
        <v>118</v>
      </c>
      <c r="B50" s="7" t="n">
        <v>2.155</v>
      </c>
      <c r="C50" s="7" t="n">
        <v>2.1323</v>
      </c>
      <c r="D50" s="7"/>
      <c r="E50" s="7"/>
      <c r="F50" s="2" t="n">
        <v>1.7847293831058</v>
      </c>
      <c r="G50" s="2" t="n">
        <v>1.9</v>
      </c>
      <c r="H50" s="2" t="n">
        <v>2.31</v>
      </c>
      <c r="I50" s="2" t="n">
        <v>2.29</v>
      </c>
      <c r="J50" s="2" t="n">
        <v>1.7</v>
      </c>
      <c r="K50" s="2" t="n">
        <v>2.36</v>
      </c>
      <c r="L50" s="2" t="n">
        <v>1.77</v>
      </c>
      <c r="M50" s="2" t="n">
        <v>1.76</v>
      </c>
      <c r="N50" s="2" t="n">
        <v>2.11</v>
      </c>
      <c r="O50" s="2"/>
      <c r="P50" s="2" t="n">
        <v>2.12</v>
      </c>
      <c r="Q50" s="2" t="n">
        <v>2.12</v>
      </c>
      <c r="R50" s="2" t="n">
        <v>0</v>
      </c>
      <c r="S50" s="2" t="n">
        <v>1.8</v>
      </c>
      <c r="T50" s="2" t="n">
        <v>2.03</v>
      </c>
      <c r="U50" s="2" t="n">
        <v>2.1854</v>
      </c>
      <c r="V50" s="2" t="n">
        <v>2.08</v>
      </c>
      <c r="W50" s="2" t="n">
        <v>1.88</v>
      </c>
      <c r="X50" s="2"/>
      <c r="Y50" s="2" t="n">
        <v>2.04</v>
      </c>
      <c r="Z50" s="2" t="n">
        <v>0</v>
      </c>
      <c r="AA50" s="2" t="n">
        <v>1.89</v>
      </c>
      <c r="AB50" s="2" t="n">
        <v>1.88</v>
      </c>
      <c r="AC50" s="2" t="n">
        <v>1.81</v>
      </c>
      <c r="AD50" s="2" t="n">
        <v>0</v>
      </c>
      <c r="AE50" s="2" t="n">
        <v>0</v>
      </c>
      <c r="AF50" s="2"/>
      <c r="AG50" s="2" t="n">
        <v>1.74</v>
      </c>
      <c r="AH50" s="2" t="n">
        <v>1.88</v>
      </c>
      <c r="AI50" s="2" t="n">
        <v>1.9</v>
      </c>
      <c r="AK50" s="2" t="n">
        <v>1.71</v>
      </c>
      <c r="AL50" s="2" t="n">
        <v>2.07</v>
      </c>
      <c r="AM50" s="2" t="n">
        <v>2.1</v>
      </c>
      <c r="AN50" s="2" t="s">
        <v>72</v>
      </c>
      <c r="AO50" s="2" t="n">
        <v>2.09</v>
      </c>
      <c r="AP50" s="2" t="n">
        <v>2.02</v>
      </c>
      <c r="AQ50" s="2" t="n">
        <v>2.09</v>
      </c>
      <c r="AR50" s="2" t="n">
        <v>2.15</v>
      </c>
      <c r="AS50" s="2" t="s">
        <v>72</v>
      </c>
      <c r="AT50" s="2"/>
      <c r="AU50" s="2" t="n">
        <v>1.83</v>
      </c>
      <c r="AV50" s="2" t="n">
        <v>2.07</v>
      </c>
    </row>
    <row r="51" customFormat="false" ht="12.75" hidden="false" customHeight="false" outlineLevel="0" collapsed="false">
      <c r="A51" s="1" t="s">
        <v>119</v>
      </c>
      <c r="B51" s="7" t="n">
        <v>2.385</v>
      </c>
      <c r="C51" s="7" t="n">
        <v>2.3387</v>
      </c>
      <c r="D51" s="7"/>
      <c r="E51" s="7"/>
      <c r="F51" s="2" t="n">
        <v>2.31094100150602</v>
      </c>
      <c r="G51" s="2" t="n">
        <v>2.23</v>
      </c>
      <c r="H51" s="2" t="n">
        <v>2.63</v>
      </c>
      <c r="I51" s="2" t="n">
        <v>2.58</v>
      </c>
      <c r="J51" s="2" t="n">
        <v>2.23</v>
      </c>
      <c r="K51" s="2" t="n">
        <v>2.68</v>
      </c>
      <c r="L51" s="2" t="n">
        <v>2.25</v>
      </c>
      <c r="M51" s="2" t="n">
        <v>2.24</v>
      </c>
      <c r="N51" s="2" t="n">
        <v>2.35</v>
      </c>
      <c r="O51" s="2"/>
      <c r="P51" s="2" t="n">
        <v>2.4</v>
      </c>
      <c r="Q51" s="2" t="n">
        <v>2.4</v>
      </c>
      <c r="R51" s="2" t="n">
        <v>0</v>
      </c>
      <c r="S51" s="2" t="n">
        <v>2.33</v>
      </c>
      <c r="T51" s="2" t="n">
        <v>2.61</v>
      </c>
      <c r="U51" s="2" t="n">
        <v>2.478</v>
      </c>
      <c r="V51" s="2" t="n">
        <v>2.33</v>
      </c>
      <c r="W51" s="2" t="n">
        <v>2.22</v>
      </c>
      <c r="X51" s="2"/>
      <c r="Y51" s="2" t="n">
        <v>2.3</v>
      </c>
      <c r="Z51" s="2" t="n">
        <v>0</v>
      </c>
      <c r="AA51" s="2" t="n">
        <v>2.35</v>
      </c>
      <c r="AB51" s="2" t="n">
        <v>2.32</v>
      </c>
      <c r="AC51" s="2" t="n">
        <v>2.26</v>
      </c>
      <c r="AD51" s="2" t="n">
        <v>0</v>
      </c>
      <c r="AE51" s="2" t="n">
        <v>0</v>
      </c>
      <c r="AF51" s="2"/>
      <c r="AG51" s="2" t="n">
        <v>2.35</v>
      </c>
      <c r="AH51" s="2" t="n">
        <v>2.24</v>
      </c>
      <c r="AI51" s="2" t="n">
        <v>2.23</v>
      </c>
      <c r="AK51" s="2" t="n">
        <v>2.26</v>
      </c>
      <c r="AL51" s="2" t="n">
        <v>2.55</v>
      </c>
      <c r="AM51" s="2" t="n">
        <v>2.35</v>
      </c>
      <c r="AN51" s="2" t="s">
        <v>72</v>
      </c>
      <c r="AO51" s="2" t="n">
        <v>2.34</v>
      </c>
      <c r="AP51" s="2" t="n">
        <v>2.29</v>
      </c>
      <c r="AQ51" s="2" t="n">
        <v>2.32</v>
      </c>
      <c r="AR51" s="2" t="n">
        <v>2.38</v>
      </c>
      <c r="AS51" s="2" t="s">
        <v>72</v>
      </c>
      <c r="AT51" s="2"/>
      <c r="AU51" s="2" t="n">
        <v>2.25</v>
      </c>
      <c r="AV51" s="2" t="n">
        <v>2.32</v>
      </c>
    </row>
    <row r="52" customFormat="false" ht="12.75" hidden="false" customHeight="false" outlineLevel="0" collapsed="false">
      <c r="A52" s="1" t="s">
        <v>120</v>
      </c>
      <c r="B52" s="7" t="n">
        <v>2.022</v>
      </c>
      <c r="C52" s="7" t="n">
        <v>2.0653</v>
      </c>
      <c r="D52" s="7"/>
      <c r="E52" s="7"/>
      <c r="F52" s="2" t="n">
        <v>1.90530619835809</v>
      </c>
      <c r="G52" s="2" t="n">
        <v>1.96</v>
      </c>
      <c r="H52" s="2" t="n">
        <v>2.3</v>
      </c>
      <c r="I52" s="2" t="n">
        <v>2.21</v>
      </c>
      <c r="J52" s="2" t="n">
        <v>1.88</v>
      </c>
      <c r="K52" s="2" t="n">
        <v>2.33</v>
      </c>
      <c r="L52" s="2" t="n">
        <v>1.93</v>
      </c>
      <c r="M52" s="2" t="n">
        <v>1.94</v>
      </c>
      <c r="N52" s="2" t="n">
        <v>2.08</v>
      </c>
      <c r="O52" s="2"/>
      <c r="P52" s="2" t="n">
        <v>2.02</v>
      </c>
      <c r="Q52" s="2" t="n">
        <v>2.04</v>
      </c>
      <c r="R52" s="2" t="n">
        <v>0</v>
      </c>
      <c r="S52" s="2" t="n">
        <v>1.97</v>
      </c>
      <c r="T52" s="2" t="n">
        <v>2.26</v>
      </c>
      <c r="U52" s="2" t="n">
        <v>2.1854</v>
      </c>
      <c r="V52" s="2" t="n">
        <v>1.98</v>
      </c>
      <c r="W52" s="2" t="n">
        <v>1.93</v>
      </c>
      <c r="X52" s="2"/>
      <c r="Y52" s="2" t="n">
        <v>1.97</v>
      </c>
      <c r="Z52" s="2" t="n">
        <v>0</v>
      </c>
      <c r="AA52" s="2" t="n">
        <v>1.95</v>
      </c>
      <c r="AB52" s="2" t="n">
        <v>1.93</v>
      </c>
      <c r="AC52" s="2" t="n">
        <v>1.89</v>
      </c>
      <c r="AD52" s="2" t="n">
        <v>0</v>
      </c>
      <c r="AE52" s="2" t="n">
        <v>0</v>
      </c>
      <c r="AF52" s="2"/>
      <c r="AG52" s="2" t="n">
        <v>1.92</v>
      </c>
      <c r="AH52" s="2" t="n">
        <v>1.92</v>
      </c>
      <c r="AI52" s="2" t="n">
        <v>1.97</v>
      </c>
      <c r="AK52" s="2" t="n">
        <v>1.86</v>
      </c>
      <c r="AL52" s="2" t="n">
        <v>2.23</v>
      </c>
      <c r="AM52" s="2" t="n">
        <v>2</v>
      </c>
      <c r="AN52" s="2" t="s">
        <v>72</v>
      </c>
      <c r="AO52" s="2" t="n">
        <v>2</v>
      </c>
      <c r="AP52" s="2" t="n">
        <v>1.94</v>
      </c>
      <c r="AQ52" s="2" t="n">
        <v>2.03</v>
      </c>
      <c r="AR52" s="2" t="n">
        <v>2.05</v>
      </c>
      <c r="AS52" s="2" t="s">
        <v>72</v>
      </c>
      <c r="AT52" s="2"/>
      <c r="AU52" s="2" t="n">
        <v>1.94</v>
      </c>
      <c r="AV52" s="2" t="n">
        <v>1.94</v>
      </c>
    </row>
    <row r="53" customFormat="false" ht="12.75" hidden="false" customHeight="false" outlineLevel="0" collapsed="false">
      <c r="A53" s="1" t="s">
        <v>121</v>
      </c>
      <c r="B53" s="7" t="n">
        <v>2.47</v>
      </c>
      <c r="C53" s="7" t="n">
        <v>2.3417</v>
      </c>
      <c r="D53" s="7"/>
      <c r="E53" s="7"/>
      <c r="F53" s="2" t="n">
        <v>1.68161934601758</v>
      </c>
      <c r="G53" s="2" t="n">
        <v>2.12</v>
      </c>
      <c r="H53" s="2" t="n">
        <v>2.68</v>
      </c>
      <c r="I53" s="2" t="n">
        <v>3.75</v>
      </c>
      <c r="J53" s="2" t="n">
        <v>1.76</v>
      </c>
      <c r="K53" s="2" t="n">
        <v>2.75</v>
      </c>
      <c r="L53" s="2" t="n">
        <v>1.88</v>
      </c>
      <c r="M53" s="2" t="n">
        <v>1.82</v>
      </c>
      <c r="N53" s="2" t="n">
        <v>2.34</v>
      </c>
      <c r="O53" s="2"/>
      <c r="P53" s="2" t="n">
        <v>2.39</v>
      </c>
      <c r="Q53" s="2" t="n">
        <v>2.19</v>
      </c>
      <c r="R53" s="2" t="n">
        <v>0</v>
      </c>
      <c r="S53" s="2" t="n">
        <v>1.78</v>
      </c>
      <c r="T53" s="2" t="n">
        <v>2.53</v>
      </c>
      <c r="U53" s="2" t="n">
        <v>2.5659</v>
      </c>
      <c r="V53" s="2" t="n">
        <v>2.28</v>
      </c>
      <c r="W53" s="2" t="n">
        <v>2.09</v>
      </c>
      <c r="X53" s="2"/>
      <c r="Y53" s="2" t="n">
        <v>2.23</v>
      </c>
      <c r="Z53" s="2" t="n">
        <v>0</v>
      </c>
      <c r="AA53" s="2" t="n">
        <v>2.05</v>
      </c>
      <c r="AB53" s="2" t="n">
        <v>2.05</v>
      </c>
      <c r="AC53" s="2" t="n">
        <v>1.97</v>
      </c>
      <c r="AD53" s="2" t="n">
        <v>0</v>
      </c>
      <c r="AE53" s="2" t="n">
        <v>0</v>
      </c>
      <c r="AF53" s="2"/>
      <c r="AG53" s="2" t="n">
        <v>1.78</v>
      </c>
      <c r="AH53" s="2" t="n">
        <v>2.1</v>
      </c>
      <c r="AI53" s="2" t="n">
        <v>2.12</v>
      </c>
      <c r="AK53" s="2" t="n">
        <v>1.77</v>
      </c>
      <c r="AL53" s="2" t="n">
        <v>2.55</v>
      </c>
      <c r="AM53" s="2" t="n">
        <v>2.35</v>
      </c>
      <c r="AN53" s="2" t="s">
        <v>72</v>
      </c>
      <c r="AO53" s="2" t="n">
        <v>2.32</v>
      </c>
      <c r="AP53" s="2" t="n">
        <v>2.18</v>
      </c>
      <c r="AQ53" s="2" t="n">
        <v>2.32</v>
      </c>
      <c r="AR53" s="2" t="n">
        <v>2.38</v>
      </c>
      <c r="AS53" s="2" t="s">
        <v>72</v>
      </c>
      <c r="AT53" s="2"/>
      <c r="AU53" s="2" t="n">
        <v>2.1</v>
      </c>
      <c r="AV53" s="2" t="n">
        <v>2.2</v>
      </c>
    </row>
    <row r="54" customFormat="false" ht="12.75" hidden="false" customHeight="false" outlineLevel="0" collapsed="false">
      <c r="A54" s="1" t="s">
        <v>122</v>
      </c>
      <c r="B54" s="7" t="n">
        <v>2.418</v>
      </c>
      <c r="C54" s="7" t="n">
        <v>2.3827</v>
      </c>
      <c r="D54" s="7"/>
      <c r="E54" s="7"/>
      <c r="F54" s="2" t="n">
        <v>1.89384217045854</v>
      </c>
      <c r="G54" s="2" t="n">
        <v>2.14</v>
      </c>
      <c r="H54" s="2" t="n">
        <v>2.78</v>
      </c>
      <c r="I54" s="2" t="n">
        <v>2.61</v>
      </c>
      <c r="J54" s="2" t="n">
        <v>1.86</v>
      </c>
      <c r="K54" s="2" t="n">
        <v>2.85</v>
      </c>
      <c r="L54" s="2" t="n">
        <v>2</v>
      </c>
      <c r="M54" s="2" t="n">
        <v>1.98</v>
      </c>
      <c r="N54" s="2" t="n">
        <v>2.33</v>
      </c>
      <c r="O54" s="2"/>
      <c r="P54" s="2" t="n">
        <v>2.38</v>
      </c>
      <c r="Q54" s="2" t="n">
        <v>2.26</v>
      </c>
      <c r="R54" s="2" t="n">
        <v>0</v>
      </c>
      <c r="S54" s="2" t="n">
        <v>1.94</v>
      </c>
      <c r="T54" s="2" t="n">
        <v>2.17</v>
      </c>
      <c r="U54" s="2" t="n">
        <v>2.6927</v>
      </c>
      <c r="V54" s="2" t="n">
        <v>2.25</v>
      </c>
      <c r="W54" s="2" t="n">
        <v>2.14</v>
      </c>
      <c r="X54" s="2"/>
      <c r="Y54" s="2" t="n">
        <v>2.24</v>
      </c>
      <c r="Z54" s="2" t="n">
        <v>0</v>
      </c>
      <c r="AA54" s="2" t="n">
        <v>2.14</v>
      </c>
      <c r="AB54" s="2" t="n">
        <v>2.14</v>
      </c>
      <c r="AC54" s="2" t="n">
        <v>2.03</v>
      </c>
      <c r="AD54" s="2" t="n">
        <v>0</v>
      </c>
      <c r="AE54" s="2" t="n">
        <v>0</v>
      </c>
      <c r="AF54" s="2"/>
      <c r="AG54" s="2" t="n">
        <v>1.95</v>
      </c>
      <c r="AH54" s="2" t="n">
        <v>2.12</v>
      </c>
      <c r="AI54" s="2" t="n">
        <v>2.14</v>
      </c>
      <c r="AK54" s="2" t="n">
        <v>1.88</v>
      </c>
      <c r="AL54" s="2" t="n">
        <v>2.19</v>
      </c>
      <c r="AM54" s="2" t="n">
        <v>2.35</v>
      </c>
      <c r="AN54" s="2" t="s">
        <v>72</v>
      </c>
      <c r="AO54" s="2" t="n">
        <v>2.32</v>
      </c>
      <c r="AP54" s="2" t="n">
        <v>2.17</v>
      </c>
      <c r="AQ54" s="2" t="n">
        <v>2.32</v>
      </c>
      <c r="AR54" s="2" t="n">
        <v>2.38</v>
      </c>
      <c r="AS54" s="2" t="s">
        <v>72</v>
      </c>
      <c r="AT54" s="2"/>
      <c r="AU54" s="2" t="n">
        <v>2.11</v>
      </c>
      <c r="AV54" s="2" t="n">
        <v>2.18</v>
      </c>
    </row>
    <row r="55" customFormat="false" ht="12.75" hidden="false" customHeight="false" outlineLevel="0" collapsed="false">
      <c r="A55" s="1" t="s">
        <v>123</v>
      </c>
      <c r="B55" s="7" t="n">
        <v>1.981</v>
      </c>
      <c r="C55" s="7" t="n">
        <v>2.055</v>
      </c>
      <c r="D55" s="7"/>
      <c r="E55" s="7"/>
      <c r="F55" s="2" t="n">
        <v>1.57147334652234</v>
      </c>
      <c r="G55" s="2" t="n">
        <v>1.81</v>
      </c>
      <c r="H55" s="2" t="n">
        <v>2.24</v>
      </c>
      <c r="I55" s="2" t="n">
        <v>2.17</v>
      </c>
      <c r="J55" s="2" t="n">
        <v>1.52</v>
      </c>
      <c r="K55" s="2" t="n">
        <v>2.23</v>
      </c>
      <c r="L55" s="2" t="n">
        <v>1.75</v>
      </c>
      <c r="M55" s="2" t="n">
        <v>1.73</v>
      </c>
      <c r="N55" s="2" t="n">
        <v>1.93</v>
      </c>
      <c r="O55" s="2"/>
      <c r="P55" s="2" t="n">
        <v>1.98</v>
      </c>
      <c r="Q55" s="2" t="n">
        <v>1.98</v>
      </c>
      <c r="R55" s="2" t="n">
        <v>0</v>
      </c>
      <c r="S55" s="2" t="n">
        <v>1.63</v>
      </c>
      <c r="T55" s="2" t="n">
        <v>1.82</v>
      </c>
      <c r="U55" s="2" t="n">
        <v>2.1659</v>
      </c>
      <c r="V55" s="2" t="n">
        <v>1.92</v>
      </c>
      <c r="W55" s="2" t="n">
        <v>1.8</v>
      </c>
      <c r="X55" s="2"/>
      <c r="Y55" s="2" t="n">
        <v>1.86</v>
      </c>
      <c r="Z55" s="2" t="n">
        <v>0</v>
      </c>
      <c r="AA55" s="2" t="n">
        <v>1.77</v>
      </c>
      <c r="AB55" s="2" t="n">
        <v>1.75</v>
      </c>
      <c r="AC55" s="2" t="n">
        <v>1.73</v>
      </c>
      <c r="AD55" s="2" t="n">
        <v>0</v>
      </c>
      <c r="AE55" s="2" t="n">
        <v>0</v>
      </c>
      <c r="AF55" s="2"/>
      <c r="AG55" s="2" t="n">
        <v>1.61</v>
      </c>
      <c r="AH55" s="2" t="n">
        <v>1.78</v>
      </c>
      <c r="AI55" s="2" t="n">
        <v>1.8</v>
      </c>
      <c r="AK55" s="2" t="n">
        <v>1.55</v>
      </c>
      <c r="AL55" s="2" t="n">
        <v>1.93</v>
      </c>
      <c r="AM55" s="2" t="n">
        <v>1.96</v>
      </c>
      <c r="AN55" s="2" t="s">
        <v>72</v>
      </c>
      <c r="AO55" s="2" t="n">
        <v>1.94</v>
      </c>
      <c r="AP55" s="2" t="n">
        <v>1.85</v>
      </c>
      <c r="AQ55" s="2" t="n">
        <v>1.93</v>
      </c>
      <c r="AR55" s="2" t="n">
        <v>2</v>
      </c>
      <c r="AS55" s="2" t="s">
        <v>72</v>
      </c>
      <c r="AT55" s="2"/>
      <c r="AU55" s="2" t="n">
        <v>1.76</v>
      </c>
      <c r="AV55" s="2" t="n">
        <v>1.87</v>
      </c>
    </row>
    <row r="56" customFormat="false" ht="12.75" hidden="false" customHeight="false" outlineLevel="0" collapsed="false">
      <c r="A56" s="1" t="s">
        <v>124</v>
      </c>
      <c r="B56" s="7" t="n">
        <v>2.076</v>
      </c>
      <c r="C56" s="7" t="n">
        <v>2.1157</v>
      </c>
      <c r="D56" s="7"/>
      <c r="E56" s="7"/>
      <c r="F56" s="2" t="n">
        <v>1.53495738595221</v>
      </c>
      <c r="G56" s="2" t="n">
        <v>1.84</v>
      </c>
      <c r="H56" s="2" t="n">
        <v>2.28</v>
      </c>
      <c r="I56" s="2" t="n">
        <v>2.18</v>
      </c>
      <c r="J56" s="2" t="n">
        <v>1.55</v>
      </c>
      <c r="K56" s="2" t="n">
        <v>2.29</v>
      </c>
      <c r="L56" s="2" t="n">
        <v>1.75</v>
      </c>
      <c r="M56" s="2" t="n">
        <v>1.74</v>
      </c>
      <c r="N56" s="2" t="n">
        <v>2.05</v>
      </c>
      <c r="O56" s="2"/>
      <c r="P56" s="2" t="n">
        <v>2.06</v>
      </c>
      <c r="Q56" s="2" t="n">
        <v>2.05</v>
      </c>
      <c r="R56" s="2" t="n">
        <v>0</v>
      </c>
      <c r="S56" s="2" t="n">
        <v>1.64</v>
      </c>
      <c r="T56" s="2" t="n">
        <v>1.83</v>
      </c>
      <c r="U56" s="2" t="n">
        <v>2.2244</v>
      </c>
      <c r="V56" s="2" t="n">
        <v>2</v>
      </c>
      <c r="W56" s="2" t="n">
        <v>1.84</v>
      </c>
      <c r="X56" s="2"/>
      <c r="Y56" s="2" t="n">
        <v>1.97</v>
      </c>
      <c r="Z56" s="2" t="n">
        <v>0</v>
      </c>
      <c r="AA56" s="2" t="n">
        <v>1.77</v>
      </c>
      <c r="AB56" s="2" t="n">
        <v>1.8</v>
      </c>
      <c r="AC56" s="2" t="n">
        <v>1.73</v>
      </c>
      <c r="AD56" s="2" t="n">
        <v>0</v>
      </c>
      <c r="AE56" s="2" t="n">
        <v>0</v>
      </c>
      <c r="AF56" s="2"/>
      <c r="AG56" s="2" t="n">
        <v>1.6</v>
      </c>
      <c r="AH56" s="2" t="n">
        <v>1.83</v>
      </c>
      <c r="AI56" s="2" t="n">
        <v>1.84</v>
      </c>
      <c r="AK56" s="2" t="n">
        <v>1.55</v>
      </c>
      <c r="AL56" s="2" t="n">
        <v>1.92</v>
      </c>
      <c r="AM56" s="2" t="n">
        <v>2.05</v>
      </c>
      <c r="AN56" s="2" t="s">
        <v>72</v>
      </c>
      <c r="AO56" s="2" t="n">
        <v>2.04</v>
      </c>
      <c r="AP56" s="2" t="n">
        <v>1.98</v>
      </c>
      <c r="AQ56" s="2" t="n">
        <v>2.03</v>
      </c>
      <c r="AR56" s="2" t="n">
        <v>2.06</v>
      </c>
      <c r="AS56" s="2" t="s">
        <v>72</v>
      </c>
      <c r="AT56" s="2"/>
      <c r="AU56" s="2" t="n">
        <v>1.77</v>
      </c>
      <c r="AV56" s="2" t="n">
        <v>1.99</v>
      </c>
    </row>
    <row r="57" customFormat="false" ht="12.75" hidden="false" customHeight="false" outlineLevel="0" collapsed="false">
      <c r="A57" s="1" t="s">
        <v>125</v>
      </c>
      <c r="B57" s="7" t="n">
        <v>1.851</v>
      </c>
      <c r="C57" s="7" t="n">
        <v>1.904</v>
      </c>
      <c r="D57" s="7"/>
      <c r="E57" s="7"/>
      <c r="F57" s="2" t="n">
        <v>1.40229194970371</v>
      </c>
      <c r="G57" s="2" t="n">
        <v>1.59</v>
      </c>
      <c r="H57" s="2" t="n">
        <v>1.98</v>
      </c>
      <c r="I57" s="2" t="n">
        <v>1.92</v>
      </c>
      <c r="J57" s="2" t="n">
        <v>1.32</v>
      </c>
      <c r="K57" s="2" t="n">
        <v>1.99</v>
      </c>
      <c r="L57" s="2" t="n">
        <v>1.5</v>
      </c>
      <c r="M57" s="2" t="n">
        <v>1.48</v>
      </c>
      <c r="N57" s="2" t="n">
        <v>1.83</v>
      </c>
      <c r="O57" s="2"/>
      <c r="P57" s="2" t="n">
        <v>1.82</v>
      </c>
      <c r="Q57" s="2" t="n">
        <v>1.77</v>
      </c>
      <c r="R57" s="2" t="n">
        <v>0</v>
      </c>
      <c r="S57" s="2" t="n">
        <v>1.38</v>
      </c>
      <c r="T57" s="2" t="n">
        <v>1.58</v>
      </c>
      <c r="U57" s="2" t="n">
        <v>1.9707</v>
      </c>
      <c r="V57" s="2" t="n">
        <v>1.74</v>
      </c>
      <c r="W57" s="2" t="n">
        <v>1.56</v>
      </c>
      <c r="X57" s="2"/>
      <c r="Y57" s="2" t="n">
        <v>1.72</v>
      </c>
      <c r="Z57" s="2" t="n">
        <v>0</v>
      </c>
      <c r="AA57" s="2" t="n">
        <v>1.5</v>
      </c>
      <c r="AB57" s="2" t="n">
        <v>1.5</v>
      </c>
      <c r="AC57" s="2" t="n">
        <v>1.47</v>
      </c>
      <c r="AD57" s="2" t="n">
        <v>0</v>
      </c>
      <c r="AE57" s="2" t="n">
        <v>0</v>
      </c>
      <c r="AF57" s="2"/>
      <c r="AG57" s="2" t="n">
        <v>1.37</v>
      </c>
      <c r="AH57" s="2" t="n">
        <v>1.58</v>
      </c>
      <c r="AI57" s="2" t="n">
        <v>1.57</v>
      </c>
      <c r="AK57" s="2" t="n">
        <v>1.31</v>
      </c>
      <c r="AL57" s="2" t="n">
        <v>1.66</v>
      </c>
      <c r="AM57" s="2" t="n">
        <v>1.81</v>
      </c>
      <c r="AN57" s="2" t="s">
        <v>72</v>
      </c>
      <c r="AO57" s="2" t="n">
        <v>1.8</v>
      </c>
      <c r="AP57" s="2" t="n">
        <v>1.7</v>
      </c>
      <c r="AQ57" s="2" t="n">
        <v>1.77</v>
      </c>
      <c r="AR57" s="2" t="n">
        <v>1.86</v>
      </c>
      <c r="AS57" s="2" t="s">
        <v>72</v>
      </c>
      <c r="AT57" s="2"/>
      <c r="AU57" s="2" t="n">
        <v>1.53</v>
      </c>
      <c r="AV57" s="2" t="n">
        <v>1.73</v>
      </c>
    </row>
    <row r="58" customFormat="false" ht="12.75" hidden="false" customHeight="false" outlineLevel="0" collapsed="false">
      <c r="A58" s="1" t="s">
        <v>126</v>
      </c>
      <c r="B58" s="7" t="n">
        <v>1.966</v>
      </c>
      <c r="C58" s="7" t="n">
        <v>2.0227</v>
      </c>
      <c r="D58" s="7"/>
      <c r="E58" s="7"/>
      <c r="F58" s="2" t="n">
        <v>1.37310225353437</v>
      </c>
      <c r="G58" s="2" t="n">
        <v>1.67</v>
      </c>
      <c r="H58" s="2" t="n">
        <v>2.06</v>
      </c>
      <c r="I58" s="2" t="n">
        <v>2.03</v>
      </c>
      <c r="J58" s="2" t="n">
        <v>1.39</v>
      </c>
      <c r="K58" s="2" t="n">
        <v>2.1</v>
      </c>
      <c r="L58" s="2" t="n">
        <v>1.65</v>
      </c>
      <c r="M58" s="2" t="n">
        <v>1.58</v>
      </c>
      <c r="N58" s="2" t="n">
        <v>1.94</v>
      </c>
      <c r="O58" s="2"/>
      <c r="P58" s="2" t="n">
        <v>1.97</v>
      </c>
      <c r="Q58" s="2" t="n">
        <v>1.98</v>
      </c>
      <c r="R58" s="2" t="n">
        <v>0</v>
      </c>
      <c r="S58" s="2" t="n">
        <v>1.5</v>
      </c>
      <c r="T58" s="2" t="n">
        <v>1.67</v>
      </c>
      <c r="U58" s="2" t="n">
        <v>2.0195</v>
      </c>
      <c r="V58" s="2" t="n">
        <v>1.86</v>
      </c>
      <c r="W58" s="2" t="n">
        <v>1.68</v>
      </c>
      <c r="X58" s="2"/>
      <c r="Y58" s="2" t="n">
        <v>1.88</v>
      </c>
      <c r="Z58" s="2" t="n">
        <v>0</v>
      </c>
      <c r="AA58" s="2" t="n">
        <v>1.61</v>
      </c>
      <c r="AB58" s="2" t="n">
        <v>1.61</v>
      </c>
      <c r="AC58" s="2" t="n">
        <v>1.6</v>
      </c>
      <c r="AD58" s="2" t="n">
        <v>0</v>
      </c>
      <c r="AE58" s="2" t="n">
        <v>0</v>
      </c>
      <c r="AF58" s="2"/>
      <c r="AG58" s="2" t="n">
        <v>1.46</v>
      </c>
      <c r="AH58" s="2" t="n">
        <v>1.68</v>
      </c>
      <c r="AI58" s="2" t="n">
        <v>1.65</v>
      </c>
      <c r="AK58" s="2" t="n">
        <v>1.42</v>
      </c>
      <c r="AL58" s="2" t="n">
        <v>1.76</v>
      </c>
      <c r="AM58" s="2" t="n">
        <v>1.93</v>
      </c>
      <c r="AN58" s="2" t="s">
        <v>72</v>
      </c>
      <c r="AO58" s="2" t="n">
        <v>1.92</v>
      </c>
      <c r="AP58" s="2" t="n">
        <v>1.84</v>
      </c>
      <c r="AQ58" s="2" t="n">
        <v>1.91</v>
      </c>
      <c r="AR58" s="2" t="n">
        <v>1.96</v>
      </c>
      <c r="AS58" s="2" t="s">
        <v>72</v>
      </c>
      <c r="AT58" s="2"/>
      <c r="AU58" s="2" t="n">
        <v>1.61</v>
      </c>
      <c r="AV58" s="2" t="n">
        <v>1.88</v>
      </c>
    </row>
    <row r="59" customFormat="false" ht="12.75" hidden="false" customHeight="false" outlineLevel="0" collapsed="false">
      <c r="A59" s="1" t="s">
        <v>127</v>
      </c>
      <c r="B59" s="7" t="n">
        <v>1.789</v>
      </c>
      <c r="C59" s="7" t="n">
        <v>1.8433</v>
      </c>
      <c r="D59" s="7"/>
      <c r="E59" s="7"/>
      <c r="F59" s="2" t="n">
        <v>1.33423610847207</v>
      </c>
      <c r="G59" s="2" t="n">
        <v>1.57</v>
      </c>
      <c r="H59" s="2" t="n">
        <v>1.88</v>
      </c>
      <c r="I59" s="2" t="n">
        <v>1.87</v>
      </c>
      <c r="J59" s="2" t="n">
        <v>1.39</v>
      </c>
      <c r="K59" s="2" t="n">
        <v>1.9</v>
      </c>
      <c r="L59" s="2" t="n">
        <v>1.57</v>
      </c>
      <c r="M59" s="2" t="n">
        <v>1.54</v>
      </c>
      <c r="N59" s="2" t="n">
        <v>1.78</v>
      </c>
      <c r="O59" s="2"/>
      <c r="P59" s="2" t="n">
        <v>1.8</v>
      </c>
      <c r="Q59" s="2" t="n">
        <v>1.78</v>
      </c>
      <c r="R59" s="2" t="n">
        <v>0</v>
      </c>
      <c r="S59" s="2" t="n">
        <v>1.46</v>
      </c>
      <c r="T59" s="2" t="n">
        <v>1.66</v>
      </c>
      <c r="U59" s="2" t="n">
        <v>1.9024</v>
      </c>
      <c r="V59" s="2" t="n">
        <v>1.72</v>
      </c>
      <c r="W59" s="2" t="n">
        <v>1.59</v>
      </c>
      <c r="X59" s="2"/>
      <c r="Y59" s="2" t="n">
        <v>1.72</v>
      </c>
      <c r="Z59" s="2" t="n">
        <v>0</v>
      </c>
      <c r="AA59" s="2" t="n">
        <v>1.55</v>
      </c>
      <c r="AB59" s="2" t="n">
        <v>1.54</v>
      </c>
      <c r="AC59" s="2" t="n">
        <v>1.53</v>
      </c>
      <c r="AD59" s="2" t="n">
        <v>0</v>
      </c>
      <c r="AE59" s="2" t="n">
        <v>0</v>
      </c>
      <c r="AF59" s="2"/>
      <c r="AG59" s="2" t="n">
        <v>1.45</v>
      </c>
      <c r="AH59" s="2" t="n">
        <v>1.59</v>
      </c>
      <c r="AI59" s="2" t="n">
        <v>1.57</v>
      </c>
      <c r="AK59" s="2" t="n">
        <v>1.41</v>
      </c>
      <c r="AL59" s="2" t="n">
        <v>1.74</v>
      </c>
      <c r="AM59" s="2" t="n">
        <v>1.76</v>
      </c>
      <c r="AN59" s="2" t="s">
        <v>72</v>
      </c>
      <c r="AO59" s="2" t="n">
        <v>1.75</v>
      </c>
      <c r="AP59" s="2" t="n">
        <v>1.68</v>
      </c>
      <c r="AQ59" s="2" t="n">
        <v>1.75</v>
      </c>
      <c r="AR59" s="2" t="n">
        <v>1.82</v>
      </c>
      <c r="AS59" s="2" t="s">
        <v>72</v>
      </c>
      <c r="AT59" s="2"/>
      <c r="AU59" s="2" t="n">
        <v>1.55</v>
      </c>
      <c r="AV59" s="2" t="n">
        <v>1.71</v>
      </c>
    </row>
    <row r="60" customFormat="false" ht="12.75" hidden="false" customHeight="false" outlineLevel="0" collapsed="false">
      <c r="A60" s="1" t="s">
        <v>128</v>
      </c>
      <c r="B60" s="7" t="n">
        <v>1.484</v>
      </c>
      <c r="C60" s="7" t="n">
        <v>1.5427</v>
      </c>
      <c r="D60" s="7"/>
      <c r="E60" s="7"/>
      <c r="F60" s="2" t="n">
        <v>1.22787818682131</v>
      </c>
      <c r="G60" s="2" t="n">
        <v>1.4</v>
      </c>
      <c r="H60" s="2" t="n">
        <v>1.56</v>
      </c>
      <c r="I60" s="2" t="n">
        <v>1.59</v>
      </c>
      <c r="J60" s="2" t="n">
        <v>1.33</v>
      </c>
      <c r="K60" s="2" t="n">
        <v>1.55</v>
      </c>
      <c r="L60" s="2" t="n">
        <v>1.44</v>
      </c>
      <c r="M60" s="2" t="n">
        <v>1.43</v>
      </c>
      <c r="N60" s="2" t="n">
        <v>1.47</v>
      </c>
      <c r="O60" s="2"/>
      <c r="P60" s="2" t="n">
        <v>1.48</v>
      </c>
      <c r="Q60" s="2" t="n">
        <v>1.5</v>
      </c>
      <c r="R60" s="2" t="n">
        <v>0</v>
      </c>
      <c r="S60" s="2" t="n">
        <v>1.36</v>
      </c>
      <c r="T60" s="2" t="n">
        <v>1.56</v>
      </c>
      <c r="U60" s="2" t="n">
        <v>1.5512</v>
      </c>
      <c r="V60" s="2" t="n">
        <v>1.43</v>
      </c>
      <c r="W60" s="2" t="n">
        <v>1.4</v>
      </c>
      <c r="X60" s="2"/>
      <c r="Y60" s="2" t="n">
        <v>1.41</v>
      </c>
      <c r="Z60" s="2" t="n">
        <v>0</v>
      </c>
      <c r="AA60" s="2" t="n">
        <v>1.39</v>
      </c>
      <c r="AB60" s="2" t="n">
        <v>1.39</v>
      </c>
      <c r="AC60" s="2" t="n">
        <v>1.36</v>
      </c>
      <c r="AD60" s="2" t="n">
        <v>0</v>
      </c>
      <c r="AE60" s="2" t="n">
        <v>0</v>
      </c>
      <c r="AF60" s="2"/>
      <c r="AG60" s="2" t="n">
        <v>1.36</v>
      </c>
      <c r="AH60" s="2" t="n">
        <v>1.39</v>
      </c>
      <c r="AI60" s="2" t="n">
        <v>1.41</v>
      </c>
      <c r="AK60" s="2" t="n">
        <v>1.34</v>
      </c>
      <c r="AL60" s="2" t="n">
        <v>1.64</v>
      </c>
      <c r="AM60" s="2" t="n">
        <v>1.45</v>
      </c>
      <c r="AN60" s="2" t="s">
        <v>72</v>
      </c>
      <c r="AO60" s="2" t="n">
        <v>1.44</v>
      </c>
      <c r="AP60" s="2" t="n">
        <v>1.38</v>
      </c>
      <c r="AQ60" s="2" t="n">
        <v>1.44</v>
      </c>
      <c r="AR60" s="2" t="n">
        <v>1.48</v>
      </c>
      <c r="AS60" s="2" t="s">
        <v>72</v>
      </c>
      <c r="AT60" s="2"/>
      <c r="AU60" s="2" t="n">
        <v>1.33</v>
      </c>
      <c r="AV60" s="2" t="n">
        <v>1.41</v>
      </c>
    </row>
    <row r="61" customFormat="false" ht="12.75" hidden="false" customHeight="false" outlineLevel="0" collapsed="false">
      <c r="A61" s="1" t="s">
        <v>129</v>
      </c>
      <c r="B61" s="7" t="n">
        <v>1.406</v>
      </c>
      <c r="C61" s="7" t="n">
        <v>1.448</v>
      </c>
      <c r="D61" s="7"/>
      <c r="E61" s="7"/>
      <c r="F61" s="2" t="n">
        <v>1.10835309516226</v>
      </c>
      <c r="G61" s="2" t="n">
        <v>1.3</v>
      </c>
      <c r="H61" s="2" t="n">
        <v>1.51</v>
      </c>
      <c r="I61" s="2" t="n">
        <v>1.51</v>
      </c>
      <c r="J61" s="2" t="n">
        <v>1.16</v>
      </c>
      <c r="K61" s="2" t="n">
        <v>1.5</v>
      </c>
      <c r="L61" s="2" t="n">
        <v>1.22</v>
      </c>
      <c r="M61" s="2" t="n">
        <v>1.2</v>
      </c>
      <c r="N61" s="2" t="n">
        <v>1.41</v>
      </c>
      <c r="O61" s="2"/>
      <c r="P61" s="2" t="n">
        <v>1.41</v>
      </c>
      <c r="Q61" s="2" t="n">
        <v>1.39</v>
      </c>
      <c r="R61" s="2" t="n">
        <v>0</v>
      </c>
      <c r="S61" s="2" t="n">
        <v>1.18</v>
      </c>
      <c r="T61" s="2" t="n">
        <v>1.33</v>
      </c>
      <c r="U61" s="2" t="n">
        <v>1.5122</v>
      </c>
      <c r="V61" s="2" t="n">
        <v>1.36</v>
      </c>
      <c r="W61" s="2" t="n">
        <v>1.3</v>
      </c>
      <c r="X61" s="2"/>
      <c r="Y61" s="2" t="n">
        <v>1.34</v>
      </c>
      <c r="Z61" s="2" t="n">
        <v>0</v>
      </c>
      <c r="AA61" s="2" t="n">
        <v>1.27</v>
      </c>
      <c r="AB61" s="2" t="n">
        <v>1.27</v>
      </c>
      <c r="AC61" s="2" t="n">
        <v>1.22</v>
      </c>
      <c r="AD61" s="2" t="n">
        <v>0</v>
      </c>
      <c r="AE61" s="2" t="n">
        <v>0</v>
      </c>
      <c r="AF61" s="2"/>
      <c r="AG61" s="2" t="n">
        <v>1.18</v>
      </c>
      <c r="AH61" s="2" t="n">
        <v>1.3</v>
      </c>
      <c r="AI61" s="2" t="n">
        <v>1.31</v>
      </c>
      <c r="AK61" s="2" t="n">
        <v>1.15</v>
      </c>
      <c r="AL61" s="2" t="n">
        <v>1.4</v>
      </c>
      <c r="AM61" s="2" t="n">
        <v>1.38</v>
      </c>
      <c r="AN61" s="2" t="s">
        <v>72</v>
      </c>
      <c r="AO61" s="2" t="n">
        <v>1.37</v>
      </c>
      <c r="AP61" s="2" t="n">
        <v>1.33</v>
      </c>
      <c r="AQ61" s="2" t="n">
        <v>1.37</v>
      </c>
      <c r="AR61" s="2" t="n">
        <v>1.42</v>
      </c>
      <c r="AS61" s="2" t="s">
        <v>72</v>
      </c>
      <c r="AT61" s="2"/>
      <c r="AU61" s="2" t="n">
        <v>1.24</v>
      </c>
      <c r="AV61" s="2" t="n">
        <v>1.34</v>
      </c>
    </row>
    <row r="62" customFormat="false" ht="12.75" hidden="false" customHeight="false" outlineLevel="0" collapsed="false">
      <c r="A62" s="1" t="s">
        <v>130</v>
      </c>
      <c r="B62" s="7" t="n">
        <v>1.683</v>
      </c>
      <c r="C62" s="7" t="n">
        <v>1.6123</v>
      </c>
      <c r="D62" s="7"/>
      <c r="E62" s="7"/>
      <c r="F62" s="2" t="n">
        <v>1.3081137827343</v>
      </c>
      <c r="G62" s="2" t="n">
        <v>1.51</v>
      </c>
      <c r="H62" s="2" t="n">
        <v>1.84</v>
      </c>
      <c r="I62" s="2" t="n">
        <v>1.81</v>
      </c>
      <c r="J62" s="2" t="n">
        <v>1.44</v>
      </c>
      <c r="K62" s="2" t="n">
        <v>1.83</v>
      </c>
      <c r="L62" s="2" t="n">
        <v>1.47</v>
      </c>
      <c r="M62" s="2" t="n">
        <v>1.46</v>
      </c>
      <c r="N62" s="2" t="n">
        <v>1.68</v>
      </c>
      <c r="O62" s="2"/>
      <c r="P62" s="2" t="n">
        <v>1.69</v>
      </c>
      <c r="Q62" s="2" t="n">
        <v>1.66</v>
      </c>
      <c r="R62" s="2" t="n">
        <v>0</v>
      </c>
      <c r="S62" s="2" t="n">
        <v>1.5</v>
      </c>
      <c r="T62" s="2" t="n">
        <v>1.63</v>
      </c>
      <c r="U62" s="2" t="n">
        <v>1.8244</v>
      </c>
      <c r="V62" s="2" t="n">
        <v>1.61</v>
      </c>
      <c r="W62" s="2" t="n">
        <v>1.52</v>
      </c>
      <c r="X62" s="2"/>
      <c r="Y62" s="2" t="n">
        <v>1.6</v>
      </c>
      <c r="Z62" s="2" t="n">
        <v>0</v>
      </c>
      <c r="AA62" s="2" t="n">
        <v>1.47</v>
      </c>
      <c r="AB62" s="2" t="n">
        <v>1.48</v>
      </c>
      <c r="AC62" s="2" t="n">
        <v>1.44</v>
      </c>
      <c r="AD62" s="2" t="n">
        <v>0</v>
      </c>
      <c r="AE62" s="2" t="n">
        <v>0</v>
      </c>
      <c r="AF62" s="2"/>
      <c r="AG62" s="2" t="n">
        <v>1.48</v>
      </c>
      <c r="AH62" s="2" t="n">
        <v>1.49</v>
      </c>
      <c r="AI62" s="2" t="n">
        <v>1.52</v>
      </c>
      <c r="AK62" s="2" t="n">
        <v>1.45</v>
      </c>
      <c r="AL62" s="2" t="n">
        <v>1.69</v>
      </c>
      <c r="AM62" s="2" t="n">
        <v>1.66</v>
      </c>
      <c r="AN62" s="2" t="s">
        <v>72</v>
      </c>
      <c r="AO62" s="2" t="n">
        <v>1.65</v>
      </c>
      <c r="AP62" s="2" t="n">
        <v>1.62</v>
      </c>
      <c r="AQ62" s="2" t="n">
        <v>1.63</v>
      </c>
      <c r="AR62" s="2" t="n">
        <v>1.7</v>
      </c>
      <c r="AS62" s="2" t="s">
        <v>72</v>
      </c>
      <c r="AT62" s="2"/>
      <c r="AU62" s="2" t="n">
        <v>1.45</v>
      </c>
      <c r="AV62" s="2" t="n">
        <v>1.6</v>
      </c>
    </row>
    <row r="63" customFormat="false" ht="12.75" hidden="false" customHeight="false" outlineLevel="0" collapsed="false">
      <c r="A63" s="1" t="s">
        <v>131</v>
      </c>
      <c r="B63" s="7" t="n">
        <v>1.661</v>
      </c>
      <c r="C63" s="7" t="n">
        <v>1.6547</v>
      </c>
      <c r="D63" s="7"/>
      <c r="E63" s="7"/>
      <c r="F63" s="2" t="n">
        <v>1.32320608614232</v>
      </c>
      <c r="G63" s="2" t="n">
        <v>1.6</v>
      </c>
      <c r="H63" s="2" t="n">
        <v>1.93</v>
      </c>
      <c r="I63" s="2" t="n">
        <v>1.81</v>
      </c>
      <c r="J63" s="2" t="n">
        <v>1.57</v>
      </c>
      <c r="K63" s="2" t="n">
        <v>1.93</v>
      </c>
      <c r="L63" s="2" t="n">
        <v>1.64</v>
      </c>
      <c r="M63" s="2" t="n">
        <v>1.63</v>
      </c>
      <c r="N63" s="2" t="n">
        <v>1.67</v>
      </c>
      <c r="O63" s="2"/>
      <c r="P63" s="2" t="n">
        <v>1.69</v>
      </c>
      <c r="Q63" s="2" t="n">
        <v>1.67</v>
      </c>
      <c r="R63" s="2" t="n">
        <v>0</v>
      </c>
      <c r="S63" s="2" t="n">
        <v>1.63</v>
      </c>
      <c r="T63" s="2" t="n">
        <v>1.76</v>
      </c>
      <c r="U63" s="2" t="n">
        <v>1.8244</v>
      </c>
      <c r="V63" s="2" t="n">
        <v>1.61</v>
      </c>
      <c r="W63" s="2" t="n">
        <v>1.6</v>
      </c>
      <c r="X63" s="2"/>
      <c r="Y63" s="2" t="n">
        <v>1.61</v>
      </c>
      <c r="Z63" s="2" t="n">
        <v>0</v>
      </c>
      <c r="AA63" s="2" t="n">
        <v>1.6</v>
      </c>
      <c r="AB63" s="2" t="n">
        <v>1.62</v>
      </c>
      <c r="AC63" s="2" t="n">
        <v>1.57</v>
      </c>
      <c r="AD63" s="2" t="n">
        <v>0</v>
      </c>
      <c r="AE63" s="2" t="n">
        <v>0</v>
      </c>
      <c r="AF63" s="2"/>
      <c r="AG63" s="2" t="n">
        <v>1.61</v>
      </c>
      <c r="AH63" s="2" t="n">
        <v>1.59</v>
      </c>
      <c r="AI63" s="2" t="n">
        <v>1.6</v>
      </c>
      <c r="AK63" s="2" t="n">
        <v>1.57</v>
      </c>
      <c r="AL63" s="2" t="n">
        <v>1.85</v>
      </c>
      <c r="AM63" s="2" t="n">
        <v>1.65</v>
      </c>
      <c r="AN63" s="2" t="s">
        <v>72</v>
      </c>
      <c r="AO63" s="2" t="n">
        <v>1.63</v>
      </c>
      <c r="AP63" s="2" t="n">
        <v>1.6</v>
      </c>
      <c r="AQ63" s="2" t="n">
        <v>1.64</v>
      </c>
      <c r="AR63" s="2" t="n">
        <v>1.69</v>
      </c>
      <c r="AS63" s="2" t="s">
        <v>72</v>
      </c>
      <c r="AT63" s="2"/>
      <c r="AU63" s="2" t="n">
        <v>1.6</v>
      </c>
      <c r="AV63" s="2" t="n">
        <v>1.61</v>
      </c>
    </row>
    <row r="64" customFormat="false" ht="12.75" hidden="false" customHeight="false" outlineLevel="0" collapsed="false">
      <c r="A64" s="1" t="s">
        <v>132</v>
      </c>
      <c r="B64" s="7" t="n">
        <v>1.639</v>
      </c>
      <c r="C64" s="7" t="n">
        <v>1.6013</v>
      </c>
      <c r="D64" s="7"/>
      <c r="E64" s="7"/>
      <c r="F64" s="2" t="n">
        <v>0.95974518154151</v>
      </c>
      <c r="G64" s="2" t="n">
        <v>1.51</v>
      </c>
      <c r="H64" s="2" t="n">
        <v>1.88</v>
      </c>
      <c r="I64" s="2" t="n">
        <v>1.73</v>
      </c>
      <c r="J64" s="2" t="n">
        <v>1.35</v>
      </c>
      <c r="K64" s="2" t="n">
        <v>1.87</v>
      </c>
      <c r="L64" s="2" t="n">
        <v>1.46</v>
      </c>
      <c r="M64" s="2" t="n">
        <v>1.45</v>
      </c>
      <c r="N64" s="2" t="n">
        <v>1.58</v>
      </c>
      <c r="O64" s="2"/>
      <c r="P64" s="2" t="n">
        <v>1.62</v>
      </c>
      <c r="Q64" s="2" t="n">
        <v>1.56</v>
      </c>
      <c r="R64" s="2" t="n">
        <v>0</v>
      </c>
      <c r="S64" s="2" t="n">
        <v>1.39</v>
      </c>
      <c r="T64" s="2" t="n">
        <v>1.57</v>
      </c>
      <c r="U64" s="2" t="n">
        <v>1.7073</v>
      </c>
      <c r="V64" s="2" t="n">
        <v>1.55</v>
      </c>
      <c r="W64" s="2" t="n">
        <v>1.5</v>
      </c>
      <c r="X64" s="2"/>
      <c r="Y64" s="2" t="n">
        <v>1.52</v>
      </c>
      <c r="Z64" s="2" t="n">
        <v>0</v>
      </c>
      <c r="AA64" s="2" t="n">
        <v>1.5</v>
      </c>
      <c r="AB64" s="2" t="n">
        <v>1.49</v>
      </c>
      <c r="AC64" s="2" t="n">
        <v>1.46</v>
      </c>
      <c r="AD64" s="2" t="n">
        <v>0</v>
      </c>
      <c r="AE64" s="2" t="n">
        <v>0</v>
      </c>
      <c r="AF64" s="2"/>
      <c r="AG64" s="2" t="n">
        <v>1.37</v>
      </c>
      <c r="AH64" s="2" t="n">
        <v>1.51</v>
      </c>
      <c r="AI64" s="2" t="n">
        <v>1.51</v>
      </c>
      <c r="AK64" s="2" t="n">
        <v>1.35</v>
      </c>
      <c r="AL64" s="2" t="n">
        <v>1.66</v>
      </c>
      <c r="AM64" s="2" t="n">
        <v>1.59</v>
      </c>
      <c r="AN64" s="2" t="s">
        <v>72</v>
      </c>
      <c r="AO64" s="2" t="n">
        <v>1.56</v>
      </c>
      <c r="AP64" s="2" t="n">
        <v>1.5</v>
      </c>
      <c r="AQ64" s="2" t="n">
        <v>1.57</v>
      </c>
      <c r="AR64" s="2" t="n">
        <v>1.62</v>
      </c>
      <c r="AS64" s="2" t="s">
        <v>72</v>
      </c>
      <c r="AT64" s="2"/>
      <c r="AU64" s="2" t="n">
        <v>1.51</v>
      </c>
      <c r="AV64" s="2" t="n">
        <v>1.53</v>
      </c>
    </row>
    <row r="65" customFormat="false" ht="12.75" hidden="false" customHeight="false" outlineLevel="0" collapsed="false">
      <c r="A65" s="1" t="s">
        <v>133</v>
      </c>
      <c r="B65" s="7" t="n">
        <v>1.416</v>
      </c>
      <c r="C65" s="7" t="n">
        <v>1.41</v>
      </c>
      <c r="D65" s="7"/>
      <c r="E65" s="7"/>
      <c r="F65" s="2" t="n">
        <v>0.727575161013924</v>
      </c>
      <c r="G65" s="2" t="n">
        <v>1.27</v>
      </c>
      <c r="H65" s="2" t="n">
        <v>1.64</v>
      </c>
      <c r="I65" s="2" t="n">
        <v>1.5</v>
      </c>
      <c r="J65" s="2" t="n">
        <v>1.06</v>
      </c>
      <c r="K65" s="2" t="n">
        <v>1.65</v>
      </c>
      <c r="L65" s="2" t="n">
        <v>1.17</v>
      </c>
      <c r="M65" s="2" t="n">
        <v>1.09</v>
      </c>
      <c r="N65" s="2" t="n">
        <v>1.4</v>
      </c>
      <c r="O65" s="2"/>
      <c r="P65" s="2" t="n">
        <v>1.42</v>
      </c>
      <c r="Q65" s="2" t="n">
        <v>1.36</v>
      </c>
      <c r="R65" s="2" t="n">
        <v>0</v>
      </c>
      <c r="S65" s="2" t="n">
        <v>1.07</v>
      </c>
      <c r="T65" s="2" t="n">
        <v>1.1</v>
      </c>
      <c r="U65" s="2" t="n">
        <v>1.4927</v>
      </c>
      <c r="V65" s="2" t="n">
        <v>1.35</v>
      </c>
      <c r="W65" s="2" t="n">
        <v>1.26</v>
      </c>
      <c r="X65" s="2"/>
      <c r="Y65" s="2" t="n">
        <v>1.32</v>
      </c>
      <c r="Z65" s="2" t="n">
        <v>0</v>
      </c>
      <c r="AA65" s="2" t="n">
        <v>1.25</v>
      </c>
      <c r="AB65" s="2" t="n">
        <v>1.24</v>
      </c>
      <c r="AC65" s="2" t="n">
        <v>1.21</v>
      </c>
      <c r="AD65" s="2" t="n">
        <v>0</v>
      </c>
      <c r="AE65" s="2" t="n">
        <v>0</v>
      </c>
      <c r="AF65" s="2"/>
      <c r="AG65" s="2" t="n">
        <v>1.06</v>
      </c>
      <c r="AH65" s="2" t="n">
        <v>1.29</v>
      </c>
      <c r="AI65" s="2" t="n">
        <v>1.27</v>
      </c>
      <c r="AK65" s="2" t="n">
        <v>1.06</v>
      </c>
      <c r="AL65" s="2" t="n">
        <v>1.27</v>
      </c>
      <c r="AM65" s="2" t="n">
        <v>1.4</v>
      </c>
      <c r="AN65" s="2" t="s">
        <v>72</v>
      </c>
      <c r="AO65" s="2" t="n">
        <v>1.36</v>
      </c>
      <c r="AP65" s="2" t="n">
        <v>1.32</v>
      </c>
      <c r="AQ65" s="2" t="n">
        <v>1.38</v>
      </c>
      <c r="AR65" s="2" t="n">
        <v>1.43</v>
      </c>
      <c r="AS65" s="2" t="s">
        <v>72</v>
      </c>
      <c r="AT65" s="2"/>
      <c r="AU65" s="2" t="n">
        <v>1.23</v>
      </c>
      <c r="AV65" s="2" t="n">
        <v>1.32</v>
      </c>
    </row>
    <row r="66" customFormat="false" ht="12.75" hidden="false" customHeight="false" outlineLevel="0" collapsed="false">
      <c r="A66" s="1" t="s">
        <v>134</v>
      </c>
      <c r="B66" s="7" t="n">
        <v>1.428</v>
      </c>
      <c r="C66" s="7" t="n">
        <v>1.422</v>
      </c>
      <c r="D66" s="7"/>
      <c r="E66" s="7"/>
      <c r="F66" s="2" t="n">
        <v>0.682661651252118</v>
      </c>
      <c r="G66" s="2" t="n">
        <v>1.26</v>
      </c>
      <c r="H66" s="2" t="n">
        <v>1.6</v>
      </c>
      <c r="I66" s="2" t="n">
        <v>1.47</v>
      </c>
      <c r="J66" s="2" t="n">
        <v>1.05</v>
      </c>
      <c r="K66" s="2" t="n">
        <v>1.62</v>
      </c>
      <c r="L66" s="2" t="n">
        <v>1.17</v>
      </c>
      <c r="M66" s="2" t="n">
        <v>1.08</v>
      </c>
      <c r="N66" s="2" t="n">
        <v>1.43</v>
      </c>
      <c r="O66" s="2"/>
      <c r="P66" s="2" t="n">
        <v>1.44</v>
      </c>
      <c r="Q66" s="2" t="n">
        <v>1.39</v>
      </c>
      <c r="R66" s="2" t="n">
        <v>0</v>
      </c>
      <c r="S66" s="2" t="n">
        <v>1.07</v>
      </c>
      <c r="T66" s="2" t="n">
        <v>1.09</v>
      </c>
      <c r="U66" s="2" t="n">
        <v>1.4829</v>
      </c>
      <c r="V66" s="2" t="n">
        <v>1.37</v>
      </c>
      <c r="W66" s="2" t="n">
        <v>1.27</v>
      </c>
      <c r="X66" s="2"/>
      <c r="Y66" s="2" t="n">
        <v>1.34</v>
      </c>
      <c r="Z66" s="2" t="n">
        <v>0</v>
      </c>
      <c r="AA66" s="2" t="n">
        <v>1.24</v>
      </c>
      <c r="AB66" s="2" t="n">
        <v>1.23</v>
      </c>
      <c r="AC66" s="2" t="n">
        <v>1.2</v>
      </c>
      <c r="AD66" s="2" t="n">
        <v>1.33</v>
      </c>
      <c r="AE66" s="2" t="n">
        <v>1.28</v>
      </c>
      <c r="AF66" s="2"/>
      <c r="AG66" s="2" t="n">
        <v>1.05</v>
      </c>
      <c r="AH66" s="2" t="n">
        <v>1.29</v>
      </c>
      <c r="AI66" s="2" t="n">
        <v>1.27</v>
      </c>
      <c r="AK66" s="2" t="n">
        <v>1.05</v>
      </c>
      <c r="AL66" s="2" t="n">
        <v>1.23</v>
      </c>
      <c r="AM66" s="2" t="n">
        <v>1.43</v>
      </c>
      <c r="AN66" s="2" t="s">
        <v>72</v>
      </c>
      <c r="AO66" s="2" t="n">
        <v>1.4</v>
      </c>
      <c r="AP66" s="2" t="n">
        <v>1.35</v>
      </c>
      <c r="AQ66" s="2" t="n">
        <v>1.4</v>
      </c>
      <c r="AR66" s="2" t="n">
        <v>1.46</v>
      </c>
      <c r="AS66" s="2" t="s">
        <v>72</v>
      </c>
      <c r="AT66" s="2"/>
      <c r="AU66" s="2" t="n">
        <v>1.24</v>
      </c>
      <c r="AV66" s="2" t="n">
        <v>1.35</v>
      </c>
    </row>
    <row r="67" customFormat="false" ht="12.75" hidden="false" customHeight="false" outlineLevel="0" collapsed="false">
      <c r="A67" s="1" t="s">
        <v>135</v>
      </c>
      <c r="B67" s="7" t="n">
        <v>1.566</v>
      </c>
      <c r="C67" s="7" t="n">
        <v>1.56</v>
      </c>
      <c r="D67" s="7"/>
      <c r="E67" s="7"/>
      <c r="F67" s="2" t="n">
        <v>0.78184477322727</v>
      </c>
      <c r="G67" s="2" t="n">
        <v>1.34</v>
      </c>
      <c r="H67" s="2" t="n">
        <v>1.67</v>
      </c>
      <c r="I67" s="2" t="n">
        <v>1.56</v>
      </c>
      <c r="J67" s="2" t="n">
        <v>1.05</v>
      </c>
      <c r="K67" s="2" t="n">
        <v>1.68</v>
      </c>
      <c r="L67" s="2" t="n">
        <v>1.25</v>
      </c>
      <c r="M67" s="2" t="n">
        <v>1.09</v>
      </c>
      <c r="N67" s="2" t="n">
        <v>1.54</v>
      </c>
      <c r="O67" s="2"/>
      <c r="P67" s="2" t="n">
        <v>1.57</v>
      </c>
      <c r="Q67" s="2" t="n">
        <v>1.52</v>
      </c>
      <c r="R67" s="2" t="n">
        <v>0</v>
      </c>
      <c r="S67" s="2" t="n">
        <v>1.06</v>
      </c>
      <c r="T67" s="2" t="n">
        <v>1.11</v>
      </c>
      <c r="U67" s="2" t="n">
        <v>1.6098</v>
      </c>
      <c r="V67" s="2" t="n">
        <v>1.49</v>
      </c>
      <c r="W67" s="2" t="n">
        <v>1.34</v>
      </c>
      <c r="X67" s="2"/>
      <c r="Y67" s="2" t="n">
        <v>1.48</v>
      </c>
      <c r="Z67" s="2" t="n">
        <v>0</v>
      </c>
      <c r="AA67" s="2" t="n">
        <v>1.28</v>
      </c>
      <c r="AB67" s="2" t="n">
        <v>1.28</v>
      </c>
      <c r="AC67" s="2" t="n">
        <v>1.26</v>
      </c>
      <c r="AD67" s="2" t="n">
        <v>1.44</v>
      </c>
      <c r="AE67" s="2" t="n">
        <v>1.35</v>
      </c>
      <c r="AF67" s="2"/>
      <c r="AG67" s="2" t="n">
        <v>1.05</v>
      </c>
      <c r="AH67" s="2" t="n">
        <v>1.35</v>
      </c>
      <c r="AI67" s="2" t="n">
        <v>1.34</v>
      </c>
      <c r="AK67" s="2" t="n">
        <v>1.05</v>
      </c>
      <c r="AL67" s="2" t="n">
        <v>1.25</v>
      </c>
      <c r="AM67" s="2" t="n">
        <v>1.54</v>
      </c>
      <c r="AN67" s="2" t="s">
        <v>72</v>
      </c>
      <c r="AO67" s="2" t="n">
        <v>1.51</v>
      </c>
      <c r="AP67" s="2" t="n">
        <v>1.47</v>
      </c>
      <c r="AQ67" s="2" t="n">
        <v>1.51</v>
      </c>
      <c r="AR67" s="2" t="n">
        <v>1.56</v>
      </c>
      <c r="AS67" s="2" t="s">
        <v>72</v>
      </c>
      <c r="AT67" s="2"/>
      <c r="AU67" s="2" t="n">
        <v>1.27</v>
      </c>
      <c r="AV67" s="2" t="n">
        <v>1.47</v>
      </c>
    </row>
    <row r="68" customFormat="false" ht="12.75" hidden="false" customHeight="false" outlineLevel="0" collapsed="false">
      <c r="A68" s="1" t="s">
        <v>136</v>
      </c>
      <c r="B68" s="7" t="n">
        <v>1.672</v>
      </c>
      <c r="C68" s="7" t="n">
        <v>1.6943</v>
      </c>
      <c r="D68" s="7"/>
      <c r="E68" s="7"/>
      <c r="F68" s="2" t="n">
        <v>0.917363150720165</v>
      </c>
      <c r="G68" s="2" t="n">
        <v>1.45</v>
      </c>
      <c r="H68" s="2" t="n">
        <v>1.81</v>
      </c>
      <c r="I68" s="2" t="n">
        <v>1.7</v>
      </c>
      <c r="J68" s="2" t="n">
        <v>1.07</v>
      </c>
      <c r="K68" s="2" t="n">
        <v>1.83</v>
      </c>
      <c r="L68" s="2" t="n">
        <v>1.35</v>
      </c>
      <c r="M68" s="2" t="n">
        <v>1.17</v>
      </c>
      <c r="N68" s="2" t="n">
        <v>1.66</v>
      </c>
      <c r="O68" s="2"/>
      <c r="P68" s="2" t="n">
        <v>1.68</v>
      </c>
      <c r="Q68" s="2" t="n">
        <v>1.63</v>
      </c>
      <c r="R68" s="2" t="n">
        <v>0</v>
      </c>
      <c r="S68" s="2" t="n">
        <v>1.07</v>
      </c>
      <c r="T68" s="2" t="n">
        <v>1.2</v>
      </c>
      <c r="U68" s="2" t="n">
        <v>1.7268</v>
      </c>
      <c r="V68" s="2" t="n">
        <v>1.61</v>
      </c>
      <c r="W68" s="2" t="n">
        <v>1.44</v>
      </c>
      <c r="X68" s="2"/>
      <c r="Y68" s="2" t="n">
        <v>1.59</v>
      </c>
      <c r="Z68" s="2" t="n">
        <v>0</v>
      </c>
      <c r="AA68" s="2" t="n">
        <v>1.41</v>
      </c>
      <c r="AB68" s="2" t="n">
        <v>1.39</v>
      </c>
      <c r="AC68" s="2" t="n">
        <v>1.37</v>
      </c>
      <c r="AD68" s="2" t="n">
        <v>1.57</v>
      </c>
      <c r="AE68" s="2" t="n">
        <v>1.46</v>
      </c>
      <c r="AF68" s="2"/>
      <c r="AG68" s="2" t="n">
        <v>1.06</v>
      </c>
      <c r="AH68" s="2" t="n">
        <v>1.45</v>
      </c>
      <c r="AI68" s="2" t="n">
        <v>1.45</v>
      </c>
      <c r="AK68" s="2" t="n">
        <v>1.07</v>
      </c>
      <c r="AL68" s="2" t="n">
        <v>1.34</v>
      </c>
      <c r="AM68" s="2" t="n">
        <v>1.65</v>
      </c>
      <c r="AN68" s="2" t="s">
        <v>72</v>
      </c>
      <c r="AO68" s="2" t="n">
        <v>1.63</v>
      </c>
      <c r="AP68" s="2" t="n">
        <v>1.58</v>
      </c>
      <c r="AQ68" s="2" t="n">
        <v>1.62</v>
      </c>
      <c r="AR68" s="2" t="n">
        <v>1.67</v>
      </c>
      <c r="AS68" s="2" t="s">
        <v>72</v>
      </c>
      <c r="AT68" s="2"/>
      <c r="AU68" s="2" t="n">
        <v>1.4</v>
      </c>
      <c r="AV68" s="2" t="n">
        <v>1.58</v>
      </c>
    </row>
    <row r="69" customFormat="false" ht="12.75" hidden="false" customHeight="false" outlineLevel="0" collapsed="false">
      <c r="A69" s="1" t="s">
        <v>137</v>
      </c>
      <c r="B69" s="7" t="n">
        <v>1.757</v>
      </c>
      <c r="C69" s="7" t="n">
        <v>1.7423</v>
      </c>
      <c r="D69" s="7"/>
      <c r="E69" s="7"/>
      <c r="F69" s="2" t="n">
        <v>0.941434563607319</v>
      </c>
      <c r="G69" s="2" t="n">
        <v>1.46</v>
      </c>
      <c r="H69" s="2" t="n">
        <v>1.84</v>
      </c>
      <c r="I69" s="2" t="n">
        <v>1.75</v>
      </c>
      <c r="J69" s="2" t="n">
        <v>1.14</v>
      </c>
      <c r="K69" s="2" t="n">
        <v>1.86</v>
      </c>
      <c r="L69" s="2" t="n">
        <v>1.38</v>
      </c>
      <c r="M69" s="2" t="n">
        <v>1.17</v>
      </c>
      <c r="N69" s="2" t="n">
        <v>1.71</v>
      </c>
      <c r="O69" s="2"/>
      <c r="P69" s="2" t="n">
        <v>1.75</v>
      </c>
      <c r="Q69" s="2" t="n">
        <v>1.67</v>
      </c>
      <c r="R69" s="2" t="n">
        <v>0</v>
      </c>
      <c r="S69" s="2" t="n">
        <v>1.15</v>
      </c>
      <c r="T69" s="2" t="n">
        <v>1.21</v>
      </c>
      <c r="U69" s="2" t="n">
        <v>1.7756</v>
      </c>
      <c r="V69" s="2" t="n">
        <v>1.65</v>
      </c>
      <c r="W69" s="2" t="n">
        <v>1.45</v>
      </c>
      <c r="X69" s="2"/>
      <c r="Y69" s="2" t="n">
        <v>1.63</v>
      </c>
      <c r="Z69" s="2" t="n">
        <v>0</v>
      </c>
      <c r="AA69" s="2" t="n">
        <v>1.42</v>
      </c>
      <c r="AB69" s="2" t="n">
        <v>1.41</v>
      </c>
      <c r="AC69" s="2" t="n">
        <v>1.39</v>
      </c>
      <c r="AD69" s="2" t="n">
        <v>1.61</v>
      </c>
      <c r="AE69" s="2" t="n">
        <v>1.48</v>
      </c>
      <c r="AF69" s="2"/>
      <c r="AG69" s="2" t="n">
        <v>1.14</v>
      </c>
      <c r="AH69" s="2" t="n">
        <v>1.48</v>
      </c>
      <c r="AI69" s="2" t="n">
        <v>1.47</v>
      </c>
      <c r="AK69" s="2" t="n">
        <v>1.13</v>
      </c>
      <c r="AL69" s="2" t="n">
        <v>1.38</v>
      </c>
      <c r="AM69" s="2" t="n">
        <v>1.69</v>
      </c>
      <c r="AN69" s="2" t="s">
        <v>72</v>
      </c>
      <c r="AO69" s="2" t="n">
        <v>1.68</v>
      </c>
      <c r="AP69" s="2" t="n">
        <v>1.63</v>
      </c>
      <c r="AQ69" s="2" t="n">
        <v>1.67</v>
      </c>
      <c r="AR69" s="2" t="n">
        <v>1.73</v>
      </c>
      <c r="AS69" s="2" t="s">
        <v>72</v>
      </c>
      <c r="AT69" s="2"/>
      <c r="AU69" s="2" t="n">
        <v>1.44</v>
      </c>
      <c r="AV69" s="2" t="n">
        <v>1.62</v>
      </c>
    </row>
    <row r="70" customFormat="false" ht="12.75" hidden="false" customHeight="false" outlineLevel="0" collapsed="false">
      <c r="A70" s="1" t="s">
        <v>138</v>
      </c>
      <c r="B70" s="7" t="n">
        <v>1.532</v>
      </c>
      <c r="C70" s="7" t="n">
        <v>1.554</v>
      </c>
      <c r="D70" s="7"/>
      <c r="E70" s="7"/>
      <c r="F70" s="2" t="n">
        <v>0.841373321747565</v>
      </c>
      <c r="G70" s="2" t="n">
        <v>1.25</v>
      </c>
      <c r="H70" s="2" t="n">
        <v>1.6</v>
      </c>
      <c r="I70" s="2" t="n">
        <v>1.55</v>
      </c>
      <c r="J70" s="2" t="n">
        <v>0.98</v>
      </c>
      <c r="K70" s="2" t="n">
        <v>1.62</v>
      </c>
      <c r="L70" s="2" t="n">
        <v>1.19</v>
      </c>
      <c r="M70" s="2" t="n">
        <v>1.05</v>
      </c>
      <c r="N70" s="2" t="n">
        <v>1.5</v>
      </c>
      <c r="O70" s="2"/>
      <c r="P70" s="2" t="n">
        <v>1.51</v>
      </c>
      <c r="Q70" s="2" t="n">
        <v>1.48</v>
      </c>
      <c r="R70" s="2" t="n">
        <v>0</v>
      </c>
      <c r="S70" s="2" t="n">
        <v>1</v>
      </c>
      <c r="T70" s="2" t="n">
        <v>1.05</v>
      </c>
      <c r="U70" s="2" t="n">
        <v>1.561</v>
      </c>
      <c r="V70" s="2" t="n">
        <v>1.44</v>
      </c>
      <c r="W70" s="2" t="n">
        <v>1.24</v>
      </c>
      <c r="X70" s="2"/>
      <c r="Y70" s="2" t="n">
        <v>1.41</v>
      </c>
      <c r="Z70" s="2" t="n">
        <v>0</v>
      </c>
      <c r="AA70" s="2" t="n">
        <v>1.23</v>
      </c>
      <c r="AB70" s="2" t="n">
        <v>1.18</v>
      </c>
      <c r="AC70" s="2" t="n">
        <v>1.2</v>
      </c>
      <c r="AD70" s="2" t="n">
        <v>1.4</v>
      </c>
      <c r="AE70" s="2" t="n">
        <v>1.28</v>
      </c>
      <c r="AF70" s="2"/>
      <c r="AG70" s="2" t="n">
        <v>0.98</v>
      </c>
      <c r="AH70" s="2" t="n">
        <v>1.28</v>
      </c>
      <c r="AI70" s="2" t="n">
        <v>1.25</v>
      </c>
      <c r="AK70" s="2" t="n">
        <v>0.98</v>
      </c>
      <c r="AL70" s="2" t="n">
        <v>1.25</v>
      </c>
      <c r="AM70" s="2" t="n">
        <v>1.46</v>
      </c>
      <c r="AN70" s="2" t="s">
        <v>72</v>
      </c>
      <c r="AO70" s="2" t="n">
        <v>1.44</v>
      </c>
      <c r="AP70" s="2" t="n">
        <v>1.4</v>
      </c>
      <c r="AQ70" s="2" t="n">
        <v>1.46</v>
      </c>
      <c r="AR70" s="2" t="n">
        <v>1.5</v>
      </c>
      <c r="AS70" s="2" t="s">
        <v>72</v>
      </c>
      <c r="AT70" s="2"/>
      <c r="AU70" s="2" t="n">
        <v>1.23</v>
      </c>
      <c r="AV70" s="2" t="n">
        <v>1.41</v>
      </c>
    </row>
    <row r="71" customFormat="false" ht="12.75" hidden="false" customHeight="false" outlineLevel="0" collapsed="false">
      <c r="A71" s="1" t="s">
        <v>139</v>
      </c>
      <c r="B71" s="7" t="n">
        <v>1.385</v>
      </c>
      <c r="C71" s="7" t="n">
        <v>1.4287</v>
      </c>
      <c r="D71" s="7"/>
      <c r="E71" s="7"/>
      <c r="F71" s="2" t="n">
        <v>0.764204743523507</v>
      </c>
      <c r="G71" s="2" t="n">
        <v>1.19</v>
      </c>
      <c r="H71" s="2" t="n">
        <v>1.46</v>
      </c>
      <c r="I71" s="2" t="n">
        <v>1.41</v>
      </c>
      <c r="J71" s="2" t="n">
        <v>0.84</v>
      </c>
      <c r="K71" s="2" t="n">
        <v>1.49</v>
      </c>
      <c r="L71" s="2" t="n">
        <v>1.18</v>
      </c>
      <c r="M71" s="2" t="n">
        <v>1.02</v>
      </c>
      <c r="N71" s="2" t="n">
        <v>1.37</v>
      </c>
      <c r="O71" s="2"/>
      <c r="P71" s="2" t="n">
        <v>1.38</v>
      </c>
      <c r="Q71" s="2" t="n">
        <v>1.37</v>
      </c>
      <c r="R71" s="2" t="n">
        <v>0</v>
      </c>
      <c r="S71" s="2" t="n">
        <v>0.84</v>
      </c>
      <c r="T71" s="2" t="n">
        <v>1.02</v>
      </c>
      <c r="U71" s="2" t="n">
        <v>1.4341</v>
      </c>
      <c r="V71" s="2" t="n">
        <v>1.31</v>
      </c>
      <c r="W71" s="2" t="n">
        <v>1.2</v>
      </c>
      <c r="X71" s="2"/>
      <c r="Y71" s="2" t="n">
        <v>1.3</v>
      </c>
      <c r="Z71" s="2" t="n">
        <v>0</v>
      </c>
      <c r="AA71" s="2" t="n">
        <v>1.19</v>
      </c>
      <c r="AB71" s="2" t="n">
        <v>1.09</v>
      </c>
      <c r="AC71" s="2" t="n">
        <v>1.17</v>
      </c>
      <c r="AD71" s="2" t="n">
        <v>1.3</v>
      </c>
      <c r="AE71" s="2" t="n">
        <v>1.22</v>
      </c>
      <c r="AF71" s="2"/>
      <c r="AG71" s="2" t="n">
        <v>0.84</v>
      </c>
      <c r="AH71" s="2" t="n">
        <v>1.22</v>
      </c>
      <c r="AI71" s="2" t="n">
        <v>1.2</v>
      </c>
      <c r="AK71" s="2" t="n">
        <v>0.85</v>
      </c>
      <c r="AL71" s="2" t="n">
        <v>1.24</v>
      </c>
      <c r="AM71" s="2" t="n">
        <v>1.34</v>
      </c>
      <c r="AN71" s="2" t="s">
        <v>72</v>
      </c>
      <c r="AO71" s="2" t="n">
        <v>1.33</v>
      </c>
      <c r="AP71" s="2" t="n">
        <v>1.28</v>
      </c>
      <c r="AQ71" s="2" t="n">
        <v>1.32</v>
      </c>
      <c r="AR71" s="2" t="n">
        <v>1.36</v>
      </c>
      <c r="AS71" s="2" t="s">
        <v>72</v>
      </c>
      <c r="AT71" s="2"/>
      <c r="AU71" s="2" t="n">
        <v>1.18</v>
      </c>
      <c r="AV71" s="2" t="n">
        <v>1.29</v>
      </c>
    </row>
    <row r="72" customFormat="false" ht="12.75" hidden="false" customHeight="false" outlineLevel="0" collapsed="false">
      <c r="A72" s="1" t="s">
        <v>140</v>
      </c>
      <c r="B72" s="7" t="n">
        <v>1.575</v>
      </c>
      <c r="C72" s="7" t="n">
        <v>1.57</v>
      </c>
      <c r="D72" s="7"/>
      <c r="E72" s="7"/>
      <c r="F72" s="2" t="n">
        <v>0.810206284356295</v>
      </c>
      <c r="G72" s="2" t="n">
        <v>1.41</v>
      </c>
      <c r="H72" s="2" t="n">
        <v>1.67</v>
      </c>
      <c r="I72" s="2" t="n">
        <v>1.61</v>
      </c>
      <c r="J72" s="2" t="n">
        <v>0.95</v>
      </c>
      <c r="K72" s="2" t="n">
        <v>1.68</v>
      </c>
      <c r="L72" s="2" t="n">
        <v>1.36</v>
      </c>
      <c r="M72" s="2" t="n">
        <v>1.19</v>
      </c>
      <c r="N72" s="2" t="n">
        <v>1.54</v>
      </c>
      <c r="O72" s="2"/>
      <c r="P72" s="2" t="n">
        <v>1.58</v>
      </c>
      <c r="Q72" s="2" t="n">
        <v>1.54</v>
      </c>
      <c r="R72" s="2" t="n">
        <v>0</v>
      </c>
      <c r="S72" s="2" t="n">
        <v>0.95</v>
      </c>
      <c r="T72" s="2" t="n">
        <v>1.17</v>
      </c>
      <c r="U72" s="2" t="n">
        <v>1.6488</v>
      </c>
      <c r="V72" s="2" t="n">
        <v>1.51</v>
      </c>
      <c r="W72" s="2" t="n">
        <v>1.41</v>
      </c>
      <c r="X72" s="2"/>
      <c r="Y72" s="2" t="n">
        <v>1.51</v>
      </c>
      <c r="Z72" s="2" t="n">
        <v>0</v>
      </c>
      <c r="AA72" s="2" t="n">
        <v>1.41</v>
      </c>
      <c r="AB72" s="2" t="n">
        <v>1.33</v>
      </c>
      <c r="AC72" s="2" t="n">
        <v>1.38</v>
      </c>
      <c r="AD72" s="2" t="n">
        <v>1.5</v>
      </c>
      <c r="AE72" s="2" t="n">
        <v>1.43</v>
      </c>
      <c r="AF72" s="2"/>
      <c r="AG72" s="2" t="n">
        <v>0.96</v>
      </c>
      <c r="AH72" s="2" t="n">
        <v>1.44</v>
      </c>
      <c r="AI72" s="2" t="n">
        <v>1.41</v>
      </c>
      <c r="AK72" s="2" t="n">
        <v>0.95</v>
      </c>
      <c r="AL72" s="2" t="n">
        <v>1.46</v>
      </c>
      <c r="AM72" s="2" t="n">
        <v>1.54</v>
      </c>
      <c r="AN72" s="2" t="s">
        <v>72</v>
      </c>
      <c r="AO72" s="2" t="n">
        <v>1.52</v>
      </c>
      <c r="AP72" s="2" t="n">
        <v>1.48</v>
      </c>
      <c r="AQ72" s="2" t="n">
        <v>1.53</v>
      </c>
      <c r="AR72" s="2" t="n">
        <v>1.59</v>
      </c>
      <c r="AS72" s="2" t="s">
        <v>72</v>
      </c>
      <c r="AT72" s="2"/>
      <c r="AU72" s="2" t="n">
        <v>1.42</v>
      </c>
      <c r="AV72" s="2" t="n">
        <v>1.48</v>
      </c>
    </row>
    <row r="73" customFormat="false" ht="12.75" hidden="false" customHeight="false" outlineLevel="0" collapsed="false">
      <c r="A73" s="1" t="s">
        <v>141</v>
      </c>
      <c r="B73" s="7" t="n">
        <v>1.644</v>
      </c>
      <c r="C73" s="7" t="n">
        <v>1.618</v>
      </c>
      <c r="D73" s="7" t="n">
        <v>1.54</v>
      </c>
      <c r="E73" s="7" t="n">
        <v>1.4337</v>
      </c>
      <c r="F73" s="2" t="n">
        <v>0.847457281231259</v>
      </c>
      <c r="G73" s="2" t="n">
        <v>1.5</v>
      </c>
      <c r="H73" s="2" t="n">
        <v>1.76</v>
      </c>
      <c r="I73" s="2" t="n">
        <v>1.72</v>
      </c>
      <c r="J73" s="2" t="n">
        <v>1.04</v>
      </c>
      <c r="K73" s="2" t="n">
        <v>1.77</v>
      </c>
      <c r="L73" s="2" t="n">
        <v>1.41</v>
      </c>
      <c r="M73" s="2" t="n">
        <v>1.24</v>
      </c>
      <c r="N73" s="2" t="n">
        <v>1.62</v>
      </c>
      <c r="O73" s="2"/>
      <c r="P73" s="2" t="n">
        <v>1.65</v>
      </c>
      <c r="Q73" s="2" t="n">
        <v>1.6</v>
      </c>
      <c r="R73" s="2" t="n">
        <v>0</v>
      </c>
      <c r="S73" s="2" t="n">
        <v>1.04</v>
      </c>
      <c r="T73" s="2" t="n">
        <v>1.23</v>
      </c>
      <c r="U73" s="2" t="n">
        <v>1.7268</v>
      </c>
      <c r="V73" s="2" t="n">
        <v>1.59</v>
      </c>
      <c r="W73" s="2" t="n">
        <v>1.5</v>
      </c>
      <c r="X73" s="2"/>
      <c r="Y73" s="2" t="n">
        <v>1.58</v>
      </c>
      <c r="Z73" s="2" t="n">
        <v>0</v>
      </c>
      <c r="AA73" s="2" t="n">
        <v>1.5</v>
      </c>
      <c r="AB73" s="2" t="n">
        <v>1.48</v>
      </c>
      <c r="AC73" s="2" t="n">
        <v>1.46</v>
      </c>
      <c r="AD73" s="2" t="n">
        <v>1.54</v>
      </c>
      <c r="AE73" s="2" t="n">
        <v>1.5</v>
      </c>
      <c r="AF73" s="2"/>
      <c r="AG73" s="2" t="n">
        <v>1.05</v>
      </c>
      <c r="AH73" s="2" t="n">
        <v>1.5</v>
      </c>
      <c r="AI73" s="2" t="n">
        <v>1.5</v>
      </c>
      <c r="AK73" s="2" t="n">
        <v>1.04</v>
      </c>
      <c r="AL73" s="2" t="n">
        <v>1.53</v>
      </c>
      <c r="AM73" s="2" t="n">
        <v>1.61</v>
      </c>
      <c r="AN73" s="2" t="s">
        <v>72</v>
      </c>
      <c r="AO73" s="2" t="n">
        <v>1.59</v>
      </c>
      <c r="AP73" s="2" t="n">
        <v>1.56</v>
      </c>
      <c r="AQ73" s="2" t="n">
        <v>1.61</v>
      </c>
      <c r="AR73" s="2" t="n">
        <v>1.64</v>
      </c>
      <c r="AS73" s="2" t="s">
        <v>72</v>
      </c>
      <c r="AT73" s="2"/>
      <c r="AU73" s="2" t="n">
        <v>1.49</v>
      </c>
      <c r="AV73" s="2" t="n">
        <v>1.56</v>
      </c>
    </row>
    <row r="74" customFormat="false" ht="12.75" hidden="false" customHeight="false" outlineLevel="0" collapsed="false">
      <c r="A74" s="1" t="s">
        <v>142</v>
      </c>
      <c r="B74" s="7" t="n">
        <v>1.772</v>
      </c>
      <c r="C74" s="7" t="n">
        <v>1.763</v>
      </c>
      <c r="D74" s="7" t="n">
        <v>1.624</v>
      </c>
      <c r="E74" s="7" t="n">
        <v>1.477</v>
      </c>
      <c r="F74" s="2" t="n">
        <v>0.937011243349099</v>
      </c>
      <c r="G74" s="2" t="n">
        <v>1.61</v>
      </c>
      <c r="H74" s="2" t="n">
        <v>1.95</v>
      </c>
      <c r="I74" s="2" t="n">
        <v>1.91</v>
      </c>
      <c r="J74" s="2" t="n">
        <v>1.25</v>
      </c>
      <c r="K74" s="2" t="n">
        <v>1.97</v>
      </c>
      <c r="L74" s="2" t="n">
        <v>1.54</v>
      </c>
      <c r="M74" s="2" t="n">
        <v>1.25</v>
      </c>
      <c r="N74" s="2" t="n">
        <v>1.76</v>
      </c>
      <c r="O74" s="2"/>
      <c r="P74" s="2" t="n">
        <v>1.78</v>
      </c>
      <c r="Q74" s="2" t="n">
        <v>1.73</v>
      </c>
      <c r="R74" s="2" t="n">
        <v>0</v>
      </c>
      <c r="S74" s="2" t="n">
        <v>1.25</v>
      </c>
      <c r="T74" s="2" t="n">
        <v>1.32</v>
      </c>
      <c r="U74" s="2" t="n">
        <v>1.8732</v>
      </c>
      <c r="V74" s="2" t="n">
        <v>1.72</v>
      </c>
      <c r="W74" s="2" t="n">
        <v>1.61</v>
      </c>
      <c r="X74" s="2"/>
      <c r="Y74" s="2" t="n">
        <v>1.7</v>
      </c>
      <c r="Z74" s="2" t="n">
        <v>0</v>
      </c>
      <c r="AA74" s="2" t="n">
        <v>1.63</v>
      </c>
      <c r="AB74" s="2" t="n">
        <v>1.61</v>
      </c>
      <c r="AC74" s="2" t="n">
        <v>1.57</v>
      </c>
      <c r="AD74" s="2" t="n">
        <v>1.68</v>
      </c>
      <c r="AE74" s="2" t="n">
        <v>1.62</v>
      </c>
      <c r="AF74" s="2"/>
      <c r="AG74" s="2" t="n">
        <v>1.25</v>
      </c>
      <c r="AH74" s="2" t="n">
        <v>1.61</v>
      </c>
      <c r="AI74" s="2" t="n">
        <v>1.61</v>
      </c>
      <c r="AK74" s="2" t="n">
        <v>1.23</v>
      </c>
      <c r="AL74" s="2" t="n">
        <v>1.56</v>
      </c>
      <c r="AM74" s="2" t="n">
        <v>1.76</v>
      </c>
      <c r="AN74" s="2" t="s">
        <v>72</v>
      </c>
      <c r="AO74" s="2" t="n">
        <v>1.74</v>
      </c>
      <c r="AP74" s="2" t="n">
        <v>1.7</v>
      </c>
      <c r="AQ74" s="2" t="n">
        <v>1.76</v>
      </c>
      <c r="AR74" s="2" t="n">
        <v>1.8</v>
      </c>
      <c r="AS74" s="2" t="s">
        <v>72</v>
      </c>
      <c r="AT74" s="2"/>
      <c r="AU74" s="2" t="n">
        <v>1.6</v>
      </c>
      <c r="AV74" s="2" t="n">
        <v>1.69</v>
      </c>
    </row>
    <row r="75" customFormat="false" ht="12.75" hidden="false" customHeight="false" outlineLevel="0" collapsed="false">
      <c r="A75" s="1" t="s">
        <v>143</v>
      </c>
      <c r="B75" s="7" t="n">
        <v>2.241</v>
      </c>
      <c r="C75" s="7" t="n">
        <v>2.1407</v>
      </c>
      <c r="D75" s="7" t="n">
        <v>1.855</v>
      </c>
      <c r="E75" s="7" t="n">
        <v>1.619</v>
      </c>
      <c r="F75" s="2" t="n">
        <v>0.954219482111169</v>
      </c>
      <c r="G75" s="2" t="n">
        <v>1.88</v>
      </c>
      <c r="H75" s="2" t="n">
        <v>2.5</v>
      </c>
      <c r="I75" s="2" t="n">
        <v>2.41</v>
      </c>
      <c r="J75" s="2" t="n">
        <v>1.31</v>
      </c>
      <c r="K75" s="2" t="n">
        <v>2.53</v>
      </c>
      <c r="L75" s="2" t="n">
        <v>1.74</v>
      </c>
      <c r="M75" s="2" t="n">
        <v>1.34</v>
      </c>
      <c r="N75" s="2" t="n">
        <v>2.23</v>
      </c>
      <c r="O75" s="2"/>
      <c r="P75" s="2" t="n">
        <v>2.26</v>
      </c>
      <c r="Q75" s="2" t="n">
        <v>2.08</v>
      </c>
      <c r="R75" s="2" t="n">
        <v>0</v>
      </c>
      <c r="S75" s="2" t="s">
        <v>72</v>
      </c>
      <c r="T75" s="2" t="n">
        <v>1.39</v>
      </c>
      <c r="U75" s="2" t="n">
        <v>2.3122</v>
      </c>
      <c r="V75" s="2" t="n">
        <v>2.15</v>
      </c>
      <c r="W75" s="2" t="n">
        <v>1.88</v>
      </c>
      <c r="X75" s="2"/>
      <c r="Y75" s="2" t="n">
        <v>2.1</v>
      </c>
      <c r="Z75" s="2" t="n">
        <v>0</v>
      </c>
      <c r="AA75" s="2" t="n">
        <v>1.9</v>
      </c>
      <c r="AB75" s="2" t="n">
        <v>1.89</v>
      </c>
      <c r="AC75" s="2" t="n">
        <v>1.84</v>
      </c>
      <c r="AD75" s="2" t="n">
        <v>2.02</v>
      </c>
      <c r="AE75" s="2" t="n">
        <v>1.89</v>
      </c>
      <c r="AF75" s="2"/>
      <c r="AG75" s="2" t="n">
        <v>1.31</v>
      </c>
      <c r="AH75" s="2" t="n">
        <v>1.89</v>
      </c>
      <c r="AI75" s="2" t="n">
        <v>1.89</v>
      </c>
      <c r="AK75" s="2" t="n">
        <v>1.31</v>
      </c>
      <c r="AL75" s="2" t="n">
        <v>1.63</v>
      </c>
      <c r="AM75" s="2" t="n">
        <v>2.26</v>
      </c>
      <c r="AN75" s="2" t="s">
        <v>72</v>
      </c>
      <c r="AO75" s="2" t="n">
        <v>2.22</v>
      </c>
      <c r="AP75" s="2" t="n">
        <v>2.08</v>
      </c>
      <c r="AQ75" s="2" t="n">
        <v>2.24</v>
      </c>
      <c r="AR75" s="2" t="n">
        <v>2.27</v>
      </c>
      <c r="AS75" s="2" t="s">
        <v>72</v>
      </c>
      <c r="AT75" s="2"/>
      <c r="AU75" s="2" t="n">
        <v>1.88</v>
      </c>
      <c r="AV75" s="2" t="n">
        <v>2.09</v>
      </c>
    </row>
    <row r="76" customFormat="false" ht="12.75" hidden="false" customHeight="false" outlineLevel="0" collapsed="false">
      <c r="A76" s="1" t="s">
        <v>144</v>
      </c>
      <c r="B76" s="7" t="n">
        <v>3.448</v>
      </c>
      <c r="C76" s="7" t="n">
        <v>3.129</v>
      </c>
      <c r="D76" s="7" t="n">
        <v>1.922</v>
      </c>
      <c r="E76" s="7" t="n">
        <v>1.859</v>
      </c>
      <c r="F76" s="2" t="n">
        <v>1.0400712508318</v>
      </c>
      <c r="G76" s="2" t="n">
        <v>2.02</v>
      </c>
      <c r="H76" s="2" t="n">
        <v>3.7</v>
      </c>
      <c r="I76" s="2" t="n">
        <v>3.31</v>
      </c>
      <c r="J76" s="2" t="n">
        <v>1.26</v>
      </c>
      <c r="K76" s="2" t="n">
        <v>3.8</v>
      </c>
      <c r="L76" s="2" t="n">
        <v>1.92</v>
      </c>
      <c r="M76" s="2" t="n">
        <v>1.39</v>
      </c>
      <c r="N76" s="2" t="n">
        <v>3.4</v>
      </c>
      <c r="O76" s="2"/>
      <c r="P76" s="2" t="n">
        <v>3.42</v>
      </c>
      <c r="Q76" s="2" t="n">
        <v>2.17</v>
      </c>
      <c r="R76" s="2" t="n">
        <v>0</v>
      </c>
      <c r="S76" s="2" t="n">
        <v>1.27</v>
      </c>
      <c r="T76" s="2" t="n">
        <v>1.24</v>
      </c>
      <c r="U76" s="2" t="n">
        <v>3.3171</v>
      </c>
      <c r="V76" s="2" t="n">
        <v>2.13</v>
      </c>
      <c r="W76" s="2" t="n">
        <v>2</v>
      </c>
      <c r="X76" s="2"/>
      <c r="Y76" s="2" t="n">
        <v>2.05</v>
      </c>
      <c r="Z76" s="2" t="n">
        <v>0</v>
      </c>
      <c r="AA76" s="2" t="n">
        <v>2.05</v>
      </c>
      <c r="AB76" s="2" t="n">
        <v>2</v>
      </c>
      <c r="AC76" s="2" t="n">
        <v>1.93</v>
      </c>
      <c r="AD76" s="2" t="n">
        <v>2.09</v>
      </c>
      <c r="AE76" s="2" t="n">
        <v>2.01</v>
      </c>
      <c r="AF76" s="2"/>
      <c r="AG76" s="2" t="n">
        <v>1.25</v>
      </c>
      <c r="AH76" s="2" t="n">
        <v>2.02</v>
      </c>
      <c r="AI76" s="2" t="n">
        <v>2</v>
      </c>
      <c r="AK76" s="2" t="n">
        <v>1.26</v>
      </c>
      <c r="AL76" s="2" t="n">
        <v>1.49</v>
      </c>
      <c r="AM76" s="2" t="n">
        <v>3.5</v>
      </c>
      <c r="AN76" s="2" t="s">
        <v>72</v>
      </c>
      <c r="AO76" s="2" t="n">
        <v>2.85</v>
      </c>
      <c r="AP76" s="2" t="n">
        <v>2.11</v>
      </c>
      <c r="AQ76" s="2" t="n">
        <v>3.35</v>
      </c>
      <c r="AR76" s="2" t="n">
        <v>3.38</v>
      </c>
      <c r="AS76" s="2" t="s">
        <v>72</v>
      </c>
      <c r="AT76" s="2" t="n">
        <v>1.95</v>
      </c>
      <c r="AU76" s="2" t="n">
        <v>2.03</v>
      </c>
      <c r="AV76" s="2" t="n">
        <v>2.1</v>
      </c>
    </row>
    <row r="77" customFormat="false" ht="12.75" hidden="false" customHeight="false" outlineLevel="0" collapsed="false">
      <c r="A77" s="1" t="s">
        <v>145</v>
      </c>
      <c r="B77" s="7" t="n">
        <v>2.34</v>
      </c>
      <c r="C77" s="7" t="n">
        <v>2.426</v>
      </c>
      <c r="D77" s="7" t="n">
        <v>1.753</v>
      </c>
      <c r="E77" s="7" t="n">
        <v>2.0357</v>
      </c>
      <c r="F77" s="2" t="n">
        <v>1.1473107131952</v>
      </c>
      <c r="G77" s="2" t="n">
        <v>1.79</v>
      </c>
      <c r="H77" s="2" t="n">
        <v>3.42</v>
      </c>
      <c r="I77" s="2" t="n">
        <v>2.64</v>
      </c>
      <c r="J77" s="2" t="n">
        <v>1.16</v>
      </c>
      <c r="K77" s="2" t="n">
        <v>3.67</v>
      </c>
      <c r="L77" s="2" t="n">
        <v>1.68</v>
      </c>
      <c r="M77" s="2" t="n">
        <v>1.26</v>
      </c>
      <c r="N77" s="2" t="n">
        <v>2.35</v>
      </c>
      <c r="O77" s="2"/>
      <c r="P77" s="2" t="n">
        <v>2.4</v>
      </c>
      <c r="Q77" s="2" t="n">
        <v>1.86</v>
      </c>
      <c r="R77" s="2" t="n">
        <v>0</v>
      </c>
      <c r="S77" s="2" t="n">
        <v>1.17</v>
      </c>
      <c r="T77" s="2" t="n">
        <v>1.39</v>
      </c>
      <c r="U77" s="2" t="n">
        <v>3.2976</v>
      </c>
      <c r="V77" s="2" t="n">
        <v>1.9</v>
      </c>
      <c r="W77" s="2" t="n">
        <v>1.79</v>
      </c>
      <c r="X77" s="2"/>
      <c r="Y77" s="2" t="n">
        <v>1.8</v>
      </c>
      <c r="Z77" s="2" t="n">
        <v>0</v>
      </c>
      <c r="AA77" s="2" t="n">
        <v>1.86</v>
      </c>
      <c r="AB77" s="2" t="n">
        <v>1.84</v>
      </c>
      <c r="AC77" s="2" t="n">
        <v>1.73</v>
      </c>
      <c r="AD77" s="2" t="n">
        <v>1.89</v>
      </c>
      <c r="AE77" s="2" t="n">
        <v>1.83</v>
      </c>
      <c r="AF77" s="2"/>
      <c r="AG77" s="2" t="n">
        <v>1.19</v>
      </c>
      <c r="AH77" s="2" t="n">
        <v>1.81</v>
      </c>
      <c r="AI77" s="2" t="n">
        <v>1.81</v>
      </c>
      <c r="AK77" s="2" t="n">
        <v>1.17</v>
      </c>
      <c r="AL77" s="2" t="n">
        <v>1.42</v>
      </c>
      <c r="AM77" s="2" t="n">
        <v>2.5</v>
      </c>
      <c r="AN77" s="2" t="s">
        <v>72</v>
      </c>
      <c r="AO77" s="2" t="n">
        <v>2.2</v>
      </c>
      <c r="AP77" s="2" t="n">
        <v>1.8</v>
      </c>
      <c r="AQ77" s="2" t="n">
        <v>2.35</v>
      </c>
      <c r="AR77" s="2" t="n">
        <v>2.36</v>
      </c>
      <c r="AS77" s="2" t="s">
        <v>72</v>
      </c>
      <c r="AT77" s="2" t="n">
        <v>1.76</v>
      </c>
      <c r="AU77" s="2" t="n">
        <v>1.84</v>
      </c>
      <c r="AV77" s="2" t="n">
        <v>1.78</v>
      </c>
    </row>
    <row r="78" customFormat="false" ht="12.75" hidden="false" customHeight="false" outlineLevel="0" collapsed="false">
      <c r="A78" s="1" t="s">
        <v>146</v>
      </c>
      <c r="B78" s="7" t="n">
        <v>2.746</v>
      </c>
      <c r="C78" s="7" t="n">
        <v>2.6053</v>
      </c>
      <c r="D78" s="7" t="n">
        <v>1.826</v>
      </c>
      <c r="E78" s="7" t="n">
        <v>1.7627</v>
      </c>
      <c r="F78" s="2" t="n">
        <v>1.1079134948363</v>
      </c>
      <c r="G78" s="2" t="n">
        <v>1.9</v>
      </c>
      <c r="H78" s="2" t="n">
        <v>4.56</v>
      </c>
      <c r="I78" s="2" t="n">
        <v>3.2</v>
      </c>
      <c r="J78" s="2" t="n">
        <v>1.16</v>
      </c>
      <c r="K78" s="2" t="n">
        <v>4.95</v>
      </c>
      <c r="L78" s="2" t="n">
        <v>1.75</v>
      </c>
      <c r="M78" s="2" t="n">
        <v>1.18</v>
      </c>
      <c r="N78" s="2" t="n">
        <v>2.85</v>
      </c>
      <c r="O78" s="2"/>
      <c r="P78" s="2" t="n">
        <v>2.94</v>
      </c>
      <c r="Q78" s="2" t="n">
        <v>1.99</v>
      </c>
      <c r="R78" s="2" t="n">
        <v>0</v>
      </c>
      <c r="S78" s="2" t="n">
        <v>1.17</v>
      </c>
      <c r="T78" s="2" t="n">
        <v>1.32</v>
      </c>
      <c r="U78" s="2" t="n">
        <v>4.7024</v>
      </c>
      <c r="V78" s="2" t="n">
        <v>2.15</v>
      </c>
      <c r="W78" s="2" t="n">
        <v>1.9</v>
      </c>
      <c r="X78" s="2"/>
      <c r="Y78" s="2" t="n">
        <v>1.97</v>
      </c>
      <c r="Z78" s="2" t="n">
        <v>1.97</v>
      </c>
      <c r="AA78" s="2" t="n">
        <v>1.98</v>
      </c>
      <c r="AB78" s="2" t="n">
        <v>1.94</v>
      </c>
      <c r="AC78" s="2" t="n">
        <v>1.87</v>
      </c>
      <c r="AD78" s="2" t="n">
        <v>1.93</v>
      </c>
      <c r="AE78" s="2" t="n">
        <v>1.9</v>
      </c>
      <c r="AF78" s="2"/>
      <c r="AG78" s="2" t="n">
        <v>1.17</v>
      </c>
      <c r="AH78" s="2" t="n">
        <v>1.91</v>
      </c>
      <c r="AI78" s="2" t="n">
        <v>1.9</v>
      </c>
      <c r="AK78" s="2" t="n">
        <v>1.16</v>
      </c>
      <c r="AL78" s="2" t="n">
        <v>1.39</v>
      </c>
      <c r="AM78" s="2" t="n">
        <v>2.92</v>
      </c>
      <c r="AN78" s="2" t="s">
        <v>72</v>
      </c>
      <c r="AO78" s="2" t="n">
        <v>2.73</v>
      </c>
      <c r="AP78" s="2" t="n">
        <v>1.97</v>
      </c>
      <c r="AQ78" s="2" t="n">
        <v>2.8</v>
      </c>
      <c r="AR78" s="2" t="n">
        <v>2.81</v>
      </c>
      <c r="AS78" s="2" t="s">
        <v>72</v>
      </c>
      <c r="AT78" s="2" t="n">
        <v>1.87</v>
      </c>
      <c r="AU78" s="2" t="n">
        <v>1.9</v>
      </c>
      <c r="AV78" s="2" t="n">
        <v>1.95</v>
      </c>
    </row>
    <row r="79" customFormat="false" ht="12.75" hidden="false" customHeight="false" outlineLevel="0" collapsed="false">
      <c r="A79" s="1" t="s">
        <v>147</v>
      </c>
      <c r="B79" s="7" t="n">
        <v>2.779</v>
      </c>
      <c r="C79" s="7" t="n">
        <v>2.794</v>
      </c>
      <c r="D79" s="7" t="n">
        <v>2.161</v>
      </c>
      <c r="E79" s="7" t="n">
        <v>1.795</v>
      </c>
      <c r="F79" s="2" t="n">
        <v>1.01263525494813</v>
      </c>
      <c r="G79" s="2" t="n">
        <v>2.14</v>
      </c>
      <c r="H79" s="2" t="n">
        <v>3.06</v>
      </c>
      <c r="I79" s="2" t="n">
        <v>2.81</v>
      </c>
      <c r="J79" s="2" t="n">
        <v>1.06</v>
      </c>
      <c r="K79" s="2" t="n">
        <v>3.21</v>
      </c>
      <c r="L79" s="2" t="n">
        <v>2.01</v>
      </c>
      <c r="M79" s="2" t="n">
        <v>1.12</v>
      </c>
      <c r="N79" s="2" t="n">
        <v>2.69</v>
      </c>
      <c r="O79" s="2"/>
      <c r="P79" s="2" t="n">
        <v>2.7</v>
      </c>
      <c r="Q79" s="2" t="n">
        <v>2.29</v>
      </c>
      <c r="R79" s="2" t="n">
        <v>0</v>
      </c>
      <c r="S79" s="2" t="n">
        <v>1.06</v>
      </c>
      <c r="T79" s="2" t="n">
        <v>1.23</v>
      </c>
      <c r="U79" s="2" t="n">
        <v>3.0341</v>
      </c>
      <c r="V79" s="2" t="n">
        <v>2.4</v>
      </c>
      <c r="W79" s="2" t="n">
        <v>2.14</v>
      </c>
      <c r="X79" s="2"/>
      <c r="Y79" s="2" t="n">
        <v>2.25</v>
      </c>
      <c r="Z79" s="2" t="n">
        <v>2.23</v>
      </c>
      <c r="AA79" s="2" t="n">
        <v>2.16</v>
      </c>
      <c r="AB79" s="2" t="n">
        <v>2.11</v>
      </c>
      <c r="AC79" s="2" t="n">
        <v>2.06</v>
      </c>
      <c r="AD79" s="2" t="n">
        <v>2.23</v>
      </c>
      <c r="AE79" s="2" t="n">
        <v>2.15</v>
      </c>
      <c r="AF79" s="2"/>
      <c r="AG79" s="2" t="n">
        <v>1.06</v>
      </c>
      <c r="AH79" s="2" t="n">
        <v>2.15</v>
      </c>
      <c r="AI79" s="2" t="n">
        <v>2.14</v>
      </c>
      <c r="AK79" s="2" t="n">
        <v>1.05</v>
      </c>
      <c r="AL79" s="2" t="n">
        <v>1.29</v>
      </c>
      <c r="AM79" s="2" t="n">
        <v>2.65</v>
      </c>
      <c r="AN79" s="2" t="s">
        <v>72</v>
      </c>
      <c r="AO79" s="2" t="n">
        <v>2.56</v>
      </c>
      <c r="AP79" s="2" t="n">
        <v>2.22</v>
      </c>
      <c r="AQ79" s="2" t="n">
        <v>2.72</v>
      </c>
      <c r="AR79" s="2" t="n">
        <v>2.69</v>
      </c>
      <c r="AS79" s="2" t="s">
        <v>72</v>
      </c>
      <c r="AT79" s="2" t="n">
        <v>2.13</v>
      </c>
      <c r="AU79" s="2" t="n">
        <v>2.15</v>
      </c>
      <c r="AV79" s="2" t="n">
        <v>2.22</v>
      </c>
    </row>
    <row r="80" customFormat="false" ht="12.75" hidden="false" customHeight="false" outlineLevel="0" collapsed="false">
      <c r="A80" s="1" t="s">
        <v>148</v>
      </c>
      <c r="B80" s="7" t="n">
        <v>2.214</v>
      </c>
      <c r="C80" s="7" t="n">
        <v>2.2843</v>
      </c>
      <c r="D80" s="7" t="n">
        <v>2.084</v>
      </c>
      <c r="E80" s="7" t="n">
        <v>2.1803</v>
      </c>
      <c r="F80" s="2" t="n">
        <v>0.914487557706355</v>
      </c>
      <c r="G80" s="2" t="n">
        <v>2.01</v>
      </c>
      <c r="H80" s="2" t="n">
        <v>2.44</v>
      </c>
      <c r="I80" s="2" t="n">
        <v>2.3</v>
      </c>
      <c r="J80" s="2" t="n">
        <v>1.06</v>
      </c>
      <c r="K80" s="2" t="n">
        <v>2.43</v>
      </c>
      <c r="L80" s="2" t="n">
        <v>1.95</v>
      </c>
      <c r="M80" s="2" t="n">
        <v>1.12</v>
      </c>
      <c r="N80" s="2" t="n">
        <v>2.21</v>
      </c>
      <c r="O80" s="2"/>
      <c r="P80" s="2" t="n">
        <v>2.21</v>
      </c>
      <c r="Q80" s="2" t="n">
        <v>2.19</v>
      </c>
      <c r="R80" s="2" t="n">
        <v>0</v>
      </c>
      <c r="S80" s="2" t="n">
        <v>1.06</v>
      </c>
      <c r="T80" s="2" t="n">
        <v>1.15</v>
      </c>
      <c r="U80" s="2" t="n">
        <v>2.3902</v>
      </c>
      <c r="V80" s="2" t="n">
        <v>2.12</v>
      </c>
      <c r="W80" s="2" t="n">
        <v>2.01</v>
      </c>
      <c r="X80" s="2"/>
      <c r="Y80" s="2" t="n">
        <v>2.11</v>
      </c>
      <c r="Z80" s="2" t="n">
        <v>2.14</v>
      </c>
      <c r="AA80" s="2" t="n">
        <v>1.99</v>
      </c>
      <c r="AB80" s="2" t="n">
        <v>1.91</v>
      </c>
      <c r="AC80" s="2" t="n">
        <v>1.95</v>
      </c>
      <c r="AD80" s="2" t="n">
        <v>2.12</v>
      </c>
      <c r="AE80" s="2" t="n">
        <v>2.02</v>
      </c>
      <c r="AF80" s="2"/>
      <c r="AG80" s="2" t="n">
        <v>1.05</v>
      </c>
      <c r="AH80" s="2" t="n">
        <v>2.02</v>
      </c>
      <c r="AI80" s="2" t="n">
        <v>2</v>
      </c>
      <c r="AK80" s="2" t="n">
        <v>1.05</v>
      </c>
      <c r="AL80" s="2" t="n">
        <v>1.29</v>
      </c>
      <c r="AM80" s="2" t="n">
        <v>2.18</v>
      </c>
      <c r="AN80" s="2" t="s">
        <v>72</v>
      </c>
      <c r="AO80" s="2" t="n">
        <v>2.16</v>
      </c>
      <c r="AP80" s="2" t="n">
        <v>2.11</v>
      </c>
      <c r="AQ80" s="2" t="n">
        <v>2.19</v>
      </c>
      <c r="AR80" s="2" t="n">
        <v>2.2</v>
      </c>
      <c r="AS80" s="2" t="s">
        <v>72</v>
      </c>
      <c r="AT80" s="2" t="n">
        <v>2.04</v>
      </c>
      <c r="AU80" s="2" t="n">
        <v>2</v>
      </c>
      <c r="AV80" s="2" t="n">
        <v>2.12</v>
      </c>
    </row>
    <row r="81" customFormat="false" ht="12.75" hidden="false" customHeight="false" outlineLevel="0" collapsed="false">
      <c r="A81" s="1" t="s">
        <v>149</v>
      </c>
      <c r="B81" s="7" t="n">
        <v>2.361</v>
      </c>
      <c r="C81" s="7" t="n">
        <v>2.3423</v>
      </c>
      <c r="D81" s="7" t="n">
        <v>2.096</v>
      </c>
      <c r="E81" s="7" t="n">
        <v>2.062</v>
      </c>
      <c r="F81" s="2" t="n">
        <v>0.83094857451483</v>
      </c>
      <c r="G81" s="2" t="n">
        <v>2.05</v>
      </c>
      <c r="H81" s="2" t="n">
        <v>2.53</v>
      </c>
      <c r="I81" s="2" t="n">
        <v>2.4</v>
      </c>
      <c r="J81" s="2" t="n">
        <v>1.06</v>
      </c>
      <c r="K81" s="2" t="n">
        <v>2.54</v>
      </c>
      <c r="L81" s="2" t="n">
        <v>2.01</v>
      </c>
      <c r="M81" s="2" t="n">
        <v>1.18</v>
      </c>
      <c r="N81" s="2" t="n">
        <v>2.34</v>
      </c>
      <c r="O81" s="2"/>
      <c r="P81" s="2" t="n">
        <v>2.38</v>
      </c>
      <c r="Q81" s="2" t="n">
        <v>2.31</v>
      </c>
      <c r="R81" s="2" t="n">
        <v>0</v>
      </c>
      <c r="S81" s="2" t="n">
        <v>1.07</v>
      </c>
      <c r="T81" s="2" t="n">
        <v>1.07</v>
      </c>
      <c r="U81" s="2" t="n">
        <v>2.5561</v>
      </c>
      <c r="V81" s="2" t="n">
        <v>2.27</v>
      </c>
      <c r="W81" s="2" t="n">
        <v>2.05</v>
      </c>
      <c r="X81" s="2"/>
      <c r="Y81" s="2" t="n">
        <v>2.24</v>
      </c>
      <c r="Z81" s="2" t="n">
        <v>2.24</v>
      </c>
      <c r="AA81" s="2" t="n">
        <v>2.03</v>
      </c>
      <c r="AB81" s="2" t="n">
        <v>1.93</v>
      </c>
      <c r="AC81" s="2" t="n">
        <v>1.98</v>
      </c>
      <c r="AD81" s="2" t="n">
        <v>2.18</v>
      </c>
      <c r="AE81" s="2" t="n">
        <v>2.07</v>
      </c>
      <c r="AF81" s="2"/>
      <c r="AG81" s="2" t="n">
        <v>1.07</v>
      </c>
      <c r="AH81" s="2" t="n">
        <v>2.06</v>
      </c>
      <c r="AI81" s="2" t="n">
        <v>2.05</v>
      </c>
      <c r="AK81" s="2" t="n">
        <v>1.06</v>
      </c>
      <c r="AL81" s="2" t="n">
        <v>1.37</v>
      </c>
      <c r="AM81" s="2" t="n">
        <v>2.34</v>
      </c>
      <c r="AN81" s="2" t="s">
        <v>72</v>
      </c>
      <c r="AO81" s="2" t="n">
        <v>2.31</v>
      </c>
      <c r="AP81" s="2" t="n">
        <v>2.26</v>
      </c>
      <c r="AQ81" s="2" t="n">
        <v>2.32</v>
      </c>
      <c r="AR81" s="2" t="n">
        <v>2.37</v>
      </c>
      <c r="AS81" s="2" t="s">
        <v>72</v>
      </c>
      <c r="AT81" s="2" t="n">
        <v>2.09</v>
      </c>
      <c r="AU81" s="2" t="n">
        <v>2.03</v>
      </c>
      <c r="AV81" s="2" t="n">
        <v>2.24</v>
      </c>
    </row>
    <row r="82" customFormat="false" ht="12.75" hidden="false" customHeight="false" outlineLevel="0" collapsed="false">
      <c r="A82" s="1" t="s">
        <v>150</v>
      </c>
      <c r="B82" s="7" t="n">
        <v>2.646</v>
      </c>
      <c r="C82" s="7" t="n">
        <v>2.6343</v>
      </c>
      <c r="D82" s="7" t="n">
        <v>2.215</v>
      </c>
      <c r="E82" s="7" t="n">
        <v>2.1073</v>
      </c>
      <c r="F82" s="2" t="n">
        <v>0.836344430365881</v>
      </c>
      <c r="G82" s="2" t="n">
        <v>2.18</v>
      </c>
      <c r="H82" s="2" t="n">
        <v>2.81</v>
      </c>
      <c r="I82" s="2" t="n">
        <v>2.64</v>
      </c>
      <c r="J82" s="2" t="n">
        <v>1.18</v>
      </c>
      <c r="K82" s="2" t="n">
        <v>2.86</v>
      </c>
      <c r="L82" s="2" t="n">
        <v>2.09</v>
      </c>
      <c r="M82" s="2" t="n">
        <v>1.47</v>
      </c>
      <c r="N82" s="2" t="n">
        <v>2.62</v>
      </c>
      <c r="O82" s="2"/>
      <c r="P82" s="2" t="n">
        <v>2.66</v>
      </c>
      <c r="Q82" s="2" t="n">
        <v>2.58</v>
      </c>
      <c r="R82" s="2" t="n">
        <v>0</v>
      </c>
      <c r="S82" s="2" t="n">
        <v>1.19</v>
      </c>
      <c r="T82" s="2" t="n">
        <v>1.19</v>
      </c>
      <c r="U82" s="2" t="n">
        <v>2.839</v>
      </c>
      <c r="V82" s="2" t="n">
        <v>2.57</v>
      </c>
      <c r="W82" s="2" t="n">
        <v>2.18</v>
      </c>
      <c r="X82" s="2"/>
      <c r="Y82" s="2" t="n">
        <v>2.52</v>
      </c>
      <c r="Z82" s="2" t="n">
        <v>2.51</v>
      </c>
      <c r="AA82" s="2" t="n">
        <v>2.17</v>
      </c>
      <c r="AB82" s="2" t="n">
        <v>2.07</v>
      </c>
      <c r="AC82" s="2" t="n">
        <v>2.1</v>
      </c>
      <c r="AD82" s="2" t="n">
        <v>2.31</v>
      </c>
      <c r="AE82" s="2" t="n">
        <v>2.2</v>
      </c>
      <c r="AF82" s="2"/>
      <c r="AG82" s="2" t="n">
        <v>1.19</v>
      </c>
      <c r="AH82" s="2" t="n">
        <v>2.2</v>
      </c>
      <c r="AI82" s="2" t="n">
        <v>2.18</v>
      </c>
      <c r="AK82" s="2" t="n">
        <v>1.17</v>
      </c>
      <c r="AL82" s="2" t="n">
        <v>1.69</v>
      </c>
      <c r="AM82" s="2" t="n">
        <v>2.61</v>
      </c>
      <c r="AN82" s="2" t="s">
        <v>72</v>
      </c>
      <c r="AO82" s="2" t="n">
        <v>2.58</v>
      </c>
      <c r="AP82" s="2" t="n">
        <v>2.53</v>
      </c>
      <c r="AQ82" s="2" t="n">
        <v>2.62</v>
      </c>
      <c r="AR82" s="2" t="n">
        <v>2.65</v>
      </c>
      <c r="AS82" s="2" t="s">
        <v>72</v>
      </c>
      <c r="AT82" s="2" t="n">
        <v>2.19</v>
      </c>
      <c r="AU82" s="2" t="n">
        <v>2.18</v>
      </c>
      <c r="AV82" s="2" t="n">
        <v>2.54</v>
      </c>
      <c r="AW82" s="8" t="n">
        <v>2.50666666666667</v>
      </c>
      <c r="AX82" s="8"/>
      <c r="AY82" s="8" t="n">
        <v>2.5565</v>
      </c>
      <c r="AZ82" s="8" t="n">
        <v>2.111</v>
      </c>
      <c r="BA82" s="8" t="n">
        <v>1.9405</v>
      </c>
      <c r="BB82" s="8" t="n">
        <v>1.13366666666667</v>
      </c>
      <c r="BC82" s="8" t="n">
        <v>2.1935</v>
      </c>
      <c r="BD82" s="8" t="n">
        <v>2.51966666666667</v>
      </c>
      <c r="BE82" s="8" t="n">
        <v>2.0535</v>
      </c>
      <c r="BF82" s="8" t="n">
        <v>0.953333333333333</v>
      </c>
      <c r="BG82" s="8" t="n">
        <v>2.6765</v>
      </c>
      <c r="BH82" s="8" t="n">
        <v>2.7935</v>
      </c>
      <c r="BI82" s="8"/>
      <c r="BJ82" s="8"/>
    </row>
    <row r="83" customFormat="false" ht="12.75" hidden="false" customHeight="false" outlineLevel="0" collapsed="false">
      <c r="A83" s="1" t="s">
        <v>151</v>
      </c>
      <c r="B83" s="7" t="n">
        <v>2.322</v>
      </c>
      <c r="C83" s="7" t="n">
        <v>2.357</v>
      </c>
      <c r="D83" s="7" t="n">
        <v>2.114</v>
      </c>
      <c r="E83" s="7" t="n">
        <v>2.201</v>
      </c>
      <c r="F83" s="2" t="n">
        <v>0.897937250328036</v>
      </c>
      <c r="G83" s="2" t="n">
        <v>2.14</v>
      </c>
      <c r="H83" s="2" t="n">
        <v>2.45</v>
      </c>
      <c r="I83" s="2" t="n">
        <v>2.36</v>
      </c>
      <c r="J83" s="2" t="n">
        <v>1.21</v>
      </c>
      <c r="K83" s="2" t="n">
        <v>2.5</v>
      </c>
      <c r="L83" s="2" t="n">
        <v>2.07</v>
      </c>
      <c r="M83" s="2" t="n">
        <v>2</v>
      </c>
      <c r="N83" s="2" t="n">
        <v>2.32</v>
      </c>
      <c r="O83" s="2"/>
      <c r="P83" s="2" t="n">
        <v>2.3</v>
      </c>
      <c r="Q83" s="2" t="n">
        <v>2.3</v>
      </c>
      <c r="R83" s="2" t="n">
        <v>0</v>
      </c>
      <c r="S83" s="2" t="n">
        <v>1.23</v>
      </c>
      <c r="T83" s="2" t="n">
        <v>1.58</v>
      </c>
      <c r="U83" s="2" t="n">
        <v>2.4585</v>
      </c>
      <c r="V83" s="2" t="n">
        <v>2.22</v>
      </c>
      <c r="W83" s="2" t="n">
        <v>2.14</v>
      </c>
      <c r="X83" s="2"/>
      <c r="Y83" s="2" t="n">
        <v>2.23</v>
      </c>
      <c r="Z83" s="2" t="n">
        <v>2.23</v>
      </c>
      <c r="AA83" s="2" t="n">
        <v>2.08</v>
      </c>
      <c r="AB83" s="2" t="n">
        <v>2.07</v>
      </c>
      <c r="AC83" s="2" t="n">
        <v>2.03</v>
      </c>
      <c r="AD83" s="2" t="n">
        <v>2.25</v>
      </c>
      <c r="AE83" s="2" t="n">
        <v>2.16</v>
      </c>
      <c r="AF83" s="2"/>
      <c r="AG83" s="2" t="n">
        <v>1.23</v>
      </c>
      <c r="AH83" s="2" t="n">
        <v>2.17</v>
      </c>
      <c r="AI83" s="2" t="n">
        <v>2.13</v>
      </c>
      <c r="AK83" s="2" t="n">
        <v>1.19</v>
      </c>
      <c r="AL83" s="2" t="n">
        <v>2.16</v>
      </c>
      <c r="AM83" s="2" t="n">
        <v>2.25</v>
      </c>
      <c r="AN83" s="2" t="s">
        <v>72</v>
      </c>
      <c r="AO83" s="2" t="n">
        <v>2.22</v>
      </c>
      <c r="AP83" s="2" t="n">
        <v>2.19</v>
      </c>
      <c r="AQ83" s="2" t="n">
        <v>2.3</v>
      </c>
      <c r="AR83" s="2" t="n">
        <v>2.3</v>
      </c>
      <c r="AS83" s="2" t="s">
        <v>72</v>
      </c>
      <c r="AT83" s="2" t="n">
        <v>2.12</v>
      </c>
      <c r="AU83" s="2" t="n">
        <v>2.14</v>
      </c>
      <c r="AV83" s="2" t="n">
        <v>2.2</v>
      </c>
      <c r="AW83" s="8" t="n">
        <v>2.05</v>
      </c>
      <c r="AX83" s="8"/>
      <c r="AY83" s="8" t="n">
        <v>2.10725806451613</v>
      </c>
      <c r="AZ83" s="8" t="n">
        <v>1.86016129032258</v>
      </c>
      <c r="BA83" s="8" t="n">
        <v>1.76725806451613</v>
      </c>
      <c r="BB83" s="8" t="n">
        <v>1.28177419354839</v>
      </c>
      <c r="BC83" s="8" t="n">
        <v>1.86854838709677</v>
      </c>
      <c r="BD83" s="8" t="n">
        <v>2.06645161290323</v>
      </c>
      <c r="BE83" s="8" t="n">
        <v>1.91274193548387</v>
      </c>
      <c r="BF83" s="8" t="n">
        <v>1.00193548387097</v>
      </c>
      <c r="BG83" s="8" t="n">
        <v>2.18032258064516</v>
      </c>
      <c r="BH83" s="8" t="n">
        <v>2.32241935483871</v>
      </c>
      <c r="BI83" s="8"/>
      <c r="BJ83" s="8"/>
    </row>
    <row r="84" customFormat="false" ht="12.75" hidden="false" customHeight="false" outlineLevel="0" collapsed="false">
      <c r="A84" s="1" t="s">
        <v>152</v>
      </c>
      <c r="B84" s="7" t="n">
        <v>1.853</v>
      </c>
      <c r="C84" s="7" t="n">
        <v>1.908</v>
      </c>
      <c r="D84" s="7" t="n">
        <v>1.593</v>
      </c>
      <c r="E84" s="7" t="n">
        <v>2.1533</v>
      </c>
      <c r="F84" s="2" t="n">
        <v>0.879539050905638</v>
      </c>
      <c r="G84" s="2" t="n">
        <v>1.67</v>
      </c>
      <c r="H84" s="2" t="n">
        <v>1.93</v>
      </c>
      <c r="I84" s="2" t="n">
        <v>1.94</v>
      </c>
      <c r="J84" s="2" t="n">
        <v>1.19</v>
      </c>
      <c r="K84" s="2" t="n">
        <v>1.94</v>
      </c>
      <c r="L84" s="2" t="n">
        <v>1.59</v>
      </c>
      <c r="M84" s="2" t="n">
        <v>1.55</v>
      </c>
      <c r="N84" s="2" t="n">
        <v>1.81</v>
      </c>
      <c r="O84" s="2"/>
      <c r="P84" s="2" t="n">
        <v>1.83</v>
      </c>
      <c r="Q84" s="2" t="n">
        <v>1.85</v>
      </c>
      <c r="R84" s="2" t="n">
        <v>0</v>
      </c>
      <c r="S84" s="2" t="n">
        <v>1.2</v>
      </c>
      <c r="T84" s="2" t="n">
        <v>1.29</v>
      </c>
      <c r="U84" s="2" t="n">
        <v>2.0488</v>
      </c>
      <c r="V84" s="2" t="n">
        <v>1.74</v>
      </c>
      <c r="W84" s="2" t="n">
        <v>1.67</v>
      </c>
      <c r="X84" s="2"/>
      <c r="Y84" s="2" t="n">
        <v>1.73</v>
      </c>
      <c r="Z84" s="2" t="n">
        <v>1.75</v>
      </c>
      <c r="AA84" s="2" t="n">
        <v>1.63</v>
      </c>
      <c r="AB84" s="2" t="n">
        <v>1.62</v>
      </c>
      <c r="AC84" s="2" t="n">
        <v>1.57</v>
      </c>
      <c r="AD84" s="2" t="n">
        <v>1.75</v>
      </c>
      <c r="AE84" s="2" t="n">
        <v>1.68</v>
      </c>
      <c r="AF84" s="2"/>
      <c r="AG84" s="2" t="n">
        <v>1.18</v>
      </c>
      <c r="AH84" s="2" t="n">
        <v>1.68</v>
      </c>
      <c r="AI84" s="2" t="n">
        <v>1.67</v>
      </c>
      <c r="AK84" s="2" t="n">
        <v>1.18</v>
      </c>
      <c r="AL84" s="2" t="n">
        <v>1.72</v>
      </c>
      <c r="AM84" s="2" t="n">
        <v>1.73</v>
      </c>
      <c r="AN84" s="2" t="s">
        <v>72</v>
      </c>
      <c r="AO84" s="2" t="n">
        <v>1.72</v>
      </c>
      <c r="AP84" s="2" t="n">
        <v>1.69</v>
      </c>
      <c r="AQ84" s="2" t="n">
        <v>1.79</v>
      </c>
      <c r="AR84" s="2" t="n">
        <v>1.81</v>
      </c>
      <c r="AS84" s="2" t="s">
        <v>72</v>
      </c>
      <c r="AT84" s="2" t="n">
        <v>1.66</v>
      </c>
      <c r="AU84" s="2" t="n">
        <v>1.67</v>
      </c>
      <c r="AV84" s="2" t="n">
        <v>1.69</v>
      </c>
      <c r="AW84" s="8" t="n">
        <v>1.82366666666667</v>
      </c>
      <c r="AX84" s="8"/>
      <c r="AY84" s="8" t="n">
        <v>1.90566666666667</v>
      </c>
      <c r="AZ84" s="8" t="n">
        <v>1.59816666666667</v>
      </c>
      <c r="BA84" s="8" t="n">
        <v>1.57133333333333</v>
      </c>
      <c r="BB84" s="8" t="n">
        <v>1.23183333333333</v>
      </c>
      <c r="BC84" s="8" t="n">
        <v>1.65883333333333</v>
      </c>
      <c r="BD84" s="8" t="n">
        <v>1.82483333333333</v>
      </c>
      <c r="BE84" s="8" t="n">
        <v>1.72183333333333</v>
      </c>
      <c r="BF84" s="8" t="n">
        <v>1.0235</v>
      </c>
      <c r="BG84" s="8" t="n">
        <v>2.002</v>
      </c>
      <c r="BH84" s="8" t="n">
        <v>2.05533333333333</v>
      </c>
      <c r="BI84" s="8"/>
      <c r="BJ84" s="8"/>
      <c r="BK84" s="9" t="n">
        <v>0.312825436921045</v>
      </c>
      <c r="BL84" s="9" t="n">
        <v>0.530356753764234</v>
      </c>
    </row>
    <row r="85" customFormat="false" ht="12.75" hidden="false" customHeight="false" outlineLevel="0" collapsed="false">
      <c r="A85" s="1" t="s">
        <v>153</v>
      </c>
      <c r="B85" s="7" t="n">
        <v>1.828</v>
      </c>
      <c r="C85" s="7" t="n">
        <v>1.8887</v>
      </c>
      <c r="D85" s="7" t="n">
        <v>1.707</v>
      </c>
      <c r="E85" s="7" t="n">
        <v>1.6813</v>
      </c>
      <c r="F85" s="2" t="n">
        <v>0.91312511550422</v>
      </c>
      <c r="G85" s="2" t="n">
        <v>1.69</v>
      </c>
      <c r="H85" s="2" t="n">
        <v>1.99</v>
      </c>
      <c r="I85" s="2" t="n">
        <v>1.98</v>
      </c>
      <c r="J85" s="2" t="n">
        <v>1.25</v>
      </c>
      <c r="K85" s="2" t="n">
        <v>1.99</v>
      </c>
      <c r="L85" s="2" t="n">
        <v>1.64</v>
      </c>
      <c r="M85" s="2" t="n">
        <v>1.59</v>
      </c>
      <c r="N85" s="2" t="n">
        <v>1.82</v>
      </c>
      <c r="O85" s="2"/>
      <c r="P85" s="2" t="n">
        <v>1.85</v>
      </c>
      <c r="Q85" s="2" t="n">
        <v>1.83</v>
      </c>
      <c r="R85" s="2" t="n">
        <v>0</v>
      </c>
      <c r="S85" s="2" t="n">
        <v>1.26</v>
      </c>
      <c r="T85" s="2" t="n">
        <v>1.34</v>
      </c>
      <c r="U85" s="2" t="n">
        <v>2.1366</v>
      </c>
      <c r="V85" s="2" t="n">
        <v>1.78</v>
      </c>
      <c r="W85" s="2" t="n">
        <v>1.69</v>
      </c>
      <c r="X85" s="2"/>
      <c r="Y85" s="2" t="n">
        <v>1.75</v>
      </c>
      <c r="Z85" s="2" t="n">
        <v>1.76</v>
      </c>
      <c r="AA85" s="2" t="n">
        <v>1.71</v>
      </c>
      <c r="AB85" s="2" t="n">
        <v>1.71</v>
      </c>
      <c r="AC85" s="2" t="n">
        <v>1.64</v>
      </c>
      <c r="AD85" s="2" t="n">
        <v>1.74</v>
      </c>
      <c r="AE85" s="2" t="n">
        <v>1.69</v>
      </c>
      <c r="AF85" s="2"/>
      <c r="AG85" s="2" t="n">
        <v>1.26</v>
      </c>
      <c r="AH85" s="2" t="n">
        <v>1.7</v>
      </c>
      <c r="AI85" s="2" t="n">
        <v>1.69</v>
      </c>
      <c r="AK85" s="2" t="n">
        <v>1.25</v>
      </c>
      <c r="AL85" s="2" t="n">
        <v>1.73</v>
      </c>
      <c r="AM85" s="2" t="n">
        <v>1.78</v>
      </c>
      <c r="AN85" s="2" t="s">
        <v>72</v>
      </c>
      <c r="AO85" s="2" t="n">
        <v>1.77</v>
      </c>
      <c r="AP85" s="2" t="n">
        <v>1.73</v>
      </c>
      <c r="AQ85" s="2" t="n">
        <v>1.81</v>
      </c>
      <c r="AR85" s="2" t="n">
        <v>1.85</v>
      </c>
      <c r="AS85" s="2" t="s">
        <v>72</v>
      </c>
      <c r="AT85" s="2" t="n">
        <v>1.68</v>
      </c>
      <c r="AU85" s="2" t="n">
        <v>1.68</v>
      </c>
      <c r="AV85" s="2" t="n">
        <v>1.73</v>
      </c>
      <c r="AW85" s="8" t="n">
        <v>2.32532258064516</v>
      </c>
      <c r="AX85" s="8"/>
      <c r="AY85" s="8" t="n">
        <v>2.49741935483871</v>
      </c>
      <c r="AZ85" s="8" t="n">
        <v>2.16258064516129</v>
      </c>
      <c r="BA85" s="8" t="n">
        <v>2.14967741935484</v>
      </c>
      <c r="BB85" s="8" t="n">
        <v>1.79774193548387</v>
      </c>
      <c r="BC85" s="8" t="n">
        <v>2.18870967741935</v>
      </c>
      <c r="BD85" s="8" t="n">
        <v>2.28983870967742</v>
      </c>
      <c r="BE85" s="8" t="n">
        <v>2.28225806451613</v>
      </c>
      <c r="BF85" s="8" t="n">
        <v>1.39274193548387</v>
      </c>
      <c r="BG85" s="8" t="n">
        <v>2.47887096774194</v>
      </c>
      <c r="BH85" s="8" t="n">
        <v>2.66532258064516</v>
      </c>
      <c r="BI85" s="8"/>
      <c r="BJ85" s="8"/>
      <c r="BK85" s="9" t="n">
        <v>0.526689257307934</v>
      </c>
      <c r="BL85" s="9" t="n">
        <v>0.524799518074095</v>
      </c>
    </row>
    <row r="86" customFormat="false" ht="12.75" hidden="false" customHeight="false" outlineLevel="0" collapsed="false">
      <c r="A86" s="1" t="s">
        <v>154</v>
      </c>
      <c r="B86" s="7" t="n">
        <v>2.652</v>
      </c>
      <c r="C86" s="7" t="n">
        <v>2.5707</v>
      </c>
      <c r="D86" s="7" t="n">
        <v>2.529</v>
      </c>
      <c r="E86" s="7" t="n">
        <v>1.681</v>
      </c>
      <c r="F86" s="2" t="n">
        <v>1.11262670702541</v>
      </c>
      <c r="G86" s="2" t="n">
        <v>2.5</v>
      </c>
      <c r="H86" s="2" t="n">
        <v>2.94</v>
      </c>
      <c r="I86" s="2" t="n">
        <v>2.95</v>
      </c>
      <c r="J86" s="2" t="n">
        <v>2.25</v>
      </c>
      <c r="K86" s="2" t="n">
        <v>3.05</v>
      </c>
      <c r="L86" s="2" t="n">
        <v>2.48</v>
      </c>
      <c r="M86" s="2" t="n">
        <v>2.45</v>
      </c>
      <c r="N86" s="2" t="n">
        <v>2.56</v>
      </c>
      <c r="O86" s="2"/>
      <c r="P86" s="2" t="n">
        <v>2.72</v>
      </c>
      <c r="Q86" s="2" t="n">
        <v>2.61</v>
      </c>
      <c r="R86" s="2" t="n">
        <v>0</v>
      </c>
      <c r="S86" s="2" t="n">
        <v>2.23</v>
      </c>
      <c r="T86" s="2" t="n">
        <v>2.33</v>
      </c>
      <c r="U86" s="2" t="n">
        <v>2.9854</v>
      </c>
      <c r="V86" s="2" t="n">
        <v>2.61</v>
      </c>
      <c r="W86" s="2" t="n">
        <v>2.49</v>
      </c>
      <c r="X86" s="2" t="n">
        <v>2.9508</v>
      </c>
      <c r="Y86" s="2" t="n">
        <v>2.61</v>
      </c>
      <c r="Z86" s="2" t="n">
        <v>2.57</v>
      </c>
      <c r="AA86" s="2" t="n">
        <v>2.59</v>
      </c>
      <c r="AB86" s="2" t="n">
        <v>2.55</v>
      </c>
      <c r="AC86" s="2" t="n">
        <v>2.48</v>
      </c>
      <c r="AD86" s="2" t="n">
        <v>2.47</v>
      </c>
      <c r="AE86" s="2" t="n">
        <v>2.43</v>
      </c>
      <c r="AF86" s="2"/>
      <c r="AG86" s="2" t="n">
        <v>2.29</v>
      </c>
      <c r="AH86" s="2" t="n">
        <v>2.51</v>
      </c>
      <c r="AI86" s="2" t="n">
        <v>2.51</v>
      </c>
      <c r="AK86" s="2" t="n">
        <v>2.2</v>
      </c>
      <c r="AL86" s="2" t="n">
        <v>2.62</v>
      </c>
      <c r="AM86" s="2" t="n">
        <v>2.65</v>
      </c>
      <c r="AN86" s="2" t="s">
        <v>72</v>
      </c>
      <c r="AO86" s="2" t="n">
        <v>2.64</v>
      </c>
      <c r="AP86" s="2" t="n">
        <v>2.59</v>
      </c>
      <c r="AQ86" s="2" t="n">
        <v>2.64</v>
      </c>
      <c r="AR86" s="2" t="n">
        <v>2.69</v>
      </c>
      <c r="AS86" s="2" t="s">
        <v>72</v>
      </c>
      <c r="AT86" s="2" t="n">
        <v>2.5</v>
      </c>
      <c r="AU86" s="2" t="n">
        <v>2.5</v>
      </c>
      <c r="AV86" s="2" t="n">
        <v>2.6</v>
      </c>
      <c r="AW86" s="8" t="n">
        <v>3.0715</v>
      </c>
      <c r="AX86" s="8"/>
      <c r="AY86" s="8" t="n">
        <v>3.358</v>
      </c>
      <c r="AZ86" s="8" t="n">
        <v>2.86216666666667</v>
      </c>
      <c r="BA86" s="8" t="n">
        <v>2.836</v>
      </c>
      <c r="BB86" s="8" t="n">
        <v>2.85716666666667</v>
      </c>
      <c r="BC86" s="8" t="n">
        <v>2.99633333333333</v>
      </c>
      <c r="BD86" s="8" t="n">
        <v>3.03633333333333</v>
      </c>
      <c r="BE86" s="8" t="n">
        <v>3.06966666666667</v>
      </c>
      <c r="BF86" s="8" t="n">
        <v>2.63983333333333</v>
      </c>
      <c r="BG86" s="8" t="n">
        <v>3.40766666666667</v>
      </c>
      <c r="BH86" s="8" t="n">
        <v>3.59416666666667</v>
      </c>
      <c r="BI86" s="8"/>
      <c r="BJ86" s="8"/>
      <c r="BK86" s="9" t="n">
        <v>0.497980427019156</v>
      </c>
      <c r="BL86" s="9" t="n">
        <v>0.683611142286784</v>
      </c>
    </row>
    <row r="87" customFormat="false" ht="12.75" hidden="false" customHeight="false" outlineLevel="0" collapsed="false">
      <c r="A87" s="1" t="s">
        <v>155</v>
      </c>
      <c r="B87" s="7" t="n">
        <v>3.901</v>
      </c>
      <c r="C87" s="7" t="n">
        <v>3.6113</v>
      </c>
      <c r="D87" s="7" t="n">
        <v>3.712</v>
      </c>
      <c r="E87" s="7" t="n">
        <v>2.4727</v>
      </c>
      <c r="F87" s="2" t="n">
        <v>1.5664362298091</v>
      </c>
      <c r="G87" s="2" t="n">
        <v>3.6</v>
      </c>
      <c r="H87" s="2" t="n">
        <v>4.23</v>
      </c>
      <c r="I87" s="2" t="n">
        <v>4.25</v>
      </c>
      <c r="J87" s="2" t="n">
        <v>3.5</v>
      </c>
      <c r="K87" s="2" t="n">
        <v>4.5</v>
      </c>
      <c r="L87" s="2" t="n">
        <v>3.59</v>
      </c>
      <c r="M87" s="2" t="n">
        <v>3.55</v>
      </c>
      <c r="N87" s="2" t="n">
        <v>3.85</v>
      </c>
      <c r="O87" s="2"/>
      <c r="P87" s="2" t="n">
        <v>3.9</v>
      </c>
      <c r="Q87" s="2" t="n">
        <v>3.7</v>
      </c>
      <c r="R87" s="2" t="n">
        <v>0</v>
      </c>
      <c r="S87" s="2" t="n">
        <v>3.48</v>
      </c>
      <c r="T87" s="2" t="n">
        <v>3.62</v>
      </c>
      <c r="U87" s="2" t="n">
        <v>4.1073</v>
      </c>
      <c r="V87" s="2" t="n">
        <v>3.72</v>
      </c>
      <c r="W87" s="2" t="n">
        <v>3.62</v>
      </c>
      <c r="X87" s="2" t="n">
        <v>3.6583</v>
      </c>
      <c r="Y87" s="2" t="n">
        <v>3.66</v>
      </c>
      <c r="Z87" s="2" t="n">
        <v>3.69</v>
      </c>
      <c r="AA87" s="2" t="n">
        <v>3.62</v>
      </c>
      <c r="AB87" s="2" t="n">
        <v>3.61</v>
      </c>
      <c r="AC87" s="2" t="n">
        <v>3.52</v>
      </c>
      <c r="AD87" s="2" t="n">
        <v>3.61</v>
      </c>
      <c r="AE87" s="2" t="n">
        <v>3.55</v>
      </c>
      <c r="AF87" s="2"/>
      <c r="AG87" s="2" t="n">
        <v>3.52</v>
      </c>
      <c r="AH87" s="2" t="n">
        <v>3.61</v>
      </c>
      <c r="AI87" s="2" t="n">
        <v>3.61</v>
      </c>
      <c r="AK87" s="2" t="n">
        <v>3.36</v>
      </c>
      <c r="AL87" s="2" t="n">
        <v>3.7</v>
      </c>
      <c r="AM87" s="2" t="n">
        <v>3.83</v>
      </c>
      <c r="AN87" s="2" t="n">
        <v>4.98</v>
      </c>
      <c r="AO87" s="2" t="n">
        <v>3.81</v>
      </c>
      <c r="AP87" s="2" t="n">
        <v>3.68</v>
      </c>
      <c r="AQ87" s="2" t="n">
        <v>3.84</v>
      </c>
      <c r="AR87" s="2" t="n">
        <v>3.82</v>
      </c>
      <c r="AS87" s="2" t="n">
        <v>5.14</v>
      </c>
      <c r="AT87" s="2" t="n">
        <v>3.61</v>
      </c>
      <c r="AU87" s="2" t="n">
        <v>3.68</v>
      </c>
      <c r="AV87" s="2" t="n">
        <v>3.68</v>
      </c>
      <c r="AW87" s="8" t="n">
        <v>3.76306451612903</v>
      </c>
      <c r="AX87" s="8"/>
      <c r="AY87" s="8" t="n">
        <v>3.92629032258065</v>
      </c>
      <c r="AZ87" s="8" t="n">
        <v>3.67225806451613</v>
      </c>
      <c r="BA87" s="8" t="n">
        <v>3.57741935483871</v>
      </c>
      <c r="BB87" s="8" t="n">
        <v>3.62774193548387</v>
      </c>
      <c r="BC87" s="8" t="n">
        <v>3.68</v>
      </c>
      <c r="BD87" s="8" t="n">
        <v>3.74677419354839</v>
      </c>
      <c r="BE87" s="8" t="n">
        <v>3.7558064516129</v>
      </c>
      <c r="BF87" s="8" t="n">
        <v>3.46822580645161</v>
      </c>
      <c r="BG87" s="8" t="n">
        <v>3.90822580645161</v>
      </c>
      <c r="BH87" s="8" t="n">
        <v>4.46112903225806</v>
      </c>
      <c r="BI87" s="8"/>
      <c r="BJ87" s="8"/>
      <c r="BK87" s="9" t="n">
        <v>1.05395211536127</v>
      </c>
      <c r="BL87" s="9" t="n">
        <v>1.10331054409155</v>
      </c>
    </row>
    <row r="88" customFormat="false" ht="12.75" hidden="false" customHeight="false" outlineLevel="0" collapsed="false">
      <c r="A88" s="1" t="s">
        <v>156</v>
      </c>
      <c r="B88" s="7" t="n">
        <v>3.998</v>
      </c>
      <c r="C88" s="7" t="n">
        <v>4.2543</v>
      </c>
      <c r="D88" s="7" t="n">
        <v>3.643</v>
      </c>
      <c r="E88" s="7" t="n">
        <v>3.6613</v>
      </c>
      <c r="F88" s="2" t="n">
        <v>1.69113652186805</v>
      </c>
      <c r="G88" s="2" t="n">
        <v>4.2</v>
      </c>
      <c r="H88" s="2" t="n">
        <v>4.3</v>
      </c>
      <c r="I88" s="2" t="n">
        <v>4.53</v>
      </c>
      <c r="J88" s="2" t="n">
        <v>4.18</v>
      </c>
      <c r="K88" s="2" t="n">
        <v>4.5</v>
      </c>
      <c r="L88" s="2" t="n">
        <v>4.1</v>
      </c>
      <c r="M88" s="2" t="n">
        <v>4.05</v>
      </c>
      <c r="N88" s="2" t="n">
        <v>4.1</v>
      </c>
      <c r="O88" s="2"/>
      <c r="P88" s="2" t="n">
        <v>4.09</v>
      </c>
      <c r="Q88" s="2" t="n">
        <v>3.9</v>
      </c>
      <c r="R88" s="2" t="n">
        <v>0</v>
      </c>
      <c r="S88" s="2" t="n">
        <v>4.25</v>
      </c>
      <c r="T88" s="2" t="n">
        <v>4.11</v>
      </c>
      <c r="U88" s="2" t="n">
        <v>4.4098</v>
      </c>
      <c r="V88" s="2" t="n">
        <v>4</v>
      </c>
      <c r="W88" s="2" t="n">
        <v>3.95</v>
      </c>
      <c r="X88" s="2" t="n">
        <v>3.3666</v>
      </c>
      <c r="Y88" s="2" t="n">
        <v>3.85</v>
      </c>
      <c r="Z88" s="2" t="n">
        <v>3.8</v>
      </c>
      <c r="AA88" s="2" t="n">
        <v>4.22</v>
      </c>
      <c r="AB88" s="2" t="n">
        <v>4.2</v>
      </c>
      <c r="AC88" s="2" t="n">
        <v>4.08</v>
      </c>
      <c r="AD88" s="2" t="n">
        <v>4.15</v>
      </c>
      <c r="AE88" s="2" t="n">
        <v>4.11</v>
      </c>
      <c r="AF88" s="2"/>
      <c r="AG88" s="2" t="n">
        <v>4.2</v>
      </c>
      <c r="AH88" s="2" t="n">
        <v>4.3</v>
      </c>
      <c r="AI88" s="2" t="n">
        <v>4.1</v>
      </c>
      <c r="AK88" s="2" t="n">
        <v>4.2</v>
      </c>
      <c r="AL88" s="2" t="n">
        <v>4.27</v>
      </c>
      <c r="AM88" s="2" t="n">
        <v>3.9</v>
      </c>
      <c r="AN88" s="2" t="n">
        <v>5.15</v>
      </c>
      <c r="AO88" s="2" t="n">
        <v>3.87</v>
      </c>
      <c r="AP88" s="2" t="n">
        <v>3.82</v>
      </c>
      <c r="AQ88" s="2" t="n">
        <v>4.02</v>
      </c>
      <c r="AR88" s="2" t="n">
        <v>3.98</v>
      </c>
      <c r="AS88" s="2" t="n">
        <v>5.25</v>
      </c>
      <c r="AT88" s="2" t="n">
        <v>3.75</v>
      </c>
      <c r="AU88" s="2" t="n">
        <v>4.3</v>
      </c>
      <c r="AV88" s="2" t="n">
        <v>3.8</v>
      </c>
      <c r="AW88" s="8" t="n">
        <v>3.30403225806452</v>
      </c>
      <c r="AX88" s="8"/>
      <c r="AY88" s="8" t="n">
        <v>3.76790322580645</v>
      </c>
      <c r="AZ88" s="8" t="n">
        <v>3.16967741935484</v>
      </c>
      <c r="BA88" s="8" t="n">
        <v>3.11241935483871</v>
      </c>
      <c r="BB88" s="8" t="n">
        <v>3.03532258064516</v>
      </c>
      <c r="BC88" s="8" t="n">
        <v>3.39645161290323</v>
      </c>
      <c r="BD88" s="8" t="n">
        <v>3.35096774193548</v>
      </c>
      <c r="BE88" s="8" t="n">
        <v>3.2241935483871</v>
      </c>
      <c r="BF88" s="8" t="n">
        <v>2.88790322580645</v>
      </c>
      <c r="BG88" s="8" t="n">
        <v>3.35532258064516</v>
      </c>
      <c r="BH88" s="8" t="n">
        <v>4.22612903225807</v>
      </c>
      <c r="BI88" s="8"/>
      <c r="BJ88" s="8"/>
      <c r="BK88" s="9" t="n">
        <v>1.21448784343312</v>
      </c>
      <c r="BL88" s="9" t="n">
        <v>1.08653250023939</v>
      </c>
    </row>
    <row r="89" customFormat="false" ht="12.75" hidden="false" customHeight="false" outlineLevel="0" collapsed="false">
      <c r="A89" s="1" t="s">
        <v>157</v>
      </c>
      <c r="B89" s="7" t="n">
        <v>2.824</v>
      </c>
      <c r="C89" s="7" t="n">
        <v>2.842</v>
      </c>
      <c r="D89" s="7" t="n">
        <v>2.621</v>
      </c>
      <c r="E89" s="7" t="n">
        <v>3.8143</v>
      </c>
      <c r="F89" s="2" t="n">
        <v>2.0935743415805</v>
      </c>
      <c r="G89" s="2" t="n">
        <v>2.77</v>
      </c>
      <c r="H89" s="2" t="n">
        <v>3.06</v>
      </c>
      <c r="I89" s="2" t="n">
        <v>3.36</v>
      </c>
      <c r="J89" s="2" t="n">
        <v>2.48</v>
      </c>
      <c r="K89" s="2" t="n">
        <v>3.2</v>
      </c>
      <c r="L89" s="2" t="n">
        <v>2.55</v>
      </c>
      <c r="M89" s="2" t="n">
        <v>2.48</v>
      </c>
      <c r="N89" s="2" t="n">
        <v>2.92</v>
      </c>
      <c r="O89" s="2"/>
      <c r="P89" s="2" t="n">
        <v>2.96</v>
      </c>
      <c r="Q89" s="2" t="n">
        <v>2.81</v>
      </c>
      <c r="R89" s="2" t="n">
        <v>0</v>
      </c>
      <c r="S89" s="2" t="n">
        <v>2.53</v>
      </c>
      <c r="T89" s="2" t="n">
        <v>2.5</v>
      </c>
      <c r="U89" s="2" t="n">
        <v>3.3171</v>
      </c>
      <c r="V89" s="2" t="n">
        <v>2.82</v>
      </c>
      <c r="W89" s="2" t="n">
        <v>2.76</v>
      </c>
      <c r="X89" s="2" t="n">
        <v>2.0242</v>
      </c>
      <c r="Y89" s="2" t="n">
        <v>2.73</v>
      </c>
      <c r="Z89" s="2" t="n">
        <v>2.75</v>
      </c>
      <c r="AA89" s="2" t="n">
        <v>2.87</v>
      </c>
      <c r="AB89" s="2" t="n">
        <v>2.85</v>
      </c>
      <c r="AC89" s="2" t="n">
        <v>2.73</v>
      </c>
      <c r="AD89" s="2" t="n">
        <v>2.78</v>
      </c>
      <c r="AE89" s="2" t="n">
        <v>2.73</v>
      </c>
      <c r="AF89" s="2"/>
      <c r="AG89" s="2" t="n">
        <v>2.48</v>
      </c>
      <c r="AH89" s="2" t="n">
        <v>2.77</v>
      </c>
      <c r="AI89" s="2" t="n">
        <v>2.77</v>
      </c>
      <c r="AK89" s="2" t="n">
        <v>2.45</v>
      </c>
      <c r="AL89" s="2" t="n">
        <v>2.65</v>
      </c>
      <c r="AM89" s="2" t="n">
        <v>2.85</v>
      </c>
      <c r="AN89" s="2" t="n">
        <v>3.58</v>
      </c>
      <c r="AO89" s="2" t="n">
        <v>2.83</v>
      </c>
      <c r="AP89" s="2" t="n">
        <v>2.73</v>
      </c>
      <c r="AQ89" s="2" t="n">
        <v>2.88</v>
      </c>
      <c r="AR89" s="2" t="n">
        <v>2.9</v>
      </c>
      <c r="AS89" s="2" t="n">
        <v>3.65</v>
      </c>
      <c r="AT89" s="2" t="n">
        <v>2.6</v>
      </c>
      <c r="AU89" s="2" t="n">
        <v>2.81</v>
      </c>
      <c r="AV89" s="2" t="n">
        <v>2.73</v>
      </c>
      <c r="AW89" s="8" t="n">
        <v>2.26964285714286</v>
      </c>
      <c r="AX89" s="8"/>
      <c r="AY89" s="8" t="n">
        <v>2.39142857142857</v>
      </c>
      <c r="AZ89" s="8" t="n">
        <v>2.06714285714286</v>
      </c>
      <c r="BA89" s="8" t="n">
        <v>1.99589285714286</v>
      </c>
      <c r="BB89" s="8" t="n">
        <v>2.00964285714286</v>
      </c>
      <c r="BC89" s="8" t="n">
        <v>2.10428571428571</v>
      </c>
      <c r="BD89" s="8" t="n">
        <v>2.26142857142857</v>
      </c>
      <c r="BE89" s="8" t="n">
        <v>2.11107142857143</v>
      </c>
      <c r="BF89" s="8" t="n">
        <v>1.6725</v>
      </c>
      <c r="BG89" s="8" t="n">
        <v>2.39410714285714</v>
      </c>
      <c r="BH89" s="8" t="n">
        <v>2.75285714285714</v>
      </c>
      <c r="BI89" s="8"/>
      <c r="BJ89" s="8"/>
      <c r="BK89" s="9" t="n">
        <v>0.835020108406094</v>
      </c>
      <c r="BL89" s="9" t="n">
        <v>0.675850954688296</v>
      </c>
    </row>
    <row r="90" customFormat="false" ht="12.75" hidden="false" customHeight="false" outlineLevel="0" collapsed="false">
      <c r="A90" s="1" t="s">
        <v>158</v>
      </c>
      <c r="B90" s="7" t="n">
        <v>1.78</v>
      </c>
      <c r="C90" s="7" t="n">
        <v>1.8793</v>
      </c>
      <c r="D90" s="7" t="n">
        <v>1.62</v>
      </c>
      <c r="E90" s="7" t="n">
        <v>2.6127</v>
      </c>
      <c r="F90" s="2" t="n">
        <v>1.29446106637491</v>
      </c>
      <c r="G90" s="2" t="n">
        <v>1.63</v>
      </c>
      <c r="H90" s="2" t="n">
        <v>1.87</v>
      </c>
      <c r="I90" s="2" t="n">
        <v>1.91</v>
      </c>
      <c r="J90" s="2" t="n">
        <v>1.4</v>
      </c>
      <c r="K90" s="2" t="n">
        <v>1.93</v>
      </c>
      <c r="L90" s="2" t="n">
        <v>1.54</v>
      </c>
      <c r="M90" s="2" t="n">
        <v>1.46</v>
      </c>
      <c r="N90" s="2" t="n">
        <v>1.84</v>
      </c>
      <c r="O90" s="2"/>
      <c r="P90" s="2" t="n">
        <v>1.78</v>
      </c>
      <c r="Q90" s="2" t="n">
        <v>1.74</v>
      </c>
      <c r="R90" s="2" t="n">
        <v>0</v>
      </c>
      <c r="S90" s="2" t="n">
        <v>1.39</v>
      </c>
      <c r="T90" s="2" t="n">
        <v>1.33</v>
      </c>
      <c r="U90" s="2" t="n">
        <v>1.9707</v>
      </c>
      <c r="V90" s="2" t="n">
        <v>1.69</v>
      </c>
      <c r="W90" s="2" t="n">
        <v>1.62</v>
      </c>
      <c r="X90" s="2" t="n">
        <v>1.781</v>
      </c>
      <c r="Y90" s="2" t="n">
        <v>1.64</v>
      </c>
      <c r="Z90" s="2" t="n">
        <v>1.64</v>
      </c>
      <c r="AA90" s="2" t="n">
        <v>1.65</v>
      </c>
      <c r="AB90" s="2" t="n">
        <v>1.63</v>
      </c>
      <c r="AC90" s="2" t="n">
        <v>1.56</v>
      </c>
      <c r="AD90" s="2" t="n">
        <v>1.65</v>
      </c>
      <c r="AE90" s="2" t="n">
        <v>1.61</v>
      </c>
      <c r="AF90" s="2"/>
      <c r="AG90" s="2" t="n">
        <v>1.39</v>
      </c>
      <c r="AH90" s="2" t="n">
        <v>1.65</v>
      </c>
      <c r="AI90" s="2" t="n">
        <v>1.64</v>
      </c>
      <c r="AK90" s="2" t="n">
        <v>1.38</v>
      </c>
      <c r="AL90" s="2" t="n">
        <v>1.61</v>
      </c>
      <c r="AM90" s="2" t="n">
        <v>1.7</v>
      </c>
      <c r="AN90" s="2" t="n">
        <v>2.1</v>
      </c>
      <c r="AO90" s="2" t="n">
        <v>1.68</v>
      </c>
      <c r="AP90" s="2" t="n">
        <v>1.62</v>
      </c>
      <c r="AQ90" s="2" t="n">
        <v>1.77</v>
      </c>
      <c r="AR90" s="2" t="n">
        <v>1.77</v>
      </c>
      <c r="AS90" s="2" t="n">
        <v>2.15</v>
      </c>
      <c r="AT90" s="2" t="n">
        <v>1.58</v>
      </c>
      <c r="AU90" s="2" t="n">
        <v>1.63</v>
      </c>
      <c r="AV90" s="2" t="n">
        <v>1.62</v>
      </c>
      <c r="AW90" s="8" t="n">
        <v>1.89741935483871</v>
      </c>
      <c r="AX90" s="8"/>
      <c r="AY90" s="8" t="n">
        <v>1.96064516129032</v>
      </c>
      <c r="AZ90" s="8" t="n">
        <v>1.73161290322581</v>
      </c>
      <c r="BA90" s="8" t="n">
        <v>1.65</v>
      </c>
      <c r="BB90" s="8" t="n">
        <v>1.55016129032258</v>
      </c>
      <c r="BC90" s="8" t="n">
        <v>1.77064516129032</v>
      </c>
      <c r="BD90" s="8" t="n">
        <v>1.89612903225806</v>
      </c>
      <c r="BE90" s="8" t="n">
        <v>1.80548387096774</v>
      </c>
      <c r="BF90" s="8" t="n">
        <v>1.20967741935484</v>
      </c>
      <c r="BG90" s="8" t="n">
        <v>1.99887096774194</v>
      </c>
      <c r="BH90" s="8" t="n">
        <v>2.20403225806452</v>
      </c>
      <c r="BI90" s="8"/>
      <c r="BJ90" s="8"/>
      <c r="BK90" s="9" t="n">
        <v>0.269399794480898</v>
      </c>
      <c r="BL90" s="9" t="n">
        <v>0.513772788058386</v>
      </c>
    </row>
    <row r="91" customFormat="false" ht="12.75" hidden="false" customHeight="false" outlineLevel="0" collapsed="false">
      <c r="A91" s="1" t="s">
        <v>159</v>
      </c>
      <c r="B91" s="7" t="n">
        <v>1.807</v>
      </c>
      <c r="C91" s="7" t="n">
        <v>1.8463</v>
      </c>
      <c r="D91" s="7" t="n">
        <v>1.728</v>
      </c>
      <c r="E91" s="7" t="n">
        <v>1.6067</v>
      </c>
      <c r="F91" s="2" t="n">
        <v>1.09665744210224</v>
      </c>
      <c r="G91" s="2" t="n">
        <v>1.71</v>
      </c>
      <c r="H91" s="2" t="n">
        <v>2</v>
      </c>
      <c r="I91" s="2" t="n">
        <v>1.95</v>
      </c>
      <c r="J91" s="2" t="n">
        <v>1.43</v>
      </c>
      <c r="K91" s="2" t="n">
        <v>2.04</v>
      </c>
      <c r="L91" s="2" t="n">
        <v>1.63</v>
      </c>
      <c r="M91" s="2" t="n">
        <v>1.59</v>
      </c>
      <c r="N91" s="2" t="n">
        <v>1.81</v>
      </c>
      <c r="O91" s="2"/>
      <c r="P91" s="2" t="n">
        <v>1.85</v>
      </c>
      <c r="Q91" s="2" t="n">
        <v>1.81</v>
      </c>
      <c r="R91" s="2" t="n">
        <v>0</v>
      </c>
      <c r="S91" s="2" t="n">
        <v>1.44</v>
      </c>
      <c r="T91" s="2" t="n">
        <v>1.45</v>
      </c>
      <c r="U91" s="2" t="n">
        <v>2.0683</v>
      </c>
      <c r="V91" s="2" t="n">
        <v>1.74</v>
      </c>
      <c r="W91" s="2" t="n">
        <v>1.71</v>
      </c>
      <c r="X91" s="2" t="n">
        <v>1.8761</v>
      </c>
      <c r="Y91" s="2" t="n">
        <v>1.75</v>
      </c>
      <c r="Z91" s="2" t="n">
        <v>1.74</v>
      </c>
      <c r="AA91" s="2" t="n">
        <v>1.73</v>
      </c>
      <c r="AB91" s="2" t="n">
        <v>1.71</v>
      </c>
      <c r="AC91" s="2" t="n">
        <v>1.63</v>
      </c>
      <c r="AD91" s="2" t="n">
        <v>1.74</v>
      </c>
      <c r="AE91" s="2" t="n">
        <v>1.72</v>
      </c>
      <c r="AF91" s="2"/>
      <c r="AG91" s="2" t="n">
        <v>1.44</v>
      </c>
      <c r="AH91" s="2" t="n">
        <v>1.71</v>
      </c>
      <c r="AI91" s="2" t="n">
        <v>1.71</v>
      </c>
      <c r="AK91" s="2" t="n">
        <v>1.42</v>
      </c>
      <c r="AL91" s="2" t="n">
        <v>1.74</v>
      </c>
      <c r="AM91" s="2" t="n">
        <v>1.78</v>
      </c>
      <c r="AN91" s="2" t="n">
        <v>2.13</v>
      </c>
      <c r="AO91" s="2" t="n">
        <v>1.75</v>
      </c>
      <c r="AP91" s="2" t="n">
        <v>1.74</v>
      </c>
      <c r="AQ91" s="2" t="n">
        <v>1.79</v>
      </c>
      <c r="AR91" s="2" t="n">
        <v>1.81</v>
      </c>
      <c r="AS91" s="2" t="n">
        <v>2.15</v>
      </c>
      <c r="AT91" s="2" t="n">
        <v>1.68</v>
      </c>
      <c r="AU91" s="2" t="n">
        <v>1.7</v>
      </c>
      <c r="AV91" s="2" t="n">
        <v>1.75</v>
      </c>
      <c r="AW91" s="8" t="n">
        <v>2.0165</v>
      </c>
      <c r="AX91" s="8"/>
      <c r="AY91" s="8" t="n">
        <v>2.08933333333333</v>
      </c>
      <c r="AZ91" s="8" t="n">
        <v>1.82866666666667</v>
      </c>
      <c r="BA91" s="8" t="n">
        <v>1.79216666666667</v>
      </c>
      <c r="BB91" s="8" t="n">
        <v>1.61783333333333</v>
      </c>
      <c r="BC91" s="8" t="n">
        <v>1.86416666666667</v>
      </c>
      <c r="BD91" s="8" t="n">
        <v>1.98583333333333</v>
      </c>
      <c r="BE91" s="8" t="n">
        <v>1.94316666666667</v>
      </c>
      <c r="BF91" s="8" t="n">
        <v>1.417</v>
      </c>
      <c r="BG91" s="8" t="n">
        <v>2.20433333333333</v>
      </c>
      <c r="BH91" s="8" t="n">
        <v>2.3415</v>
      </c>
      <c r="BI91" s="8"/>
      <c r="BJ91" s="8"/>
      <c r="BK91" s="9" t="n">
        <v>0.379882202170277</v>
      </c>
      <c r="BL91" s="9" t="n">
        <v>0.299648279661345</v>
      </c>
    </row>
    <row r="92" customFormat="false" ht="12.75" hidden="false" customHeight="false" outlineLevel="0" collapsed="false">
      <c r="A92" s="1" t="s">
        <v>160</v>
      </c>
      <c r="B92" s="7" t="n">
        <v>2.122</v>
      </c>
      <c r="C92" s="7" t="n">
        <v>2.0987</v>
      </c>
      <c r="D92" s="7" t="n">
        <v>2.02</v>
      </c>
      <c r="E92" s="7" t="n">
        <v>1.696</v>
      </c>
      <c r="F92" s="2" t="n">
        <v>1.34093857986237</v>
      </c>
      <c r="G92" s="2" t="n">
        <v>1.96</v>
      </c>
      <c r="H92" s="2" t="n">
        <v>2.31</v>
      </c>
      <c r="I92" s="2" t="n">
        <v>2.19</v>
      </c>
      <c r="J92" s="2" t="n">
        <v>1.63</v>
      </c>
      <c r="K92" s="2" t="n">
        <v>2.32</v>
      </c>
      <c r="L92" s="2" t="n">
        <v>1.91</v>
      </c>
      <c r="M92" s="2" t="n">
        <v>1.87</v>
      </c>
      <c r="N92" s="2" t="n">
        <v>2.13</v>
      </c>
      <c r="O92" s="2"/>
      <c r="P92" s="2" t="n">
        <v>2.15</v>
      </c>
      <c r="Q92" s="2" t="n">
        <v>2.09</v>
      </c>
      <c r="R92" s="2" t="n">
        <v>2.06</v>
      </c>
      <c r="S92" s="2" t="n">
        <v>1.64</v>
      </c>
      <c r="T92" s="2" t="n">
        <v>1.73</v>
      </c>
      <c r="U92" s="2" t="n">
        <v>2.3122</v>
      </c>
      <c r="V92" s="2" t="n">
        <v>2.04</v>
      </c>
      <c r="W92" s="2" t="n">
        <v>1.95</v>
      </c>
      <c r="X92" s="2" t="n">
        <v>2.0419</v>
      </c>
      <c r="Y92" s="2" t="n">
        <v>2.04</v>
      </c>
      <c r="Z92" s="2" t="n">
        <v>2.03</v>
      </c>
      <c r="AA92" s="2" t="n">
        <v>1.94</v>
      </c>
      <c r="AB92" s="2" t="n">
        <v>1.94</v>
      </c>
      <c r="AC92" s="2" t="n">
        <v>1.85</v>
      </c>
      <c r="AD92" s="2" t="n">
        <v>2</v>
      </c>
      <c r="AE92" s="2" t="n">
        <v>1.95</v>
      </c>
      <c r="AF92" s="2"/>
      <c r="AG92" s="2" t="n">
        <v>1.64</v>
      </c>
      <c r="AH92" s="2" t="n">
        <v>1.95</v>
      </c>
      <c r="AI92" s="2" t="n">
        <v>1.95</v>
      </c>
      <c r="AK92" s="2" t="n">
        <v>1.61</v>
      </c>
      <c r="AL92" s="2" t="n">
        <v>2.05</v>
      </c>
      <c r="AM92" s="2" t="n">
        <v>2.07</v>
      </c>
      <c r="AN92" s="2" t="n">
        <v>2.41</v>
      </c>
      <c r="AO92" s="2" t="n">
        <v>2.05</v>
      </c>
      <c r="AP92" s="2" t="n">
        <v>2.02</v>
      </c>
      <c r="AQ92" s="2" t="n">
        <v>2.1</v>
      </c>
      <c r="AR92" s="2" t="n">
        <v>2.15</v>
      </c>
      <c r="AS92" s="2" t="n">
        <v>2.42</v>
      </c>
      <c r="AT92" s="2" t="n">
        <v>1.95</v>
      </c>
      <c r="AU92" s="2" t="n">
        <v>1.92</v>
      </c>
      <c r="AV92" s="2" t="n">
        <v>2.03</v>
      </c>
      <c r="AW92" s="8" t="n">
        <v>2.24064516129032</v>
      </c>
      <c r="AX92" s="8"/>
      <c r="AY92" s="8" t="n">
        <v>2.29241935483871</v>
      </c>
      <c r="AZ92" s="8" t="n">
        <v>2.00032258064516</v>
      </c>
      <c r="BA92" s="8" t="n">
        <v>1.91145161290323</v>
      </c>
      <c r="BB92" s="8" t="n">
        <v>1.50370967741936</v>
      </c>
      <c r="BC92" s="8" t="n">
        <v>2.04677419354839</v>
      </c>
      <c r="BD92" s="8" t="n">
        <v>2.20064516129032</v>
      </c>
      <c r="BE92" s="8" t="n">
        <v>2.12967741935484</v>
      </c>
      <c r="BF92" s="8" t="n">
        <v>1.39451612903226</v>
      </c>
      <c r="BG92" s="8" t="n">
        <v>2.40887096774194</v>
      </c>
      <c r="BH92" s="8" t="n">
        <v>2.50290322580645</v>
      </c>
      <c r="BI92" s="8"/>
      <c r="BJ92" s="8"/>
      <c r="BK92" s="9" t="n">
        <v>0.298437236765362</v>
      </c>
      <c r="BL92" s="9" t="n">
        <v>0.390158042043544</v>
      </c>
    </row>
    <row r="93" customFormat="false" ht="12.75" hidden="false" customHeight="false" outlineLevel="0" collapsed="false">
      <c r="A93" s="1" t="s">
        <v>161</v>
      </c>
      <c r="B93" s="7" t="n">
        <v>2.346</v>
      </c>
      <c r="C93" s="7" t="n">
        <v>2.3313</v>
      </c>
      <c r="D93" s="7" t="n">
        <v>2.206</v>
      </c>
      <c r="E93" s="7" t="n">
        <v>1.975</v>
      </c>
      <c r="F93" s="2" t="n">
        <v>1.26492839595376</v>
      </c>
      <c r="G93" s="2" t="n">
        <v>2.13</v>
      </c>
      <c r="H93" s="2" t="n">
        <v>2.46</v>
      </c>
      <c r="I93" s="2" t="n">
        <v>2.37</v>
      </c>
      <c r="J93" s="2" t="n">
        <v>1.46</v>
      </c>
      <c r="K93" s="2" t="n">
        <v>2.46</v>
      </c>
      <c r="L93" s="2" t="n">
        <v>2.07</v>
      </c>
      <c r="M93" s="2" t="n">
        <v>2.02</v>
      </c>
      <c r="N93" s="2" t="n">
        <v>2.3</v>
      </c>
      <c r="O93" s="2"/>
      <c r="P93" s="2" t="n">
        <v>2.31</v>
      </c>
      <c r="Q93" s="2" t="n">
        <v>2.29</v>
      </c>
      <c r="R93" s="2" t="n">
        <v>2.27</v>
      </c>
      <c r="S93" s="2" t="n">
        <v>1.47</v>
      </c>
      <c r="T93" s="2" t="n">
        <v>1.72</v>
      </c>
      <c r="U93" s="2" t="n">
        <v>2.4683</v>
      </c>
      <c r="V93" s="2" t="n">
        <v>2.23</v>
      </c>
      <c r="W93" s="2" t="n">
        <v>2.13</v>
      </c>
      <c r="X93" s="2" t="n">
        <v>2.0362</v>
      </c>
      <c r="Y93" s="2" t="n">
        <v>2.22</v>
      </c>
      <c r="Z93" s="2" t="n">
        <v>2.24</v>
      </c>
      <c r="AA93" s="2" t="n">
        <v>2.11</v>
      </c>
      <c r="AB93" s="2" t="n">
        <v>2.1</v>
      </c>
      <c r="AC93" s="2" t="n">
        <v>2.04</v>
      </c>
      <c r="AD93" s="2" t="n">
        <v>2.19</v>
      </c>
      <c r="AE93" s="2" t="n">
        <v>2.15</v>
      </c>
      <c r="AF93" s="2"/>
      <c r="AG93" s="2" t="n">
        <v>1.48</v>
      </c>
      <c r="AH93" s="2" t="n">
        <v>2.14</v>
      </c>
      <c r="AI93" s="2" t="n">
        <v>2.13</v>
      </c>
      <c r="AK93" s="2" t="n">
        <v>1.45</v>
      </c>
      <c r="AL93" s="2" t="n">
        <v>2.2</v>
      </c>
      <c r="AM93" s="2" t="n">
        <v>2.24</v>
      </c>
      <c r="AN93" s="2" t="n">
        <v>2.57</v>
      </c>
      <c r="AO93" s="2" t="n">
        <v>2.23</v>
      </c>
      <c r="AP93" s="2" t="n">
        <v>2.23</v>
      </c>
      <c r="AQ93" s="2" t="n">
        <v>2.31</v>
      </c>
      <c r="AR93" s="2" t="n">
        <v>2.3</v>
      </c>
      <c r="AS93" s="2" t="n">
        <v>2.59</v>
      </c>
      <c r="AT93" s="2" t="n">
        <v>2.15</v>
      </c>
      <c r="AU93" s="2" t="n">
        <v>2.11</v>
      </c>
      <c r="AV93" s="2" t="n">
        <v>2.21</v>
      </c>
      <c r="AW93" s="8" t="n">
        <v>2.19866666666667</v>
      </c>
      <c r="AX93" s="8"/>
      <c r="AY93" s="8" t="n">
        <v>2.24533333333333</v>
      </c>
      <c r="AZ93" s="8" t="n">
        <v>1.9915</v>
      </c>
      <c r="BA93" s="8" t="n">
        <v>1.94916666666667</v>
      </c>
      <c r="BB93" s="8" t="n">
        <v>1.347</v>
      </c>
      <c r="BC93" s="8" t="n">
        <v>2.0455</v>
      </c>
      <c r="BD93" s="8" t="n">
        <v>2.1755</v>
      </c>
      <c r="BE93" s="8" t="n">
        <v>2.1715</v>
      </c>
      <c r="BF93" s="8" t="n">
        <v>1.25983333333333</v>
      </c>
      <c r="BG93" s="8" t="n">
        <v>2.34916666666667</v>
      </c>
      <c r="BH93" s="8" t="n">
        <v>2.4745</v>
      </c>
      <c r="BI93" s="8"/>
      <c r="BJ93" s="8"/>
      <c r="BK93" s="9" t="n">
        <v>0.279269443187434</v>
      </c>
      <c r="BL93" s="9" t="n">
        <v>0.354530956637826</v>
      </c>
    </row>
    <row r="94" customFormat="false" ht="12.75" hidden="false" customHeight="false" outlineLevel="0" collapsed="false">
      <c r="A94" s="1" t="s">
        <v>162</v>
      </c>
      <c r="B94" s="7" t="n">
        <v>2.145</v>
      </c>
      <c r="C94" s="7" t="n">
        <v>2.2193</v>
      </c>
      <c r="D94" s="7" t="n">
        <v>2.133</v>
      </c>
      <c r="E94" s="7" t="n">
        <v>2.142</v>
      </c>
      <c r="F94" s="2" t="n">
        <v>1.18810766122004</v>
      </c>
      <c r="G94" s="2" t="n">
        <v>2.01</v>
      </c>
      <c r="H94" s="2" t="n">
        <v>2.29</v>
      </c>
      <c r="I94" s="2" t="n">
        <v>2.24</v>
      </c>
      <c r="J94" s="2" t="n">
        <v>1.44</v>
      </c>
      <c r="K94" s="2" t="n">
        <v>2.31</v>
      </c>
      <c r="L94" s="2" t="n">
        <v>2</v>
      </c>
      <c r="M94" s="2" t="n">
        <v>1.97</v>
      </c>
      <c r="N94" s="2" t="n">
        <v>2.17</v>
      </c>
      <c r="O94" s="2"/>
      <c r="P94" s="2" t="n">
        <v>2.16</v>
      </c>
      <c r="Q94" s="2" t="n">
        <v>2.16</v>
      </c>
      <c r="R94" s="2" t="n">
        <v>2.12</v>
      </c>
      <c r="S94" s="2" t="n">
        <v>1.43</v>
      </c>
      <c r="T94" s="2" t="n">
        <v>1.57</v>
      </c>
      <c r="U94" s="2" t="n">
        <v>2.2829</v>
      </c>
      <c r="V94" s="2" t="n">
        <v>2.09</v>
      </c>
      <c r="W94" s="2" t="n">
        <v>2.01</v>
      </c>
      <c r="X94" s="2" t="n">
        <v>2.067</v>
      </c>
      <c r="Y94" s="2" t="n">
        <v>2.09</v>
      </c>
      <c r="Z94" s="2" t="n">
        <v>2.08</v>
      </c>
      <c r="AA94" s="2" t="n">
        <v>2.01</v>
      </c>
      <c r="AB94" s="2" t="n">
        <v>1.97</v>
      </c>
      <c r="AC94" s="2" t="n">
        <v>1.91</v>
      </c>
      <c r="AD94" s="2" t="n">
        <v>2.07</v>
      </c>
      <c r="AE94" s="2" t="n">
        <v>2.01</v>
      </c>
      <c r="AF94" s="2"/>
      <c r="AG94" s="2" t="n">
        <v>1.44</v>
      </c>
      <c r="AH94" s="2" t="n">
        <v>2.06</v>
      </c>
      <c r="AI94" s="2" t="n">
        <v>2.01</v>
      </c>
      <c r="AK94" s="2" t="n">
        <v>1.42</v>
      </c>
      <c r="AL94" s="2" t="n">
        <v>2.19</v>
      </c>
      <c r="AM94" s="2" t="n">
        <v>2.1</v>
      </c>
      <c r="AN94" s="2" t="n">
        <v>2.41</v>
      </c>
      <c r="AO94" s="2" t="n">
        <v>2.08</v>
      </c>
      <c r="AP94" s="2" t="n">
        <v>2.06</v>
      </c>
      <c r="AQ94" s="2" t="n">
        <v>2.13</v>
      </c>
      <c r="AR94" s="2" t="n">
        <v>2.15</v>
      </c>
      <c r="AS94" s="2" t="n">
        <v>2.43</v>
      </c>
      <c r="AT94" s="2" t="n">
        <v>2.04</v>
      </c>
      <c r="AU94" s="2" t="n">
        <v>2.04</v>
      </c>
      <c r="AV94" s="2" t="n">
        <v>2.07</v>
      </c>
      <c r="AW94" s="8" t="n">
        <v>2.17903225806452</v>
      </c>
      <c r="AX94" s="8"/>
      <c r="AY94" s="8" t="n">
        <v>2.23548387096774</v>
      </c>
      <c r="AZ94" s="8" t="n">
        <v>2.055</v>
      </c>
      <c r="BA94" s="8" t="n">
        <v>2.02016129032258</v>
      </c>
      <c r="BB94" s="8" t="n">
        <v>1.30241935483871</v>
      </c>
      <c r="BC94" s="8" t="n">
        <v>2.07209677419355</v>
      </c>
      <c r="BD94" s="8" t="n">
        <v>2.17693548387097</v>
      </c>
      <c r="BE94" s="8" t="n">
        <v>2.20193548387097</v>
      </c>
      <c r="BF94" s="8" t="n">
        <v>1.10661290322581</v>
      </c>
      <c r="BG94" s="8" t="n">
        <v>2.32532258064516</v>
      </c>
      <c r="BH94" s="8" t="n">
        <v>2.4308064516129</v>
      </c>
      <c r="BI94" s="8"/>
      <c r="BJ94" s="8"/>
      <c r="BK94" s="9" t="n">
        <v>0.169883629429508</v>
      </c>
      <c r="BL94" s="9" t="n">
        <v>0.261638296290629</v>
      </c>
    </row>
    <row r="95" customFormat="false" ht="12.75" hidden="false" customHeight="false" outlineLevel="0" collapsed="false">
      <c r="A95" s="1" t="s">
        <v>163</v>
      </c>
      <c r="B95" s="7" t="n">
        <v>2.161</v>
      </c>
      <c r="C95" s="7" t="n">
        <v>2.1633</v>
      </c>
      <c r="D95" s="7" t="n">
        <v>2.145</v>
      </c>
      <c r="E95" s="7" t="n">
        <v>2.134</v>
      </c>
      <c r="F95" s="2" t="n">
        <v>1.11000125539568</v>
      </c>
      <c r="G95" s="2" t="n">
        <v>2.06</v>
      </c>
      <c r="H95" s="2" t="n">
        <v>2.31</v>
      </c>
      <c r="I95" s="2" t="n">
        <v>2.23</v>
      </c>
      <c r="J95" s="2" t="n">
        <v>1.38</v>
      </c>
      <c r="K95" s="2" t="n">
        <v>2.33</v>
      </c>
      <c r="L95" s="2" t="n">
        <v>2.05</v>
      </c>
      <c r="M95" s="2" t="n">
        <v>2</v>
      </c>
      <c r="N95" s="2" t="n">
        <v>2.18</v>
      </c>
      <c r="O95" s="2"/>
      <c r="P95" s="2" t="n">
        <v>2.19</v>
      </c>
      <c r="Q95" s="2" t="n">
        <v>2.18</v>
      </c>
      <c r="R95" s="2" t="n">
        <v>2.16</v>
      </c>
      <c r="S95" s="2" t="n">
        <v>1.37</v>
      </c>
      <c r="T95" s="2" t="n">
        <v>1.54</v>
      </c>
      <c r="U95" s="2" t="n">
        <v>2.33</v>
      </c>
      <c r="V95" s="2" t="n">
        <v>2.11</v>
      </c>
      <c r="W95" s="2" t="n">
        <v>2.06</v>
      </c>
      <c r="X95" s="2" t="n">
        <v>2.3695</v>
      </c>
      <c r="Y95" s="2" t="n">
        <v>2.1</v>
      </c>
      <c r="Z95" s="2" t="n">
        <v>2.12</v>
      </c>
      <c r="AA95" s="2" t="n">
        <v>2.05</v>
      </c>
      <c r="AB95" s="2" t="n">
        <v>2.05</v>
      </c>
      <c r="AC95" s="2" t="n">
        <v>1.96</v>
      </c>
      <c r="AD95" s="2" t="n">
        <v>2.11</v>
      </c>
      <c r="AE95" s="2" t="n">
        <v>2.07</v>
      </c>
      <c r="AF95" s="2"/>
      <c r="AG95" s="2" t="n">
        <v>1.38</v>
      </c>
      <c r="AH95" s="2" t="n">
        <v>2.06</v>
      </c>
      <c r="AI95" s="2" t="n">
        <v>2.06</v>
      </c>
      <c r="AK95" s="2" t="n">
        <v>1.38</v>
      </c>
      <c r="AL95" s="2" t="n">
        <v>2.22</v>
      </c>
      <c r="AM95" s="2" t="n">
        <v>2.13</v>
      </c>
      <c r="AN95" s="2" t="n">
        <v>2.4</v>
      </c>
      <c r="AO95" s="2" t="n">
        <v>2.12</v>
      </c>
      <c r="AP95" s="2" t="n">
        <v>2.1</v>
      </c>
      <c r="AQ95" s="2" t="n">
        <v>2.16</v>
      </c>
      <c r="AR95" s="2" t="n">
        <v>2.17</v>
      </c>
      <c r="AS95" s="2" t="n">
        <v>2.42</v>
      </c>
      <c r="AT95" s="2" t="n">
        <v>2.09</v>
      </c>
      <c r="AU95" s="2" t="n">
        <v>2.06</v>
      </c>
      <c r="AV95" s="2" t="n">
        <v>2.1</v>
      </c>
      <c r="AW95" s="8" t="n">
        <v>2.45693548387097</v>
      </c>
      <c r="AX95" s="8"/>
      <c r="AY95" s="8" t="n">
        <v>2.51338709677419</v>
      </c>
      <c r="AZ95" s="8" t="n">
        <v>2.32258064516129</v>
      </c>
      <c r="BA95" s="8" t="n">
        <v>2.24161290322581</v>
      </c>
      <c r="BB95" s="8" t="n">
        <v>1.42725806451613</v>
      </c>
      <c r="BC95" s="8" t="n">
        <v>2.34806451612903</v>
      </c>
      <c r="BD95" s="8" t="n">
        <v>2.46129032258065</v>
      </c>
      <c r="BE95" s="8" t="n">
        <v>2.46032258064516</v>
      </c>
      <c r="BF95" s="8" t="n">
        <v>1.15725806451613</v>
      </c>
      <c r="BG95" s="8" t="n">
        <v>2.6158064516129</v>
      </c>
      <c r="BH95" s="8" t="n">
        <v>2.65145161290323</v>
      </c>
      <c r="BI95" s="8"/>
      <c r="BJ95" s="8"/>
      <c r="BK95" s="9" t="n">
        <v>0.484101987163344</v>
      </c>
      <c r="BL95" s="9" t="n">
        <v>0.43172115913181</v>
      </c>
    </row>
    <row r="96" customFormat="false" ht="12.75" hidden="false" customHeight="false" outlineLevel="0" collapsed="false">
      <c r="A96" s="1" t="s">
        <v>164</v>
      </c>
      <c r="B96" s="7" t="n">
        <v>2.515</v>
      </c>
      <c r="C96" s="7" t="n">
        <v>2.506</v>
      </c>
      <c r="D96" s="7" t="n">
        <v>2.536</v>
      </c>
      <c r="E96" s="7" t="n">
        <v>2.1243</v>
      </c>
      <c r="F96" s="2" t="n">
        <v>1.12659665873016</v>
      </c>
      <c r="G96" s="2" t="n">
        <v>2.42</v>
      </c>
      <c r="H96" s="2" t="n">
        <v>2.69</v>
      </c>
      <c r="I96" s="2" t="n">
        <v>2.63</v>
      </c>
      <c r="J96" s="2" t="n">
        <v>1.47</v>
      </c>
      <c r="K96" s="2" t="n">
        <v>2.71</v>
      </c>
      <c r="L96" s="2" t="n">
        <v>2.36</v>
      </c>
      <c r="M96" s="2" t="n">
        <v>2.28</v>
      </c>
      <c r="N96" s="2" t="n">
        <v>2.54</v>
      </c>
      <c r="O96" s="2"/>
      <c r="P96" s="2" t="n">
        <v>2.57</v>
      </c>
      <c r="Q96" s="2" t="n">
        <v>2.5</v>
      </c>
      <c r="R96" s="2" t="n">
        <v>2.47</v>
      </c>
      <c r="S96" s="2" t="n">
        <v>1.48</v>
      </c>
      <c r="T96" s="2" t="n">
        <v>1.72</v>
      </c>
      <c r="U96" s="2" t="n">
        <v>2.73</v>
      </c>
      <c r="V96" s="2" t="n">
        <v>2.47</v>
      </c>
      <c r="W96" s="2" t="n">
        <v>2.41</v>
      </c>
      <c r="X96" s="2" t="n">
        <v>2.7607</v>
      </c>
      <c r="Y96" s="2" t="n">
        <v>2.45</v>
      </c>
      <c r="Z96" s="2" t="n">
        <v>2.46</v>
      </c>
      <c r="AA96" s="2" t="n">
        <v>2.42</v>
      </c>
      <c r="AB96" s="2" t="n">
        <v>2.41</v>
      </c>
      <c r="AC96" s="2" t="n">
        <v>2.33</v>
      </c>
      <c r="AD96" s="2" t="n">
        <v>2.44</v>
      </c>
      <c r="AE96" s="2" t="n">
        <v>2.41</v>
      </c>
      <c r="AF96" s="2"/>
      <c r="AG96" s="2" t="n">
        <v>1.48</v>
      </c>
      <c r="AH96" s="2" t="n">
        <v>2.39</v>
      </c>
      <c r="AI96" s="2" t="n">
        <v>2.42</v>
      </c>
      <c r="AK96" s="2" t="n">
        <v>1.47</v>
      </c>
      <c r="AL96" s="2" t="n">
        <v>2.5</v>
      </c>
      <c r="AM96" s="2" t="n">
        <v>2.48</v>
      </c>
      <c r="AN96" s="2" t="n">
        <v>2.75</v>
      </c>
      <c r="AO96" s="2" t="n">
        <v>2.46</v>
      </c>
      <c r="AP96" s="2" t="n">
        <v>2.43</v>
      </c>
      <c r="AQ96" s="2" t="n">
        <v>2.53</v>
      </c>
      <c r="AR96" s="2" t="n">
        <v>2.53</v>
      </c>
      <c r="AS96" s="2" t="n">
        <v>2.75</v>
      </c>
      <c r="AT96" s="2" t="n">
        <v>2.43</v>
      </c>
      <c r="AU96" s="2" t="n">
        <v>2.38</v>
      </c>
      <c r="AV96" s="2" t="n">
        <v>2.44</v>
      </c>
      <c r="AW96" s="8" t="n">
        <v>2.86666666666667</v>
      </c>
      <c r="AX96" s="8"/>
      <c r="AY96" s="8" t="n">
        <v>2.9625</v>
      </c>
      <c r="AZ96" s="8" t="n">
        <v>2.7195</v>
      </c>
      <c r="BA96" s="8" t="n">
        <v>2.65833333333333</v>
      </c>
      <c r="BB96" s="8" t="n">
        <v>1.7705</v>
      </c>
      <c r="BC96" s="8" t="n">
        <v>2.75283333333333</v>
      </c>
      <c r="BD96" s="8" t="n">
        <v>2.87616666666667</v>
      </c>
      <c r="BE96" s="8" t="n">
        <v>2.89116666666667</v>
      </c>
      <c r="BF96" s="8" t="n">
        <v>1.21116666666667</v>
      </c>
      <c r="BG96" s="8" t="n">
        <v>3.02133333333333</v>
      </c>
      <c r="BH96" s="8" t="n">
        <v>3.057</v>
      </c>
      <c r="BI96" s="8"/>
      <c r="BJ96" s="8"/>
      <c r="BK96" s="9" t="n">
        <v>0.546775626154864</v>
      </c>
      <c r="BL96" s="9" t="n">
        <v>0.506878305828695</v>
      </c>
    </row>
    <row r="97" customFormat="false" ht="12.75" hidden="false" customHeight="false" outlineLevel="0" collapsed="false">
      <c r="A97" s="1" t="s">
        <v>165</v>
      </c>
      <c r="B97" s="7" t="n">
        <v>3.346</v>
      </c>
      <c r="C97" s="7" t="n">
        <v>3.221</v>
      </c>
      <c r="D97" s="7" t="n">
        <v>2.838</v>
      </c>
      <c r="E97" s="7" t="n">
        <v>2.4587</v>
      </c>
      <c r="F97" s="2" t="n">
        <v>1.31382066222062</v>
      </c>
      <c r="G97" s="2" t="n">
        <v>3</v>
      </c>
      <c r="H97" s="2" t="n">
        <v>3.29</v>
      </c>
      <c r="I97" s="2" t="n">
        <v>3.34</v>
      </c>
      <c r="J97" s="2" t="n">
        <v>2.1</v>
      </c>
      <c r="K97" s="2" t="n">
        <v>3.32</v>
      </c>
      <c r="L97" s="2" t="n">
        <v>2.9</v>
      </c>
      <c r="M97" s="2" t="n">
        <v>2.83</v>
      </c>
      <c r="N97" s="2" t="n">
        <v>3.13</v>
      </c>
      <c r="O97" s="2"/>
      <c r="P97" s="2" t="n">
        <v>3.16</v>
      </c>
      <c r="Q97" s="2" t="n">
        <v>3.11</v>
      </c>
      <c r="R97" s="2" t="n">
        <v>3.02</v>
      </c>
      <c r="S97" s="2" t="n">
        <v>2.09</v>
      </c>
      <c r="T97" s="2" t="n">
        <v>2.28</v>
      </c>
      <c r="U97" s="2" t="n">
        <v>3.42</v>
      </c>
      <c r="V97" s="2" t="n">
        <v>3.05</v>
      </c>
      <c r="W97" s="2" t="n">
        <v>3</v>
      </c>
      <c r="X97" s="2" t="n">
        <v>2.927</v>
      </c>
      <c r="Y97" s="2" t="n">
        <v>3.05</v>
      </c>
      <c r="Z97" s="2" t="n">
        <v>3.07</v>
      </c>
      <c r="AA97" s="2" t="n">
        <v>3.02</v>
      </c>
      <c r="AB97" s="2" t="n">
        <v>3.03</v>
      </c>
      <c r="AC97" s="2" t="n">
        <v>2.86</v>
      </c>
      <c r="AD97" s="2" t="n">
        <v>3.05</v>
      </c>
      <c r="AE97" s="2" t="n">
        <v>2.98</v>
      </c>
      <c r="AF97" s="2"/>
      <c r="AG97" s="2" t="n">
        <v>2.12</v>
      </c>
      <c r="AH97" s="2" t="n">
        <v>3.01</v>
      </c>
      <c r="AI97" s="2" t="n">
        <v>3.01</v>
      </c>
      <c r="AK97" s="2" t="n">
        <v>2.1</v>
      </c>
      <c r="AL97" s="2" t="n">
        <v>3.11</v>
      </c>
      <c r="AM97" s="2" t="n">
        <v>3.04</v>
      </c>
      <c r="AN97" s="2" t="n">
        <v>3.45</v>
      </c>
      <c r="AO97" s="2" t="n">
        <v>3.02</v>
      </c>
      <c r="AP97" s="2" t="n">
        <v>2.99</v>
      </c>
      <c r="AQ97" s="2" t="n">
        <v>3.08</v>
      </c>
      <c r="AR97" s="2" t="n">
        <v>3.1</v>
      </c>
      <c r="AS97" s="2" t="n">
        <v>3.47</v>
      </c>
      <c r="AT97" s="2" t="n">
        <v>2.94</v>
      </c>
      <c r="AU97" s="2" t="n">
        <v>2.98</v>
      </c>
      <c r="AV97" s="2" t="n">
        <v>2.96</v>
      </c>
      <c r="AW97" s="8" t="n">
        <v>3.02483870967742</v>
      </c>
      <c r="AX97" s="8"/>
      <c r="AY97" s="8" t="n">
        <v>3.21032258064516</v>
      </c>
      <c r="AZ97" s="8" t="n">
        <v>2.81790322580645</v>
      </c>
      <c r="BA97" s="8" t="n">
        <v>2.74677419354839</v>
      </c>
      <c r="BB97" s="8" t="n">
        <v>2.1791935483871</v>
      </c>
      <c r="BC97" s="8" t="n">
        <v>2.915</v>
      </c>
      <c r="BD97" s="8" t="n">
        <v>3.03096774193548</v>
      </c>
      <c r="BE97" s="8" t="n">
        <v>2.97709677419355</v>
      </c>
      <c r="BF97" s="8" t="n">
        <v>1.60112903225806</v>
      </c>
      <c r="BG97" s="8" t="n">
        <v>3.29677419354839</v>
      </c>
      <c r="BH97" s="8" t="n">
        <v>3.35935483870968</v>
      </c>
      <c r="BI97" s="8"/>
      <c r="BJ97" s="8"/>
      <c r="BK97" s="9" t="n">
        <v>0.510222518276772</v>
      </c>
      <c r="BL97" s="9" t="n">
        <v>0.617374828587641</v>
      </c>
    </row>
    <row r="98" customFormat="false" ht="12.75" hidden="false" customHeight="false" outlineLevel="0" collapsed="false">
      <c r="A98" s="1" t="s">
        <v>166</v>
      </c>
      <c r="B98" s="7" t="n">
        <v>3.266</v>
      </c>
      <c r="C98" s="7" t="n">
        <v>3.506</v>
      </c>
      <c r="D98" s="7" t="n">
        <v>3.127</v>
      </c>
      <c r="E98" s="7" t="n">
        <v>3.0127</v>
      </c>
      <c r="F98" s="2" t="n">
        <v>1.47571463411182</v>
      </c>
      <c r="G98" s="2" t="n">
        <v>3.16</v>
      </c>
      <c r="H98" s="2" t="n">
        <v>3.52</v>
      </c>
      <c r="I98" s="2" t="n">
        <v>3.55</v>
      </c>
      <c r="J98" s="2" t="n">
        <v>2.99</v>
      </c>
      <c r="K98" s="2" t="n">
        <v>3.59</v>
      </c>
      <c r="L98" s="2" t="n">
        <v>3.18</v>
      </c>
      <c r="M98" s="2" t="n">
        <v>3.11</v>
      </c>
      <c r="N98" s="2" t="n">
        <v>3.26</v>
      </c>
      <c r="O98" s="2"/>
      <c r="P98" s="2" t="n">
        <v>3.3</v>
      </c>
      <c r="Q98" s="2" t="n">
        <v>3.27</v>
      </c>
      <c r="R98" s="2" t="n">
        <v>3.21</v>
      </c>
      <c r="S98" s="2" t="n">
        <v>3</v>
      </c>
      <c r="T98" s="2" t="n">
        <v>3.05</v>
      </c>
      <c r="U98" s="2" t="n">
        <v>3.56</v>
      </c>
      <c r="V98" s="2" t="n">
        <v>3.2</v>
      </c>
      <c r="W98" s="2" t="n">
        <v>3.12</v>
      </c>
      <c r="X98" s="2" t="n">
        <v>2.8617</v>
      </c>
      <c r="Y98" s="2" t="n">
        <v>3.18</v>
      </c>
      <c r="Z98" s="2" t="n">
        <v>3.18</v>
      </c>
      <c r="AA98" s="2" t="n">
        <v>3.29</v>
      </c>
      <c r="AB98" s="2" t="n">
        <v>3.29</v>
      </c>
      <c r="AC98" s="2" t="n">
        <v>3.09</v>
      </c>
      <c r="AD98" s="2" t="n">
        <v>3.17</v>
      </c>
      <c r="AE98" s="2" t="n">
        <v>3.1</v>
      </c>
      <c r="AF98" s="2"/>
      <c r="AG98" s="2" t="n">
        <v>3</v>
      </c>
      <c r="AH98" s="2" t="n">
        <v>3.16</v>
      </c>
      <c r="AI98" s="2" t="n">
        <v>3.16</v>
      </c>
      <c r="AK98" s="2" t="n">
        <v>2.99</v>
      </c>
      <c r="AL98" s="2" t="n">
        <v>3.34</v>
      </c>
      <c r="AM98" s="2" t="n">
        <v>3.23</v>
      </c>
      <c r="AN98" s="2" t="n">
        <v>3.75</v>
      </c>
      <c r="AO98" s="2" t="n">
        <v>3.21</v>
      </c>
      <c r="AP98" s="2" t="n">
        <v>3.17</v>
      </c>
      <c r="AQ98" s="2" t="n">
        <v>3.26</v>
      </c>
      <c r="AR98" s="2" t="n">
        <v>3.27</v>
      </c>
      <c r="AS98" s="2" t="n">
        <v>3.76</v>
      </c>
      <c r="AT98" s="2" t="n">
        <v>3.11</v>
      </c>
      <c r="AU98" s="2" t="n">
        <v>3.15</v>
      </c>
      <c r="AV98" s="2" t="n">
        <v>3.16</v>
      </c>
      <c r="AW98" s="8" t="n">
        <v>2.9555</v>
      </c>
      <c r="AX98" s="8"/>
      <c r="AY98" s="8" t="n">
        <v>3.13666666666667</v>
      </c>
      <c r="AZ98" s="8" t="n">
        <v>2.71466666666667</v>
      </c>
      <c r="BA98" s="8" t="n">
        <v>2.64916666666667</v>
      </c>
      <c r="BB98" s="8" t="n">
        <v>2.3955</v>
      </c>
      <c r="BC98" s="8" t="n">
        <v>2.86016666666667</v>
      </c>
      <c r="BD98" s="8" t="n">
        <v>2.91633333333333</v>
      </c>
      <c r="BE98" s="8" t="n">
        <v>2.79866666666667</v>
      </c>
      <c r="BF98" s="8" t="n">
        <v>1.306</v>
      </c>
      <c r="BG98" s="8" t="n">
        <v>3.16916666666667</v>
      </c>
      <c r="BH98" s="8" t="n">
        <v>3.39666666666667</v>
      </c>
      <c r="BI98" s="8"/>
      <c r="BJ98" s="8"/>
      <c r="BK98" s="9" t="n">
        <v>0.458289571581073</v>
      </c>
      <c r="BL98" s="9" t="n">
        <v>0.649880268488322</v>
      </c>
    </row>
    <row r="99" customFormat="false" ht="12.75" hidden="false" customHeight="false" outlineLevel="0" collapsed="false">
      <c r="A99" s="1" t="s">
        <v>167</v>
      </c>
      <c r="B99" s="7" t="n">
        <v>2.577</v>
      </c>
      <c r="C99" s="7" t="n">
        <v>2.6823</v>
      </c>
      <c r="D99" s="7" t="n">
        <v>2.345</v>
      </c>
      <c r="E99" s="7" t="n">
        <v>3.1557</v>
      </c>
      <c r="F99" s="2" t="n">
        <v>1.26494676524177</v>
      </c>
      <c r="G99" s="2" t="n">
        <v>2.35</v>
      </c>
      <c r="H99" s="2" t="n">
        <v>2.66</v>
      </c>
      <c r="I99" s="2" t="n">
        <v>2.71</v>
      </c>
      <c r="J99" s="2" t="n">
        <v>1.94</v>
      </c>
      <c r="K99" s="2" t="n">
        <v>2.7</v>
      </c>
      <c r="L99" s="2" t="n">
        <v>2.21</v>
      </c>
      <c r="M99" s="2" t="n">
        <v>2.16</v>
      </c>
      <c r="N99" s="2" t="n">
        <v>2.55</v>
      </c>
      <c r="O99" s="2"/>
      <c r="P99" s="2" t="n">
        <v>2.55</v>
      </c>
      <c r="Q99" s="2" t="n">
        <v>2.45</v>
      </c>
      <c r="R99" s="2" t="n">
        <v>2.38</v>
      </c>
      <c r="S99" s="2" t="n">
        <v>1.93</v>
      </c>
      <c r="T99" s="2" t="n">
        <v>1.92</v>
      </c>
      <c r="U99" s="2" t="n">
        <v>2.76</v>
      </c>
      <c r="V99" s="2" t="n">
        <v>2.37</v>
      </c>
      <c r="W99" s="2" t="n">
        <v>2.32</v>
      </c>
      <c r="X99" s="2" t="n">
        <v>2.1912</v>
      </c>
      <c r="Y99" s="2" t="n">
        <v>2.35</v>
      </c>
      <c r="Z99" s="2" t="n">
        <v>2.35</v>
      </c>
      <c r="AA99" s="2" t="n">
        <v>2.45</v>
      </c>
      <c r="AB99" s="2" t="n">
        <v>2.44</v>
      </c>
      <c r="AC99" s="2" t="n">
        <v>2.28</v>
      </c>
      <c r="AD99" s="2" t="n">
        <v>2.37</v>
      </c>
      <c r="AE99" s="2" t="n">
        <v>2.32</v>
      </c>
      <c r="AF99" s="2"/>
      <c r="AG99" s="2" t="n">
        <v>1.94</v>
      </c>
      <c r="AH99" s="2" t="n">
        <v>2.36</v>
      </c>
      <c r="AI99" s="2" t="n">
        <v>2.35</v>
      </c>
      <c r="AK99" s="2" t="n">
        <v>1.93</v>
      </c>
      <c r="AL99" s="2" t="n">
        <v>2.36</v>
      </c>
      <c r="AM99" s="2" t="n">
        <v>2.48</v>
      </c>
      <c r="AN99" s="2" t="n">
        <v>3.24</v>
      </c>
      <c r="AO99" s="2" t="n">
        <v>2.46</v>
      </c>
      <c r="AP99" s="2" t="n">
        <v>2.36</v>
      </c>
      <c r="AQ99" s="2" t="n">
        <v>2.51</v>
      </c>
      <c r="AR99" s="2" t="n">
        <v>2.54</v>
      </c>
      <c r="AS99" s="2" t="n">
        <v>3.29</v>
      </c>
      <c r="AT99" s="2" t="n">
        <v>2.26</v>
      </c>
      <c r="AU99" s="2" t="n">
        <v>2.37</v>
      </c>
      <c r="AV99" s="2" t="n">
        <v>2.33</v>
      </c>
      <c r="AW99" s="8" t="n">
        <v>2.32741935483871</v>
      </c>
      <c r="AX99" s="8"/>
      <c r="AY99" s="8" t="n">
        <v>2.36225806451613</v>
      </c>
      <c r="AZ99" s="8" t="n">
        <v>2.15790322580645</v>
      </c>
      <c r="BA99" s="8" t="n">
        <v>2.15306451612903</v>
      </c>
      <c r="BB99" s="8" t="n">
        <v>2.11741935483871</v>
      </c>
      <c r="BC99" s="8" t="n">
        <v>2.20483870967742</v>
      </c>
      <c r="BD99" s="8" t="n">
        <v>2.25</v>
      </c>
      <c r="BE99" s="8" t="n">
        <v>2.27016129032258</v>
      </c>
      <c r="BF99" s="8" t="n">
        <v>1.87661290322581</v>
      </c>
      <c r="BG99" s="8" t="n">
        <v>2.42870967741936</v>
      </c>
      <c r="BH99" s="8" t="n">
        <v>2.84838709677419</v>
      </c>
      <c r="BI99" s="8"/>
      <c r="BJ99" s="8"/>
      <c r="BK99" s="9" t="n">
        <v>0.72253076399792</v>
      </c>
      <c r="BL99" s="9" t="n">
        <v>0.655627687802093</v>
      </c>
    </row>
    <row r="100" customFormat="false" ht="12.75" hidden="false" customHeight="false" outlineLevel="0" collapsed="false">
      <c r="A100" s="1" t="s">
        <v>168</v>
      </c>
      <c r="B100" s="7" t="n">
        <v>2.309</v>
      </c>
      <c r="C100" s="7" t="n">
        <v>2.269</v>
      </c>
      <c r="D100" s="7" t="n">
        <v>2.17</v>
      </c>
      <c r="E100" s="7" t="n">
        <v>2.3717</v>
      </c>
      <c r="F100" s="2" t="n">
        <v>1.036</v>
      </c>
      <c r="G100" s="2" t="n">
        <v>2.16</v>
      </c>
      <c r="H100" s="2" t="n">
        <v>2.38</v>
      </c>
      <c r="I100" s="2" t="n">
        <v>2.37</v>
      </c>
      <c r="J100" s="2" t="n">
        <v>2.04</v>
      </c>
      <c r="K100" s="2" t="n">
        <v>2.44</v>
      </c>
      <c r="L100" s="2" t="n">
        <v>2.08</v>
      </c>
      <c r="M100" s="2" t="n">
        <v>2.06</v>
      </c>
      <c r="N100" s="2" t="n">
        <v>2.28</v>
      </c>
      <c r="O100" s="2"/>
      <c r="P100" s="2" t="n">
        <v>2.27</v>
      </c>
      <c r="Q100" s="2" t="n">
        <v>2.22</v>
      </c>
      <c r="R100" s="2" t="n">
        <v>2.18</v>
      </c>
      <c r="S100" s="2" t="n">
        <v>2.04</v>
      </c>
      <c r="T100" s="2" t="n">
        <v>2.1</v>
      </c>
      <c r="U100" s="2" t="n">
        <v>2.39</v>
      </c>
      <c r="V100" s="2" t="n">
        <v>2.15</v>
      </c>
      <c r="W100" s="2" t="n">
        <v>2.14</v>
      </c>
      <c r="X100" s="2" t="n">
        <v>1.9919</v>
      </c>
      <c r="Y100" s="2" t="n">
        <v>2.16</v>
      </c>
      <c r="Z100" s="2" t="n">
        <v>2.16</v>
      </c>
      <c r="AA100" s="2" t="n">
        <v>2.18</v>
      </c>
      <c r="AB100" s="2" t="n">
        <v>2.17</v>
      </c>
      <c r="AC100" s="2" t="n">
        <v>2.05</v>
      </c>
      <c r="AD100" s="2" t="n">
        <v>2.16</v>
      </c>
      <c r="AE100" s="2" t="n">
        <v>2.15</v>
      </c>
      <c r="AF100" s="2"/>
      <c r="AG100" s="2" t="n">
        <v>2.05</v>
      </c>
      <c r="AH100" s="2" t="n">
        <v>2.15</v>
      </c>
      <c r="AI100" s="2" t="n">
        <v>2.15</v>
      </c>
      <c r="AK100" s="2" t="n">
        <v>2.04</v>
      </c>
      <c r="AL100" s="2" t="n">
        <v>2.28</v>
      </c>
      <c r="AM100" s="2" t="n">
        <v>2.22</v>
      </c>
      <c r="AN100" s="2" t="n">
        <v>2.83</v>
      </c>
      <c r="AO100" s="2" t="n">
        <v>2.2</v>
      </c>
      <c r="AP100" s="2" t="n">
        <v>2.14</v>
      </c>
      <c r="AQ100" s="2" t="n">
        <v>2.25</v>
      </c>
      <c r="AR100" s="2" t="n">
        <v>2.28</v>
      </c>
      <c r="AS100" s="2" t="n">
        <v>2.95</v>
      </c>
      <c r="AT100" s="2" t="n">
        <v>2.1</v>
      </c>
      <c r="AU100" s="2" t="n">
        <v>2.15</v>
      </c>
      <c r="AV100" s="2" t="n">
        <v>2.15</v>
      </c>
      <c r="AW100" s="8" t="n">
        <v>2.11145161290323</v>
      </c>
      <c r="AX100" s="8"/>
      <c r="AY100" s="8" t="n">
        <v>2.1591935483871</v>
      </c>
      <c r="AZ100" s="8" t="n">
        <v>1.94725806451613</v>
      </c>
      <c r="BA100" s="8" t="n">
        <v>1.93758064516129</v>
      </c>
      <c r="BB100" s="8" t="n">
        <v>1.93435483870968</v>
      </c>
      <c r="BC100" s="8" t="n">
        <v>2.03983870967742</v>
      </c>
      <c r="BD100" s="8" t="n">
        <v>2.07612903225806</v>
      </c>
      <c r="BE100" s="8" t="n">
        <v>2.24983870967742</v>
      </c>
      <c r="BF100" s="8" t="n">
        <v>1.91451612903226</v>
      </c>
      <c r="BG100" s="8" t="n">
        <v>2.23322580645161</v>
      </c>
      <c r="BH100" s="8" t="n">
        <v>2.55848387096774</v>
      </c>
      <c r="BI100" s="8"/>
      <c r="BJ100" s="8"/>
      <c r="BK100" s="9" t="n">
        <v>0.337734631568399</v>
      </c>
      <c r="BL100" s="9" t="n">
        <v>0.38683802330185</v>
      </c>
    </row>
    <row r="101" customFormat="false" ht="12.75" hidden="false" customHeight="false" outlineLevel="0" collapsed="false">
      <c r="A101" s="1" t="s">
        <v>169</v>
      </c>
      <c r="B101" s="7" t="n">
        <v>2.001</v>
      </c>
      <c r="C101" s="7" t="n">
        <v>2.0357</v>
      </c>
      <c r="D101" s="7" t="n">
        <v>1.945</v>
      </c>
      <c r="E101" s="7" t="n">
        <v>2.1417</v>
      </c>
      <c r="F101" s="2" t="n">
        <v>1.07</v>
      </c>
      <c r="G101" s="2" t="n">
        <v>1.92</v>
      </c>
      <c r="H101" s="2" t="n">
        <v>2.12</v>
      </c>
      <c r="I101" s="2" t="n">
        <v>2.09</v>
      </c>
      <c r="J101" s="2" t="n">
        <v>1.7</v>
      </c>
      <c r="K101" s="2" t="n">
        <v>2.15</v>
      </c>
      <c r="L101" s="2" t="n">
        <v>1.84</v>
      </c>
      <c r="M101" s="2" t="n">
        <v>1.76</v>
      </c>
      <c r="N101" s="2" t="n">
        <v>2.02</v>
      </c>
      <c r="O101" s="2"/>
      <c r="P101" s="2" t="n">
        <v>2.04</v>
      </c>
      <c r="Q101" s="2" t="n">
        <v>2.01</v>
      </c>
      <c r="R101" s="2" t="n">
        <v>1.99</v>
      </c>
      <c r="S101" s="2" t="n">
        <v>1.69</v>
      </c>
      <c r="T101" s="2" t="n">
        <v>1.76</v>
      </c>
      <c r="U101" s="2" t="n">
        <v>2.18</v>
      </c>
      <c r="V101" s="2" t="n">
        <v>1.92</v>
      </c>
      <c r="W101" s="2" t="n">
        <v>1.92</v>
      </c>
      <c r="X101" s="2" t="n">
        <v>2.1229</v>
      </c>
      <c r="Y101" s="2" t="n">
        <v>1.93</v>
      </c>
      <c r="Z101" s="2" t="n">
        <v>1.96</v>
      </c>
      <c r="AA101" s="2" t="n">
        <v>1.95</v>
      </c>
      <c r="AB101" s="2" t="n">
        <v>1.96</v>
      </c>
      <c r="AC101" s="2" t="n">
        <v>1.86</v>
      </c>
      <c r="AD101" s="2" t="n">
        <v>1.94</v>
      </c>
      <c r="AE101" s="2" t="n">
        <v>1.92</v>
      </c>
      <c r="AF101" s="2"/>
      <c r="AG101" s="2" t="n">
        <v>1.69</v>
      </c>
      <c r="AH101" s="2" t="n">
        <v>1.93</v>
      </c>
      <c r="AI101" s="2" t="n">
        <v>1.93</v>
      </c>
      <c r="AK101" s="2" t="n">
        <v>1.68</v>
      </c>
      <c r="AL101" s="2" t="n">
        <v>2.11</v>
      </c>
      <c r="AM101" s="2" t="n">
        <v>1.97</v>
      </c>
      <c r="AN101" s="2" t="n">
        <v>2.33</v>
      </c>
      <c r="AO101" s="2" t="n">
        <v>1.94</v>
      </c>
      <c r="AP101" s="2" t="n">
        <v>1.92</v>
      </c>
      <c r="AQ101" s="2" t="n">
        <v>1.99</v>
      </c>
      <c r="AR101" s="2" t="n">
        <v>2.03</v>
      </c>
      <c r="AS101" s="2" t="n">
        <v>2.4</v>
      </c>
      <c r="AT101" s="2" t="n">
        <v>1.9</v>
      </c>
      <c r="AU101" s="2" t="n">
        <v>1.92</v>
      </c>
      <c r="AV101" s="2" t="n">
        <v>1.92</v>
      </c>
      <c r="AW101" s="8" t="n">
        <v>2.21857142857143</v>
      </c>
      <c r="AX101" s="8"/>
      <c r="AY101" s="8" t="n">
        <v>2.24607142857143</v>
      </c>
      <c r="AZ101" s="8" t="n">
        <v>2.04017857142857</v>
      </c>
      <c r="BA101" s="8" t="n">
        <v>2.01428571428571</v>
      </c>
      <c r="BB101" s="8" t="n">
        <v>1.82678571428571</v>
      </c>
      <c r="BC101" s="8" t="n">
        <v>2.115</v>
      </c>
      <c r="BD101" s="8" t="n">
        <v>2.20392857142857</v>
      </c>
      <c r="BE101" s="8" t="n">
        <v>2.24107142857143</v>
      </c>
      <c r="BF101" s="8" t="n">
        <v>1.25625</v>
      </c>
      <c r="BG101" s="8" t="n">
        <v>2.30517857142857</v>
      </c>
      <c r="BH101" s="8" t="n">
        <v>2.43057142857143</v>
      </c>
      <c r="BI101" s="8"/>
      <c r="BJ101" s="8"/>
      <c r="BK101" s="9" t="n">
        <v>0.309070310956954</v>
      </c>
      <c r="BL101" s="9" t="n">
        <v>0.48906142438162</v>
      </c>
    </row>
    <row r="102" customFormat="false" ht="12.75" hidden="false" customHeight="false" outlineLevel="0" collapsed="false">
      <c r="A102" s="1" t="s">
        <v>170</v>
      </c>
      <c r="B102" s="7" t="n">
        <v>2.286</v>
      </c>
      <c r="C102" s="7" t="n">
        <v>2.227</v>
      </c>
      <c r="D102" s="7" t="n">
        <v>2.163</v>
      </c>
      <c r="E102" s="7" t="n">
        <v>1.9037</v>
      </c>
      <c r="F102" s="2" t="n">
        <v>1.223</v>
      </c>
      <c r="G102" s="2" t="n">
        <v>2.15</v>
      </c>
      <c r="H102" s="2" t="n">
        <v>2.37</v>
      </c>
      <c r="I102" s="2" t="n">
        <v>2.3</v>
      </c>
      <c r="J102" s="2" t="n">
        <v>1.88</v>
      </c>
      <c r="K102" s="2" t="n">
        <v>2.4</v>
      </c>
      <c r="L102" s="2" t="n">
        <v>2.04</v>
      </c>
      <c r="M102" s="2" t="n">
        <v>2.01</v>
      </c>
      <c r="N102" s="2" t="n">
        <v>2.25</v>
      </c>
      <c r="O102" s="2"/>
      <c r="P102" s="2" t="n">
        <v>2.26</v>
      </c>
      <c r="Q102" s="2" t="n">
        <v>2.23</v>
      </c>
      <c r="R102" s="2" t="n">
        <v>2.19</v>
      </c>
      <c r="S102" s="2" t="n">
        <v>1.88</v>
      </c>
      <c r="T102" s="2" t="n">
        <v>1.9</v>
      </c>
      <c r="U102" s="2" t="n">
        <v>2.39</v>
      </c>
      <c r="V102" s="2" t="n">
        <v>2.18</v>
      </c>
      <c r="W102" s="2" t="n">
        <v>2.15</v>
      </c>
      <c r="X102" s="2" t="n">
        <v>2.1673</v>
      </c>
      <c r="Y102" s="2" t="n">
        <v>2.17</v>
      </c>
      <c r="Z102" s="2" t="n">
        <v>2.19</v>
      </c>
      <c r="AA102" s="2" t="n">
        <v>2.16</v>
      </c>
      <c r="AB102" s="2" t="n">
        <v>2.15</v>
      </c>
      <c r="AC102" s="2" t="n">
        <v>2.06</v>
      </c>
      <c r="AD102" s="2" t="n">
        <v>2.16</v>
      </c>
      <c r="AE102" s="2" t="n">
        <v>2.14</v>
      </c>
      <c r="AF102" s="2"/>
      <c r="AG102" s="2" t="n">
        <v>1.87</v>
      </c>
      <c r="AH102" s="2" t="n">
        <v>2.16</v>
      </c>
      <c r="AI102" s="2" t="n">
        <v>2.15</v>
      </c>
      <c r="AK102" s="2" t="n">
        <v>1.86</v>
      </c>
      <c r="AL102" s="2" t="n">
        <v>2.34</v>
      </c>
      <c r="AM102" s="2" t="n">
        <v>2.2</v>
      </c>
      <c r="AN102" s="2" t="n">
        <v>2.47</v>
      </c>
      <c r="AO102" s="2" t="n">
        <v>2.19</v>
      </c>
      <c r="AP102" s="2" t="n">
        <v>2.16</v>
      </c>
      <c r="AQ102" s="2" t="n">
        <v>2.23</v>
      </c>
      <c r="AR102" s="2" t="n">
        <v>2.27</v>
      </c>
      <c r="AS102" s="2" t="n">
        <v>2.49</v>
      </c>
      <c r="AT102" s="2" t="n">
        <v>2.12</v>
      </c>
      <c r="AU102" s="2" t="n">
        <v>2.15</v>
      </c>
      <c r="AV102" s="2" t="n">
        <v>2.15</v>
      </c>
      <c r="AW102" s="8" t="n">
        <v>2.22241935483871</v>
      </c>
      <c r="AX102" s="8"/>
      <c r="AY102" s="8" t="n">
        <v>2.31096774193548</v>
      </c>
      <c r="AZ102" s="8" t="n">
        <v>2.10677419354839</v>
      </c>
      <c r="BA102" s="8" t="n">
        <v>2.08354838709677</v>
      </c>
      <c r="BB102" s="8" t="n">
        <v>1.97193548387097</v>
      </c>
      <c r="BC102" s="8" t="n">
        <v>2.16370967741935</v>
      </c>
      <c r="BD102" s="8" t="n">
        <v>2.23274193548387</v>
      </c>
      <c r="BE102" s="8" t="n">
        <v>2.365</v>
      </c>
      <c r="BF102" s="8" t="n">
        <v>1.45548387096774</v>
      </c>
      <c r="BG102" s="8" t="n">
        <v>2.34790322580645</v>
      </c>
      <c r="BH102" s="8" t="n">
        <v>2.50258064516129</v>
      </c>
      <c r="BI102" s="8"/>
      <c r="BJ102" s="8"/>
      <c r="BK102" s="9" t="n">
        <v>0.275675026193769</v>
      </c>
      <c r="BL102" s="9" t="n">
        <v>0.297538581833341</v>
      </c>
    </row>
    <row r="103" customFormat="false" ht="12.75" hidden="false" customHeight="false" outlineLevel="0" collapsed="false">
      <c r="A103" s="1" t="s">
        <v>171</v>
      </c>
      <c r="B103" s="7" t="n">
        <v>2.3</v>
      </c>
      <c r="C103" s="7" t="n">
        <v>2.3343</v>
      </c>
      <c r="D103" s="7" t="n">
        <v>2.239</v>
      </c>
      <c r="E103" s="7" t="n">
        <v>2.1327</v>
      </c>
      <c r="F103" s="2" t="n">
        <v>1.323</v>
      </c>
      <c r="G103" s="2" t="n">
        <v>2.19</v>
      </c>
      <c r="H103" s="2" t="n">
        <v>2.45</v>
      </c>
      <c r="I103" s="2" t="n">
        <v>2.38</v>
      </c>
      <c r="J103" s="2" t="n">
        <v>1.9</v>
      </c>
      <c r="K103" s="2" t="n">
        <v>2.5</v>
      </c>
      <c r="L103" s="2" t="n">
        <v>2.12</v>
      </c>
      <c r="M103" s="2" t="n">
        <v>2.06</v>
      </c>
      <c r="N103" s="2" t="n">
        <v>2.29</v>
      </c>
      <c r="O103" s="2"/>
      <c r="P103" s="2" t="n">
        <v>2.32</v>
      </c>
      <c r="Q103" s="2" t="n">
        <v>2.29</v>
      </c>
      <c r="R103" s="2" t="n">
        <v>2.29</v>
      </c>
      <c r="S103" s="2" t="n">
        <v>1.9</v>
      </c>
      <c r="T103" s="2" t="n">
        <v>1.98</v>
      </c>
      <c r="U103" s="2" t="n">
        <v>2.47</v>
      </c>
      <c r="V103" s="2" t="n">
        <v>2.23</v>
      </c>
      <c r="W103" s="2" t="n">
        <v>2.19</v>
      </c>
      <c r="X103" s="2" t="n">
        <v>2.3171</v>
      </c>
      <c r="Y103" s="2" t="n">
        <v>2.23</v>
      </c>
      <c r="Z103" s="2" t="n">
        <v>2.23</v>
      </c>
      <c r="AA103" s="2" t="n">
        <v>2.18</v>
      </c>
      <c r="AB103" s="2" t="n">
        <v>2.18</v>
      </c>
      <c r="AC103" s="2" t="n">
        <v>2.06</v>
      </c>
      <c r="AD103" s="2" t="n">
        <v>2.2</v>
      </c>
      <c r="AE103" s="2" t="n">
        <v>2.17</v>
      </c>
      <c r="AF103" s="2"/>
      <c r="AG103" s="2" t="n">
        <v>1.9</v>
      </c>
      <c r="AH103" s="2" t="n">
        <v>2.19</v>
      </c>
      <c r="AI103" s="2" t="n">
        <v>2.19</v>
      </c>
      <c r="AK103" s="2" t="n">
        <v>1.89</v>
      </c>
      <c r="AL103" s="2" t="n">
        <v>2.37</v>
      </c>
      <c r="AM103" s="2" t="n">
        <v>2.26</v>
      </c>
      <c r="AN103" s="2" t="n">
        <v>2.57</v>
      </c>
      <c r="AO103" s="2" t="n">
        <v>2.24</v>
      </c>
      <c r="AP103" s="2" t="n">
        <v>2.22</v>
      </c>
      <c r="AQ103" s="2" t="n">
        <v>2.3</v>
      </c>
      <c r="AR103" s="2" t="n">
        <v>2.32</v>
      </c>
      <c r="AS103" s="2" t="n">
        <v>2.56</v>
      </c>
      <c r="AT103" s="2" t="n">
        <v>2.19</v>
      </c>
      <c r="AU103" s="2" t="n">
        <v>2.18</v>
      </c>
      <c r="AV103" s="2" t="n">
        <v>2.21</v>
      </c>
      <c r="AW103" s="8" t="n">
        <v>2.44133333333333</v>
      </c>
      <c r="AX103" s="8"/>
      <c r="AY103" s="8" t="n">
        <v>2.50316666666667</v>
      </c>
      <c r="AZ103" s="8" t="n">
        <v>2.25666666666667</v>
      </c>
      <c r="BA103" s="8" t="n">
        <v>2.16133333333333</v>
      </c>
      <c r="BB103" s="8" t="n">
        <v>2.13183333333333</v>
      </c>
      <c r="BC103" s="8" t="n">
        <v>2.32933333333333</v>
      </c>
      <c r="BD103" s="8" t="n">
        <v>2.44883333333333</v>
      </c>
      <c r="BE103" s="8" t="n">
        <v>2.51966666666667</v>
      </c>
      <c r="BF103" s="8" t="n">
        <v>1.81216666666667</v>
      </c>
      <c r="BG103" s="8" t="n">
        <v>2.58966666666667</v>
      </c>
      <c r="BH103" s="8" t="n">
        <v>2.70283333333333</v>
      </c>
      <c r="BI103" s="8"/>
      <c r="BJ103" s="8"/>
      <c r="BK103" s="9" t="n">
        <v>0.427581843620816</v>
      </c>
      <c r="BL103" s="9" t="n">
        <v>0.480905491873827</v>
      </c>
    </row>
    <row r="104" customFormat="false" ht="12.75" hidden="false" customHeight="false" outlineLevel="0" collapsed="false">
      <c r="A104" s="1" t="s">
        <v>172</v>
      </c>
      <c r="B104" s="7" t="n">
        <v>2.262</v>
      </c>
      <c r="C104" s="7" t="n">
        <v>2.29</v>
      </c>
      <c r="D104" s="7" t="n">
        <v>2.202</v>
      </c>
      <c r="E104" s="7" t="n">
        <v>2.217</v>
      </c>
      <c r="F104" s="2" t="n">
        <v>1.581</v>
      </c>
      <c r="G104" s="2" t="n">
        <v>2.18</v>
      </c>
      <c r="H104" s="2" t="n">
        <v>2.42</v>
      </c>
      <c r="I104" s="2" t="n">
        <v>2.36</v>
      </c>
      <c r="J104" s="2" t="n">
        <v>1.96</v>
      </c>
      <c r="K104" s="2" t="n">
        <v>2.46</v>
      </c>
      <c r="L104" s="2" t="n">
        <v>2.1</v>
      </c>
      <c r="M104" s="2" t="n">
        <v>2</v>
      </c>
      <c r="N104" s="2" t="n">
        <v>2.25</v>
      </c>
      <c r="O104" s="2"/>
      <c r="P104" s="2" t="n">
        <v>2.27</v>
      </c>
      <c r="Q104" s="2" t="n">
        <v>2.27</v>
      </c>
      <c r="R104" s="2" t="n">
        <v>2.25</v>
      </c>
      <c r="S104" s="2" t="n">
        <v>1.97</v>
      </c>
      <c r="T104" s="2" t="n">
        <v>2.14</v>
      </c>
      <c r="U104" s="2" t="n">
        <v>2.42</v>
      </c>
      <c r="V104" s="2" t="n">
        <v>2.2</v>
      </c>
      <c r="W104" s="2" t="n">
        <v>2.17</v>
      </c>
      <c r="X104" s="2" t="n">
        <v>2.0565</v>
      </c>
      <c r="Y104" s="2" t="n">
        <v>2.2</v>
      </c>
      <c r="Z104" s="2" t="n">
        <v>2.22</v>
      </c>
      <c r="AA104" s="2" t="n">
        <v>2.16</v>
      </c>
      <c r="AB104" s="2" t="n">
        <v>2.15</v>
      </c>
      <c r="AC104" s="2" t="n">
        <v>2.05</v>
      </c>
      <c r="AD104" s="2" t="n">
        <v>2.18</v>
      </c>
      <c r="AE104" s="2" t="n">
        <v>2.15</v>
      </c>
      <c r="AF104" s="2"/>
      <c r="AG104" s="2" t="n">
        <v>1.98</v>
      </c>
      <c r="AH104" s="2" t="n">
        <v>2.17</v>
      </c>
      <c r="AI104" s="2" t="n">
        <v>2.18</v>
      </c>
      <c r="AK104" s="2" t="n">
        <v>1.97</v>
      </c>
      <c r="AL104" s="2" t="n">
        <v>2.34</v>
      </c>
      <c r="AM104" s="2" t="n">
        <v>2.23</v>
      </c>
      <c r="AN104" s="2" t="n">
        <v>2.52</v>
      </c>
      <c r="AO104" s="2" t="n">
        <v>2.22</v>
      </c>
      <c r="AP104" s="2" t="n">
        <v>2.2</v>
      </c>
      <c r="AQ104" s="2" t="n">
        <v>2.25</v>
      </c>
      <c r="AR104" s="2" t="n">
        <v>2.29</v>
      </c>
      <c r="AS104" s="2" t="n">
        <v>2.53</v>
      </c>
      <c r="AT104" s="2" t="n">
        <v>2.16</v>
      </c>
      <c r="AU104" s="2" t="n">
        <v>2.16</v>
      </c>
      <c r="AV104" s="2" t="n">
        <v>2.19</v>
      </c>
      <c r="AW104" s="8" t="n">
        <v>2.12322580645161</v>
      </c>
      <c r="AX104" s="8"/>
      <c r="AY104" s="8" t="n">
        <v>2.23887096774193</v>
      </c>
      <c r="AZ104" s="8" t="n">
        <v>1.94709677419355</v>
      </c>
      <c r="BA104" s="8" t="n">
        <v>1.86112903225806</v>
      </c>
      <c r="BB104" s="8" t="n">
        <v>1.78822580645161</v>
      </c>
      <c r="BC104" s="8" t="n">
        <v>2.04145161290323</v>
      </c>
      <c r="BD104" s="8" t="n">
        <v>2.1391935483871</v>
      </c>
      <c r="BE104" s="8" t="n">
        <v>2.16064516129032</v>
      </c>
      <c r="BF104" s="8" t="n">
        <v>1.44403225806452</v>
      </c>
      <c r="BG104" s="8" t="n">
        <v>2.28129032258065</v>
      </c>
      <c r="BH104" s="8" t="n">
        <v>2.37870967741935</v>
      </c>
      <c r="BI104" s="8"/>
      <c r="BJ104" s="8"/>
      <c r="BK104" s="9" t="n">
        <v>0.338009021271364</v>
      </c>
      <c r="BL104" s="9" t="n">
        <v>0.349653446744208</v>
      </c>
    </row>
    <row r="105" customFormat="false" ht="12.75" hidden="false" customHeight="false" outlineLevel="0" collapsed="false">
      <c r="A105" s="1" t="s">
        <v>173</v>
      </c>
      <c r="B105" s="7" t="n">
        <v>2.017</v>
      </c>
      <c r="C105" s="7" t="n">
        <v>2.0687</v>
      </c>
      <c r="D105" s="7" t="n">
        <v>1.959</v>
      </c>
      <c r="E105" s="7" t="n">
        <v>2.1923</v>
      </c>
      <c r="F105" s="2" t="n">
        <v>1.316</v>
      </c>
      <c r="G105" s="2" t="n">
        <v>1.95</v>
      </c>
      <c r="H105" s="2" t="n">
        <v>2.16</v>
      </c>
      <c r="I105" s="2" t="n">
        <v>2.14</v>
      </c>
      <c r="J105" s="2" t="n">
        <v>1.64</v>
      </c>
      <c r="K105" s="2" t="n">
        <v>2.19</v>
      </c>
      <c r="L105" s="2" t="n">
        <v>1.86</v>
      </c>
      <c r="M105" s="2" t="n">
        <v>1.75</v>
      </c>
      <c r="N105" s="2" t="n">
        <v>2.03</v>
      </c>
      <c r="O105" s="2"/>
      <c r="P105" s="2" t="n">
        <v>2.03</v>
      </c>
      <c r="Q105" s="2" t="n">
        <v>2.05</v>
      </c>
      <c r="R105" s="2" t="n">
        <v>2.02</v>
      </c>
      <c r="S105" s="2" t="n">
        <v>1.65</v>
      </c>
      <c r="T105" s="2" t="n">
        <v>1.66</v>
      </c>
      <c r="U105" s="2" t="n">
        <v>2.18</v>
      </c>
      <c r="V105" s="2" t="n">
        <v>1.97</v>
      </c>
      <c r="W105" s="2" t="n">
        <v>1.94</v>
      </c>
      <c r="X105" s="2" t="n">
        <v>2.072</v>
      </c>
      <c r="Y105" s="2" t="n">
        <v>1.96</v>
      </c>
      <c r="Z105" s="2" t="n">
        <v>1.98</v>
      </c>
      <c r="AA105" s="2" t="n">
        <v>1.93</v>
      </c>
      <c r="AB105" s="2" t="n">
        <v>1.92</v>
      </c>
      <c r="AC105" s="2" t="n">
        <v>1.84</v>
      </c>
      <c r="AD105" s="2" t="n">
        <v>1.96</v>
      </c>
      <c r="AE105" s="2" t="n">
        <v>1.92</v>
      </c>
      <c r="AF105" s="2"/>
      <c r="AG105" s="2" t="n">
        <v>1.64</v>
      </c>
      <c r="AH105" s="2" t="n">
        <v>1.95</v>
      </c>
      <c r="AI105" s="2" t="n">
        <v>1.94</v>
      </c>
      <c r="AK105" s="2" t="n">
        <v>1.62</v>
      </c>
      <c r="AL105" s="2" t="n">
        <v>2.07</v>
      </c>
      <c r="AM105" s="2" t="n">
        <v>1.98</v>
      </c>
      <c r="AN105" s="2" t="n">
        <v>2.25</v>
      </c>
      <c r="AO105" s="2" t="n">
        <v>1.96</v>
      </c>
      <c r="AP105" s="2" t="n">
        <v>1.95</v>
      </c>
      <c r="AQ105" s="2" t="n">
        <v>2</v>
      </c>
      <c r="AR105" s="2" t="n">
        <v>2.03</v>
      </c>
      <c r="AS105" s="2" t="n">
        <v>2.26</v>
      </c>
      <c r="AT105" s="2" t="n">
        <v>1.94</v>
      </c>
      <c r="AU105" s="2" t="n">
        <v>1.93</v>
      </c>
      <c r="AV105" s="2" t="n">
        <v>1.95</v>
      </c>
      <c r="AW105" s="8" t="n">
        <v>2.1555</v>
      </c>
      <c r="AX105" s="8"/>
      <c r="AY105" s="8" t="n">
        <v>2.21916666666667</v>
      </c>
      <c r="AZ105" s="8" t="n">
        <v>1.93533333333333</v>
      </c>
      <c r="BA105" s="8" t="n">
        <v>1.63983333333333</v>
      </c>
      <c r="BB105" s="8" t="n">
        <v>1.513</v>
      </c>
      <c r="BC105" s="8" t="n">
        <v>2.05483333333333</v>
      </c>
      <c r="BD105" s="8" t="n">
        <v>2.1835</v>
      </c>
      <c r="BE105" s="8" t="n">
        <v>2.01083333333333</v>
      </c>
      <c r="BF105" s="8" t="n">
        <v>1.37983333333333</v>
      </c>
      <c r="BG105" s="8" t="n">
        <v>2.245</v>
      </c>
      <c r="BH105" s="8" t="n">
        <v>2.34033333333333</v>
      </c>
      <c r="BI105" s="8"/>
      <c r="BJ105" s="8"/>
      <c r="BK105" s="9" t="n">
        <v>0.365612842017153</v>
      </c>
      <c r="BL105" s="9" t="n">
        <v>0.556103401851528</v>
      </c>
    </row>
    <row r="106" customFormat="false" ht="12.75" hidden="false" customHeight="false" outlineLevel="0" collapsed="false">
      <c r="A106" s="1" t="s">
        <v>174</v>
      </c>
      <c r="B106" s="7" t="n">
        <v>2.358</v>
      </c>
      <c r="C106" s="7" t="n">
        <v>2.3527</v>
      </c>
      <c r="D106" s="7" t="n">
        <v>2.322</v>
      </c>
      <c r="E106" s="7" t="n">
        <v>1.9693</v>
      </c>
      <c r="F106" s="2" t="n">
        <v>1.307</v>
      </c>
      <c r="G106" s="2" t="n">
        <v>2.27</v>
      </c>
      <c r="H106" s="2" t="n">
        <v>2.46</v>
      </c>
      <c r="I106" s="2" t="n">
        <v>2.42</v>
      </c>
      <c r="J106" s="2" t="n">
        <v>1.61</v>
      </c>
      <c r="K106" s="2" t="n">
        <v>2.47</v>
      </c>
      <c r="L106" s="2" t="n">
        <v>2.18</v>
      </c>
      <c r="M106" s="2" t="n">
        <v>1.86</v>
      </c>
      <c r="N106" s="2" t="n">
        <v>2.36</v>
      </c>
      <c r="O106" s="2"/>
      <c r="P106" s="2" t="n">
        <v>2.37</v>
      </c>
      <c r="Q106" s="2" t="n">
        <v>2.38</v>
      </c>
      <c r="R106" s="2" t="n">
        <v>2.36</v>
      </c>
      <c r="S106" s="2" t="n">
        <v>1.62</v>
      </c>
      <c r="T106" s="2" t="n">
        <v>1.8</v>
      </c>
      <c r="U106" s="2" t="n">
        <v>2.43</v>
      </c>
      <c r="V106" s="2" t="n">
        <v>2.31</v>
      </c>
      <c r="W106" s="2" t="n">
        <v>2.27</v>
      </c>
      <c r="X106" s="2" t="n">
        <v>2.0748</v>
      </c>
      <c r="Y106" s="2" t="n">
        <v>2.29</v>
      </c>
      <c r="Z106" s="2" t="n">
        <v>2.31</v>
      </c>
      <c r="AA106" s="2" t="n">
        <v>2.27</v>
      </c>
      <c r="AB106" s="2" t="n">
        <v>2.26</v>
      </c>
      <c r="AC106" s="2" t="n">
        <v>2.15</v>
      </c>
      <c r="AD106" s="2" t="n">
        <v>2.3</v>
      </c>
      <c r="AE106" s="2" t="n">
        <v>2.26</v>
      </c>
      <c r="AF106" s="2"/>
      <c r="AG106" s="2" t="n">
        <v>1.62</v>
      </c>
      <c r="AH106" s="2" t="n">
        <v>2.29</v>
      </c>
      <c r="AI106" s="2" t="n">
        <v>2.27</v>
      </c>
      <c r="AK106" s="2" t="n">
        <v>1.61</v>
      </c>
      <c r="AL106" s="2" t="n">
        <v>2.22</v>
      </c>
      <c r="AM106" s="2" t="n">
        <v>2.28</v>
      </c>
      <c r="AN106" s="2" t="n">
        <v>2.58</v>
      </c>
      <c r="AO106" s="2" t="n">
        <v>2.3</v>
      </c>
      <c r="AP106" s="2" t="n">
        <v>2.27</v>
      </c>
      <c r="AQ106" s="2" t="n">
        <v>2.33</v>
      </c>
      <c r="AR106" s="2" t="n">
        <v>2.37</v>
      </c>
      <c r="AS106" s="2" t="n">
        <v>2.59</v>
      </c>
      <c r="AT106" s="2" t="n">
        <v>2.28</v>
      </c>
      <c r="AU106" s="2" t="n">
        <v>2.27</v>
      </c>
      <c r="AV106" s="2" t="n">
        <v>2.28</v>
      </c>
      <c r="AW106" s="8" t="n">
        <v>2.19612903225807</v>
      </c>
      <c r="AX106" s="8"/>
      <c r="AY106" s="8" t="n">
        <v>2.23096774193548</v>
      </c>
      <c r="AZ106" s="8" t="n">
        <v>2.1058064516129</v>
      </c>
      <c r="BA106" s="8" t="n">
        <v>1.85870967741936</v>
      </c>
      <c r="BB106" s="8" t="n">
        <v>1.72951612903226</v>
      </c>
      <c r="BC106" s="8" t="n">
        <v>2.10016129032258</v>
      </c>
      <c r="BD106" s="8" t="n">
        <v>2.22564516129032</v>
      </c>
      <c r="BE106" s="8" t="n">
        <v>2.3241935483871</v>
      </c>
      <c r="BF106" s="8" t="n">
        <v>1.48467741935484</v>
      </c>
      <c r="BG106" s="8" t="n">
        <v>2.3391935483871</v>
      </c>
      <c r="BH106" s="8" t="n">
        <v>2.46693548387097</v>
      </c>
      <c r="BI106" s="8"/>
      <c r="BJ106" s="8"/>
      <c r="BK106" s="9" t="n">
        <v>0.331256732470567</v>
      </c>
      <c r="BL106" s="9" t="n">
        <v>0.402873692141519</v>
      </c>
    </row>
    <row r="107" customFormat="false" ht="12.75" hidden="false" customHeight="false" outlineLevel="0" collapsed="false">
      <c r="A107" s="1" t="s">
        <v>175</v>
      </c>
      <c r="B107" s="7" t="n">
        <v>1.932</v>
      </c>
      <c r="C107" s="7" t="n">
        <v>1.942</v>
      </c>
      <c r="D107" s="7" t="n">
        <v>1.878</v>
      </c>
      <c r="E107" s="7" t="n">
        <v>1.92</v>
      </c>
      <c r="F107" s="2" t="n">
        <v>1.36</v>
      </c>
      <c r="G107" s="2" t="n">
        <v>1.84</v>
      </c>
      <c r="H107" s="2" t="n">
        <v>2.05</v>
      </c>
      <c r="I107" s="2" t="n">
        <v>1.98</v>
      </c>
      <c r="J107" s="2" t="n">
        <v>1.73</v>
      </c>
      <c r="K107" s="2" t="n">
        <v>2.06</v>
      </c>
      <c r="L107" s="2" t="n">
        <v>1.9</v>
      </c>
      <c r="M107" s="2" t="n">
        <v>1.81</v>
      </c>
      <c r="N107" s="2" t="n">
        <v>1.92</v>
      </c>
      <c r="O107" s="2"/>
      <c r="P107" s="2" t="n">
        <v>1.93</v>
      </c>
      <c r="Q107" s="2" t="n">
        <v>1.96</v>
      </c>
      <c r="R107" s="2" t="n">
        <v>1.93</v>
      </c>
      <c r="S107" s="2" t="n">
        <v>1.73</v>
      </c>
      <c r="T107" s="2" t="n">
        <v>2.01</v>
      </c>
      <c r="U107" s="2" t="n">
        <v>1.99</v>
      </c>
      <c r="V107" s="2" t="n">
        <v>1.86</v>
      </c>
      <c r="W107" s="2" t="n">
        <v>1.84</v>
      </c>
      <c r="X107" s="2" t="n">
        <v>1.7643</v>
      </c>
      <c r="Y107" s="2" t="n">
        <v>1.85</v>
      </c>
      <c r="Z107" s="2" t="n">
        <v>1.88</v>
      </c>
      <c r="AA107" s="2" t="n">
        <v>1.86</v>
      </c>
      <c r="AB107" s="2" t="n">
        <v>1.84</v>
      </c>
      <c r="AC107" s="2" t="n">
        <v>1.79</v>
      </c>
      <c r="AD107" s="2" t="n">
        <v>1.86</v>
      </c>
      <c r="AE107" s="2" t="n">
        <v>1.83</v>
      </c>
      <c r="AF107" s="2"/>
      <c r="AG107" s="2" t="n">
        <v>1.73</v>
      </c>
      <c r="AH107" s="2" t="n">
        <v>1.86</v>
      </c>
      <c r="AI107" s="2" t="n">
        <v>1.84</v>
      </c>
      <c r="AK107" s="2" t="n">
        <v>1.73</v>
      </c>
      <c r="AL107" s="2" t="n">
        <v>2.3</v>
      </c>
      <c r="AM107" s="2" t="n">
        <v>1.87</v>
      </c>
      <c r="AN107" s="2" t="n">
        <v>2.15</v>
      </c>
      <c r="AO107" s="2" t="n">
        <v>1.86</v>
      </c>
      <c r="AP107" s="2" t="n">
        <v>1.83</v>
      </c>
      <c r="AQ107" s="2" t="n">
        <v>1.91</v>
      </c>
      <c r="AR107" s="2" t="n">
        <v>1.93</v>
      </c>
      <c r="AS107" s="2" t="n">
        <v>2.17</v>
      </c>
      <c r="AT107" s="2" t="n">
        <v>1.92</v>
      </c>
      <c r="AU107" s="2" t="n">
        <v>1.85</v>
      </c>
      <c r="AV107" s="2" t="n">
        <v>1.85</v>
      </c>
      <c r="AW107" s="8" t="n">
        <v>1.84064516129032</v>
      </c>
      <c r="AX107" s="8"/>
      <c r="AY107" s="8" t="n">
        <v>1.90983870967742</v>
      </c>
      <c r="AZ107" s="8" t="n">
        <v>1.7708064516129</v>
      </c>
      <c r="BA107" s="8" t="n">
        <v>1.72564516129032</v>
      </c>
      <c r="BB107" s="8" t="n">
        <v>1.72693548387097</v>
      </c>
      <c r="BC107" s="8" t="n">
        <v>1.75951612903226</v>
      </c>
      <c r="BD107" s="8" t="n">
        <v>1.8708064516129</v>
      </c>
      <c r="BE107" s="8" t="n">
        <v>2.22322580645161</v>
      </c>
      <c r="BF107" s="8" t="n">
        <v>1.54467741935484</v>
      </c>
      <c r="BG107" s="8" t="n">
        <v>1.99516129032258</v>
      </c>
      <c r="BH107" s="8" t="n">
        <v>2.05983870967742</v>
      </c>
      <c r="BI107" s="8"/>
      <c r="BJ107" s="8"/>
      <c r="BK107" s="9" t="n">
        <v>0.371637618303819</v>
      </c>
      <c r="BL107" s="9" t="n">
        <v>0.536807350947425</v>
      </c>
    </row>
    <row r="108" customFormat="false" ht="12.75" hidden="false" customHeight="false" outlineLevel="0" collapsed="false">
      <c r="A108" s="1" t="s">
        <v>176</v>
      </c>
      <c r="B108" s="7" t="n">
        <v>1.672</v>
      </c>
      <c r="C108" s="7" t="n">
        <v>1.754</v>
      </c>
      <c r="D108" s="7" t="n">
        <v>1.497</v>
      </c>
      <c r="E108" s="7" t="n">
        <v>1.575</v>
      </c>
      <c r="F108" s="2" t="n">
        <v>1.1086</v>
      </c>
      <c r="G108" s="2" t="n">
        <v>1.56</v>
      </c>
      <c r="H108" s="2" t="n">
        <v>1.77</v>
      </c>
      <c r="I108" s="2" t="n">
        <v>1.67</v>
      </c>
      <c r="J108" s="2" t="n">
        <v>1.55</v>
      </c>
      <c r="K108" s="2" t="n">
        <v>1.79</v>
      </c>
      <c r="L108" s="2" t="n">
        <v>1.59</v>
      </c>
      <c r="M108" s="2" t="n">
        <v>1.55</v>
      </c>
      <c r="N108" s="2" t="n">
        <v>1.61</v>
      </c>
      <c r="O108" s="2"/>
      <c r="P108" s="2" t="n">
        <v>1.63</v>
      </c>
      <c r="Q108" s="2" t="n">
        <v>1.66</v>
      </c>
      <c r="R108" s="2" t="n">
        <v>1.64</v>
      </c>
      <c r="S108" s="2" t="n">
        <v>1.59</v>
      </c>
      <c r="T108" s="2" t="n">
        <v>1.77</v>
      </c>
      <c r="U108" s="2" t="n">
        <v>1.67</v>
      </c>
      <c r="V108" s="2" t="n">
        <v>1.56</v>
      </c>
      <c r="W108" s="2" t="n">
        <v>1.56</v>
      </c>
      <c r="X108" s="2" t="n">
        <v>1.8774</v>
      </c>
      <c r="Y108" s="2" t="n">
        <v>1.53</v>
      </c>
      <c r="Z108" s="2" t="n">
        <v>1.58</v>
      </c>
      <c r="AA108" s="2" t="n">
        <v>1.57</v>
      </c>
      <c r="AB108" s="2" t="n">
        <v>1.56</v>
      </c>
      <c r="AC108" s="2" t="n">
        <v>1.5</v>
      </c>
      <c r="AD108" s="2" t="n">
        <v>1.57</v>
      </c>
      <c r="AE108" s="2" t="n">
        <v>1.52</v>
      </c>
      <c r="AF108" s="2"/>
      <c r="AG108" s="2" t="n">
        <v>1.57</v>
      </c>
      <c r="AH108" s="2" t="n">
        <v>1.58</v>
      </c>
      <c r="AI108" s="2" t="n">
        <v>1.56</v>
      </c>
      <c r="AK108" s="2" t="n">
        <v>1.53</v>
      </c>
      <c r="AL108" s="2" t="n">
        <v>2.01</v>
      </c>
      <c r="AM108" s="2" t="n">
        <v>1.54</v>
      </c>
      <c r="AN108" s="2" t="n">
        <v>1.78</v>
      </c>
      <c r="AO108" s="2" t="n">
        <v>1.54</v>
      </c>
      <c r="AP108" s="2" t="n">
        <v>1.53</v>
      </c>
      <c r="AQ108" s="2" t="n">
        <v>1.58</v>
      </c>
      <c r="AR108" s="2" t="n">
        <v>1.63</v>
      </c>
      <c r="AS108" s="2" t="n">
        <v>1.8</v>
      </c>
      <c r="AT108" s="2" t="n">
        <v>1.58</v>
      </c>
      <c r="AU108" s="2" t="n">
        <v>1.56</v>
      </c>
      <c r="AV108" s="2" t="n">
        <v>1.52</v>
      </c>
      <c r="AW108" s="8" t="n">
        <v>1.98833333333333</v>
      </c>
      <c r="AX108" s="8"/>
      <c r="AY108" s="8" t="n">
        <v>2.02116666666667</v>
      </c>
      <c r="AZ108" s="8" t="n">
        <v>1.8275</v>
      </c>
      <c r="BA108" s="8" t="n">
        <v>1.728</v>
      </c>
      <c r="BB108" s="8" t="n">
        <v>1.6895</v>
      </c>
      <c r="BC108" s="8" t="n">
        <v>1.85633333333333</v>
      </c>
      <c r="BD108" s="8" t="n">
        <v>2.005</v>
      </c>
      <c r="BE108" s="8" t="n">
        <v>2.13483333333333</v>
      </c>
      <c r="BF108" s="8" t="n">
        <v>1.56216666666667</v>
      </c>
      <c r="BG108" s="8" t="n">
        <v>2.1325</v>
      </c>
      <c r="BH108" s="8" t="n">
        <v>2.1785</v>
      </c>
      <c r="BI108" s="8" t="n">
        <v>1.93269230769231</v>
      </c>
      <c r="BJ108" s="8" t="n">
        <v>1.89884615384615</v>
      </c>
      <c r="BK108" s="9" t="n">
        <v>0.644112162363634</v>
      </c>
      <c r="BL108" s="9" t="n">
        <v>0.752726410239709</v>
      </c>
    </row>
    <row r="109" customFormat="false" ht="12.75" hidden="false" customHeight="false" outlineLevel="0" collapsed="false">
      <c r="A109" s="1" t="s">
        <v>177</v>
      </c>
      <c r="B109" s="7" t="n">
        <v>2.031</v>
      </c>
      <c r="C109" s="7" t="n">
        <v>2.13033</v>
      </c>
      <c r="D109" s="7" t="n">
        <v>1.948</v>
      </c>
      <c r="E109" s="7" t="n">
        <v>1.9427</v>
      </c>
      <c r="F109" s="2" t="n">
        <v>1.4639</v>
      </c>
      <c r="G109" s="2" t="n">
        <v>1.9</v>
      </c>
      <c r="H109" s="2" t="n">
        <v>2.2</v>
      </c>
      <c r="I109" s="2" t="n">
        <v>2.16</v>
      </c>
      <c r="J109" s="2" t="n">
        <v>1.65</v>
      </c>
      <c r="K109" s="2" t="n">
        <v>2.22</v>
      </c>
      <c r="L109" s="2" t="n">
        <v>1.82</v>
      </c>
      <c r="M109" s="2" t="n">
        <v>1.67</v>
      </c>
      <c r="N109" s="2" t="n">
        <v>2.03</v>
      </c>
      <c r="O109" s="2"/>
      <c r="P109" s="2" t="n">
        <v>2.07</v>
      </c>
      <c r="Q109" s="2" t="n">
        <v>2.04</v>
      </c>
      <c r="R109" s="2" t="n">
        <v>2.02</v>
      </c>
      <c r="S109" s="2" t="n">
        <v>1.64</v>
      </c>
      <c r="T109" s="2" t="n">
        <v>1.81</v>
      </c>
      <c r="U109" s="2" t="n">
        <v>2.15</v>
      </c>
      <c r="V109" s="2" t="n">
        <v>1.96</v>
      </c>
      <c r="W109" s="2" t="n">
        <v>1.9</v>
      </c>
      <c r="X109" s="2" t="n">
        <v>1.7919</v>
      </c>
      <c r="Y109" s="2" t="n">
        <v>1.93</v>
      </c>
      <c r="Z109" s="2" t="n">
        <v>1.95</v>
      </c>
      <c r="AA109" s="2" t="n">
        <v>1.92</v>
      </c>
      <c r="AB109" s="2" t="n">
        <v>1.91</v>
      </c>
      <c r="AC109" s="2" t="n">
        <v>1.78</v>
      </c>
      <c r="AD109" s="2" t="n">
        <v>1.94</v>
      </c>
      <c r="AE109" s="2" t="n">
        <v>1.89</v>
      </c>
      <c r="AF109" s="2"/>
      <c r="AG109" s="2" t="n">
        <v>1.65</v>
      </c>
      <c r="AH109" s="2" t="n">
        <v>1.93</v>
      </c>
      <c r="AI109" s="2" t="n">
        <v>1.9</v>
      </c>
      <c r="AK109" s="2" t="n">
        <v>1.64</v>
      </c>
      <c r="AL109" s="2" t="n">
        <v>2.03</v>
      </c>
      <c r="AM109" s="2" t="n">
        <v>1.98</v>
      </c>
      <c r="AN109" s="2" t="n">
        <v>2.27</v>
      </c>
      <c r="AO109" s="2" t="n">
        <v>1.97</v>
      </c>
      <c r="AP109" s="2" t="n">
        <v>1.92</v>
      </c>
      <c r="AQ109" s="2" t="n">
        <v>2.02</v>
      </c>
      <c r="AR109" s="2" t="n">
        <v>2.08</v>
      </c>
      <c r="AS109" s="2" t="n">
        <v>2.3</v>
      </c>
      <c r="AT109" s="2" t="n">
        <v>1.9</v>
      </c>
      <c r="AU109" s="2" t="n">
        <v>1.9</v>
      </c>
      <c r="AV109" s="2" t="n">
        <v>1.94</v>
      </c>
      <c r="AW109" s="8" t="n">
        <v>1.88322580645161</v>
      </c>
      <c r="AX109" s="8"/>
      <c r="AY109" s="8" t="n">
        <v>1.99790322580645</v>
      </c>
      <c r="AZ109" s="8" t="n">
        <v>1.77725806451613</v>
      </c>
      <c r="BA109" s="8" t="n">
        <v>1.69403225806452</v>
      </c>
      <c r="BB109" s="8" t="n">
        <v>1.74306451612903</v>
      </c>
      <c r="BC109" s="8" t="n">
        <v>1.79935483870968</v>
      </c>
      <c r="BD109" s="8" t="n">
        <v>1.90483870967742</v>
      </c>
      <c r="BE109" s="8" t="n">
        <v>2.20322580645161</v>
      </c>
      <c r="BF109" s="8" t="n">
        <v>1.73532258064516</v>
      </c>
      <c r="BG109" s="8" t="n">
        <v>2.10661290322581</v>
      </c>
      <c r="BH109" s="8" t="n">
        <v>2.10758064516129</v>
      </c>
      <c r="BI109" s="8" t="n">
        <v>1.82</v>
      </c>
      <c r="BJ109" s="8" t="n">
        <v>2.02758064516129</v>
      </c>
      <c r="BK109" s="9" t="n">
        <v>0.778423959679612</v>
      </c>
      <c r="BL109" s="9" t="n">
        <v>0.587553818226865</v>
      </c>
    </row>
    <row r="110" customFormat="false" ht="12.75" hidden="false" customHeight="false" outlineLevel="0" collapsed="false">
      <c r="A110" s="1" t="s">
        <v>178</v>
      </c>
      <c r="B110" s="10" t="n">
        <v>1.972</v>
      </c>
      <c r="C110" s="10" t="n">
        <v>2.126</v>
      </c>
      <c r="D110" s="10" t="n">
        <v>1.94</v>
      </c>
      <c r="E110" s="10" t="n">
        <v>2.033</v>
      </c>
      <c r="F110" s="11" t="n">
        <v>1.8147</v>
      </c>
      <c r="G110" s="11" t="n">
        <v>1.91</v>
      </c>
      <c r="H110" s="11" t="n">
        <v>2.24</v>
      </c>
      <c r="I110" s="11" t="n">
        <v>2.18</v>
      </c>
      <c r="J110" s="11" t="n">
        <v>1.97</v>
      </c>
      <c r="K110" s="11" t="n">
        <v>2.25</v>
      </c>
      <c r="L110" s="11" t="n">
        <v>1.92</v>
      </c>
      <c r="M110" s="11" t="n">
        <v>1.88</v>
      </c>
      <c r="N110" s="11" t="n">
        <v>1.99</v>
      </c>
      <c r="O110" s="11"/>
      <c r="P110" s="11" t="n">
        <v>2</v>
      </c>
      <c r="Q110" s="11" t="n">
        <v>1.99</v>
      </c>
      <c r="R110" s="11" t="n">
        <v>1.98</v>
      </c>
      <c r="S110" s="11" t="n">
        <v>2.01</v>
      </c>
      <c r="T110" s="11" t="n">
        <v>2.22</v>
      </c>
      <c r="U110" s="11" t="n">
        <v>2.19</v>
      </c>
      <c r="V110" s="11" t="n">
        <v>1.95</v>
      </c>
      <c r="W110" s="11" t="n">
        <v>1.95</v>
      </c>
      <c r="X110" s="2" t="n">
        <v>2.04</v>
      </c>
      <c r="Y110" s="11" t="n">
        <v>1.88</v>
      </c>
      <c r="Z110" s="11" t="n">
        <v>1.96</v>
      </c>
      <c r="AA110" s="11" t="n">
        <v>2</v>
      </c>
      <c r="AB110" s="11" t="n">
        <v>2</v>
      </c>
      <c r="AC110" s="11" t="n">
        <v>1.86</v>
      </c>
      <c r="AD110" s="11" t="n">
        <v>1.93</v>
      </c>
      <c r="AE110" s="11" t="n">
        <v>1.9</v>
      </c>
      <c r="AF110" s="11"/>
      <c r="AG110" s="11" t="n">
        <v>2.02</v>
      </c>
      <c r="AH110" s="11" t="n">
        <v>1.95</v>
      </c>
      <c r="AI110" s="11" t="n">
        <v>1.95</v>
      </c>
      <c r="AJ110" s="12"/>
      <c r="AK110" s="11" t="n">
        <v>1.91</v>
      </c>
      <c r="AL110" s="11" t="n">
        <v>2.33</v>
      </c>
      <c r="AM110" s="11" t="n">
        <v>1.96</v>
      </c>
      <c r="AN110" s="11" t="n">
        <v>2.38</v>
      </c>
      <c r="AO110" s="11" t="n">
        <v>1.93</v>
      </c>
      <c r="AP110" s="11" t="n">
        <v>1.89</v>
      </c>
      <c r="AQ110" s="11" t="n">
        <v>1.96</v>
      </c>
      <c r="AR110" s="11" t="n">
        <v>2.01</v>
      </c>
      <c r="AS110" s="11" t="n">
        <v>2.41</v>
      </c>
      <c r="AT110" s="11" t="n">
        <v>1.94</v>
      </c>
      <c r="AU110" s="11" t="n">
        <v>1.94</v>
      </c>
      <c r="AV110" s="11" t="n">
        <v>1.92</v>
      </c>
      <c r="AW110" s="8" t="n">
        <v>2.08566666666667</v>
      </c>
      <c r="AX110" s="8"/>
      <c r="AY110" s="8" t="n">
        <v>2.16416666666667</v>
      </c>
      <c r="AZ110" s="8" t="n">
        <v>1.97083333333333</v>
      </c>
      <c r="BA110" s="8" t="n">
        <v>1.9635</v>
      </c>
      <c r="BB110" s="8" t="n">
        <v>1.884</v>
      </c>
      <c r="BC110" s="8" t="n">
        <v>2.011</v>
      </c>
      <c r="BD110" s="8" t="n">
        <v>2.083</v>
      </c>
      <c r="BE110" s="8" t="n">
        <v>2.35333333333333</v>
      </c>
      <c r="BF110" s="8" t="n">
        <v>1.84516666666667</v>
      </c>
      <c r="BG110" s="8" t="n">
        <v>2.34783333333333</v>
      </c>
      <c r="BH110" s="8" t="n">
        <v>2.33066666666667</v>
      </c>
      <c r="BI110" s="8" t="n">
        <v>1.775</v>
      </c>
      <c r="BJ110" s="8" t="n">
        <v>2.1</v>
      </c>
      <c r="BK110" s="9" t="n">
        <v>0.687580307367776</v>
      </c>
      <c r="BL110" s="9" t="n">
        <v>0.534021820165821</v>
      </c>
    </row>
    <row r="111" customFormat="false" ht="12.75" hidden="false" customHeight="false" outlineLevel="0" collapsed="false">
      <c r="A111" s="1" t="s">
        <v>179</v>
      </c>
      <c r="B111" s="10" t="n">
        <v>2.149</v>
      </c>
      <c r="C111" s="10" t="n">
        <v>2.136</v>
      </c>
      <c r="D111" s="10" t="n">
        <v>2.08</v>
      </c>
      <c r="E111" s="10" t="n">
        <v>2.0683</v>
      </c>
      <c r="F111" s="11" t="n">
        <v>1.9243</v>
      </c>
      <c r="G111" s="11" t="n">
        <v>2.06</v>
      </c>
      <c r="H111" s="11" t="n">
        <v>2.23</v>
      </c>
      <c r="I111" s="11" t="n">
        <v>2.27</v>
      </c>
      <c r="J111" s="11" t="n">
        <v>1.96</v>
      </c>
      <c r="K111" s="11" t="n">
        <v>2.23</v>
      </c>
      <c r="L111" s="11" t="n">
        <v>1.99</v>
      </c>
      <c r="M111" s="11" t="n">
        <v>1.96</v>
      </c>
      <c r="N111" s="11" t="n">
        <v>2.12</v>
      </c>
      <c r="O111" s="11"/>
      <c r="P111" s="11" t="n">
        <v>2.12</v>
      </c>
      <c r="Q111" s="11" t="n">
        <v>2.08</v>
      </c>
      <c r="R111" s="11" t="n">
        <v>2.05</v>
      </c>
      <c r="S111" s="11" t="n">
        <v>2</v>
      </c>
      <c r="T111" s="11" t="n">
        <v>2.17</v>
      </c>
      <c r="U111" s="11" t="n">
        <v>2.36</v>
      </c>
      <c r="V111" s="11" t="n">
        <v>2.08</v>
      </c>
      <c r="W111" s="11" t="n">
        <v>2.05</v>
      </c>
      <c r="X111" s="2" t="n">
        <v>1.6998</v>
      </c>
      <c r="Y111" s="11" t="n">
        <v>2.02</v>
      </c>
      <c r="Z111" s="11" t="n">
        <v>2.06</v>
      </c>
      <c r="AA111" s="11" t="n">
        <v>2.12</v>
      </c>
      <c r="AB111" s="11" t="n">
        <v>2.13</v>
      </c>
      <c r="AC111" s="11" t="n">
        <v>1.98</v>
      </c>
      <c r="AD111" s="11" t="n">
        <v>2.05</v>
      </c>
      <c r="AE111" s="11" t="n">
        <v>2.01</v>
      </c>
      <c r="AF111" s="11"/>
      <c r="AG111" s="11" t="n">
        <v>2</v>
      </c>
      <c r="AH111" s="11" t="n">
        <v>2.06</v>
      </c>
      <c r="AI111" s="11" t="n">
        <v>2.06</v>
      </c>
      <c r="AJ111" s="12"/>
      <c r="AK111" s="11" t="n">
        <v>2</v>
      </c>
      <c r="AL111" s="11" t="n">
        <v>2.3</v>
      </c>
      <c r="AM111" s="11" t="n">
        <v>2.05</v>
      </c>
      <c r="AN111" s="11" t="n">
        <v>2.43</v>
      </c>
      <c r="AO111" s="11" t="n">
        <v>2.05</v>
      </c>
      <c r="AP111" s="11" t="n">
        <v>2.02</v>
      </c>
      <c r="AQ111" s="11" t="n">
        <v>2.07</v>
      </c>
      <c r="AR111" s="11" t="n">
        <v>2.11</v>
      </c>
      <c r="AS111" s="11" t="n">
        <v>2.5</v>
      </c>
      <c r="AT111" s="11" t="n">
        <v>2.01</v>
      </c>
      <c r="AU111" s="11" t="n">
        <v>2.05</v>
      </c>
      <c r="AV111" s="11" t="n">
        <v>2.02</v>
      </c>
      <c r="AW111" s="8" t="n">
        <v>1.68306451612903</v>
      </c>
      <c r="AX111" s="8"/>
      <c r="AY111" s="8" t="n">
        <v>1.78112903225807</v>
      </c>
      <c r="AZ111" s="8" t="n">
        <v>1.70435483870968</v>
      </c>
      <c r="BA111" s="8" t="n">
        <v>1.7258064516129</v>
      </c>
      <c r="BB111" s="8" t="n">
        <v>1.74516129032258</v>
      </c>
      <c r="BC111" s="8" t="n">
        <v>1.70983870967742</v>
      </c>
      <c r="BD111" s="8" t="n">
        <v>1.7058064516129</v>
      </c>
      <c r="BE111" s="8" t="n">
        <v>2.12322580645161</v>
      </c>
      <c r="BF111" s="8" t="n">
        <v>2.32564516129032</v>
      </c>
      <c r="BG111" s="8" t="n">
        <v>1.82887096774194</v>
      </c>
      <c r="BH111" s="8" t="n">
        <v>2.10403225806452</v>
      </c>
      <c r="BI111" s="8"/>
      <c r="BJ111" s="8"/>
      <c r="BK111" s="9" t="n">
        <v>0.366284107965806</v>
      </c>
      <c r="BL111" s="9" t="n">
        <v>0.630137809958666</v>
      </c>
    </row>
    <row r="112" customFormat="false" ht="12.75" hidden="false" customHeight="false" outlineLevel="0" collapsed="false">
      <c r="A112" s="1" t="s">
        <v>180</v>
      </c>
      <c r="B112" s="7" t="n">
        <v>1.765</v>
      </c>
      <c r="C112" s="7" t="n">
        <v>1.8113</v>
      </c>
      <c r="D112" s="7" t="n">
        <v>1.725</v>
      </c>
      <c r="E112" s="7" t="n">
        <v>1.7767</v>
      </c>
      <c r="F112" s="2" t="n">
        <v>1.7021</v>
      </c>
      <c r="G112" s="2" t="n">
        <v>1.78</v>
      </c>
      <c r="H112" s="2" t="n">
        <v>1.92</v>
      </c>
      <c r="I112" s="2" t="n">
        <v>1.89</v>
      </c>
      <c r="J112" s="2" t="n">
        <v>1.75</v>
      </c>
      <c r="K112" s="2" t="n">
        <v>1.95</v>
      </c>
      <c r="L112" s="2" t="n">
        <v>1.73</v>
      </c>
      <c r="M112" s="2" t="n">
        <v>1.72</v>
      </c>
      <c r="N112" s="2" t="n">
        <v>1.78</v>
      </c>
      <c r="O112" s="2"/>
      <c r="P112" s="2" t="n">
        <v>1.8</v>
      </c>
      <c r="Q112" s="2" t="n">
        <v>1.78</v>
      </c>
      <c r="R112" s="2" t="n">
        <v>1.77</v>
      </c>
      <c r="S112" s="2" t="n">
        <v>1.8</v>
      </c>
      <c r="T112" s="2" t="n">
        <v>2.12</v>
      </c>
      <c r="U112" s="2" t="n">
        <v>1.9</v>
      </c>
      <c r="V112" s="2" t="n">
        <v>1.72</v>
      </c>
      <c r="W112" s="2" t="n">
        <v>1.74</v>
      </c>
      <c r="X112" s="2" t="n">
        <v>1.7808</v>
      </c>
      <c r="Y112" s="2" t="n">
        <v>1.69</v>
      </c>
      <c r="Z112" s="2" t="n">
        <v>1.72</v>
      </c>
      <c r="AA112" s="2" t="n">
        <v>1.83</v>
      </c>
      <c r="AB112" s="2" t="n">
        <v>1.84</v>
      </c>
      <c r="AC112" s="2" t="n">
        <v>1.72</v>
      </c>
      <c r="AD112" s="2" t="n">
        <v>1.74</v>
      </c>
      <c r="AE112" s="2" t="n">
        <v>1.73</v>
      </c>
      <c r="AF112" s="2"/>
      <c r="AG112" s="2" t="n">
        <v>1.82</v>
      </c>
      <c r="AH112" s="2" t="n">
        <v>1.77</v>
      </c>
      <c r="AI112" s="2" t="n">
        <v>1.78</v>
      </c>
      <c r="AK112" s="2" t="n">
        <v>1.73</v>
      </c>
      <c r="AL112" s="2" t="n">
        <v>2.04</v>
      </c>
      <c r="AM112" s="2" t="n">
        <v>1.72</v>
      </c>
      <c r="AN112" s="2" t="n">
        <v>2.19</v>
      </c>
      <c r="AO112" s="2" t="n">
        <v>1.72</v>
      </c>
      <c r="AP112" s="2" t="n">
        <v>1.69</v>
      </c>
      <c r="AQ112" s="2" t="n">
        <v>1.74</v>
      </c>
      <c r="AR112" s="2" t="n">
        <v>1.78</v>
      </c>
      <c r="AS112" s="2" t="n">
        <v>2.36</v>
      </c>
      <c r="AT112" s="2" t="n">
        <v>1.75</v>
      </c>
      <c r="AU112" s="2" t="n">
        <v>1.78</v>
      </c>
      <c r="AV112" s="2" t="n">
        <v>1.69</v>
      </c>
      <c r="AW112" s="8" t="n">
        <v>1.84387096774194</v>
      </c>
      <c r="AX112" s="8"/>
      <c r="AY112" s="8" t="n">
        <v>1.95935483870968</v>
      </c>
      <c r="AZ112" s="8" t="n">
        <v>1.74225806451613</v>
      </c>
      <c r="BA112" s="8" t="n">
        <v>1.73387096774194</v>
      </c>
      <c r="BB112" s="8" t="n">
        <v>1.67112903225806</v>
      </c>
      <c r="BC112" s="8" t="n">
        <v>1.80064516129032</v>
      </c>
      <c r="BD112" s="8" t="n">
        <v>1.8491935483871</v>
      </c>
      <c r="BE112" s="8" t="n">
        <v>1.89741935483871</v>
      </c>
      <c r="BF112" s="8" t="n">
        <v>1.74241935483871</v>
      </c>
      <c r="BG112" s="8" t="n">
        <v>1.94338709677419</v>
      </c>
      <c r="BH112" s="8" t="n">
        <v>2.55854838709677</v>
      </c>
      <c r="BI112" s="8"/>
      <c r="BJ112" s="8"/>
      <c r="BK112" s="9" t="n">
        <v>0.273895667110988</v>
      </c>
      <c r="BL112" s="9" t="n">
        <v>0.64235798207212</v>
      </c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</row>
    <row r="113" customFormat="false" ht="12.75" hidden="false" customHeight="false" outlineLevel="0" collapsed="false">
      <c r="A113" s="1" t="s">
        <v>181</v>
      </c>
      <c r="B113" s="7" t="n">
        <v>1.81</v>
      </c>
      <c r="C113" s="7" t="n">
        <v>1.746</v>
      </c>
      <c r="D113" s="7" t="n">
        <v>1.728</v>
      </c>
      <c r="E113" s="7" t="n">
        <v>1.688</v>
      </c>
      <c r="F113" s="2" t="n">
        <v>1.6164</v>
      </c>
      <c r="G113" s="2" t="n">
        <v>1.76</v>
      </c>
      <c r="H113" s="2" t="n">
        <v>1.92</v>
      </c>
      <c r="I113" s="2" t="n">
        <v>1.89</v>
      </c>
      <c r="J113" s="2" t="n">
        <v>1.61</v>
      </c>
      <c r="K113" s="2" t="n">
        <v>1.95</v>
      </c>
      <c r="L113" s="2" t="n">
        <v>1.66</v>
      </c>
      <c r="M113" s="2" t="n">
        <v>1.63</v>
      </c>
      <c r="N113" s="2" t="n">
        <v>1.77</v>
      </c>
      <c r="O113" s="2"/>
      <c r="P113" s="2" t="n">
        <v>1.81</v>
      </c>
      <c r="Q113" s="2" t="n">
        <v>1.78</v>
      </c>
      <c r="R113" s="2" t="n">
        <v>1.78</v>
      </c>
      <c r="S113" s="2" t="n">
        <v>1.64</v>
      </c>
      <c r="T113" s="2" t="n">
        <v>1.74</v>
      </c>
      <c r="U113" s="2" t="n">
        <v>1.92</v>
      </c>
      <c r="V113" s="2" t="n">
        <v>1.75</v>
      </c>
      <c r="W113" s="2" t="n">
        <v>1.73</v>
      </c>
      <c r="X113" s="2" t="n">
        <v>1.6782</v>
      </c>
      <c r="Y113" s="2" t="n">
        <v>1.73</v>
      </c>
      <c r="Z113" s="2" t="n">
        <v>1.75</v>
      </c>
      <c r="AA113" s="2" t="n">
        <v>1.8</v>
      </c>
      <c r="AB113" s="2" t="n">
        <v>1.8</v>
      </c>
      <c r="AC113" s="2" t="n">
        <v>1.72</v>
      </c>
      <c r="AD113" s="2" t="n">
        <v>1.74</v>
      </c>
      <c r="AE113" s="2" t="n">
        <v>1.73</v>
      </c>
      <c r="AF113" s="2"/>
      <c r="AG113" s="2" t="n">
        <v>1.63</v>
      </c>
      <c r="AH113" s="2" t="n">
        <v>1.75</v>
      </c>
      <c r="AI113" s="2" t="n">
        <v>1.76</v>
      </c>
      <c r="AK113" s="2" t="n">
        <v>1.58</v>
      </c>
      <c r="AL113" s="2" t="n">
        <v>1.83</v>
      </c>
      <c r="AM113" s="2" t="n">
        <v>1.77</v>
      </c>
      <c r="AN113" s="2" t="n">
        <v>2.16</v>
      </c>
      <c r="AO113" s="2" t="n">
        <v>1.75</v>
      </c>
      <c r="AP113" s="2" t="n">
        <v>1.74</v>
      </c>
      <c r="AQ113" s="2" t="n">
        <v>1.79</v>
      </c>
      <c r="AR113" s="2" t="n">
        <v>1.81</v>
      </c>
      <c r="AS113" s="2" t="n">
        <v>2.31</v>
      </c>
      <c r="AT113" s="2" t="n">
        <v>1.69</v>
      </c>
      <c r="AU113" s="2" t="n">
        <v>1.75</v>
      </c>
      <c r="AV113" s="2" t="n">
        <v>1.74</v>
      </c>
      <c r="AW113" s="8" t="n">
        <v>1.78017857142857</v>
      </c>
      <c r="AX113" s="8"/>
      <c r="AY113" s="8" t="n">
        <v>1.79946428571429</v>
      </c>
      <c r="AZ113" s="8" t="n">
        <v>1.62910714285714</v>
      </c>
      <c r="BA113" s="8" t="n">
        <v>1.59464285714286</v>
      </c>
      <c r="BB113" s="8" t="n">
        <v>1.58053571428571</v>
      </c>
      <c r="BC113" s="8" t="n">
        <v>1.70232142857143</v>
      </c>
      <c r="BD113" s="8" t="n">
        <v>1.76928571428571</v>
      </c>
      <c r="BE113" s="8" t="n">
        <v>1.81696428571429</v>
      </c>
      <c r="BF113" s="8" t="n">
        <v>1.58035714285714</v>
      </c>
      <c r="BG113" s="8" t="n">
        <v>1.875</v>
      </c>
      <c r="BH113" s="8" t="n">
        <v>2.05357142857143</v>
      </c>
      <c r="BI113" s="8"/>
      <c r="BJ113" s="8"/>
      <c r="BK113" s="9" t="n">
        <v>0.171032783867765</v>
      </c>
      <c r="BL113" s="9" t="n">
        <v>0.393996672412622</v>
      </c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</row>
    <row r="114" customFormat="false" ht="12.75" hidden="false" customHeight="false" outlineLevel="0" collapsed="false">
      <c r="A114" s="13" t="s">
        <v>182</v>
      </c>
      <c r="B114" s="7" t="n">
        <v>1.666</v>
      </c>
      <c r="C114" s="7" t="n">
        <v>1.693</v>
      </c>
      <c r="D114" s="7"/>
      <c r="E114" s="7"/>
      <c r="F114" s="2"/>
      <c r="G114" s="2" t="n">
        <v>1.57</v>
      </c>
      <c r="H114" s="2" t="n">
        <v>1.73</v>
      </c>
      <c r="I114" s="2" t="n">
        <v>1.71</v>
      </c>
      <c r="J114" s="2" t="n">
        <v>1.49</v>
      </c>
      <c r="K114" s="2" t="n">
        <v>1.78</v>
      </c>
      <c r="L114" s="2" t="n">
        <v>1.54</v>
      </c>
      <c r="M114" s="2" t="n">
        <v>1.51</v>
      </c>
      <c r="N114" s="2" t="n">
        <v>1.63</v>
      </c>
      <c r="O114" s="2"/>
      <c r="P114" s="2" t="n">
        <v>1.64</v>
      </c>
      <c r="Q114" s="2" t="n">
        <v>1.65</v>
      </c>
      <c r="R114" s="2" t="n">
        <v>1.62</v>
      </c>
      <c r="S114" s="2" t="n">
        <v>1.51</v>
      </c>
      <c r="T114" s="2" t="n">
        <v>1.62</v>
      </c>
      <c r="U114" s="2" t="n">
        <v>1.93</v>
      </c>
      <c r="V114" s="2" t="n">
        <v>1.58</v>
      </c>
      <c r="W114" s="2" t="n">
        <v>1.55</v>
      </c>
      <c r="X114" s="2" t="n">
        <v>1.6612</v>
      </c>
      <c r="Y114" s="2" t="n">
        <v>1.56</v>
      </c>
      <c r="Z114" s="2" t="n">
        <v>1.57</v>
      </c>
      <c r="AA114" s="2" t="n">
        <v>1.59</v>
      </c>
      <c r="AB114" s="2" t="n">
        <v>1.6</v>
      </c>
      <c r="AC114" s="2" t="n">
        <v>1.48</v>
      </c>
      <c r="AD114" s="2" t="n">
        <v>1.56</v>
      </c>
      <c r="AE114" s="2" t="n">
        <v>1.54</v>
      </c>
      <c r="AF114" s="2"/>
      <c r="AG114" s="2" t="n">
        <v>1.51</v>
      </c>
      <c r="AH114" s="2" t="n">
        <v>1.58</v>
      </c>
      <c r="AI114" s="2" t="n">
        <v>1.58</v>
      </c>
      <c r="AK114" s="2" t="n">
        <v>1.45</v>
      </c>
      <c r="AL114" s="2" t="n">
        <v>1.72</v>
      </c>
      <c r="AM114" s="2" t="n">
        <v>1.56</v>
      </c>
      <c r="AN114" s="2" t="n">
        <v>1.84</v>
      </c>
      <c r="AO114" s="2" t="n">
        <v>1.57</v>
      </c>
      <c r="AP114" s="2" t="n">
        <v>1.56</v>
      </c>
      <c r="AQ114" s="2" t="n">
        <v>1.61</v>
      </c>
      <c r="AR114" s="2" t="n">
        <v>1.63</v>
      </c>
      <c r="AS114" s="2" t="n">
        <v>1.96</v>
      </c>
      <c r="AT114" s="2" t="n">
        <v>1.57</v>
      </c>
      <c r="AU114" s="2" t="n">
        <v>1.57</v>
      </c>
      <c r="AV114" s="2" t="n">
        <v>1.56</v>
      </c>
      <c r="AW114" s="8" t="n">
        <v>1.77612903225807</v>
      </c>
      <c r="AX114" s="8"/>
      <c r="AY114" s="8" t="n">
        <v>1.79241935483871</v>
      </c>
      <c r="AZ114" s="8" t="n">
        <v>1.60451612903226</v>
      </c>
      <c r="BA114" s="8" t="n">
        <v>1.55564516129032</v>
      </c>
      <c r="BB114" s="8" t="n">
        <v>1.52483870967742</v>
      </c>
      <c r="BC114" s="8" t="n">
        <v>1.66725806451613</v>
      </c>
      <c r="BD114" s="8" t="n">
        <v>1.76709677419355</v>
      </c>
      <c r="BE114" s="8" t="n">
        <v>1.71338709677419</v>
      </c>
      <c r="BF114" s="8" t="n">
        <v>1.53629032258065</v>
      </c>
      <c r="BG114" s="8" t="n">
        <v>1.8791935483871</v>
      </c>
      <c r="BH114" s="8" t="n">
        <v>2.06048387096774</v>
      </c>
      <c r="BI114" s="8"/>
      <c r="BJ114" s="8"/>
      <c r="BK114" s="9" t="n">
        <v>0.41846788414448</v>
      </c>
      <c r="BL114" s="9" t="n">
        <v>0.458607457084893</v>
      </c>
    </row>
    <row r="115" customFormat="false" ht="12.75" hidden="false" customHeight="false" outlineLevel="0" collapsed="false">
      <c r="A115" s="13" t="s">
        <v>183</v>
      </c>
      <c r="B115" s="7" t="n">
        <v>1.852</v>
      </c>
      <c r="C115" s="7" t="n">
        <v>1.847</v>
      </c>
      <c r="D115" s="7"/>
      <c r="E115" s="7"/>
      <c r="F115" s="2"/>
      <c r="G115" s="2" t="n">
        <v>1.75</v>
      </c>
      <c r="H115" s="2" t="n">
        <v>2.05</v>
      </c>
      <c r="I115" s="2" t="n">
        <v>1.91</v>
      </c>
      <c r="J115" s="2" t="n">
        <v>1.53</v>
      </c>
      <c r="K115" s="2" t="n">
        <v>2.09</v>
      </c>
      <c r="L115" s="2" t="n">
        <v>1.66</v>
      </c>
      <c r="M115" s="2" t="n">
        <v>1.59</v>
      </c>
      <c r="N115" s="2" t="n">
        <v>1.88</v>
      </c>
      <c r="O115" s="2"/>
      <c r="P115" s="2" t="n">
        <v>1.88</v>
      </c>
      <c r="Q115" s="2" t="n">
        <v>1.86</v>
      </c>
      <c r="R115" s="2" t="n">
        <v>1.82</v>
      </c>
      <c r="S115" s="2" t="n">
        <v>1.54</v>
      </c>
      <c r="T115" s="2" t="n">
        <v>1.64</v>
      </c>
      <c r="U115" s="2" t="n">
        <v>1.98</v>
      </c>
      <c r="V115" s="2" t="n">
        <v>1.83</v>
      </c>
      <c r="W115" s="2" t="n">
        <v>1.74</v>
      </c>
      <c r="X115" s="2" t="n">
        <v>1.74</v>
      </c>
      <c r="Y115" s="2" t="n">
        <v>1.8</v>
      </c>
      <c r="Z115" s="2" t="n">
        <v>1.8</v>
      </c>
      <c r="AA115" s="2" t="n">
        <v>1.76</v>
      </c>
      <c r="AB115" s="2" t="n">
        <v>1.75</v>
      </c>
      <c r="AC115" s="2" t="n">
        <v>1.67</v>
      </c>
      <c r="AD115" s="2" t="n">
        <v>1.77</v>
      </c>
      <c r="AE115" s="2" t="n">
        <v>1.74</v>
      </c>
      <c r="AF115" s="2" t="n">
        <v>1.51</v>
      </c>
      <c r="AG115" s="2" t="n">
        <v>1.54</v>
      </c>
      <c r="AH115" s="2" t="n">
        <v>1.76</v>
      </c>
      <c r="AI115" s="2" t="n">
        <v>1.76</v>
      </c>
      <c r="AK115" s="2" t="n">
        <v>1.43</v>
      </c>
      <c r="AL115" s="2" t="n">
        <v>1.78</v>
      </c>
      <c r="AM115" s="2" t="n">
        <v>1.86</v>
      </c>
      <c r="AN115" s="2" t="n">
        <v>2.11</v>
      </c>
      <c r="AO115" s="2" t="n">
        <v>1.85</v>
      </c>
      <c r="AP115" s="2" t="n">
        <v>1.83</v>
      </c>
      <c r="AQ115" s="2" t="n">
        <v>1.87</v>
      </c>
      <c r="AR115" s="2" t="n">
        <v>1.88</v>
      </c>
      <c r="AS115" s="2" t="n">
        <v>2.15</v>
      </c>
      <c r="AT115" s="2" t="n">
        <v>1.73</v>
      </c>
      <c r="AU115" s="2" t="n">
        <v>1.74</v>
      </c>
      <c r="AV115" s="2" t="n">
        <v>1.81</v>
      </c>
      <c r="AW115" s="8" t="n">
        <v>2.1245</v>
      </c>
      <c r="AX115" s="8"/>
      <c r="AY115" s="8" t="n">
        <v>2.14116666666667</v>
      </c>
      <c r="AZ115" s="8" t="n">
        <v>1.96183333333333</v>
      </c>
      <c r="BA115" s="8" t="n">
        <v>1.91133333333333</v>
      </c>
      <c r="BB115" s="8" t="n">
        <v>1.8385</v>
      </c>
      <c r="BC115" s="8" t="n">
        <v>1.99733333333333</v>
      </c>
      <c r="BD115" s="8" t="n">
        <v>2.124</v>
      </c>
      <c r="BE115" s="8" t="n">
        <v>2.08033333333333</v>
      </c>
      <c r="BF115" s="8" t="n">
        <v>1.82516666666667</v>
      </c>
      <c r="BG115" s="8" t="n">
        <v>2.25316666666667</v>
      </c>
      <c r="BH115" s="8" t="n">
        <v>2.33483333333333</v>
      </c>
      <c r="BI115" s="8"/>
      <c r="BJ115" s="8"/>
      <c r="BK115" s="9" t="n">
        <v>0.316009953842988</v>
      </c>
      <c r="BL115" s="9" t="n">
        <v>0.226803814328687</v>
      </c>
    </row>
    <row r="116" customFormat="false" ht="12.75" hidden="false" customHeight="false" outlineLevel="0" collapsed="false">
      <c r="A116" s="13" t="s">
        <v>184</v>
      </c>
      <c r="B116" s="7" t="n">
        <v>2.348</v>
      </c>
      <c r="C116" s="7" t="n">
        <v>2.326</v>
      </c>
      <c r="D116" s="2"/>
      <c r="E116" s="2"/>
      <c r="F116" s="2"/>
      <c r="G116" s="2" t="n">
        <v>2.23</v>
      </c>
      <c r="H116" s="2" t="n">
        <v>2.5</v>
      </c>
      <c r="I116" s="2" t="n">
        <v>2.39</v>
      </c>
      <c r="J116" s="2" t="n">
        <v>1.98</v>
      </c>
      <c r="K116" s="2" t="n">
        <v>2.51</v>
      </c>
      <c r="L116" s="2" t="n">
        <v>2.16</v>
      </c>
      <c r="M116" s="2" t="n">
        <v>2.03</v>
      </c>
      <c r="N116" s="2" t="n">
        <v>2.35</v>
      </c>
      <c r="O116" s="2"/>
      <c r="P116" s="2" t="n">
        <v>2.35</v>
      </c>
      <c r="Q116" s="2" t="n">
        <v>2.35</v>
      </c>
      <c r="R116" s="2" t="n">
        <v>2.32</v>
      </c>
      <c r="S116" s="2" t="n">
        <v>1.99</v>
      </c>
      <c r="T116" s="2" t="n">
        <v>2.11</v>
      </c>
      <c r="U116" s="2" t="n">
        <v>2.44</v>
      </c>
      <c r="V116" s="2" t="n">
        <v>2.3</v>
      </c>
      <c r="W116" s="2" t="n">
        <v>2.21</v>
      </c>
      <c r="X116" s="2" t="n">
        <v>2.21</v>
      </c>
      <c r="Y116" s="2" t="n">
        <v>2.28</v>
      </c>
      <c r="Z116" s="2" t="n">
        <v>2.28</v>
      </c>
      <c r="AA116" s="2" t="n">
        <v>2.21</v>
      </c>
      <c r="AB116" s="2" t="n">
        <v>2.2</v>
      </c>
      <c r="AC116" s="2" t="n">
        <v>2.13</v>
      </c>
      <c r="AD116" s="2" t="n">
        <v>2.27</v>
      </c>
      <c r="AE116" s="2" t="n">
        <v>2.22</v>
      </c>
      <c r="AF116" s="2" t="n">
        <v>1.95</v>
      </c>
      <c r="AG116" s="2" t="n">
        <v>2</v>
      </c>
      <c r="AH116" s="2" t="n">
        <v>2.23</v>
      </c>
      <c r="AI116" s="2" t="n">
        <v>2.22</v>
      </c>
      <c r="AK116" s="2" t="n">
        <v>1.9</v>
      </c>
      <c r="AL116" s="2" t="n">
        <v>2.22</v>
      </c>
      <c r="AM116" s="2" t="n">
        <v>2.29</v>
      </c>
      <c r="AN116" s="2" t="n">
        <v>2.54</v>
      </c>
      <c r="AO116" s="2" t="n">
        <v>2.31</v>
      </c>
      <c r="AP116" s="2" t="n">
        <v>2.28</v>
      </c>
      <c r="AQ116" s="2" t="n">
        <v>2.34</v>
      </c>
      <c r="AR116" s="2" t="n">
        <v>2.36</v>
      </c>
      <c r="AS116" s="2" t="n">
        <v>2.56</v>
      </c>
      <c r="AT116" s="2" t="n">
        <v>2.22</v>
      </c>
      <c r="AU116" s="2" t="n">
        <v>2.22</v>
      </c>
      <c r="AV116" s="2" t="n">
        <v>2.28</v>
      </c>
      <c r="AW116" s="8" t="n">
        <v>2.25483870967742</v>
      </c>
      <c r="AX116" s="8"/>
      <c r="AY116" s="8" t="n">
        <v>2.30096774193548</v>
      </c>
      <c r="AZ116" s="8" t="n">
        <v>2.10838709677419</v>
      </c>
      <c r="BA116" s="8" t="n">
        <v>1.97854838709677</v>
      </c>
      <c r="BB116" s="8" t="n">
        <v>1.97709677419355</v>
      </c>
      <c r="BC116" s="8" t="n">
        <v>2.13016129032258</v>
      </c>
      <c r="BD116" s="8" t="n">
        <v>2.26322580645161</v>
      </c>
      <c r="BE116" s="8" t="n">
        <v>2.21516129032258</v>
      </c>
      <c r="BF116" s="8" t="n">
        <v>1.9408064516129</v>
      </c>
      <c r="BG116" s="8" t="n">
        <v>2.38967741935484</v>
      </c>
      <c r="BH116" s="8" t="n">
        <v>2.45290322580645</v>
      </c>
      <c r="BI116" s="8"/>
      <c r="BJ116" s="8"/>
      <c r="BK116" s="9" t="n">
        <v>0.202168964758166</v>
      </c>
      <c r="BL116" s="9" t="n">
        <v>0.357093700428547</v>
      </c>
    </row>
    <row r="117" customFormat="false" ht="12.75" hidden="false" customHeight="false" outlineLevel="0" collapsed="false">
      <c r="A117" s="13" t="s">
        <v>185</v>
      </c>
      <c r="B117" s="7" t="n">
        <v>2.226</v>
      </c>
      <c r="C117" s="7" t="n">
        <v>2.2</v>
      </c>
      <c r="D117" s="2"/>
      <c r="E117" s="2"/>
      <c r="F117" s="2"/>
      <c r="G117" s="2" t="n">
        <v>2.12</v>
      </c>
      <c r="H117" s="2" t="n">
        <v>2.35</v>
      </c>
      <c r="I117" s="2" t="n">
        <v>2.28</v>
      </c>
      <c r="J117" s="2" t="n">
        <v>2.35</v>
      </c>
      <c r="K117" s="2" t="n">
        <v>2.35</v>
      </c>
      <c r="L117" s="2" t="n">
        <v>2.08</v>
      </c>
      <c r="M117" s="2" t="n">
        <v>1.96</v>
      </c>
      <c r="N117" s="2" t="n">
        <v>2.23</v>
      </c>
      <c r="O117" s="2"/>
      <c r="P117" s="2" t="n">
        <v>2.23</v>
      </c>
      <c r="Q117" s="2" t="n">
        <v>2.24</v>
      </c>
      <c r="R117" s="2" t="n">
        <v>2.21</v>
      </c>
      <c r="S117" s="2" t="n">
        <v>1.94</v>
      </c>
      <c r="T117" s="2" t="n">
        <v>2.1</v>
      </c>
      <c r="U117" s="2" t="n">
        <v>2.31</v>
      </c>
      <c r="V117" s="2" t="n">
        <v>2.18</v>
      </c>
      <c r="W117" s="2" t="n">
        <v>2.11</v>
      </c>
      <c r="X117" s="2" t="n">
        <v>2.11</v>
      </c>
      <c r="Y117" s="2" t="n">
        <v>2.15</v>
      </c>
      <c r="Z117" s="2" t="n">
        <v>2.18</v>
      </c>
      <c r="AA117" s="2" t="n">
        <v>2.14</v>
      </c>
      <c r="AB117" s="2" t="n">
        <v>2.12</v>
      </c>
      <c r="AC117" s="2" t="n">
        <v>2.06</v>
      </c>
      <c r="AD117" s="2" t="n">
        <v>2.17</v>
      </c>
      <c r="AE117" s="2" t="n">
        <v>2.12</v>
      </c>
      <c r="AF117" s="2" t="n">
        <v>1.91</v>
      </c>
      <c r="AG117" s="2" t="n">
        <v>1.94</v>
      </c>
      <c r="AH117" s="2" t="n">
        <v>2.13</v>
      </c>
      <c r="AI117" s="2" t="n">
        <v>2.12</v>
      </c>
      <c r="AK117" s="2" t="n">
        <v>1.85</v>
      </c>
      <c r="AL117" s="2" t="n">
        <v>2.2</v>
      </c>
      <c r="AM117" s="2" t="n">
        <v>2.18</v>
      </c>
      <c r="AN117" s="2" t="n">
        <v>2.42</v>
      </c>
      <c r="AO117" s="2" t="n">
        <v>2.16</v>
      </c>
      <c r="AP117" s="2" t="n">
        <v>2.14</v>
      </c>
      <c r="AQ117" s="2" t="n">
        <v>2.2</v>
      </c>
      <c r="AR117" s="2" t="n">
        <v>2.23</v>
      </c>
      <c r="AS117" s="2" t="n">
        <v>2.42</v>
      </c>
      <c r="AT117" s="2" t="n">
        <v>2.14</v>
      </c>
      <c r="AU117" s="2" t="n">
        <v>2.12</v>
      </c>
      <c r="AV117" s="2" t="n">
        <v>2.14</v>
      </c>
      <c r="AW117" s="8" t="n">
        <v>2.29516666666667</v>
      </c>
      <c r="AX117" s="8"/>
      <c r="AY117" s="8" t="n">
        <v>2.31333333333333</v>
      </c>
      <c r="AZ117" s="8" t="n">
        <v>2.15033333333333</v>
      </c>
      <c r="BA117" s="8" t="n">
        <v>2.023</v>
      </c>
      <c r="BB117" s="8" t="n">
        <v>1.98416666666667</v>
      </c>
      <c r="BC117" s="8" t="n">
        <v>2.15583333333333</v>
      </c>
      <c r="BD117" s="8" t="n">
        <v>2.29316666666667</v>
      </c>
      <c r="BE117" s="8" t="n">
        <v>2.29216666666667</v>
      </c>
      <c r="BF117" s="8" t="n">
        <v>1.98116666666667</v>
      </c>
      <c r="BG117" s="8" t="n">
        <v>2.387</v>
      </c>
      <c r="BH117" s="8" t="n">
        <v>2.51216666666667</v>
      </c>
      <c r="BI117" s="8"/>
      <c r="BJ117" s="8"/>
      <c r="BK117" s="9" t="n">
        <v>0.199179947878974</v>
      </c>
      <c r="BL117" s="9" t="n">
        <v>0.30932545757193</v>
      </c>
    </row>
    <row r="118" customFormat="false" ht="12.75" hidden="false" customHeight="false" outlineLevel="0" collapsed="false">
      <c r="A118" s="13" t="s">
        <v>186</v>
      </c>
      <c r="B118" s="7" t="n">
        <v>2.262</v>
      </c>
      <c r="C118" s="7" t="n">
        <v>2.272</v>
      </c>
      <c r="D118" s="2"/>
      <c r="E118" s="2"/>
      <c r="F118" s="2"/>
      <c r="G118" s="2" t="n">
        <v>2.18</v>
      </c>
      <c r="H118" s="2" t="n">
        <v>2.39</v>
      </c>
      <c r="I118" s="2" t="n">
        <v>2.33</v>
      </c>
      <c r="J118" s="2" t="n">
        <v>1.97</v>
      </c>
      <c r="K118" s="2" t="n">
        <v>2.42</v>
      </c>
      <c r="L118" s="2" t="n">
        <v>2.17</v>
      </c>
      <c r="M118" s="2" t="n">
        <v>2.05</v>
      </c>
      <c r="N118" s="2" t="n">
        <v>2.24</v>
      </c>
      <c r="O118" s="2"/>
      <c r="P118" s="2" t="n">
        <v>2.28</v>
      </c>
      <c r="Q118" s="2" t="n">
        <v>2.29</v>
      </c>
      <c r="R118" s="2" t="n">
        <v>2.27</v>
      </c>
      <c r="S118" s="2" t="n">
        <v>2</v>
      </c>
      <c r="T118" s="2" t="n">
        <v>2.18</v>
      </c>
      <c r="U118" s="2" t="n">
        <v>2.34</v>
      </c>
      <c r="V118" s="2" t="n">
        <v>2.21</v>
      </c>
      <c r="W118" s="2" t="n">
        <v>2.16</v>
      </c>
      <c r="X118" s="2"/>
      <c r="Y118" s="2" t="n">
        <v>2.19</v>
      </c>
      <c r="Z118" s="2" t="n">
        <v>2.22</v>
      </c>
      <c r="AA118" s="2" t="n">
        <v>2.19</v>
      </c>
      <c r="AB118" s="2" t="n">
        <v>2.18</v>
      </c>
      <c r="AC118" s="2" t="n">
        <v>2.1</v>
      </c>
      <c r="AD118" s="2" t="n">
        <v>2.21</v>
      </c>
      <c r="AE118" s="2" t="n">
        <v>2.18</v>
      </c>
      <c r="AF118" s="2" t="n">
        <v>2.21</v>
      </c>
      <c r="AG118" s="2" t="n">
        <v>1.99</v>
      </c>
      <c r="AH118" s="2" t="n">
        <v>2.18</v>
      </c>
      <c r="AI118" s="2" t="n">
        <v>2.17</v>
      </c>
      <c r="AK118" s="2" t="n">
        <v>1.92</v>
      </c>
      <c r="AL118" s="2" t="n">
        <v>2.38</v>
      </c>
      <c r="AM118" s="2" t="n">
        <v>2.23</v>
      </c>
      <c r="AN118" s="2" t="n">
        <v>2.49</v>
      </c>
      <c r="AO118" s="2" t="n">
        <v>2.22</v>
      </c>
      <c r="AP118" s="2" t="n">
        <v>2.17</v>
      </c>
      <c r="AQ118" s="2" t="n">
        <v>2.24</v>
      </c>
      <c r="AR118" s="2" t="n">
        <v>2.26</v>
      </c>
      <c r="AS118" s="2" t="n">
        <v>2.5</v>
      </c>
      <c r="AT118" s="2" t="n">
        <v>2.21</v>
      </c>
      <c r="AU118" s="2" t="n">
        <v>2.17</v>
      </c>
      <c r="AV118" s="2" t="n">
        <v>2.18</v>
      </c>
      <c r="AW118" s="8" t="n">
        <v>2.28935483870968</v>
      </c>
      <c r="AX118" s="8"/>
      <c r="AY118" s="8" t="n">
        <v>2.33612903225807</v>
      </c>
      <c r="AZ118" s="8" t="n">
        <v>2.19354838709677</v>
      </c>
      <c r="BA118" s="8" t="n">
        <v>2.0091935483871</v>
      </c>
      <c r="BB118" s="8" t="n">
        <v>1.96032258064516</v>
      </c>
      <c r="BC118" s="8" t="n">
        <v>2.19822580645161</v>
      </c>
      <c r="BD118" s="8" t="n">
        <v>2.31016129032258</v>
      </c>
      <c r="BE118" s="8" t="n">
        <v>2.34225806451613</v>
      </c>
      <c r="BF118" s="8" t="n">
        <v>1.97258064516129</v>
      </c>
      <c r="BG118" s="8" t="n">
        <v>2.45112903225806</v>
      </c>
      <c r="BH118" s="8" t="n">
        <v>2.62903225806452</v>
      </c>
      <c r="BI118" s="8"/>
      <c r="BJ118" s="8"/>
      <c r="BK118" s="9" t="n">
        <v>0.362767266207487</v>
      </c>
      <c r="BL118" s="9" t="n">
        <v>0.397967536848288</v>
      </c>
    </row>
    <row r="119" customFormat="false" ht="12.75" hidden="false" customHeight="false" outlineLevel="0" collapsed="false">
      <c r="A119" s="13" t="s">
        <v>187</v>
      </c>
      <c r="B119" s="7" t="n">
        <v>2.601</v>
      </c>
      <c r="C119" s="7"/>
      <c r="D119" s="2"/>
      <c r="E119" s="2"/>
      <c r="F119" s="2"/>
      <c r="G119" s="2" t="n">
        <v>2.51</v>
      </c>
      <c r="H119" s="2" t="n">
        <v>2.78</v>
      </c>
      <c r="I119" s="14" t="n">
        <v>2.66</v>
      </c>
      <c r="J119" s="2" t="n">
        <v>2.16</v>
      </c>
      <c r="K119" s="2" t="n">
        <v>2.8</v>
      </c>
      <c r="L119" s="2" t="n">
        <v>2.46</v>
      </c>
      <c r="M119" s="2" t="n">
        <v>2.26</v>
      </c>
      <c r="N119" s="2" t="n">
        <v>2.61</v>
      </c>
      <c r="O119" s="2"/>
      <c r="P119" s="2" t="n">
        <v>2.62</v>
      </c>
      <c r="Q119" s="2" t="n">
        <v>2.62</v>
      </c>
      <c r="R119" s="2" t="n">
        <v>2.59</v>
      </c>
      <c r="S119" s="2" t="n">
        <v>2.18</v>
      </c>
      <c r="T119" s="2" t="n">
        <v>2.3</v>
      </c>
      <c r="U119" s="2" t="n">
        <v>2.7</v>
      </c>
      <c r="V119" s="2" t="n">
        <v>2.57</v>
      </c>
      <c r="W119" s="2" t="n">
        <v>2.5</v>
      </c>
      <c r="X119" s="2"/>
      <c r="Y119" s="2" t="n">
        <v>2.55</v>
      </c>
      <c r="Z119" s="2"/>
      <c r="AA119" s="2" t="n">
        <v>2.53</v>
      </c>
      <c r="AB119" s="2" t="n">
        <v>2.5</v>
      </c>
      <c r="AC119" s="2" t="n">
        <v>2.44</v>
      </c>
      <c r="AD119" s="2" t="n">
        <v>2.55</v>
      </c>
      <c r="AE119" s="2" t="n">
        <v>2.51</v>
      </c>
      <c r="AF119" s="2" t="n">
        <v>2.21</v>
      </c>
      <c r="AG119" s="2" t="n">
        <v>2.18</v>
      </c>
      <c r="AH119" s="2" t="n">
        <v>2.51</v>
      </c>
      <c r="AI119" s="2" t="n">
        <v>2.51</v>
      </c>
      <c r="AK119" s="2" t="n">
        <v>2.12</v>
      </c>
      <c r="AL119" s="2" t="n">
        <v>2.58</v>
      </c>
      <c r="AM119" s="2" t="n">
        <v>2.57</v>
      </c>
      <c r="AN119" s="2" t="n">
        <v>2.86</v>
      </c>
      <c r="AO119" s="2" t="n">
        <v>2.55</v>
      </c>
      <c r="AP119" s="2" t="n">
        <v>2.53</v>
      </c>
      <c r="AQ119" s="2" t="n">
        <v>2.59</v>
      </c>
      <c r="AR119" s="2" t="n">
        <v>2.61</v>
      </c>
      <c r="AS119" s="2" t="n">
        <v>2.9</v>
      </c>
      <c r="AT119" s="2" t="n">
        <v>2.52</v>
      </c>
      <c r="AU119" s="2" t="n">
        <v>2.5</v>
      </c>
      <c r="AV119" s="2"/>
      <c r="AW119" s="8" t="n">
        <v>2.77838709677419</v>
      </c>
      <c r="AX119" s="8"/>
      <c r="AY119" s="8" t="n">
        <v>2.82677419354839</v>
      </c>
      <c r="AZ119" s="8" t="n">
        <v>2.64822580645161</v>
      </c>
      <c r="BA119" s="8" t="n">
        <v>2.39951612903226</v>
      </c>
      <c r="BB119" s="8" t="n">
        <v>2.32016129032258</v>
      </c>
      <c r="BC119" s="8" t="n">
        <v>2.66064516129032</v>
      </c>
      <c r="BD119" s="8" t="n">
        <v>2.79725806451613</v>
      </c>
      <c r="BE119" s="8" t="n">
        <v>2.72161290322581</v>
      </c>
      <c r="BF119" s="8" t="n">
        <v>2.26096774193548</v>
      </c>
      <c r="BG119" s="8" t="n">
        <v>2.9258064516129</v>
      </c>
      <c r="BH119" s="8" t="n">
        <v>3.05322580645161</v>
      </c>
      <c r="BI119" s="8"/>
      <c r="BJ119" s="8"/>
      <c r="BK119" s="9" t="n">
        <v>0.281550571960437</v>
      </c>
      <c r="BL119" s="9" t="n">
        <v>0.282483713644995</v>
      </c>
    </row>
    <row r="120" customFormat="false" ht="12.75" hidden="false" customHeight="false" outlineLevel="0" collapsed="false">
      <c r="A120" s="1" t="s">
        <v>188</v>
      </c>
      <c r="B120" s="1" t="n">
        <v>2.912</v>
      </c>
      <c r="C120" s="1" t="n">
        <f aca="false">AVERAGE(3.03,2.948,2.912)</f>
        <v>2.96333333333333</v>
      </c>
      <c r="G120" s="1" t="n">
        <v>2.77</v>
      </c>
      <c r="H120" s="1" t="n">
        <v>3.03</v>
      </c>
      <c r="I120" s="1" t="n">
        <v>2.96</v>
      </c>
      <c r="J120" s="1" t="n">
        <v>2.52</v>
      </c>
      <c r="K120" s="1" t="n">
        <v>3.07</v>
      </c>
      <c r="L120" s="1" t="n">
        <v>2.78</v>
      </c>
      <c r="M120" s="1" t="n">
        <v>2.63</v>
      </c>
      <c r="N120" s="1" t="n">
        <v>2.9</v>
      </c>
      <c r="P120" s="1" t="n">
        <v>2.9</v>
      </c>
      <c r="Q120" s="1" t="n">
        <v>2.91</v>
      </c>
      <c r="R120" s="1" t="n">
        <v>2.89</v>
      </c>
      <c r="S120" s="1" t="n">
        <v>2.56</v>
      </c>
      <c r="T120" s="1" t="n">
        <v>2.64</v>
      </c>
      <c r="U120" s="1" t="n">
        <v>2.98</v>
      </c>
      <c r="V120" s="1" t="n">
        <v>2.84</v>
      </c>
      <c r="W120" s="1" t="n">
        <v>2.76</v>
      </c>
      <c r="Y120" s="1" t="n">
        <v>2.82</v>
      </c>
      <c r="Z120" s="1" t="n">
        <v>2.83</v>
      </c>
      <c r="AA120" s="1" t="n">
        <v>2.78</v>
      </c>
      <c r="AB120" s="1" t="n">
        <v>2.76</v>
      </c>
      <c r="AC120" s="1" t="n">
        <v>2.7</v>
      </c>
      <c r="AD120" s="1" t="n">
        <v>2.82</v>
      </c>
      <c r="AE120" s="1" t="n">
        <v>2.77</v>
      </c>
      <c r="AF120" s="1" t="n">
        <v>2.5</v>
      </c>
      <c r="AG120" s="1" t="n">
        <v>2.56</v>
      </c>
      <c r="AH120" s="1" t="n">
        <v>2.78</v>
      </c>
      <c r="AI120" s="1" t="n">
        <v>2.77</v>
      </c>
      <c r="AK120" s="1" t="n">
        <v>2.48</v>
      </c>
      <c r="AL120" s="1" t="n">
        <v>2.92</v>
      </c>
      <c r="AM120" s="1" t="n">
        <v>2.82</v>
      </c>
      <c r="AN120" s="1" t="n">
        <v>3.12</v>
      </c>
      <c r="AO120" s="1" t="n">
        <v>2.81</v>
      </c>
      <c r="AP120" s="1" t="n">
        <v>2.81</v>
      </c>
      <c r="AQ120" s="1" t="n">
        <v>2.87</v>
      </c>
      <c r="AR120" s="1" t="n">
        <v>2.89</v>
      </c>
      <c r="AS120" s="1" t="n">
        <v>3.14</v>
      </c>
      <c r="AT120" s="1" t="n">
        <v>2.8</v>
      </c>
      <c r="AU120" s="1" t="n">
        <v>2.77</v>
      </c>
      <c r="AV120" s="1" t="n">
        <v>2.8</v>
      </c>
      <c r="AW120" s="8" t="n">
        <v>2.57266666666667</v>
      </c>
      <c r="AX120" s="8" t="n">
        <v>2.22751276833333</v>
      </c>
      <c r="AY120" s="8" t="n">
        <v>2.65333333333333</v>
      </c>
      <c r="AZ120" s="8" t="n">
        <v>2.415</v>
      </c>
      <c r="BA120" s="8" t="n">
        <v>2.29283333333333</v>
      </c>
      <c r="BB120" s="8" t="n">
        <v>2.26283333333333</v>
      </c>
      <c r="BC120" s="8" t="n">
        <v>2.45015</v>
      </c>
      <c r="BD120" s="8" t="n">
        <v>2.56516666666667</v>
      </c>
      <c r="BE120" s="8" t="n">
        <v>2.66633333333333</v>
      </c>
      <c r="BF120" s="8" t="n">
        <v>2.23666666666667</v>
      </c>
      <c r="BG120" s="8" t="n">
        <v>2.7025</v>
      </c>
      <c r="BH120" s="8" t="n">
        <v>2.84416666666667</v>
      </c>
      <c r="BI120" s="8" t="n">
        <v>2.47233333333333</v>
      </c>
      <c r="BJ120" s="8" t="n">
        <v>2.4375</v>
      </c>
      <c r="BK120" s="9" t="n">
        <v>0.57042058022798</v>
      </c>
      <c r="BL120" s="9" t="n">
        <v>0.766922705569457</v>
      </c>
    </row>
    <row r="121" customFormat="false" ht="12.75" hidden="false" customHeight="false" outlineLevel="0" collapsed="false">
      <c r="A121" s="1" t="s">
        <v>189</v>
      </c>
      <c r="B121" s="1" t="n">
        <v>2.56</v>
      </c>
      <c r="C121" s="1" t="n">
        <f aca="false">AVERAGE(2.63,2.632,2.56)</f>
        <v>2.60733333333333</v>
      </c>
      <c r="G121" s="1" t="n">
        <v>2.43</v>
      </c>
      <c r="H121" s="1" t="n">
        <v>2.69</v>
      </c>
      <c r="I121" s="1" t="n">
        <v>2.61</v>
      </c>
      <c r="J121" s="1" t="n">
        <v>2.35</v>
      </c>
      <c r="K121" s="1" t="n">
        <v>2.73</v>
      </c>
      <c r="L121" s="1" t="n">
        <v>2.42</v>
      </c>
      <c r="M121" s="1" t="n">
        <v>2.37</v>
      </c>
      <c r="N121" s="1" t="n">
        <v>2.53</v>
      </c>
      <c r="P121" s="1" t="n">
        <v>2.55</v>
      </c>
      <c r="Q121" s="1" t="n">
        <v>2.54</v>
      </c>
      <c r="R121" s="1" t="n">
        <v>2.52</v>
      </c>
      <c r="S121" s="1" t="n">
        <v>2.39</v>
      </c>
      <c r="T121" s="1" t="n">
        <v>2.54</v>
      </c>
      <c r="U121" s="1" t="n">
        <v>2.64</v>
      </c>
      <c r="V121" s="1" t="n">
        <v>2.5</v>
      </c>
      <c r="W121" s="1" t="n">
        <v>2.42</v>
      </c>
      <c r="X121" s="1" t="n">
        <v>2.42</v>
      </c>
      <c r="Y121" s="1" t="n">
        <v>2.46</v>
      </c>
      <c r="Z121" s="1" t="n">
        <v>2.48</v>
      </c>
      <c r="AA121" s="1" t="n">
        <v>2.49</v>
      </c>
      <c r="AB121" s="1" t="n">
        <v>2.47</v>
      </c>
      <c r="AC121" s="1" t="n">
        <v>2.38</v>
      </c>
      <c r="AD121" s="1" t="n">
        <v>2.46</v>
      </c>
      <c r="AE121" s="1" t="n">
        <v>2.42</v>
      </c>
      <c r="AF121" s="1" t="n">
        <v>2.39</v>
      </c>
      <c r="AG121" s="1" t="n">
        <v>2.39</v>
      </c>
      <c r="AH121" s="1" t="n">
        <v>2.43</v>
      </c>
      <c r="AI121" s="1" t="n">
        <v>2.43</v>
      </c>
      <c r="AK121" s="1" t="n">
        <v>2.34</v>
      </c>
      <c r="AL121" s="1" t="n">
        <v>2.71</v>
      </c>
      <c r="AM121" s="1" t="n">
        <v>2.47</v>
      </c>
      <c r="AN121" s="1" t="n">
        <v>2.76</v>
      </c>
      <c r="AO121" s="1" t="n">
        <v>2.46</v>
      </c>
      <c r="AP121" s="1" t="n">
        <v>2.43</v>
      </c>
      <c r="AQ121" s="1" t="n">
        <v>2.51</v>
      </c>
      <c r="AR121" s="1" t="n">
        <v>2.54</v>
      </c>
      <c r="AS121" s="1" t="n">
        <v>2.79</v>
      </c>
      <c r="AT121" s="1" t="n">
        <v>2.44</v>
      </c>
      <c r="AU121" s="1" t="n">
        <v>2.43</v>
      </c>
      <c r="AV121" s="1" t="n">
        <v>2.43</v>
      </c>
      <c r="AW121" s="8" t="n">
        <v>2.68435483870968</v>
      </c>
      <c r="AX121" s="8" t="n">
        <v>2.55530831919355</v>
      </c>
      <c r="AY121" s="8" t="n">
        <v>2.77887096774194</v>
      </c>
      <c r="AZ121" s="8" t="n">
        <v>2.60967741935484</v>
      </c>
      <c r="BA121" s="8" t="n">
        <v>2.60403225806452</v>
      </c>
      <c r="BB121" s="8" t="n">
        <v>2.56903225806452</v>
      </c>
      <c r="BC121" s="8" t="n">
        <v>2.62290322580645</v>
      </c>
      <c r="BD121" s="8" t="n">
        <v>2.70532258064516</v>
      </c>
      <c r="BE121" s="8" t="n">
        <v>2.94096774193548</v>
      </c>
      <c r="BF121" s="8" t="n">
        <v>2.57145161290323</v>
      </c>
      <c r="BG121" s="8" t="n">
        <v>2.85354838709677</v>
      </c>
      <c r="BH121" s="8" t="n">
        <v>2.975</v>
      </c>
      <c r="BI121" s="8" t="n">
        <v>2.64645161290323</v>
      </c>
      <c r="BJ121" s="8" t="n">
        <v>2.79790322580645</v>
      </c>
      <c r="BK121" s="9" t="n">
        <v>0.489226041033105</v>
      </c>
      <c r="BL121" s="9" t="n">
        <v>0.473985031371133</v>
      </c>
    </row>
    <row r="122" customFormat="false" ht="12.75" hidden="false" customHeight="false" outlineLevel="0" collapsed="false">
      <c r="A122" s="1" t="s">
        <v>190</v>
      </c>
      <c r="B122" s="1" t="n">
        <v>3.092</v>
      </c>
      <c r="G122" s="1" t="n">
        <v>2.95</v>
      </c>
      <c r="H122" s="1" t="n">
        <v>3.25</v>
      </c>
      <c r="I122" s="1" t="n">
        <v>3.17</v>
      </c>
      <c r="J122" s="1" t="n">
        <v>2.83</v>
      </c>
      <c r="K122" s="1" t="n">
        <v>3.28</v>
      </c>
      <c r="L122" s="1" t="n">
        <v>2.87</v>
      </c>
      <c r="M122" s="1" t="n">
        <v>2.84</v>
      </c>
      <c r="N122" s="1" t="n">
        <v>3.02</v>
      </c>
      <c r="P122" s="1" t="n">
        <v>3.06</v>
      </c>
      <c r="Q122" s="1" t="n">
        <v>3.03</v>
      </c>
      <c r="R122" s="1" t="n">
        <v>2.99</v>
      </c>
      <c r="S122" s="1" t="n">
        <v>2.86</v>
      </c>
      <c r="T122" s="1" t="n">
        <v>3.03</v>
      </c>
      <c r="U122" s="1" t="n">
        <v>3.23</v>
      </c>
      <c r="V122" s="1" t="n">
        <v>2.95</v>
      </c>
      <c r="W122" s="1" t="n">
        <v>2.93</v>
      </c>
      <c r="X122" s="1" t="n">
        <v>2.93</v>
      </c>
      <c r="Y122" s="1" t="n">
        <v>2.94</v>
      </c>
      <c r="Z122" s="1" t="n">
        <v>2.96</v>
      </c>
      <c r="AA122" s="1" t="n">
        <v>3.05</v>
      </c>
      <c r="AB122" s="1" t="n">
        <v>3.04</v>
      </c>
      <c r="AC122" s="1" t="n">
        <v>2.91</v>
      </c>
      <c r="AD122" s="1" t="n">
        <v>2.96</v>
      </c>
      <c r="AE122" s="1" t="n">
        <v>2.94</v>
      </c>
      <c r="AF122" s="1" t="n">
        <v>2.92</v>
      </c>
      <c r="AG122" s="1" t="n">
        <v>2.86</v>
      </c>
      <c r="AH122" s="1" t="n">
        <v>2.93</v>
      </c>
      <c r="AI122" s="1" t="n">
        <v>2.94</v>
      </c>
      <c r="AK122" s="1" t="n">
        <v>2.82</v>
      </c>
      <c r="AL122" s="1" t="n">
        <v>3.07</v>
      </c>
      <c r="AM122" s="1" t="n">
        <v>2.99</v>
      </c>
      <c r="AN122" s="1" t="n">
        <v>3.43</v>
      </c>
      <c r="AO122" s="1" t="n">
        <v>2.97</v>
      </c>
      <c r="AP122" s="1" t="n">
        <v>2.93</v>
      </c>
      <c r="AQ122" s="1" t="n">
        <v>3.01</v>
      </c>
      <c r="AR122" s="1" t="n">
        <v>3.05</v>
      </c>
      <c r="AS122" s="1" t="n">
        <v>3.49</v>
      </c>
      <c r="AT122" s="1" t="n">
        <v>2.9</v>
      </c>
      <c r="AU122" s="1" t="n">
        <v>2.94</v>
      </c>
      <c r="AV122" s="1" t="n">
        <v>2.93</v>
      </c>
      <c r="AW122" s="8" t="n">
        <v>2.31233333333333</v>
      </c>
      <c r="AX122" s="8" t="n">
        <v>2.08174801609167</v>
      </c>
      <c r="AY122" s="8" t="n">
        <v>2.36933333333333</v>
      </c>
      <c r="AZ122" s="8" t="n">
        <v>2.16783333333333</v>
      </c>
      <c r="BA122" s="8" t="n">
        <v>2.15316666666667</v>
      </c>
      <c r="BB122" s="8" t="n">
        <v>2.11616666666667</v>
      </c>
      <c r="BC122" s="8" t="n">
        <v>2.21533333333333</v>
      </c>
      <c r="BD122" s="8" t="n">
        <v>2.292</v>
      </c>
      <c r="BE122" s="8" t="n">
        <v>2.56416666666667</v>
      </c>
      <c r="BF122" s="8" t="n">
        <v>2.12883333333333</v>
      </c>
      <c r="BG122" s="8" t="n">
        <v>2.44916666666667</v>
      </c>
      <c r="BH122" s="8" t="n">
        <v>2.68083333333333</v>
      </c>
      <c r="BI122" s="8" t="n">
        <v>2.20566666666667</v>
      </c>
      <c r="BJ122" s="8" t="n">
        <v>2.39783333333333</v>
      </c>
      <c r="BK122" s="9" t="n">
        <v>0.668887178624733</v>
      </c>
      <c r="BL122" s="9" t="n">
        <v>0.567188594472679</v>
      </c>
    </row>
    <row r="123" customFormat="false" ht="12.75" hidden="false" customHeight="false" outlineLevel="0" collapsed="false">
      <c r="A123" s="1" t="s">
        <v>191</v>
      </c>
      <c r="B123" s="1" t="n">
        <v>2.12</v>
      </c>
      <c r="G123" s="1" t="n">
        <v>2.07</v>
      </c>
      <c r="H123" s="1" t="n">
        <v>2.26</v>
      </c>
      <c r="I123" s="1" t="n">
        <v>2.19</v>
      </c>
      <c r="J123" s="1" t="n">
        <v>2.04</v>
      </c>
      <c r="K123" s="1" t="n">
        <v>2.28</v>
      </c>
      <c r="L123" s="1" t="n">
        <v>2.08</v>
      </c>
      <c r="M123" s="1" t="n">
        <v>2.08</v>
      </c>
      <c r="N123" s="1" t="n">
        <v>2.14</v>
      </c>
      <c r="P123" s="1" t="n">
        <v>2.14</v>
      </c>
      <c r="Q123" s="1" t="n">
        <v>2.11</v>
      </c>
      <c r="R123" s="1" t="n">
        <v>2.08</v>
      </c>
      <c r="S123" s="1" t="n">
        <v>2.1</v>
      </c>
      <c r="T123" s="1" t="n">
        <v>2.31</v>
      </c>
      <c r="U123" s="1" t="n">
        <v>2.22</v>
      </c>
      <c r="V123" s="1" t="n">
        <v>2.07</v>
      </c>
      <c r="W123" s="1" t="n">
        <v>2.04</v>
      </c>
      <c r="X123" s="1" t="n">
        <v>2.04</v>
      </c>
      <c r="Y123" s="1" t="n">
        <v>2.03</v>
      </c>
      <c r="Z123" s="1" t="n">
        <v>2.07</v>
      </c>
      <c r="AA123" s="1" t="n">
        <v>2.1</v>
      </c>
      <c r="AB123" s="1" t="n">
        <v>2.11</v>
      </c>
      <c r="AC123" s="1" t="n">
        <v>2.04</v>
      </c>
      <c r="AD123" s="1" t="n">
        <v>2.05</v>
      </c>
      <c r="AE123" s="1" t="n">
        <v>2.01</v>
      </c>
      <c r="AF123" s="1" t="n">
        <v>2.28</v>
      </c>
      <c r="AG123" s="1" t="n">
        <v>2.1</v>
      </c>
      <c r="AH123" s="1" t="n">
        <v>2.06</v>
      </c>
      <c r="AI123" s="1" t="n">
        <v>2.06</v>
      </c>
      <c r="AK123" s="1" t="n">
        <v>1.99</v>
      </c>
      <c r="AL123" s="1" t="n">
        <v>2.37</v>
      </c>
      <c r="AM123" s="1" t="n">
        <v>2.09</v>
      </c>
      <c r="AN123" s="1" t="n">
        <v>2.57</v>
      </c>
      <c r="AO123" s="1" t="n">
        <v>2.07</v>
      </c>
      <c r="AP123" s="1" t="n">
        <v>2.02</v>
      </c>
      <c r="AQ123" s="1" t="n">
        <v>2.12</v>
      </c>
      <c r="AR123" s="1" t="n">
        <v>2.14</v>
      </c>
      <c r="AS123" s="1" t="n">
        <v>2.72</v>
      </c>
      <c r="AT123" s="1" t="n">
        <v>2.04</v>
      </c>
      <c r="AU123" s="1" t="n">
        <v>2.06</v>
      </c>
      <c r="AV123" s="1" t="n">
        <v>2.02</v>
      </c>
      <c r="AW123" s="8" t="n">
        <v>2.35532258064516</v>
      </c>
      <c r="AX123" s="8" t="n">
        <v>2.01389542822581</v>
      </c>
      <c r="AY123" s="8" t="n">
        <v>2.39048387096774</v>
      </c>
      <c r="AZ123" s="8" t="n">
        <v>2.23758064516129</v>
      </c>
      <c r="BA123" s="8" t="n">
        <v>2.23274193548387</v>
      </c>
      <c r="BB123" s="8" t="n">
        <v>2.18790322580645</v>
      </c>
      <c r="BC123" s="8" t="n">
        <v>2.2758064516129</v>
      </c>
      <c r="BD123" s="8" t="n">
        <v>2.34677419354839</v>
      </c>
      <c r="BE123" s="8" t="n">
        <v>2.465</v>
      </c>
      <c r="BF123" s="8" t="n">
        <v>2.20516129032258</v>
      </c>
      <c r="BG123" s="8" t="n">
        <v>2.46645161290323</v>
      </c>
      <c r="BH123" s="8" t="n">
        <v>3.35338709677419</v>
      </c>
      <c r="BI123" s="8" t="n">
        <v>2.28016129032258</v>
      </c>
      <c r="BJ123" s="8" t="n">
        <v>2.35758064516129</v>
      </c>
      <c r="BK123" s="9" t="n">
        <v>0.36207703428104</v>
      </c>
      <c r="BL123" s="9" t="n">
        <v>0.592247181421622</v>
      </c>
    </row>
    <row r="124" customFormat="false" ht="12.75" hidden="false" customHeight="false" outlineLevel="0" collapsed="false">
      <c r="A124" s="1" t="s">
        <v>192</v>
      </c>
      <c r="B124" s="1" t="n">
        <v>2.344</v>
      </c>
      <c r="G124" s="1" t="n">
        <v>2.26</v>
      </c>
      <c r="H124" s="1" t="n">
        <v>2.49</v>
      </c>
      <c r="I124" s="1" t="n">
        <v>2.43</v>
      </c>
      <c r="J124" s="1" t="n">
        <v>2.15</v>
      </c>
      <c r="K124" s="1" t="n">
        <v>2.53</v>
      </c>
      <c r="L124" s="1" t="n">
        <v>2.19</v>
      </c>
      <c r="M124" s="1" t="n">
        <v>2.18</v>
      </c>
      <c r="N124" s="1" t="n">
        <v>2.35</v>
      </c>
      <c r="P124" s="1" t="n">
        <v>2.36</v>
      </c>
      <c r="Q124" s="1" t="n">
        <v>2.34</v>
      </c>
      <c r="R124" s="1" t="n">
        <v>2.31</v>
      </c>
      <c r="S124" s="1" t="n">
        <v>2.19</v>
      </c>
      <c r="T124" s="1" t="n">
        <v>2.32</v>
      </c>
      <c r="U124" s="1" t="n">
        <v>2.38</v>
      </c>
      <c r="V124" s="1" t="n">
        <v>2.28</v>
      </c>
      <c r="W124" s="1" t="n">
        <v>2.22</v>
      </c>
      <c r="X124" s="1" t="n">
        <v>2.22</v>
      </c>
      <c r="Y124" s="1" t="n">
        <v>2.26</v>
      </c>
      <c r="Z124" s="1" t="n">
        <v>2.27</v>
      </c>
      <c r="AA124" s="1" t="n">
        <v>2.32</v>
      </c>
      <c r="AB124" s="1" t="n">
        <v>2.33</v>
      </c>
      <c r="AC124" s="1" t="n">
        <v>2.2</v>
      </c>
      <c r="AD124" s="1" t="n">
        <v>2.27</v>
      </c>
      <c r="AE124" s="1" t="n">
        <v>2.25</v>
      </c>
      <c r="AF124" s="1" t="n">
        <v>2.3</v>
      </c>
      <c r="AG124" s="1" t="n">
        <v>2.19</v>
      </c>
      <c r="AH124" s="1" t="n">
        <v>2.26</v>
      </c>
      <c r="AI124" s="1" t="n">
        <v>2.26</v>
      </c>
      <c r="AJ124" s="1" t="n">
        <v>2.43</v>
      </c>
      <c r="AK124" s="1" t="n">
        <v>2.15</v>
      </c>
      <c r="AL124" s="1" t="n">
        <v>2.38</v>
      </c>
      <c r="AM124" s="1" t="n">
        <v>2.31</v>
      </c>
      <c r="AN124" s="1" t="n">
        <v>2.9</v>
      </c>
      <c r="AO124" s="1" t="n">
        <v>2.29</v>
      </c>
      <c r="AP124" s="1" t="n">
        <v>2.26</v>
      </c>
      <c r="AQ124" s="1" t="n">
        <v>2.32</v>
      </c>
      <c r="AR124" s="1" t="n">
        <v>2.36</v>
      </c>
      <c r="AS124" s="1" t="n">
        <v>4.01</v>
      </c>
      <c r="AT124" s="1" t="n">
        <v>2.23</v>
      </c>
      <c r="AU124" s="1" t="n">
        <v>2.25</v>
      </c>
      <c r="AV124" s="1" t="n">
        <v>2.26</v>
      </c>
      <c r="AW124" s="8" t="n">
        <v>2.3991935483871</v>
      </c>
      <c r="AX124" s="8" t="n">
        <v>2.07937545806452</v>
      </c>
      <c r="AY124" s="8" t="n">
        <v>2.44548387096774</v>
      </c>
      <c r="AZ124" s="8" t="n">
        <v>2.265</v>
      </c>
      <c r="BA124" s="8" t="n">
        <v>2.2458064516129</v>
      </c>
      <c r="BB124" s="8" t="n">
        <v>2.22306451612903</v>
      </c>
      <c r="BC124" s="8" t="n">
        <v>2.28258064516129</v>
      </c>
      <c r="BD124" s="8" t="n">
        <v>2.38306451612903</v>
      </c>
      <c r="BE124" s="8" t="n">
        <v>2.42354838709678</v>
      </c>
      <c r="BF124" s="8" t="n">
        <v>2.27709677419355</v>
      </c>
      <c r="BG124" s="8" t="n">
        <v>2.51258064516129</v>
      </c>
      <c r="BH124" s="8" t="n">
        <v>5.87209677419355</v>
      </c>
      <c r="BI124" s="8" t="n">
        <v>2.30532258064516</v>
      </c>
      <c r="BJ124" s="8" t="n">
        <v>2.37870967741935</v>
      </c>
      <c r="BK124" s="9" t="n">
        <v>0.356710789628026</v>
      </c>
      <c r="BL124" s="9" t="n">
        <v>0.484320244060546</v>
      </c>
    </row>
    <row r="125" customFormat="false" ht="12.75" hidden="false" customHeight="false" outlineLevel="0" collapsed="false">
      <c r="A125" s="1" t="s">
        <v>193</v>
      </c>
      <c r="B125" s="1" t="n">
        <v>2.61</v>
      </c>
      <c r="G125" s="1" t="n">
        <v>2.5</v>
      </c>
      <c r="H125" s="1" t="n">
        <v>2.76</v>
      </c>
      <c r="I125" s="1" t="n">
        <v>2.66</v>
      </c>
      <c r="J125" s="1" t="n">
        <v>2.34</v>
      </c>
      <c r="K125" s="1" t="n">
        <v>2.91</v>
      </c>
      <c r="L125" s="1" t="n">
        <v>2.41</v>
      </c>
      <c r="M125" s="1" t="n">
        <v>2.36</v>
      </c>
      <c r="N125" s="1" t="n">
        <v>2.62</v>
      </c>
      <c r="P125" s="1" t="n">
        <v>2.61</v>
      </c>
      <c r="Q125" s="1" t="n">
        <v>2.58</v>
      </c>
      <c r="R125" s="1" t="n">
        <v>2.55</v>
      </c>
      <c r="S125" s="1" t="n">
        <v>2.38</v>
      </c>
      <c r="T125" s="1" t="n">
        <v>2.48</v>
      </c>
      <c r="U125" s="1" t="n">
        <v>2.64</v>
      </c>
      <c r="V125" s="1" t="n">
        <v>2.54</v>
      </c>
      <c r="W125" s="1" t="n">
        <v>2.47</v>
      </c>
      <c r="Y125" s="1" t="n">
        <v>2.51</v>
      </c>
      <c r="Z125" s="1" t="n">
        <v>2.52</v>
      </c>
      <c r="AA125" s="1" t="n">
        <v>2.57</v>
      </c>
      <c r="AB125" s="1" t="n">
        <v>2.58</v>
      </c>
      <c r="AC125" s="1" t="n">
        <v>2.45</v>
      </c>
      <c r="AD125" s="1" t="n">
        <v>2.52</v>
      </c>
      <c r="AE125" s="1" t="n">
        <v>2.48</v>
      </c>
      <c r="AF125" s="1" t="n">
        <v>2.36</v>
      </c>
      <c r="AG125" s="1" t="n">
        <v>2.37</v>
      </c>
      <c r="AH125" s="1" t="n">
        <v>2.49</v>
      </c>
      <c r="AI125" s="1" t="n">
        <v>2.5</v>
      </c>
      <c r="AJ125" s="1" t="n">
        <v>2.59</v>
      </c>
      <c r="AK125" s="1" t="n">
        <v>2.33</v>
      </c>
      <c r="AL125" s="1" t="n">
        <v>2.55</v>
      </c>
      <c r="AM125" s="1" t="n">
        <v>2.54</v>
      </c>
      <c r="AN125" s="1" t="n">
        <v>3.27</v>
      </c>
      <c r="AO125" s="1" t="n">
        <v>2.57</v>
      </c>
      <c r="AP125" s="1" t="n">
        <v>2.52</v>
      </c>
      <c r="AQ125" s="1" t="n">
        <v>2.59</v>
      </c>
      <c r="AR125" s="1" t="n">
        <v>2.62</v>
      </c>
      <c r="AS125" s="1" t="n">
        <v>5.21</v>
      </c>
      <c r="AT125" s="1" t="n">
        <v>2.45</v>
      </c>
      <c r="AU125" s="1" t="n">
        <v>2.49</v>
      </c>
      <c r="AV125" s="1" t="n">
        <v>2.52</v>
      </c>
      <c r="AW125" s="8" t="n">
        <v>2.65689655172414</v>
      </c>
      <c r="AX125" s="8" t="n">
        <v>2.2544896174569</v>
      </c>
      <c r="AY125" s="8" t="n">
        <v>2.66879310344827</v>
      </c>
      <c r="AZ125" s="8" t="n">
        <v>2.44293103448276</v>
      </c>
      <c r="BA125" s="8" t="n">
        <v>2.40379310344828</v>
      </c>
      <c r="BB125" s="8" t="n">
        <v>2.36534482758621</v>
      </c>
      <c r="BC125" s="8" t="n">
        <v>2.48241379310345</v>
      </c>
      <c r="BD125" s="8" t="n">
        <v>2.60655172413793</v>
      </c>
      <c r="BE125" s="8" t="n">
        <v>2.61689655172414</v>
      </c>
      <c r="BF125" s="8" t="n">
        <v>2.36</v>
      </c>
      <c r="BG125" s="8" t="n">
        <v>2.77965517241379</v>
      </c>
      <c r="BH125" s="8" t="n">
        <v>4.71327586206897</v>
      </c>
      <c r="BI125" s="8" t="n">
        <v>2.4948275862069</v>
      </c>
      <c r="BJ125" s="8" t="n">
        <v>2.48810344827586</v>
      </c>
      <c r="BK125" s="9" t="n">
        <v>0.341206391586121</v>
      </c>
      <c r="BL125" s="9" t="n">
        <v>0.492951227648179</v>
      </c>
    </row>
    <row r="126" customFormat="false" ht="12.75" hidden="false" customHeight="false" outlineLevel="0" collapsed="false">
      <c r="A126" s="13" t="s">
        <v>194</v>
      </c>
      <c r="B126" s="1" t="n">
        <v>2.603</v>
      </c>
      <c r="G126" s="1" t="n">
        <v>2.49</v>
      </c>
      <c r="H126" s="1" t="n">
        <v>2.73</v>
      </c>
      <c r="I126" s="1" t="n">
        <v>2.65</v>
      </c>
      <c r="J126" s="1" t="n">
        <v>2.31</v>
      </c>
      <c r="K126" s="1" t="n">
        <v>2.79</v>
      </c>
      <c r="L126" s="1" t="n">
        <v>2.41</v>
      </c>
      <c r="M126" s="1" t="n">
        <v>2.37</v>
      </c>
      <c r="N126" s="1" t="n">
        <v>2.62</v>
      </c>
      <c r="P126" s="1" t="n">
        <v>2.61</v>
      </c>
      <c r="Q126" s="1" t="n">
        <v>2.6</v>
      </c>
      <c r="R126" s="1" t="n">
        <v>2.56</v>
      </c>
      <c r="S126" s="1" t="n">
        <v>2.35</v>
      </c>
      <c r="T126" s="1" t="n">
        <v>2.46</v>
      </c>
      <c r="U126" s="1" t="n">
        <v>2.69</v>
      </c>
      <c r="V126" s="1" t="n">
        <v>2.55</v>
      </c>
      <c r="W126" s="1" t="n">
        <v>2.46</v>
      </c>
      <c r="Y126" s="1" t="n">
        <v>2.52</v>
      </c>
      <c r="Z126" s="1" t="n">
        <v>2.53</v>
      </c>
      <c r="AA126" s="1" t="n">
        <v>2.53</v>
      </c>
      <c r="AB126" s="1" t="n">
        <v>2.53</v>
      </c>
      <c r="AC126" s="1" t="n">
        <v>2.44</v>
      </c>
      <c r="AD126" s="1" t="n">
        <v>2.52</v>
      </c>
      <c r="AE126" s="1" t="n">
        <v>2.48</v>
      </c>
      <c r="AF126" s="1" t="n">
        <v>2.31</v>
      </c>
      <c r="AG126" s="1" t="n">
        <v>2.36</v>
      </c>
      <c r="AH126" s="1" t="n">
        <v>2.48</v>
      </c>
      <c r="AI126" s="1" t="n">
        <v>2.48</v>
      </c>
      <c r="AJ126" s="1" t="n">
        <v>2.7</v>
      </c>
      <c r="AK126" s="1" t="n">
        <v>2.3</v>
      </c>
      <c r="AL126" s="1" t="n">
        <v>2.59</v>
      </c>
      <c r="AM126" s="1" t="n">
        <v>2.54</v>
      </c>
      <c r="AN126" s="1" t="n">
        <v>2.95</v>
      </c>
      <c r="AO126" s="1" t="n">
        <v>2.55</v>
      </c>
      <c r="AP126" s="1" t="n">
        <v>2.52</v>
      </c>
      <c r="AQ126" s="1" t="n">
        <v>2.58</v>
      </c>
      <c r="AR126" s="1" t="n">
        <v>2.61</v>
      </c>
      <c r="AS126" s="1" t="n">
        <v>3.05</v>
      </c>
      <c r="AT126" s="1" t="n">
        <v>2.48</v>
      </c>
      <c r="AU126" s="1" t="n">
        <v>2.47</v>
      </c>
      <c r="AV126" s="1" t="n">
        <v>2.52</v>
      </c>
      <c r="BK126" s="9" t="n">
        <v>0.288500615217236</v>
      </c>
      <c r="BL126" s="9" t="n">
        <v>0.321597648863156</v>
      </c>
    </row>
    <row r="127" customFormat="false" ht="12.75" hidden="false" customHeight="false" outlineLevel="0" collapsed="false">
      <c r="A127" s="13" t="s">
        <v>195</v>
      </c>
      <c r="B127" s="1" t="n">
        <v>2.9</v>
      </c>
      <c r="G127" s="1" t="n">
        <v>2.79</v>
      </c>
      <c r="H127" s="1" t="n">
        <v>3.01</v>
      </c>
      <c r="I127" s="1" t="n">
        <v>2.93</v>
      </c>
      <c r="J127" s="1" t="n">
        <v>2.65</v>
      </c>
      <c r="K127" s="1" t="n">
        <v>3.06</v>
      </c>
      <c r="L127" s="1" t="n">
        <v>2.79</v>
      </c>
      <c r="M127" s="1" t="n">
        <v>2.75</v>
      </c>
      <c r="N127" s="1" t="n">
        <v>2.89</v>
      </c>
      <c r="P127" s="1" t="n">
        <v>2.88</v>
      </c>
      <c r="Q127" s="1" t="n">
        <v>2.9</v>
      </c>
      <c r="R127" s="1" t="n">
        <v>2.88</v>
      </c>
      <c r="S127" s="1" t="n">
        <v>2.7</v>
      </c>
      <c r="T127" s="1" t="n">
        <v>2.9</v>
      </c>
      <c r="U127" s="1" t="n">
        <v>3</v>
      </c>
      <c r="V127" s="1" t="n">
        <v>2.83</v>
      </c>
      <c r="W127" s="1" t="n">
        <v>2.77</v>
      </c>
      <c r="Y127" s="1" t="n">
        <v>2.79</v>
      </c>
      <c r="Z127" s="1" t="n">
        <v>2.81</v>
      </c>
      <c r="AA127" s="1" t="n">
        <v>2.8</v>
      </c>
      <c r="AB127" s="1" t="n">
        <v>2.8</v>
      </c>
      <c r="AC127" s="1" t="n">
        <v>2.73</v>
      </c>
      <c r="AD127" s="1" t="n">
        <v>2.8</v>
      </c>
      <c r="AE127" s="1" t="n">
        <v>2.78</v>
      </c>
      <c r="AF127" s="1" t="n">
        <v>2.73</v>
      </c>
      <c r="AG127" s="1" t="n">
        <v>2.69</v>
      </c>
      <c r="AH127" s="1" t="n">
        <v>2.79</v>
      </c>
      <c r="AI127" s="1" t="n">
        <v>2.79</v>
      </c>
      <c r="AJ127" s="1" t="n">
        <v>3.17</v>
      </c>
      <c r="AK127" s="1" t="n">
        <v>2.62</v>
      </c>
      <c r="AL127" s="1" t="n">
        <v>3.02</v>
      </c>
      <c r="AM127" s="1" t="n">
        <v>2.82</v>
      </c>
      <c r="AN127" s="1" t="n">
        <v>3.13</v>
      </c>
      <c r="AO127" s="1" t="n">
        <v>2.82</v>
      </c>
      <c r="AP127" s="1" t="n">
        <v>2.8</v>
      </c>
      <c r="AQ127" s="1" t="n">
        <v>2.86</v>
      </c>
      <c r="AR127" s="1" t="n">
        <v>2.88</v>
      </c>
      <c r="AS127" s="1" t="n">
        <v>3.13</v>
      </c>
      <c r="AT127" s="1" t="n">
        <v>2.81</v>
      </c>
      <c r="AU127" s="1" t="n">
        <v>2.79</v>
      </c>
      <c r="AV127" s="1" t="n">
        <v>2.78</v>
      </c>
      <c r="BK127" s="9" t="n">
        <v>0.186314744400296</v>
      </c>
      <c r="BL127" s="9" t="n">
        <v>0.254144078324626</v>
      </c>
    </row>
    <row r="128" customFormat="false" ht="12.75" hidden="false" customHeight="false" outlineLevel="0" collapsed="false">
      <c r="A128" s="13" t="s">
        <v>196</v>
      </c>
      <c r="B128" s="1" t="n">
        <v>3.089</v>
      </c>
      <c r="G128" s="1" t="n">
        <v>2.94</v>
      </c>
      <c r="H128" s="1" t="n">
        <v>3.25</v>
      </c>
      <c r="I128" s="1" t="n">
        <v>3.12</v>
      </c>
      <c r="J128" s="1" t="n">
        <v>2.61</v>
      </c>
      <c r="K128" s="1" t="n">
        <v>3.28</v>
      </c>
      <c r="L128" s="1" t="n">
        <v>2.87</v>
      </c>
      <c r="M128" s="1" t="n">
        <v>2.78</v>
      </c>
      <c r="N128" s="1" t="n">
        <v>3.08</v>
      </c>
      <c r="P128" s="1" t="n">
        <v>3.08</v>
      </c>
      <c r="Q128" s="1" t="n">
        <v>3.08</v>
      </c>
      <c r="R128" s="1" t="n">
        <v>3.08</v>
      </c>
      <c r="S128" s="1" t="n">
        <v>2.74</v>
      </c>
      <c r="T128" s="1" t="n">
        <v>2.94</v>
      </c>
      <c r="U128" s="1" t="n">
        <v>3.26</v>
      </c>
      <c r="V128" s="1" t="n">
        <v>3.03</v>
      </c>
      <c r="W128" s="1" t="n">
        <v>2.93</v>
      </c>
      <c r="Y128" s="1" t="n">
        <v>2.99</v>
      </c>
      <c r="Z128" s="1" t="n">
        <v>3.01</v>
      </c>
      <c r="AA128" s="1" t="n">
        <v>2.96</v>
      </c>
      <c r="AB128" s="1" t="n">
        <v>2.97</v>
      </c>
      <c r="AC128" s="1" t="n">
        <v>2.86</v>
      </c>
      <c r="AD128" s="1" t="n">
        <v>2.99</v>
      </c>
      <c r="AE128" s="1" t="n">
        <v>2.95</v>
      </c>
      <c r="AF128" s="1" t="n">
        <v>2.74</v>
      </c>
      <c r="AG128" s="1" t="n">
        <v>2.72</v>
      </c>
      <c r="AH128" s="1" t="n">
        <v>2.94</v>
      </c>
      <c r="AI128" s="1" t="n">
        <v>2.94</v>
      </c>
      <c r="AJ128" s="1" t="n">
        <v>3.13</v>
      </c>
      <c r="AK128" s="1" t="n">
        <v>2.62</v>
      </c>
      <c r="AL128" s="1" t="n">
        <v>3.03</v>
      </c>
      <c r="AN128" s="1" t="n">
        <v>3.38</v>
      </c>
      <c r="AO128" s="1" t="n">
        <v>3.02</v>
      </c>
      <c r="AP128" s="1" t="n">
        <v>3</v>
      </c>
      <c r="AQ128" s="1" t="n">
        <v>3.06</v>
      </c>
      <c r="AR128" s="1" t="n">
        <v>3.09</v>
      </c>
      <c r="AS128" s="1" t="n">
        <v>3.41</v>
      </c>
      <c r="AT128" s="1" t="n">
        <v>2.95</v>
      </c>
      <c r="AU128" s="1" t="n">
        <v>2.94</v>
      </c>
      <c r="AV128" s="1" t="n">
        <v>2.98</v>
      </c>
      <c r="BK128" s="9" t="n">
        <v>0.387285307695621</v>
      </c>
      <c r="BL128" s="9" t="n">
        <v>0.428720700378805</v>
      </c>
    </row>
    <row r="129" customFormat="false" ht="12.75" hidden="false" customHeight="false" outlineLevel="0" collapsed="false">
      <c r="A129" s="13" t="s">
        <v>197</v>
      </c>
      <c r="B129" s="1" t="n">
        <v>4.406</v>
      </c>
      <c r="G129" s="1" t="n">
        <v>4.22</v>
      </c>
      <c r="H129" s="1" t="n">
        <v>4.53</v>
      </c>
      <c r="I129" s="1" t="n">
        <v>4.45</v>
      </c>
      <c r="J129" s="1" t="n">
        <v>3.62</v>
      </c>
      <c r="K129" s="1" t="n">
        <v>4.59</v>
      </c>
      <c r="L129" s="1" t="n">
        <v>4.1</v>
      </c>
      <c r="M129" s="1" t="n">
        <v>3.87</v>
      </c>
      <c r="N129" s="1" t="n">
        <v>4.39</v>
      </c>
      <c r="P129" s="1" t="n">
        <v>4.37</v>
      </c>
      <c r="Q129" s="1" t="n">
        <v>4.38</v>
      </c>
      <c r="R129" s="1" t="n">
        <v>4.35</v>
      </c>
      <c r="S129" s="1" t="n">
        <v>3.61</v>
      </c>
      <c r="T129" s="1" t="n">
        <v>3.9</v>
      </c>
      <c r="U129" s="1" t="n">
        <v>4.53</v>
      </c>
      <c r="V129" s="1" t="n">
        <v>4.33</v>
      </c>
      <c r="W129" s="1" t="n">
        <v>4.19</v>
      </c>
      <c r="Y129" s="1" t="n">
        <v>4.28</v>
      </c>
      <c r="Z129" s="1" t="n">
        <v>4.3</v>
      </c>
      <c r="AA129" s="1" t="n">
        <v>4.22</v>
      </c>
      <c r="AB129" s="1" t="n">
        <v>4.22</v>
      </c>
      <c r="AC129" s="1" t="n">
        <v>4.12</v>
      </c>
      <c r="AD129" s="1" t="n">
        <v>4.26</v>
      </c>
      <c r="AE129" s="1" t="n">
        <v>4.21</v>
      </c>
      <c r="AF129" s="1" t="n">
        <v>3.64</v>
      </c>
      <c r="AG129" s="1" t="n">
        <v>3.65</v>
      </c>
      <c r="AH129" s="1" t="n">
        <v>4.22</v>
      </c>
      <c r="AI129" s="1" t="n">
        <v>4.21</v>
      </c>
      <c r="AJ129" s="1" t="n">
        <v>4.44</v>
      </c>
      <c r="AK129" s="1" t="n">
        <v>3.41</v>
      </c>
      <c r="AL129" s="1" t="n">
        <v>4.33</v>
      </c>
      <c r="AN129" s="1" t="n">
        <v>4.67</v>
      </c>
      <c r="AO129" s="1" t="n">
        <v>4.31</v>
      </c>
      <c r="AP129" s="1" t="n">
        <v>4.26</v>
      </c>
      <c r="AQ129" s="1" t="n">
        <v>4.35</v>
      </c>
      <c r="AR129" s="1" t="n">
        <v>4.38</v>
      </c>
      <c r="AS129" s="1" t="n">
        <v>4.72</v>
      </c>
      <c r="AT129" s="1" t="n">
        <v>4.17</v>
      </c>
      <c r="AU129" s="1" t="n">
        <v>4.19</v>
      </c>
      <c r="AV129" s="1" t="n">
        <v>4.25</v>
      </c>
      <c r="BK129" s="9" t="n">
        <v>0.589689791865583</v>
      </c>
      <c r="BL129" s="9" t="n">
        <v>0.772862771510659</v>
      </c>
    </row>
    <row r="130" customFormat="false" ht="12.75" hidden="false" customHeight="false" outlineLevel="0" collapsed="false">
      <c r="A130" s="13" t="s">
        <v>198</v>
      </c>
      <c r="B130" s="1" t="n">
        <v>4.369</v>
      </c>
      <c r="G130" s="1" t="n">
        <v>4.2</v>
      </c>
      <c r="H130" s="1" t="n">
        <v>4.52</v>
      </c>
      <c r="I130" s="1" t="n">
        <v>4.43</v>
      </c>
      <c r="J130" s="1" t="n">
        <v>3.86</v>
      </c>
      <c r="K130" s="1" t="n">
        <v>4.56</v>
      </c>
      <c r="L130" s="1" t="n">
        <v>4.35</v>
      </c>
      <c r="M130" s="1" t="n">
        <v>4.12</v>
      </c>
      <c r="N130" s="1" t="n">
        <v>4.38</v>
      </c>
      <c r="P130" s="1" t="n">
        <v>4.36</v>
      </c>
      <c r="Q130" s="1" t="n">
        <v>4.38</v>
      </c>
      <c r="R130" s="1" t="n">
        <v>4.35</v>
      </c>
      <c r="S130" s="1" t="n">
        <v>3.95</v>
      </c>
      <c r="T130" s="1" t="n">
        <v>4.47</v>
      </c>
      <c r="U130" s="1" t="n">
        <v>4.45</v>
      </c>
      <c r="V130" s="1" t="n">
        <v>4.29</v>
      </c>
      <c r="W130" s="1" t="n">
        <v>4.18</v>
      </c>
      <c r="Y130" s="1" t="n">
        <v>4.26</v>
      </c>
      <c r="Z130" s="1" t="n">
        <v>4.28</v>
      </c>
      <c r="AA130" s="1" t="n">
        <v>4.2</v>
      </c>
      <c r="AB130" s="1" t="n">
        <v>4.21</v>
      </c>
      <c r="AC130" s="1" t="n">
        <v>4.16</v>
      </c>
      <c r="AD130" s="1" t="n">
        <v>4.23</v>
      </c>
      <c r="AE130" s="1" t="n">
        <v>4.18</v>
      </c>
      <c r="AF130" s="1" t="n">
        <v>4.07</v>
      </c>
      <c r="AG130" s="1" t="n">
        <v>3.92</v>
      </c>
      <c r="AH130" s="1" t="n">
        <v>4.19</v>
      </c>
      <c r="AI130" s="1" t="n">
        <v>4.2</v>
      </c>
      <c r="AJ130" s="1" t="n">
        <v>4.97</v>
      </c>
      <c r="AK130" s="1" t="n">
        <v>3.86</v>
      </c>
      <c r="AL130" s="1" t="n">
        <v>4.91</v>
      </c>
      <c r="AN130" s="1" t="n">
        <v>4.72</v>
      </c>
      <c r="AO130" s="1" t="n">
        <v>4.27</v>
      </c>
      <c r="AP130" s="1" t="n">
        <v>4.24</v>
      </c>
      <c r="AQ130" s="1" t="n">
        <v>4.33</v>
      </c>
      <c r="AR130" s="1" t="n">
        <v>4.36</v>
      </c>
      <c r="AS130" s="1" t="n">
        <v>4.93</v>
      </c>
      <c r="AT130" s="1" t="n">
        <v>4.27</v>
      </c>
      <c r="AU130" s="1" t="n">
        <v>4.2</v>
      </c>
      <c r="AV130" s="1" t="n">
        <v>4.23</v>
      </c>
      <c r="BK130" s="9" t="n">
        <v>0.415728942492933</v>
      </c>
      <c r="BL130" s="9" t="n">
        <v>0.441825410006067</v>
      </c>
    </row>
    <row r="131" customFormat="false" ht="12.75" hidden="false" customHeight="false" outlineLevel="0" collapsed="false">
      <c r="A131" s="13" t="s">
        <v>199</v>
      </c>
      <c r="B131" s="1" t="n">
        <v>3.82</v>
      </c>
      <c r="G131" s="1" t="n">
        <v>3.7</v>
      </c>
      <c r="H131" s="1" t="n">
        <v>3.98</v>
      </c>
      <c r="I131" s="1" t="n">
        <v>3.9</v>
      </c>
      <c r="J131" s="1" t="n">
        <v>3.04</v>
      </c>
      <c r="K131" s="1" t="n">
        <v>4.02</v>
      </c>
      <c r="L131" s="1" t="n">
        <v>3.77</v>
      </c>
      <c r="M131" s="1" t="n">
        <v>3.5</v>
      </c>
      <c r="N131" s="1" t="n">
        <v>3.84</v>
      </c>
      <c r="P131" s="1" t="n">
        <v>3.83</v>
      </c>
      <c r="Q131" s="1" t="n">
        <v>3.86</v>
      </c>
      <c r="R131" s="1" t="n">
        <v>4.35</v>
      </c>
      <c r="S131" s="1" t="n">
        <v>3.12</v>
      </c>
      <c r="T131" s="1" t="n">
        <v>3.91</v>
      </c>
      <c r="U131" s="1" t="n">
        <v>3.95</v>
      </c>
      <c r="V131" s="1" t="n">
        <v>3.74</v>
      </c>
      <c r="W131" s="1" t="n">
        <v>3.68</v>
      </c>
      <c r="Y131" s="1" t="n">
        <v>3.7</v>
      </c>
      <c r="Z131" s="1" t="n">
        <v>3.72</v>
      </c>
      <c r="AA131" s="1" t="n">
        <v>3.73</v>
      </c>
      <c r="AB131" s="1" t="n">
        <v>3.72</v>
      </c>
      <c r="AC131" s="1" t="n">
        <v>3.66</v>
      </c>
      <c r="AD131" s="1" t="n">
        <v>3.71</v>
      </c>
      <c r="AE131" s="1" t="n">
        <v>3.67</v>
      </c>
      <c r="AF131" s="1" t="n">
        <v>3.04</v>
      </c>
      <c r="AG131" s="1" t="n">
        <v>3.09</v>
      </c>
      <c r="AH131" s="1" t="n">
        <v>3.7</v>
      </c>
      <c r="AI131" s="1" t="n">
        <v>3.7</v>
      </c>
      <c r="AJ131" s="1" t="n">
        <v>4.42</v>
      </c>
      <c r="AK131" s="1" t="n">
        <v>2.92</v>
      </c>
      <c r="AL131" s="1" t="n">
        <v>4.49</v>
      </c>
      <c r="AN131" s="1" t="n">
        <v>4.12</v>
      </c>
      <c r="AO131" s="1" t="n">
        <v>3.74</v>
      </c>
      <c r="AP131" s="1" t="n">
        <v>3.71</v>
      </c>
      <c r="AQ131" s="1" t="n">
        <v>3.81</v>
      </c>
      <c r="AR131" s="1" t="n">
        <v>3.83</v>
      </c>
      <c r="AS131" s="1" t="n">
        <v>4.18</v>
      </c>
      <c r="AT131" s="1" t="n">
        <v>3.81</v>
      </c>
      <c r="AU131" s="1" t="n">
        <v>3.69</v>
      </c>
      <c r="AV131" s="1" t="n">
        <v>3.69</v>
      </c>
      <c r="BK131" s="9" t="n">
        <v>0.40000857145889</v>
      </c>
      <c r="BL131" s="9" t="n">
        <v>0.454857096045107</v>
      </c>
    </row>
    <row r="132" customFormat="false" ht="12.75" hidden="false" customHeight="false" outlineLevel="0" collapsed="false">
      <c r="A132" s="1" t="s">
        <v>200</v>
      </c>
      <c r="B132" s="1" t="n">
        <v>4.618</v>
      </c>
      <c r="G132" s="1" t="n">
        <v>4.51</v>
      </c>
      <c r="H132" s="1" t="n">
        <v>4.81</v>
      </c>
      <c r="I132" s="1" t="n">
        <v>4.69</v>
      </c>
      <c r="J132" s="1" t="n">
        <v>3.36</v>
      </c>
      <c r="K132" s="1" t="n">
        <v>4.85</v>
      </c>
      <c r="L132" s="1" t="n">
        <v>4.5</v>
      </c>
      <c r="M132" s="1" t="n">
        <v>3.45</v>
      </c>
      <c r="N132" s="1" t="n">
        <v>4.61</v>
      </c>
      <c r="P132" s="1" t="n">
        <v>4.62</v>
      </c>
      <c r="Q132" s="1" t="n">
        <v>4.64</v>
      </c>
      <c r="R132" s="1" t="n">
        <v>3.82</v>
      </c>
      <c r="S132" s="1" t="n">
        <v>3.47</v>
      </c>
      <c r="T132" s="1" t="n">
        <v>5.54</v>
      </c>
      <c r="U132" s="1" t="n">
        <v>4.76</v>
      </c>
      <c r="V132" s="1" t="n">
        <v>4.54</v>
      </c>
      <c r="W132" s="1" t="n">
        <v>4.46</v>
      </c>
      <c r="Y132" s="1" t="n">
        <v>4.49</v>
      </c>
      <c r="Z132" s="1" t="n">
        <v>4.54</v>
      </c>
      <c r="AA132" s="1" t="n">
        <v>4.52</v>
      </c>
      <c r="AB132" s="1" t="n">
        <v>4.51</v>
      </c>
      <c r="AC132" s="1" t="n">
        <v>4.44</v>
      </c>
      <c r="AD132" s="1" t="n">
        <v>4.52</v>
      </c>
      <c r="AE132" s="1" t="n">
        <v>4.47</v>
      </c>
      <c r="AF132" s="1" t="n">
        <v>3.45</v>
      </c>
      <c r="AG132" s="1" t="n">
        <v>3.41</v>
      </c>
      <c r="AH132" s="1" t="n">
        <v>4.51</v>
      </c>
      <c r="AI132" s="1" t="n">
        <v>4.49</v>
      </c>
      <c r="AJ132" s="1" t="n">
        <v>6.22</v>
      </c>
      <c r="AK132" s="1" t="n">
        <v>3.25</v>
      </c>
      <c r="AL132" s="1" t="n">
        <v>6.31</v>
      </c>
      <c r="AN132" s="1" t="n">
        <v>4.93</v>
      </c>
      <c r="AO132" s="1" t="n">
        <v>4.52</v>
      </c>
      <c r="AP132" s="1" t="n">
        <v>4.48</v>
      </c>
      <c r="AQ132" s="1" t="n">
        <v>4.58</v>
      </c>
      <c r="AR132" s="1" t="n">
        <v>4.62</v>
      </c>
      <c r="AS132" s="1" t="n">
        <v>4.96</v>
      </c>
      <c r="AT132" s="1" t="n">
        <v>4.59</v>
      </c>
      <c r="AU132" s="1" t="n">
        <v>4.5</v>
      </c>
      <c r="AV132" s="1" t="n">
        <v>4.46</v>
      </c>
      <c r="BK132" s="9" t="n">
        <v>0.297224504251279</v>
      </c>
      <c r="BL132" s="9" t="n">
        <v>0.280512762484786</v>
      </c>
    </row>
    <row r="133" customFormat="false" ht="12.75" hidden="false" customHeight="false" outlineLevel="0" collapsed="false">
      <c r="A133" s="1" t="s">
        <v>201</v>
      </c>
      <c r="B133" s="1" t="n">
        <v>5.312</v>
      </c>
      <c r="G133" s="1" t="n">
        <v>5.18</v>
      </c>
      <c r="H133" s="1" t="n">
        <v>5.55</v>
      </c>
      <c r="I133" s="1" t="n">
        <v>5.44</v>
      </c>
      <c r="J133" s="1" t="n">
        <v>4.19</v>
      </c>
      <c r="K133" s="1" t="n">
        <v>5.63</v>
      </c>
      <c r="L133" s="1" t="n">
        <v>5.15</v>
      </c>
      <c r="M133" s="1" t="n">
        <v>4.53</v>
      </c>
      <c r="N133" s="1" t="n">
        <v>5.29</v>
      </c>
      <c r="P133" s="1" t="n">
        <v>5.29</v>
      </c>
      <c r="Q133" s="1" t="n">
        <v>5.3</v>
      </c>
      <c r="R133" s="1" t="n">
        <v>4.62</v>
      </c>
      <c r="S133" s="1" t="n">
        <v>4.31</v>
      </c>
      <c r="T133" s="1" t="n">
        <v>5.3</v>
      </c>
      <c r="U133" s="1" t="n">
        <v>5.55</v>
      </c>
      <c r="V133" s="1" t="n">
        <v>5.24</v>
      </c>
      <c r="W133" s="1" t="n">
        <v>5.17</v>
      </c>
      <c r="Y133" s="1" t="n">
        <v>5.16</v>
      </c>
      <c r="Z133" s="1" t="n">
        <v>5.23</v>
      </c>
      <c r="AA133" s="1" t="n">
        <v>5.27</v>
      </c>
      <c r="AB133" s="1" t="n">
        <v>5.27</v>
      </c>
      <c r="AC133" s="1" t="n">
        <v>5.08</v>
      </c>
      <c r="AD133" s="1" t="n">
        <v>5.21</v>
      </c>
      <c r="AE133" s="1" t="n">
        <v>5.18</v>
      </c>
      <c r="AF133" s="1" t="n">
        <v>4.88</v>
      </c>
      <c r="AG133" s="1" t="n">
        <v>4.29</v>
      </c>
      <c r="AH133" s="1" t="n">
        <v>5.18</v>
      </c>
      <c r="AI133" s="1" t="n">
        <v>5.19</v>
      </c>
      <c r="AJ133" s="1" t="n">
        <v>5.91</v>
      </c>
      <c r="AK133" s="1" t="n">
        <v>4.17</v>
      </c>
      <c r="AL133" s="1" t="n">
        <v>5.57</v>
      </c>
      <c r="AN133" s="1" t="n">
        <v>5.72</v>
      </c>
      <c r="AO133" s="1" t="n">
        <v>5.17</v>
      </c>
      <c r="AP133" s="1" t="n">
        <v>5.15</v>
      </c>
      <c r="AQ133" s="1" t="n">
        <v>5.24</v>
      </c>
      <c r="AR133" s="1" t="n">
        <v>5.28</v>
      </c>
      <c r="AS133" s="1" t="n">
        <v>5.76</v>
      </c>
      <c r="AT133" s="1" t="n">
        <v>5.14</v>
      </c>
      <c r="AU133" s="1" t="n">
        <v>5.19</v>
      </c>
      <c r="AV133" s="1" t="n">
        <v>5.13</v>
      </c>
    </row>
    <row r="134" customFormat="false" ht="12.75" hidden="false" customHeight="false" outlineLevel="0" collapsed="false">
      <c r="A134" s="1" t="s">
        <v>202</v>
      </c>
      <c r="B134" s="1" t="n">
        <v>4.541</v>
      </c>
      <c r="G134" s="1" t="n">
        <v>4.42</v>
      </c>
      <c r="H134" s="1" t="n">
        <v>4.74</v>
      </c>
      <c r="I134" s="1" t="n">
        <v>4.61</v>
      </c>
      <c r="J134" s="1" t="n">
        <v>4.31</v>
      </c>
      <c r="K134" s="1" t="n">
        <v>4.79</v>
      </c>
      <c r="L134" s="1" t="n">
        <v>4.52</v>
      </c>
      <c r="M134" s="1" t="n">
        <v>4.41</v>
      </c>
      <c r="N134" s="1" t="n">
        <v>4.49</v>
      </c>
      <c r="P134" s="1" t="n">
        <v>4.5</v>
      </c>
      <c r="Q134" s="1" t="n">
        <v>4.46</v>
      </c>
      <c r="R134" s="1" t="n">
        <v>5.27</v>
      </c>
      <c r="S134" s="1" t="n">
        <v>4.37</v>
      </c>
      <c r="T134" s="1" t="n">
        <v>5.07</v>
      </c>
      <c r="U134" s="1" t="n">
        <v>4.435</v>
      </c>
      <c r="V134" s="1" t="n">
        <v>4.43</v>
      </c>
      <c r="W134" s="1" t="n">
        <v>4.39</v>
      </c>
      <c r="Y134" s="1" t="n">
        <v>4.38</v>
      </c>
      <c r="Z134" s="1" t="n">
        <v>4.41</v>
      </c>
      <c r="AA134" s="1" t="n">
        <v>4.52</v>
      </c>
      <c r="AB134" s="1" t="n">
        <v>4.53</v>
      </c>
      <c r="AC134" s="1" t="n">
        <v>4.36</v>
      </c>
      <c r="AD134" s="1" t="n">
        <v>4.43</v>
      </c>
      <c r="AE134" s="1" t="n">
        <v>4.39</v>
      </c>
      <c r="AF134" s="1" t="n">
        <v>4.83</v>
      </c>
      <c r="AG134" s="1" t="n">
        <v>4.35</v>
      </c>
      <c r="AH134" s="1" t="n">
        <v>4.4</v>
      </c>
      <c r="AI134" s="1" t="n">
        <v>4.41</v>
      </c>
      <c r="AJ134" s="1" t="n">
        <v>5.32</v>
      </c>
      <c r="AK134" s="1" t="n">
        <v>4.28</v>
      </c>
      <c r="AL134" s="1" t="n">
        <v>5.18</v>
      </c>
      <c r="AN134" s="1" t="n">
        <v>4.96</v>
      </c>
      <c r="AO134" s="1" t="n">
        <v>4.39</v>
      </c>
      <c r="AP134" s="1" t="n">
        <v>4.37</v>
      </c>
      <c r="AQ134" s="1" t="n">
        <v>4.47</v>
      </c>
      <c r="AR134" s="1" t="n">
        <v>4.51</v>
      </c>
      <c r="AS134" s="1" t="n">
        <v>5.1</v>
      </c>
      <c r="AT134" s="1" t="n">
        <v>4.5</v>
      </c>
      <c r="AU134" s="1" t="n">
        <v>4.43</v>
      </c>
      <c r="AV134" s="1" t="n">
        <v>4.34</v>
      </c>
    </row>
    <row r="135" customFormat="false" ht="12.75" hidden="false" customHeight="false" outlineLevel="0" collapsed="false">
      <c r="A135" s="1" t="s">
        <v>203</v>
      </c>
      <c r="B135" s="1" t="n">
        <v>6.016</v>
      </c>
      <c r="G135" s="1" t="n">
        <v>5.88</v>
      </c>
      <c r="H135" s="1" t="n">
        <v>6.27</v>
      </c>
      <c r="I135" s="1" t="n">
        <v>6.15</v>
      </c>
      <c r="J135" s="1" t="n">
        <v>5.95</v>
      </c>
      <c r="K135" s="1" t="n">
        <v>6.39</v>
      </c>
      <c r="L135" s="1" t="n">
        <v>6.27</v>
      </c>
      <c r="M135" s="1" t="n">
        <v>6</v>
      </c>
      <c r="N135" s="1" t="n">
        <v>6.03</v>
      </c>
      <c r="P135" s="1" t="n">
        <v>6.02</v>
      </c>
      <c r="Q135" s="1" t="n">
        <v>6</v>
      </c>
      <c r="R135" s="1" t="n">
        <v>4.43</v>
      </c>
      <c r="S135" s="1" t="n">
        <v>6.07</v>
      </c>
      <c r="T135" s="1" t="n">
        <v>14.04</v>
      </c>
      <c r="U135" s="1" t="n">
        <v>6.09</v>
      </c>
      <c r="V135" s="1" t="n">
        <v>5.92</v>
      </c>
      <c r="W135" s="1" t="n">
        <v>5.86</v>
      </c>
      <c r="Y135" s="1" t="n">
        <v>5.89</v>
      </c>
      <c r="Z135" s="1" t="n">
        <v>5.9</v>
      </c>
      <c r="AA135" s="1" t="n">
        <v>6.01</v>
      </c>
      <c r="AB135" s="1" t="n">
        <v>6.03</v>
      </c>
      <c r="AC135" s="1" t="n">
        <v>5.89</v>
      </c>
      <c r="AD135" s="1" t="n">
        <v>5.89</v>
      </c>
      <c r="AE135" s="1" t="n">
        <v>5.89</v>
      </c>
      <c r="AF135" s="1" t="n">
        <v>13.69</v>
      </c>
      <c r="AG135" s="1" t="n">
        <v>6.01</v>
      </c>
      <c r="AH135" s="1" t="n">
        <v>5.9</v>
      </c>
      <c r="AI135" s="1" t="n">
        <v>5.88</v>
      </c>
      <c r="AJ135" s="1" t="n">
        <v>14.15</v>
      </c>
      <c r="AK135" s="1" t="n">
        <v>6.14</v>
      </c>
      <c r="AL135" s="1" t="n">
        <v>14.08</v>
      </c>
      <c r="AN135" s="1" t="n">
        <v>6.74</v>
      </c>
      <c r="AO135" s="1" t="n">
        <v>5.89</v>
      </c>
      <c r="AP135" s="1" t="n">
        <v>5.87</v>
      </c>
      <c r="AQ135" s="1" t="n">
        <v>6</v>
      </c>
      <c r="AR135" s="1" t="n">
        <v>5.94</v>
      </c>
      <c r="AS135" s="1" t="n">
        <v>7.14</v>
      </c>
      <c r="AT135" s="1" t="n">
        <v>6.16</v>
      </c>
      <c r="AU135" s="1" t="n">
        <v>5.9</v>
      </c>
      <c r="AV135" s="1" t="n">
        <v>5.83</v>
      </c>
    </row>
    <row r="136" customFormat="false" ht="12.75" hidden="false" customHeight="false" outlineLevel="0" collapsed="false">
      <c r="A136" s="1" t="s">
        <v>204</v>
      </c>
      <c r="B136" s="1" t="n">
        <v>9.98</v>
      </c>
      <c r="G136" s="1" t="n">
        <v>9.94</v>
      </c>
      <c r="H136" s="1" t="n">
        <v>10.53</v>
      </c>
      <c r="I136" s="1" t="n">
        <v>10.93</v>
      </c>
      <c r="J136" s="1" t="n">
        <v>8.63</v>
      </c>
      <c r="K136" s="1" t="n">
        <v>10.91</v>
      </c>
      <c r="L136" s="1" t="n">
        <v>9.81</v>
      </c>
      <c r="M136" s="1" t="n">
        <v>8.8</v>
      </c>
      <c r="N136" s="1" t="n">
        <v>9.93</v>
      </c>
      <c r="P136" s="1" t="n">
        <v>9.91</v>
      </c>
      <c r="Q136" s="1" t="n">
        <v>9.84</v>
      </c>
      <c r="R136" s="1" t="n">
        <v>5.95</v>
      </c>
      <c r="S136" s="1" t="n">
        <v>8.77</v>
      </c>
      <c r="T136" s="1" t="n">
        <v>14.12</v>
      </c>
      <c r="U136" s="1" t="n">
        <v>9.92</v>
      </c>
      <c r="V136" s="1" t="n">
        <v>9.85</v>
      </c>
      <c r="W136" s="1" t="n">
        <v>9.92</v>
      </c>
      <c r="Y136" s="1" t="n">
        <v>9.7</v>
      </c>
      <c r="Z136" s="1" t="n">
        <v>9.89</v>
      </c>
      <c r="AA136" s="1" t="n">
        <v>10.52</v>
      </c>
      <c r="AB136" s="1" t="n">
        <v>10.6</v>
      </c>
      <c r="AC136" s="1" t="n">
        <v>9.75</v>
      </c>
      <c r="AD136" s="1" t="n">
        <v>9.81</v>
      </c>
      <c r="AE136" s="1" t="n">
        <v>9.86</v>
      </c>
      <c r="AF136" s="1" t="n">
        <v>14.2</v>
      </c>
      <c r="AG136" s="1" t="n">
        <v>8.76</v>
      </c>
      <c r="AH136" s="1" t="n">
        <v>9.87</v>
      </c>
      <c r="AI136" s="1" t="n">
        <v>9.92</v>
      </c>
      <c r="AJ136" s="1" t="n">
        <v>14.64</v>
      </c>
      <c r="AK136" s="1" t="n">
        <v>8.58</v>
      </c>
      <c r="AL136" s="1" t="n">
        <v>16.32</v>
      </c>
      <c r="AN136" s="1" t="n">
        <v>13.88</v>
      </c>
      <c r="AO136" s="1" t="n">
        <v>9.8</v>
      </c>
      <c r="AP136" s="1" t="n">
        <v>9.67</v>
      </c>
      <c r="AQ136" s="1" t="n">
        <v>9.92</v>
      </c>
      <c r="AR136" s="1" t="n">
        <v>9.97</v>
      </c>
      <c r="AS136" s="1" t="n">
        <v>19.33</v>
      </c>
      <c r="AT136" s="1" t="n">
        <v>9.77</v>
      </c>
      <c r="AU136" s="1" t="n">
        <v>9.98</v>
      </c>
      <c r="AV136" s="1" t="n">
        <v>9.62</v>
      </c>
    </row>
    <row r="137" customFormat="false" ht="12.75" hidden="false" customHeight="false" outlineLevel="0" collapsed="false">
      <c r="A137" s="1" t="s">
        <v>205</v>
      </c>
      <c r="B137" s="1" t="n">
        <v>6.293</v>
      </c>
      <c r="G137" s="1" t="n">
        <v>6.18</v>
      </c>
      <c r="H137" s="1" t="n">
        <v>6.44</v>
      </c>
      <c r="I137" s="1" t="n">
        <v>6.52</v>
      </c>
      <c r="J137" s="1" t="n">
        <v>6.31</v>
      </c>
      <c r="K137" s="1" t="n">
        <v>6.68</v>
      </c>
      <c r="L137" s="1" t="n">
        <v>6.65</v>
      </c>
      <c r="M137" s="1" t="n">
        <v>6.24</v>
      </c>
      <c r="N137" s="1" t="n">
        <v>6.25</v>
      </c>
      <c r="P137" s="1" t="n">
        <v>6.22</v>
      </c>
      <c r="Q137" s="1" t="n">
        <v>6.24</v>
      </c>
      <c r="R137" s="1" t="n">
        <v>6.22</v>
      </c>
      <c r="S137" s="1" t="n">
        <v>6.41</v>
      </c>
      <c r="T137" s="1" t="n">
        <v>10.1</v>
      </c>
      <c r="U137" s="1" t="n">
        <v>6.49</v>
      </c>
      <c r="V137" s="1" t="n">
        <v>6.12</v>
      </c>
      <c r="W137" s="1" t="n">
        <v>6.16</v>
      </c>
      <c r="Y137" s="1" t="n">
        <v>6.14</v>
      </c>
      <c r="Z137" s="1" t="n">
        <v>6.1</v>
      </c>
      <c r="AA137" s="1" t="n">
        <v>6.36</v>
      </c>
      <c r="AB137" s="1" t="n">
        <v>6.31</v>
      </c>
      <c r="AC137" s="1" t="n">
        <v>6.16</v>
      </c>
      <c r="AD137" s="1" t="n">
        <v>6.16</v>
      </c>
      <c r="AE137" s="1" t="n">
        <v>6.12</v>
      </c>
      <c r="AF137" s="1" t="n">
        <v>6.95</v>
      </c>
      <c r="AG137" s="1" t="n">
        <v>6.59</v>
      </c>
      <c r="AH137" s="1" t="n">
        <v>6.19</v>
      </c>
      <c r="AI137" s="1" t="n">
        <v>6.22</v>
      </c>
      <c r="AJ137" s="1" t="n">
        <v>12.4</v>
      </c>
      <c r="AK137" s="1" t="n">
        <v>6.42</v>
      </c>
      <c r="AL137" s="1" t="n">
        <v>12.63</v>
      </c>
      <c r="AN137" s="1" t="n">
        <v>7.08</v>
      </c>
      <c r="AO137" s="1" t="n">
        <v>6.07</v>
      </c>
      <c r="AP137" s="1" t="n">
        <v>6.01</v>
      </c>
      <c r="AQ137" s="1" t="n">
        <v>6.23</v>
      </c>
      <c r="AR137" s="1" t="n">
        <v>6.24</v>
      </c>
      <c r="AS137" s="1" t="n">
        <v>8.02</v>
      </c>
      <c r="AT137" s="1" t="n">
        <v>6.41</v>
      </c>
      <c r="AU137" s="1" t="n">
        <v>6.29</v>
      </c>
      <c r="AV137" s="1" t="n">
        <v>5.8</v>
      </c>
    </row>
    <row r="138" customFormat="false" ht="12.75" hidden="false" customHeight="false" outlineLevel="0" collapsed="false">
      <c r="A138" s="13" t="s">
        <v>206</v>
      </c>
      <c r="B138" s="1" t="n">
        <v>4.998</v>
      </c>
      <c r="G138" s="1" t="n">
        <v>4.99</v>
      </c>
      <c r="H138" s="1" t="n">
        <v>5.29</v>
      </c>
      <c r="I138" s="1" t="n">
        <v>5.27</v>
      </c>
      <c r="J138" s="1" t="n">
        <v>4.72</v>
      </c>
      <c r="K138" s="1" t="n">
        <v>5.39</v>
      </c>
      <c r="L138" s="1" t="n">
        <v>5.12</v>
      </c>
      <c r="M138" s="1" t="n">
        <v>4.83</v>
      </c>
      <c r="N138" s="1" t="n">
        <v>5.01</v>
      </c>
      <c r="P138" s="1" t="n">
        <v>5.03</v>
      </c>
      <c r="Q138" s="1" t="n">
        <v>5.03</v>
      </c>
      <c r="R138" s="1" t="n">
        <v>5.01</v>
      </c>
      <c r="S138" s="1" t="n">
        <v>4.86</v>
      </c>
      <c r="T138" s="1" t="n">
        <v>8.4</v>
      </c>
      <c r="U138" s="1" t="n">
        <v>5.31</v>
      </c>
      <c r="V138" s="1" t="n">
        <v>4.9</v>
      </c>
      <c r="W138" s="1" t="n">
        <v>4.97</v>
      </c>
      <c r="Y138" s="1" t="n">
        <v>4.84</v>
      </c>
      <c r="Z138" s="1" t="n">
        <v>4.88</v>
      </c>
      <c r="AA138" s="1" t="n">
        <v>5.15</v>
      </c>
      <c r="AB138" s="1" t="n">
        <v>5.17</v>
      </c>
      <c r="AC138" s="1" t="n">
        <v>4.98</v>
      </c>
      <c r="AD138" s="1" t="n">
        <v>4.92</v>
      </c>
      <c r="AE138" s="1" t="n">
        <v>4.87</v>
      </c>
      <c r="AF138" s="1" t="n">
        <v>5.21</v>
      </c>
      <c r="AG138" s="1" t="n">
        <v>4.88</v>
      </c>
      <c r="AH138" s="1" t="n">
        <v>4.98</v>
      </c>
      <c r="AI138" s="1" t="n">
        <v>5.01</v>
      </c>
      <c r="AJ138" s="1" t="n">
        <v>11.25</v>
      </c>
      <c r="AK138" s="1" t="n">
        <v>4.79</v>
      </c>
      <c r="AL138" s="1" t="n">
        <v>12.58</v>
      </c>
      <c r="AN138" s="1" t="n">
        <v>5.54</v>
      </c>
      <c r="AO138" s="1" t="n">
        <v>4.91</v>
      </c>
      <c r="AP138" s="1" t="n">
        <v>4.86</v>
      </c>
      <c r="AQ138" s="1" t="n">
        <v>5.01</v>
      </c>
      <c r="AR138" s="1" t="n">
        <v>5.03</v>
      </c>
      <c r="AS138" s="1" t="n">
        <v>5.63</v>
      </c>
      <c r="AT138" s="1" t="n">
        <v>5.03</v>
      </c>
      <c r="AU138" s="1" t="n">
        <v>5.03</v>
      </c>
      <c r="AV138" s="1" t="n">
        <v>4.71</v>
      </c>
    </row>
    <row r="139" customFormat="false" ht="12.75" hidden="false" customHeight="false" outlineLevel="0" collapsed="false">
      <c r="A139" s="13" t="s">
        <v>207</v>
      </c>
      <c r="B139" s="1" t="n">
        <v>5.384</v>
      </c>
      <c r="G139" s="1" t="n">
        <v>5.33</v>
      </c>
      <c r="H139" s="1" t="n">
        <v>5.62</v>
      </c>
      <c r="I139" s="1" t="n">
        <v>5.6</v>
      </c>
      <c r="J139" s="1" t="n">
        <v>4.49</v>
      </c>
      <c r="K139" s="1" t="n">
        <v>5.73</v>
      </c>
      <c r="L139" s="1" t="n">
        <v>5.31</v>
      </c>
      <c r="M139" s="1" t="n">
        <v>4.65</v>
      </c>
      <c r="N139" s="1" t="n">
        <v>5.35</v>
      </c>
      <c r="P139" s="1" t="n">
        <v>5.35</v>
      </c>
      <c r="Q139" s="1" t="n">
        <v>5.37</v>
      </c>
      <c r="R139" s="1" t="n">
        <v>5.34</v>
      </c>
      <c r="S139" s="1" t="n">
        <v>4.57</v>
      </c>
      <c r="T139" s="1" t="n">
        <v>7.4</v>
      </c>
      <c r="U139" s="1" t="n">
        <v>5.66</v>
      </c>
      <c r="V139" s="1" t="n">
        <v>5.3</v>
      </c>
      <c r="W139" s="1" t="n">
        <v>5.28</v>
      </c>
      <c r="Y139" s="1" t="n">
        <v>5.25</v>
      </c>
      <c r="Z139" s="1" t="n">
        <v>5.31</v>
      </c>
      <c r="AA139" s="1" t="n">
        <v>5.4</v>
      </c>
      <c r="AB139" s="1" t="n">
        <v>5.42</v>
      </c>
      <c r="AC139" s="1" t="n">
        <v>5.26</v>
      </c>
      <c r="AD139" s="1" t="n">
        <v>5.3</v>
      </c>
      <c r="AE139" s="1" t="n">
        <v>5.28</v>
      </c>
      <c r="AF139" s="1" t="n">
        <v>5.37</v>
      </c>
      <c r="AG139" s="1" t="n">
        <v>4.57</v>
      </c>
      <c r="AH139" s="1" t="n">
        <v>5.3</v>
      </c>
      <c r="AI139" s="1" t="n">
        <v>5.31</v>
      </c>
      <c r="AJ139" s="1" t="n">
        <v>9.44</v>
      </c>
      <c r="AK139" s="1" t="n">
        <v>4.5</v>
      </c>
      <c r="AL139" s="1" t="n">
        <v>12.56</v>
      </c>
      <c r="AN139" s="1" t="n">
        <v>5.82</v>
      </c>
      <c r="AO139" s="1" t="n">
        <v>5.23</v>
      </c>
      <c r="AP139" s="1" t="n">
        <v>5.25</v>
      </c>
      <c r="AQ139" s="1" t="n">
        <v>5.35</v>
      </c>
      <c r="AR139" s="1" t="n">
        <v>5.38</v>
      </c>
      <c r="AS139" s="1" t="n">
        <v>5.86</v>
      </c>
      <c r="AT139" s="1" t="n">
        <v>5.3</v>
      </c>
      <c r="AU139" s="1" t="n">
        <v>5.34</v>
      </c>
      <c r="AV139" s="1" t="n">
        <v>5.16</v>
      </c>
    </row>
    <row r="140" customFormat="false" ht="12.75" hidden="false" customHeight="false" outlineLevel="0" collapsed="false">
      <c r="A140" s="13" t="s">
        <v>208</v>
      </c>
      <c r="B140" s="1" t="n">
        <v>4.891</v>
      </c>
      <c r="G140" s="1" t="n">
        <v>4.78</v>
      </c>
      <c r="H140" s="1" t="n">
        <v>5.12</v>
      </c>
      <c r="I140" s="1" t="n">
        <v>5.05</v>
      </c>
      <c r="J140" s="1" t="n">
        <v>3.91</v>
      </c>
      <c r="K140" s="1" t="n">
        <v>5.19</v>
      </c>
      <c r="L140" s="1" t="n">
        <v>4.91</v>
      </c>
      <c r="M140" s="1" t="n">
        <v>4.23</v>
      </c>
      <c r="N140" s="1" t="n">
        <v>4.86</v>
      </c>
      <c r="P140" s="1" t="n">
        <v>4.87</v>
      </c>
      <c r="Q140" s="1" t="n">
        <v>4.91</v>
      </c>
      <c r="R140" s="1" t="n">
        <v>4.88</v>
      </c>
      <c r="S140" s="1" t="n">
        <v>4.11</v>
      </c>
      <c r="T140" s="1" t="n">
        <v>9.98</v>
      </c>
      <c r="U140" s="1" t="n">
        <v>5.13</v>
      </c>
      <c r="V140" s="1" t="n">
        <v>4.79</v>
      </c>
      <c r="W140" s="1" t="n">
        <v>4.76</v>
      </c>
      <c r="Y140" s="1" t="n">
        <v>4.77</v>
      </c>
      <c r="Z140" s="1" t="n">
        <v>4.78</v>
      </c>
      <c r="AA140" s="1" t="n">
        <v>4.81</v>
      </c>
      <c r="AB140" s="1" t="n">
        <v>4.81</v>
      </c>
      <c r="AC140" s="1" t="n">
        <v>4.68</v>
      </c>
      <c r="AD140" s="1" t="n">
        <v>4.8</v>
      </c>
      <c r="AE140" s="1" t="n">
        <v>4.75</v>
      </c>
      <c r="AF140" s="1" t="n">
        <v>5.17</v>
      </c>
      <c r="AG140" s="1" t="n">
        <v>4.1</v>
      </c>
      <c r="AH140" s="1" t="n">
        <v>4.79</v>
      </c>
      <c r="AI140" s="1" t="n">
        <v>4.82</v>
      </c>
      <c r="AJ140" s="1" t="n">
        <v>12.4</v>
      </c>
      <c r="AK140" s="1" t="n">
        <v>3.87</v>
      </c>
      <c r="AL140" s="1" t="n">
        <v>14.97</v>
      </c>
      <c r="AM140" s="1" t="n">
        <v>4.79</v>
      </c>
      <c r="AN140" s="1" t="n">
        <v>5.29</v>
      </c>
      <c r="AO140" s="1" t="n">
        <v>4.77</v>
      </c>
      <c r="AP140" s="1" t="n">
        <v>4.76</v>
      </c>
      <c r="AQ140" s="1" t="n">
        <v>4.86</v>
      </c>
      <c r="AR140" s="1" t="n">
        <v>4.88</v>
      </c>
      <c r="AS140" s="1" t="n">
        <v>5.33</v>
      </c>
      <c r="AT140" s="1" t="n">
        <v>4.82</v>
      </c>
      <c r="AU140" s="1" t="n">
        <v>4.82</v>
      </c>
      <c r="AV140" s="1" t="n">
        <v>4.7</v>
      </c>
    </row>
    <row r="141" customFormat="false" ht="12.75" hidden="false" customHeight="false" outlineLevel="0" collapsed="false">
      <c r="A141" s="13" t="s">
        <v>209</v>
      </c>
      <c r="B141" s="1" t="n">
        <v>3.738</v>
      </c>
      <c r="G141" s="1" t="n">
        <v>3.62</v>
      </c>
      <c r="H141" s="1" t="n">
        <v>3.93</v>
      </c>
      <c r="I141" s="1" t="n">
        <v>3.86</v>
      </c>
      <c r="J141" s="1" t="n">
        <v>2.43</v>
      </c>
      <c r="K141" s="1" t="n">
        <v>3.95</v>
      </c>
      <c r="L141" s="1" t="n">
        <v>3.82</v>
      </c>
      <c r="M141" s="1" t="n">
        <v>3.14</v>
      </c>
      <c r="N141" s="1" t="n">
        <v>3.73</v>
      </c>
      <c r="P141" s="1" t="n">
        <v>3.73</v>
      </c>
      <c r="Q141" s="1" t="n">
        <v>3.78</v>
      </c>
      <c r="R141" s="1" t="n">
        <v>3.73</v>
      </c>
      <c r="S141" s="1" t="n">
        <v>2.61</v>
      </c>
      <c r="T141" s="1" t="n">
        <v>5.81</v>
      </c>
      <c r="U141" s="1" t="n">
        <v>3.95</v>
      </c>
      <c r="V141" s="1" t="n">
        <v>3.65</v>
      </c>
      <c r="W141" s="1" t="n">
        <v>3.6</v>
      </c>
      <c r="Y141" s="1" t="n">
        <v>3.61</v>
      </c>
      <c r="Z141" s="1" t="n">
        <v>3.66</v>
      </c>
      <c r="AA141" s="1" t="n">
        <v>3.65</v>
      </c>
      <c r="AB141" s="1" t="n">
        <v>3.64</v>
      </c>
      <c r="AC141" s="1" t="n">
        <v>3.49</v>
      </c>
      <c r="AD141" s="1" t="n">
        <v>3.64</v>
      </c>
      <c r="AE141" s="1" t="n">
        <v>3.6</v>
      </c>
      <c r="AF141" s="1" t="n">
        <v>3.96</v>
      </c>
      <c r="AG141" s="1" t="n">
        <v>2.61</v>
      </c>
      <c r="AH141" s="1" t="n">
        <v>3.63</v>
      </c>
      <c r="AI141" s="1" t="n">
        <v>3.65</v>
      </c>
      <c r="AJ141" s="1" t="n">
        <v>9.98</v>
      </c>
      <c r="AK141" s="1" t="n">
        <v>2.42</v>
      </c>
      <c r="AL141" s="1" t="n">
        <v>11.71</v>
      </c>
      <c r="AM141" s="1" t="n">
        <v>3.65</v>
      </c>
      <c r="AN141" s="1" t="n">
        <v>4.08</v>
      </c>
      <c r="AO141" s="1" t="n">
        <v>3.62</v>
      </c>
      <c r="AP141" s="1" t="n">
        <v>3.61</v>
      </c>
      <c r="AQ141" s="1" t="n">
        <v>3.72</v>
      </c>
      <c r="AR141" s="1" t="n">
        <v>3.74</v>
      </c>
      <c r="AS141" s="1" t="n">
        <v>4.13</v>
      </c>
      <c r="AT141" s="1" t="n">
        <v>3.73</v>
      </c>
      <c r="AU141" s="1" t="n">
        <v>3.66</v>
      </c>
      <c r="AV141" s="1" t="n">
        <v>3.58</v>
      </c>
    </row>
    <row r="142" customFormat="false" ht="12.75" hidden="false" customHeight="false" outlineLevel="0" collapsed="false">
      <c r="A142" s="13" t="s">
        <v>210</v>
      </c>
      <c r="B142" s="1" t="n">
        <v>3.182</v>
      </c>
      <c r="G142" s="1" t="n">
        <v>3.04</v>
      </c>
      <c r="H142" s="1" t="n">
        <v>3.34</v>
      </c>
      <c r="I142" s="1" t="n">
        <v>3.2</v>
      </c>
      <c r="J142" s="1" t="n">
        <v>1.75</v>
      </c>
      <c r="K142" s="1" t="n">
        <v>3.38</v>
      </c>
      <c r="L142" s="1" t="n">
        <v>3.21</v>
      </c>
      <c r="M142" s="1" t="n">
        <v>2.34</v>
      </c>
      <c r="N142" s="1" t="n">
        <v>3.19</v>
      </c>
      <c r="P142" s="1" t="n">
        <v>3.16</v>
      </c>
      <c r="Q142" s="1" t="n">
        <v>3.26</v>
      </c>
      <c r="R142" s="1" t="n">
        <v>3.19</v>
      </c>
      <c r="S142" s="1" t="n">
        <v>2.03</v>
      </c>
      <c r="T142" s="1" t="n">
        <v>3.27</v>
      </c>
      <c r="U142" s="1" t="n">
        <v>3.33</v>
      </c>
      <c r="V142" s="1" t="n">
        <v>3.1</v>
      </c>
      <c r="W142" s="1" t="n">
        <v>3</v>
      </c>
      <c r="Y142" s="1" t="n">
        <v>3.08</v>
      </c>
      <c r="Z142" s="1" t="n">
        <v>3.09</v>
      </c>
      <c r="AA142" s="1" t="n">
        <v>3.04</v>
      </c>
      <c r="AB142" s="1" t="n">
        <v>3.01</v>
      </c>
      <c r="AC142" s="1" t="n">
        <v>2.89</v>
      </c>
      <c r="AD142" s="1" t="n">
        <v>3.07</v>
      </c>
      <c r="AE142" s="1" t="n">
        <v>3.04</v>
      </c>
      <c r="AF142" s="1" t="n">
        <v>2.67</v>
      </c>
      <c r="AG142" s="1" t="n">
        <v>2.03</v>
      </c>
      <c r="AH142" s="1" t="n">
        <v>3.01</v>
      </c>
      <c r="AI142" s="1" t="n">
        <v>3.05</v>
      </c>
      <c r="AJ142" s="1" t="n">
        <v>3.91</v>
      </c>
      <c r="AK142" s="1" t="n">
        <v>1.74</v>
      </c>
      <c r="AL142" s="1" t="n">
        <v>4.76</v>
      </c>
      <c r="AM142" s="1" t="n">
        <v>3.11</v>
      </c>
      <c r="AN142" s="1" t="n">
        <v>3.5</v>
      </c>
      <c r="AO142" s="1" t="n">
        <v>3.07</v>
      </c>
      <c r="AP142" s="1" t="n">
        <v>3.11</v>
      </c>
      <c r="AQ142" s="1" t="n">
        <v>3.16</v>
      </c>
      <c r="AR142" s="1" t="n">
        <v>3.19</v>
      </c>
      <c r="AS142" s="1" t="n">
        <v>3.62</v>
      </c>
      <c r="AT142" s="1" t="n">
        <v>3.28</v>
      </c>
      <c r="AU142" s="1" t="n">
        <v>3.05</v>
      </c>
      <c r="AV142" s="1" t="n">
        <v>3.05</v>
      </c>
    </row>
    <row r="143" customFormat="false" ht="12.75" hidden="false" customHeight="false" outlineLevel="0" collapsed="false">
      <c r="A143" s="13" t="s">
        <v>211</v>
      </c>
      <c r="B143" s="1" t="n">
        <v>3.167</v>
      </c>
      <c r="G143" s="1" t="n">
        <v>3.08</v>
      </c>
      <c r="H143" s="1" t="n">
        <v>3.35</v>
      </c>
      <c r="I143" s="1" t="n">
        <v>3.2</v>
      </c>
      <c r="J143" s="1" t="n">
        <v>2.03</v>
      </c>
      <c r="K143" s="1" t="n">
        <v>3.33</v>
      </c>
      <c r="L143" s="1" t="n">
        <v>3.09</v>
      </c>
      <c r="M143" s="1" t="n">
        <v>2.46</v>
      </c>
      <c r="N143" s="1" t="n">
        <v>3.18</v>
      </c>
      <c r="P143" s="1" t="n">
        <v>3.19</v>
      </c>
      <c r="Q143" s="1" t="n">
        <v>3.24</v>
      </c>
      <c r="R143" s="1" t="n">
        <v>3.19</v>
      </c>
      <c r="S143" s="1" t="n">
        <v>2.27</v>
      </c>
      <c r="T143" s="1" t="n">
        <v>3.14</v>
      </c>
      <c r="U143" s="1" t="n">
        <v>3.25</v>
      </c>
      <c r="V143" s="1" t="n">
        <v>3.1</v>
      </c>
      <c r="W143" s="1" t="n">
        <v>3.04</v>
      </c>
      <c r="Y143" s="1" t="n">
        <v>3.03</v>
      </c>
      <c r="Z143" s="1" t="n">
        <v>3.09</v>
      </c>
      <c r="AA143" s="1" t="n">
        <v>3.09</v>
      </c>
      <c r="AB143" s="1" t="n">
        <v>3.09</v>
      </c>
      <c r="AC143" s="1" t="n">
        <v>2.91</v>
      </c>
      <c r="AD143" s="1" t="n">
        <v>3.11</v>
      </c>
      <c r="AE143" s="1" t="n">
        <v>3.08</v>
      </c>
      <c r="AF143" s="1" t="n">
        <v>2.42</v>
      </c>
      <c r="AG143" s="1" t="n">
        <v>2.27</v>
      </c>
      <c r="AH143" s="1" t="n">
        <v>3.08</v>
      </c>
      <c r="AI143" s="1" t="n">
        <v>3.08</v>
      </c>
      <c r="AJ143" s="1" t="n">
        <v>3.63</v>
      </c>
      <c r="AK143" s="1" t="n">
        <v>1.99</v>
      </c>
      <c r="AL143" s="1" t="n">
        <v>3.75</v>
      </c>
      <c r="AM143" s="1" t="n">
        <v>3.1</v>
      </c>
      <c r="AN143" s="1" t="n">
        <v>3.5</v>
      </c>
      <c r="AO143" s="1" t="n">
        <v>3.07</v>
      </c>
      <c r="AP143" s="1" t="n">
        <v>3.07</v>
      </c>
      <c r="AQ143" s="1" t="n">
        <v>3.16</v>
      </c>
      <c r="AR143" s="1" t="n">
        <v>3.19</v>
      </c>
      <c r="AS143" s="1" t="n">
        <v>3.63</v>
      </c>
      <c r="AT143" s="1" t="n">
        <v>3.08</v>
      </c>
      <c r="AU143" s="1" t="n">
        <v>3.1</v>
      </c>
      <c r="AV143" s="1" t="n">
        <v>3.04</v>
      </c>
    </row>
    <row r="144" customFormat="false" ht="12.75" hidden="false" customHeight="false" outlineLevel="0" collapsed="false">
      <c r="A144" s="1" t="s">
        <v>212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X12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H31" activeCellId="0" sqref="H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7"/>
    <col collapsed="false" customWidth="true" hidden="false" outlineLevel="0" max="2" min="2" style="0" width="9.7"/>
    <col collapsed="false" customWidth="true" hidden="false" outlineLevel="0" max="4" min="3" style="0" width="8.14"/>
    <col collapsed="false" customWidth="true" hidden="false" outlineLevel="0" max="5" min="5" style="0" width="6.7"/>
    <col collapsed="false" customWidth="true" hidden="false" outlineLevel="0" max="6" min="6" style="0" width="6.85"/>
    <col collapsed="false" customWidth="true" hidden="false" outlineLevel="0" max="11" min="7" style="0" width="6.7"/>
    <col collapsed="false" customWidth="true" hidden="false" outlineLevel="0" max="12" min="12" style="0" width="8.7"/>
    <col collapsed="false" customWidth="true" hidden="false" outlineLevel="0" max="21" min="13" style="0" width="6.7"/>
    <col collapsed="false" customWidth="true" hidden="false" outlineLevel="0" max="22" min="22" style="0" width="8.7"/>
    <col collapsed="false" customWidth="true" hidden="false" outlineLevel="0" max="23" min="23" style="0" width="6.7"/>
  </cols>
  <sheetData>
    <row r="1" customFormat="false" ht="12.75" hidden="true" customHeight="false" outlineLevel="0" collapsed="false">
      <c r="E1" s="4"/>
      <c r="F1" s="1" t="s">
        <v>213</v>
      </c>
      <c r="G1" s="1" t="s">
        <v>213</v>
      </c>
      <c r="H1" s="1" t="s">
        <v>213</v>
      </c>
      <c r="I1" s="1" t="s">
        <v>213</v>
      </c>
      <c r="J1" s="1" t="s">
        <v>213</v>
      </c>
      <c r="K1" s="1" t="s">
        <v>213</v>
      </c>
      <c r="L1" s="1" t="s">
        <v>213</v>
      </c>
      <c r="M1" s="1" t="s">
        <v>213</v>
      </c>
      <c r="N1" s="1" t="s">
        <v>213</v>
      </c>
      <c r="O1" s="1" t="s">
        <v>213</v>
      </c>
      <c r="P1" s="1" t="s">
        <v>213</v>
      </c>
      <c r="Q1" s="1" t="s">
        <v>213</v>
      </c>
      <c r="R1" s="4"/>
      <c r="S1" s="4"/>
      <c r="T1" s="4"/>
      <c r="U1" s="4"/>
      <c r="V1" s="4"/>
      <c r="W1" s="4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customFormat="false" ht="12.75" hidden="false" customHeight="false" outlineLevel="0" collapsed="false">
      <c r="A2" s="4" t="s">
        <v>214</v>
      </c>
      <c r="B2" s="4"/>
      <c r="C2" s="4"/>
      <c r="D2" s="4"/>
      <c r="E2" s="16"/>
      <c r="F2" s="1" t="s">
        <v>144</v>
      </c>
      <c r="G2" s="1" t="s">
        <v>145</v>
      </c>
      <c r="H2" s="1" t="s">
        <v>146</v>
      </c>
      <c r="I2" s="1" t="s">
        <v>147</v>
      </c>
      <c r="J2" s="1" t="s">
        <v>148</v>
      </c>
      <c r="K2" s="1" t="s">
        <v>149</v>
      </c>
      <c r="L2" s="1" t="s">
        <v>150</v>
      </c>
      <c r="M2" s="1" t="s">
        <v>151</v>
      </c>
      <c r="N2" s="1" t="s">
        <v>152</v>
      </c>
      <c r="O2" s="1" t="s">
        <v>153</v>
      </c>
      <c r="P2" s="1" t="s">
        <v>154</v>
      </c>
      <c r="Q2" s="1" t="s">
        <v>155</v>
      </c>
      <c r="R2" s="4"/>
      <c r="S2" s="4"/>
      <c r="T2" s="4"/>
      <c r="U2" s="4"/>
      <c r="V2" s="4"/>
      <c r="W2" s="4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customFormat="false" ht="12.75" hidden="false" customHeight="false" outlineLevel="0" collapsed="false">
      <c r="A3" s="4" t="s">
        <v>215</v>
      </c>
      <c r="B3" s="4"/>
      <c r="C3" s="1" t="s">
        <v>33</v>
      </c>
      <c r="D3" s="1"/>
      <c r="E3" s="4" t="s">
        <v>216</v>
      </c>
      <c r="F3" s="17" t="n">
        <f aca="false">IF(fixed="fixed",IF(C77&gt;0,C77," "),IF(C77&gt;0,IF(C94&gt;0,C77-C94," ")," "))</f>
        <v>0.252</v>
      </c>
      <c r="G3" s="17"/>
      <c r="H3" s="17"/>
      <c r="I3" s="17" t="n">
        <f aca="false">IF(fixed="fixed",IF(E77&gt;0,E77," "),IF(E77&gt;0,IF(E94&gt;0,E77-E94," ")," "))</f>
        <v>0.281</v>
      </c>
      <c r="J3" s="17" t="n">
        <f aca="false">IF(fixed="fixed",IF(F77&gt;0,F77," "),IF(F77&gt;0,IF(F94&gt;0,F77-F94," ")," "))</f>
        <v>0.226</v>
      </c>
      <c r="K3" s="17" t="n">
        <f aca="false">IF(fixed="fixed",IF(G77&gt;0,G77," "),IF(G77&gt;0,IF(G94&gt;0,G77-G94," ")," "))</f>
        <v>0.169</v>
      </c>
      <c r="L3" s="17"/>
      <c r="M3" s="17"/>
      <c r="N3" s="17" t="e">
        <f aca="false">DMAX(PROMPTSWAP,"PRICE",N$1:N$2)</f>
        <v>#VALUE!</v>
      </c>
      <c r="O3" s="17" t="e">
        <f aca="false">DMAX(PROMPTSWAP,"PRICE",O$1:O$2)</f>
        <v>#VALUE!</v>
      </c>
      <c r="P3" s="17" t="e">
        <f aca="false">DMAX(PROMPTSWAP,"PRICE",P$1:P$2)</f>
        <v>#VALUE!</v>
      </c>
      <c r="Q3" s="17" t="e">
        <f aca="false">DMAX(PROMPTSWAP,"PRICE",Q$1:Q$2)</f>
        <v>#VALUE!</v>
      </c>
      <c r="R3" s="4"/>
      <c r="S3" s="4"/>
      <c r="T3" s="4"/>
      <c r="U3" s="4"/>
      <c r="V3" s="4"/>
      <c r="W3" s="4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</row>
    <row r="4" customFormat="false" ht="12.75" hidden="false" customHeight="false" outlineLevel="0" collapsed="false">
      <c r="A4" s="4" t="s">
        <v>217</v>
      </c>
      <c r="B4" s="4"/>
      <c r="C4" s="1" t="s">
        <v>34</v>
      </c>
      <c r="D4" s="1"/>
      <c r="E4" s="4" t="s">
        <v>218</v>
      </c>
      <c r="F4" s="17"/>
      <c r="G4" s="17"/>
      <c r="H4" s="17"/>
      <c r="I4" s="17"/>
      <c r="J4" s="17"/>
      <c r="K4" s="17"/>
      <c r="L4" s="17"/>
      <c r="M4" s="17"/>
      <c r="N4" s="17" t="e">
        <f aca="false">DMIN(PROMPTSWAP,"PRICE",N$1:N$2)</f>
        <v>#VALUE!</v>
      </c>
      <c r="O4" s="17" t="e">
        <f aca="false">DMIN(PROMPTSWAP,"PRICE",O$1:O$2)</f>
        <v>#VALUE!</v>
      </c>
      <c r="P4" s="17" t="e">
        <f aca="false">DMIN(PROMPTSWAP,"PRICE",P$1:P$2)</f>
        <v>#VALUE!</v>
      </c>
      <c r="Q4" s="17" t="e">
        <f aca="false">DMIN(PROMPTSWAP,"PRICE",Q$1:Q$2)</f>
        <v>#VALUE!</v>
      </c>
      <c r="R4" s="4"/>
      <c r="S4" s="4"/>
      <c r="T4" s="4"/>
      <c r="U4" s="4"/>
      <c r="V4" s="4"/>
      <c r="W4" s="4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</row>
    <row r="5" customFormat="false" ht="12.75" hidden="false" customHeight="false" outlineLevel="0" collapsed="false">
      <c r="A5" s="4"/>
      <c r="E5" s="4" t="s">
        <v>219</v>
      </c>
      <c r="F5" s="17"/>
      <c r="G5" s="17"/>
      <c r="H5" s="17"/>
      <c r="I5" s="17"/>
      <c r="J5" s="17"/>
      <c r="K5" s="17"/>
      <c r="L5" s="17"/>
      <c r="M5" s="17"/>
      <c r="N5" s="17" t="e">
        <f aca="false">DSTDEV(PROMPTSWAP,"PRICE",N$1:N$2)</f>
        <v>#VALUE!</v>
      </c>
      <c r="O5" s="17" t="e">
        <f aca="false">DSTDEV(PROMPTSWAP,"PRICE",O$1:O$2)</f>
        <v>#VALUE!</v>
      </c>
      <c r="P5" s="17" t="e">
        <f aca="false">DSTDEV(PROMPTSWAP,"PRICE",P$1:P$2)</f>
        <v>#VALUE!</v>
      </c>
      <c r="Q5" s="17" t="e">
        <f aca="false">DSTDEV(PROMPTSWAP,"PRICE",Q$1:Q$2)</f>
        <v>#VALUE!</v>
      </c>
      <c r="R5" s="18"/>
      <c r="S5" s="18"/>
      <c r="T5" s="18"/>
      <c r="U5" s="18" t="s">
        <v>220</v>
      </c>
      <c r="V5" s="18" t="s">
        <v>221</v>
      </c>
      <c r="W5" s="18" t="s">
        <v>222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</row>
    <row r="6" customFormat="false" ht="12.75" hidden="false" customHeight="false" outlineLevel="0" collapsed="false">
      <c r="A6" s="4" t="str">
        <f aca="false">IF(SWAPFIXED="fixed",CONCATENATE(SWAPPIPE1,"  Fixed Price"),CONCATENATE(SWAPPIPE1," - ",SWAPPIPE2))</f>
        <v>SOCAL - NYMEX</v>
      </c>
      <c r="E6" s="4" t="s">
        <v>223</v>
      </c>
      <c r="F6" s="17"/>
      <c r="G6" s="17"/>
      <c r="H6" s="17"/>
      <c r="I6" s="17"/>
      <c r="J6" s="17"/>
      <c r="K6" s="17"/>
      <c r="L6" s="17"/>
      <c r="M6" s="17"/>
      <c r="N6" s="17" t="e">
        <f aca="false">DAVERAGE(PROMPTSWAP,"PRICE",N$1:N$2)</f>
        <v>#VALUE!</v>
      </c>
      <c r="O6" s="17" t="e">
        <f aca="false">DAVERAGE(PROMPTSWAP,"PRICE",O$1:O$2)</f>
        <v>#VALUE!</v>
      </c>
      <c r="P6" s="17" t="e">
        <f aca="false">DAVERAGE(PROMPTSWAP,"PRICE",P$1:P$2)</f>
        <v>#VALUE!</v>
      </c>
      <c r="Q6" s="17" t="e">
        <f aca="false">DAVERAGE(PROMPTSWAP,"PRICE",Q$1:Q$2)</f>
        <v>#VALUE!</v>
      </c>
      <c r="R6" s="17"/>
      <c r="S6" s="17"/>
      <c r="T6" s="17"/>
      <c r="U6" s="17" t="str">
        <f aca="false">IF(SUM(E124:K124)=7,AVERAGE(I3:O3)," ")</f>
        <v> </v>
      </c>
      <c r="V6" s="17" t="e">
        <f aca="false">IF((L124+M124+C125+#REF!+#REF!)=5,(P3+Q3+F11+G11+H11)/5," ")</f>
        <v>#REF!</v>
      </c>
      <c r="W6" s="17" t="str">
        <f aca="false">IF(SUM(C124:M124)=12,AVERAGE(F3:Q3)," ")</f>
        <v> 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</row>
    <row r="7" customFormat="false" ht="12.75" hidden="false" customHeight="false" outlineLevel="0" collapsed="false">
      <c r="A7" s="4"/>
      <c r="E7" s="4" t="s">
        <v>224</v>
      </c>
      <c r="F7" s="17"/>
      <c r="G7" s="17"/>
      <c r="H7" s="17"/>
      <c r="I7" s="17"/>
      <c r="J7" s="17"/>
      <c r="K7" s="17"/>
      <c r="L7" s="17"/>
      <c r="M7" s="17"/>
      <c r="N7" s="17" t="n">
        <f aca="false">IF(SWAPFIXED="FIXED",VLOOKUP(N2,IFERCPRICES,HLOOKUP(SWAPPIPE1,IFERCPRICES,2,FALSE()),FALSE()),VLOOKUP(N2,IFERCPRICES,HLOOKUP(SWAPPIPE1,IFERCPRICES,2,FALSE()),FALSE())-VLOOKUP(N2,IFERCPRICES,HLOOKUP(SWAPPIPE2,IFERCPRICES,2,FALSE()),FALSE()))</f>
        <v>-0.133</v>
      </c>
      <c r="O7" s="17" t="n">
        <f aca="false">IF(SWAPFIXED="FIXED",VLOOKUP(O2,IFERCPRICES,HLOOKUP(SWAPPIPE1,IFERCPRICES,2,FALSE()),FALSE()),VLOOKUP(O2,IFERCPRICES,HLOOKUP(SWAPPIPE1,IFERCPRICES,2,FALSE()),FALSE())-VLOOKUP(O2,IFERCPRICES,HLOOKUP(SWAPPIPE2,IFERCPRICES,2,FALSE()),FALSE()))</f>
        <v>-0.0980000000000001</v>
      </c>
      <c r="P7" s="17" t="n">
        <f aca="false">IF(SWAPFIXED="FIXED",VLOOKUP(P2,IFERCPRICES,HLOOKUP(SWAPPIPE1,IFERCPRICES,2,FALSE()),FALSE()),VLOOKUP(P2,IFERCPRICES,HLOOKUP(SWAPPIPE1,IFERCPRICES,2,FALSE()),FALSE())-VLOOKUP(P2,IFERCPRICES,HLOOKUP(SWAPPIPE2,IFERCPRICES,2,FALSE()),FALSE()))</f>
        <v>-0.032</v>
      </c>
      <c r="Q7" s="17" t="n">
        <f aca="false">IF(SWAPFIXED="FIXED",VLOOKUP(Q2,IFERCPRICES,HLOOKUP(SWAPPIPE1,IFERCPRICES,2,FALSE()),FALSE()),VLOOKUP(Q2,IFERCPRICES,HLOOKUP(SWAPPIPE1,IFERCPRICES,2,FALSE()),FALSE())-VLOOKUP(Q2,IFERCPRICES,HLOOKUP(SWAPPIPE2,IFERCPRICES,2,FALSE()),FALSE()))</f>
        <v>-0.201</v>
      </c>
      <c r="R7" s="17"/>
      <c r="S7" s="17"/>
      <c r="T7" s="17"/>
      <c r="U7" s="17"/>
      <c r="V7" s="17"/>
      <c r="W7" s="17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</row>
    <row r="8" customFormat="false" ht="12.75" hidden="false" customHeight="false" outlineLevel="0" collapsed="false">
      <c r="A8" s="4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</row>
    <row r="9" customFormat="false" ht="12.75" hidden="true" customHeight="false" outlineLevel="0" collapsed="false">
      <c r="A9" s="4"/>
      <c r="E9" s="4"/>
      <c r="F9" s="1" t="s">
        <v>213</v>
      </c>
      <c r="G9" s="1" t="s">
        <v>213</v>
      </c>
      <c r="H9" s="1" t="s">
        <v>213</v>
      </c>
      <c r="I9" s="1" t="s">
        <v>213</v>
      </c>
      <c r="J9" s="1" t="s">
        <v>213</v>
      </c>
      <c r="K9" s="1" t="s">
        <v>213</v>
      </c>
      <c r="L9" s="1" t="s">
        <v>213</v>
      </c>
      <c r="M9" s="1" t="s">
        <v>213</v>
      </c>
      <c r="N9" s="1" t="s">
        <v>213</v>
      </c>
      <c r="O9" s="1" t="s">
        <v>213</v>
      </c>
      <c r="P9" s="1" t="s">
        <v>213</v>
      </c>
      <c r="Q9" s="1" t="s">
        <v>213</v>
      </c>
      <c r="R9" s="17"/>
      <c r="S9" s="17"/>
      <c r="T9" s="17"/>
      <c r="U9" s="17"/>
      <c r="V9" s="17"/>
      <c r="W9" s="17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</row>
    <row r="10" customFormat="false" ht="12.75" hidden="false" customHeight="false" outlineLevel="0" collapsed="false">
      <c r="A10" s="4"/>
      <c r="E10" s="4"/>
      <c r="F10" s="1" t="s">
        <v>156</v>
      </c>
      <c r="G10" s="1" t="s">
        <v>157</v>
      </c>
      <c r="H10" s="1" t="s">
        <v>158</v>
      </c>
      <c r="I10" s="1" t="s">
        <v>159</v>
      </c>
      <c r="J10" s="1" t="s">
        <v>160</v>
      </c>
      <c r="K10" s="1" t="s">
        <v>161</v>
      </c>
      <c r="L10" s="1" t="s">
        <v>162</v>
      </c>
      <c r="M10" s="1" t="s">
        <v>163</v>
      </c>
      <c r="N10" s="1" t="s">
        <v>164</v>
      </c>
      <c r="O10" s="1" t="s">
        <v>165</v>
      </c>
      <c r="P10" s="1" t="s">
        <v>166</v>
      </c>
      <c r="Q10" s="1" t="s">
        <v>167</v>
      </c>
      <c r="R10" s="17"/>
      <c r="S10" s="17"/>
      <c r="T10" s="17"/>
      <c r="U10" s="17"/>
      <c r="V10" s="17"/>
      <c r="W10" s="17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</row>
    <row r="11" customFormat="false" ht="12.75" hidden="false" customHeight="false" outlineLevel="0" collapsed="false">
      <c r="A11" s="4"/>
      <c r="E11" s="4" t="s">
        <v>216</v>
      </c>
      <c r="F11" s="17" t="e">
        <f aca="false">DMAX(PROMPTSWAP,"PRICE",F$9:F$10)</f>
        <v>#VALUE!</v>
      </c>
      <c r="G11" s="17" t="e">
        <f aca="false">DMAX(PROMPTSWAP,"PRICE",G$9:G$10)</f>
        <v>#VALUE!</v>
      </c>
      <c r="H11" s="17" t="e">
        <f aca="false">DMAX(PROMPTSWAP,"PRICE",H$9:H$10)</f>
        <v>#VALUE!</v>
      </c>
      <c r="I11" s="17" t="e">
        <f aca="false">DMAX(PROMPTSWAP,"PRICE",I$9:I$10)</f>
        <v>#VALUE!</v>
      </c>
      <c r="J11" s="17" t="e">
        <f aca="false">DMAX(PROMPTSWAP,"PRICE",J$9:J$10)</f>
        <v>#VALUE!</v>
      </c>
      <c r="K11" s="17" t="e">
        <f aca="false">DMAX(PROMPTSWAP,"PRICE",K$9:K$10)</f>
        <v>#VALUE!</v>
      </c>
      <c r="L11" s="17" t="e">
        <f aca="false">DMAX(PROMPTSWAP,"PRICE",L$9:L$10)</f>
        <v>#VALUE!</v>
      </c>
      <c r="M11" s="17" t="e">
        <f aca="false">DMAX(PROMPTSWAP,"PRICE",M$9:M$10)</f>
        <v>#VALUE!</v>
      </c>
      <c r="N11" s="17" t="e">
        <f aca="false">DMAX(PROMPTSWAP,"PRICE",N$9:N$10)</f>
        <v>#VALUE!</v>
      </c>
      <c r="O11" s="17" t="e">
        <f aca="false">DMAX(PROMPTSWAP,"PRICE",O$9:O$10)</f>
        <v>#VALUE!</v>
      </c>
      <c r="P11" s="17" t="n">
        <f aca="false">DMAX(PROMPTSWAP,"PRICE",P$9:P$10)</f>
        <v>-0.11</v>
      </c>
      <c r="Q11" s="17" t="n">
        <f aca="false">DMAX(PROMPTSWAP,"PRICE",Q$9:Q$10)</f>
        <v>-0.145</v>
      </c>
      <c r="R11" s="17"/>
      <c r="S11" s="17"/>
      <c r="T11" s="17"/>
      <c r="U11" s="17"/>
      <c r="V11" s="17"/>
      <c r="W11" s="17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</row>
    <row r="12" customFormat="false" ht="12.75" hidden="true" customHeight="false" outlineLevel="0" collapsed="false">
      <c r="A12" s="4"/>
      <c r="E12" s="4" t="s">
        <v>218</v>
      </c>
      <c r="F12" s="17" t="e">
        <f aca="false">DMIN(PROMPTSWAP,"PRICE",F$9:F$10)</f>
        <v>#VALUE!</v>
      </c>
      <c r="G12" s="17" t="e">
        <f aca="false">DMIN(PROMPTSWAP,"PRICE",G$9:G$10)</f>
        <v>#VALUE!</v>
      </c>
      <c r="H12" s="17" t="e">
        <f aca="false">DMIN(PROMPTSWAP,"PRICE",H$9:H$10)</f>
        <v>#VALUE!</v>
      </c>
      <c r="I12" s="17" t="e">
        <f aca="false">DMIN(PROMPTSWAP,"PRICE",I$9:I$10)</f>
        <v>#VALUE!</v>
      </c>
      <c r="J12" s="17" t="e">
        <f aca="false">DMIN(PROMPTSWAP,"PRICE",J$9:J$10)</f>
        <v>#VALUE!</v>
      </c>
      <c r="K12" s="17" t="e">
        <f aca="false">DMIN(PROMPTSWAP,"PRICE",K$9:K$10)</f>
        <v>#VALUE!</v>
      </c>
      <c r="L12" s="17" t="e">
        <f aca="false">DMIN(PROMPTSWAP,"PRICE",L$9:L$10)</f>
        <v>#VALUE!</v>
      </c>
      <c r="M12" s="17" t="e">
        <f aca="false">DMIN(PROMPTSWAP,"PRICE",M$9:M$10)</f>
        <v>#VALUE!</v>
      </c>
      <c r="N12" s="17" t="e">
        <f aca="false">DMIN(PROMPTSWAP,"PRICE",N$9:N$10)</f>
        <v>#VALUE!</v>
      </c>
      <c r="O12" s="17" t="e">
        <f aca="false">DMIN(PROMPTSWAP,"PRICE",O$9:O$10)</f>
        <v>#VALUE!</v>
      </c>
      <c r="P12" s="17" t="n">
        <f aca="false">DMIN(PROMPTSWAP,"PRICE",P$9:P$10)</f>
        <v>-0.435</v>
      </c>
      <c r="Q12" s="17" t="n">
        <f aca="false">DMIN(PROMPTSWAP,"PRICE",Q$9:Q$10)</f>
        <v>-0.3</v>
      </c>
      <c r="R12" s="17"/>
      <c r="S12" s="17"/>
      <c r="T12" s="17"/>
      <c r="U12" s="17"/>
      <c r="V12" s="17"/>
      <c r="W12" s="17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</row>
    <row r="13" customFormat="false" ht="12.75" hidden="false" customHeight="false" outlineLevel="0" collapsed="false">
      <c r="A13" s="4"/>
      <c r="E13" s="4" t="s">
        <v>219</v>
      </c>
      <c r="F13" s="17" t="e">
        <f aca="false">DSTDEV(PROMPTSWAP,"PRICE",F$9:F$10)</f>
        <v>#VALUE!</v>
      </c>
      <c r="G13" s="17" t="e">
        <f aca="false">DSTDEV(PROMPTSWAP,"PRICE",G$9:G$10)</f>
        <v>#VALUE!</v>
      </c>
      <c r="H13" s="17" t="e">
        <f aca="false">DSTDEV(PROMPTSWAP,"PRICE",H$9:H$10)</f>
        <v>#VALUE!</v>
      </c>
      <c r="I13" s="17" t="e">
        <f aca="false">DSTDEV(PROMPTSWAP,"PRICE",I$9:I$10)</f>
        <v>#VALUE!</v>
      </c>
      <c r="J13" s="17" t="e">
        <f aca="false">DSTDEV(PROMPTSWAP,"PRICE",J$9:J$10)</f>
        <v>#VALUE!</v>
      </c>
      <c r="K13" s="17" t="e">
        <f aca="false">DSTDEV(PROMPTSWAP,"PRICE",K$9:K$10)</f>
        <v>#VALUE!</v>
      </c>
      <c r="L13" s="17" t="e">
        <f aca="false">DSTDEV(PROMPTSWAP,"PRICE",L$9:L$10)</f>
        <v>#VALUE!</v>
      </c>
      <c r="M13" s="17" t="e">
        <f aca="false">DSTDEV(PROMPTSWAP,"PRICE",M$9:M$10)</f>
        <v>#VALUE!</v>
      </c>
      <c r="N13" s="17" t="e">
        <f aca="false">DSTDEV(PROMPTSWAP,"PRICE",N$9:N$10)</f>
        <v>#VALUE!</v>
      </c>
      <c r="O13" s="17" t="e">
        <f aca="false">DSTDEV(PROMPTSWAP,"PRICE",O$9:O$10)</f>
        <v>#VALUE!</v>
      </c>
      <c r="P13" s="17" t="n">
        <f aca="false">DSTDEV(PROMPTSWAP,"PRICE",P$9:P$10)</f>
        <v>0.0974773207635556</v>
      </c>
      <c r="Q13" s="17" t="n">
        <f aca="false">DSTDEV(PROMPTSWAP,"PRICE",Q$9:Q$10)</f>
        <v>0.049655060165103</v>
      </c>
      <c r="R13" s="17"/>
      <c r="S13" s="17"/>
      <c r="T13" s="17"/>
      <c r="U13" s="17"/>
      <c r="V13" s="17"/>
      <c r="W13" s="17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</row>
    <row r="14" customFormat="false" ht="12.75" hidden="false" customHeight="false" outlineLevel="0" collapsed="false">
      <c r="A14" s="4"/>
      <c r="E14" s="4" t="s">
        <v>223</v>
      </c>
      <c r="F14" s="17" t="e">
        <f aca="false">DAVERAGE(PROMPTSWAP,"PRICE",F$9:F$10)</f>
        <v>#VALUE!</v>
      </c>
      <c r="G14" s="17" t="e">
        <f aca="false">DAVERAGE(PROMPTSWAP,"PRICE",G$9:G$10)</f>
        <v>#VALUE!</v>
      </c>
      <c r="H14" s="17" t="e">
        <f aca="false">DAVERAGE(PROMPTSWAP,"PRICE",H$9:H$10)</f>
        <v>#VALUE!</v>
      </c>
      <c r="I14" s="17" t="e">
        <f aca="false">DAVERAGE(PROMPTSWAP,"PRICE",I$9:I$10)</f>
        <v>#VALUE!</v>
      </c>
      <c r="J14" s="17" t="e">
        <f aca="false">DAVERAGE(PROMPTSWAP,"PRICE",J$9:J$10)</f>
        <v>#VALUE!</v>
      </c>
      <c r="K14" s="17" t="e">
        <f aca="false">DAVERAGE(PROMPTSWAP,"PRICE",K$9:K$10)</f>
        <v>#VALUE!</v>
      </c>
      <c r="L14" s="17" t="e">
        <f aca="false">DAVERAGE(PROMPTSWAP,"PRICE",L$9:L$10)</f>
        <v>#VALUE!</v>
      </c>
      <c r="M14" s="17" t="e">
        <f aca="false">DAVERAGE(PROMPTSWAP,"PRICE",M$9:M$10)</f>
        <v>#VALUE!</v>
      </c>
      <c r="N14" s="17" t="e">
        <f aca="false">DAVERAGE(PROMPTSWAP,"PRICE",N$9:N$10)</f>
        <v>#VALUE!</v>
      </c>
      <c r="O14" s="17" t="e">
        <f aca="false">DAVERAGE(PROMPTSWAP,"PRICE",O$9:O$10)</f>
        <v>#VALUE!</v>
      </c>
      <c r="P14" s="17" t="n">
        <f aca="false">DAVERAGE(PROMPTSWAP,"PRICE",P$9:P$10)</f>
        <v>-0.221847826086957</v>
      </c>
      <c r="Q14" s="17" t="n">
        <f aca="false">DAVERAGE(PROMPTSWAP,"PRICE",Q$9:Q$10)</f>
        <v>-0.235</v>
      </c>
      <c r="R14" s="17"/>
      <c r="S14" s="17"/>
      <c r="T14" s="17"/>
      <c r="U14" s="17" t="str">
        <f aca="false">IF(SUM(E125:K125)=7,AVERAGE(I11:O11)," ")</f>
        <v> </v>
      </c>
      <c r="V14" s="17" t="e">
        <f aca="false">IF((L125+M125+C126+#REF!+#REF!)=5,(P11+Q11+F19+G19+H19)/5," ")</f>
        <v>#REF!</v>
      </c>
      <c r="W14" s="17" t="str">
        <f aca="false">IF(SUM(C125:M125)=12,AVERAGE(F11:Q11)," ")</f>
        <v> 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</row>
    <row r="15" customFormat="false" ht="12.75" hidden="false" customHeight="false" outlineLevel="0" collapsed="false">
      <c r="A15" s="4"/>
      <c r="E15" s="4" t="s">
        <v>224</v>
      </c>
      <c r="F15" s="17" t="n">
        <f aca="false">IF(SWAPFIXED="FIXED",VLOOKUP(F10,IFERCPRICES,HLOOKUP(SWAPPIPE1,IFERCPRICES,2,FALSE()),FALSE()),VLOOKUP(F10,IFERCPRICES,HLOOKUP(SWAPPIPE1,IFERCPRICES,2,FALSE()),FALSE())-VLOOKUP(F10,IFERCPRICES,HLOOKUP(SWAPPIPE2,IFERCPRICES,2,FALSE()),FALSE()))</f>
        <v>0.271999999999999</v>
      </c>
      <c r="G15" s="17" t="n">
        <f aca="false">IF(SWAPFIXED="FIXED",VLOOKUP(G10,IFERCPRICES,HLOOKUP(SWAPPIPE1,IFERCPRICES,2,FALSE()),FALSE()),VLOOKUP(G10,IFERCPRICES,HLOOKUP(SWAPPIPE1,IFERCPRICES,2,FALSE()),FALSE())-VLOOKUP(G10,IFERCPRICES,HLOOKUP(SWAPPIPE2,IFERCPRICES,2,FALSE()),FALSE()))</f>
        <v>-0.174</v>
      </c>
      <c r="H15" s="17" t="n">
        <f aca="false">IF(SWAPFIXED="FIXED",VLOOKUP(H10,IFERCPRICES,HLOOKUP(SWAPPIPE1,IFERCPRICES,2,FALSE()),FALSE()),VLOOKUP(H10,IFERCPRICES,HLOOKUP(SWAPPIPE1,IFERCPRICES,2,FALSE()),FALSE())-VLOOKUP(H10,IFERCPRICES,HLOOKUP(SWAPPIPE2,IFERCPRICES,2,FALSE()),FALSE()))</f>
        <v>-0.17</v>
      </c>
      <c r="I15" s="17" t="n">
        <f aca="false">IF(SWAPFIXED="FIXED",VLOOKUP(I10,IFERCPRICES,HLOOKUP(SWAPPIPE1,IFERCPRICES,2,FALSE()),FALSE()),VLOOKUP(I10,IFERCPRICES,HLOOKUP(SWAPPIPE1,IFERCPRICES,2,FALSE()),FALSE())-VLOOKUP(I10,IFERCPRICES,HLOOKUP(SWAPPIPE2,IFERCPRICES,2,FALSE()),FALSE()))</f>
        <v>-0.067</v>
      </c>
      <c r="J15" s="17" t="n">
        <f aca="false">IF(SWAPFIXED="FIXED",VLOOKUP(J10,IFERCPRICES,HLOOKUP(SWAPPIPE1,IFERCPRICES,2,FALSE()),FALSE()),VLOOKUP(J10,IFERCPRICES,HLOOKUP(SWAPPIPE1,IFERCPRICES,2,FALSE()),FALSE())-VLOOKUP(J10,IFERCPRICES,HLOOKUP(SWAPPIPE2,IFERCPRICES,2,FALSE()),FALSE()))</f>
        <v>-0.0720000000000001</v>
      </c>
      <c r="K15" s="17" t="n">
        <f aca="false">IF(SWAPFIXED="FIXED",VLOOKUP(K10,IFERCPRICES,HLOOKUP(SWAPPIPE1,IFERCPRICES,2,FALSE()),FALSE()),VLOOKUP(K10,IFERCPRICES,HLOOKUP(SWAPPIPE1,IFERCPRICES,2,FALSE()),FALSE())-VLOOKUP(K10,IFERCPRICES,HLOOKUP(SWAPPIPE2,IFERCPRICES,2,FALSE()),FALSE()))</f>
        <v>-0.146</v>
      </c>
      <c r="L15" s="17" t="n">
        <f aca="false">IF(SWAPFIXED="FIXED",VLOOKUP(L10,IFERCPRICES,HLOOKUP(SWAPPIPE1,IFERCPRICES,2,FALSE()),FALSE()),VLOOKUP(L10,IFERCPRICES,HLOOKUP(SWAPPIPE1,IFERCPRICES,2,FALSE()),FALSE())-VLOOKUP(L10,IFERCPRICES,HLOOKUP(SWAPPIPE2,IFERCPRICES,2,FALSE()),FALSE()))</f>
        <v>0.0449999999999999</v>
      </c>
      <c r="M15" s="17" t="n">
        <f aca="false">IF(SWAPFIXED="FIXED",VLOOKUP(M10,IFERCPRICES,HLOOKUP(SWAPPIPE1,IFERCPRICES,2,FALSE()),FALSE()),VLOOKUP(M10,IFERCPRICES,HLOOKUP(SWAPPIPE1,IFERCPRICES,2,FALSE()),FALSE())-VLOOKUP(M10,IFERCPRICES,HLOOKUP(SWAPPIPE2,IFERCPRICES,2,FALSE()),FALSE()))</f>
        <v>0.0590000000000002</v>
      </c>
      <c r="N15" s="17" t="n">
        <f aca="false">IF(SWAPFIXED="FIXED",VLOOKUP(N10,IFERCPRICES,HLOOKUP(SWAPPIPE1,IFERCPRICES,2,FALSE()),FALSE()),VLOOKUP(N10,IFERCPRICES,HLOOKUP(SWAPPIPE1,IFERCPRICES,2,FALSE()),FALSE())-VLOOKUP(N10,IFERCPRICES,HLOOKUP(SWAPPIPE2,IFERCPRICES,2,FALSE()),FALSE()))</f>
        <v>-0.0150000000000001</v>
      </c>
      <c r="O15" s="17" t="n">
        <f aca="false">IF(SWAPFIXED="FIXED",VLOOKUP(O10,IFERCPRICES,HLOOKUP(SWAPPIPE1,IFERCPRICES,2,FALSE()),FALSE()),VLOOKUP(O10,IFERCPRICES,HLOOKUP(SWAPPIPE1,IFERCPRICES,2,FALSE()),FALSE())-VLOOKUP(O10,IFERCPRICES,HLOOKUP(SWAPPIPE2,IFERCPRICES,2,FALSE()),FALSE()))</f>
        <v>-0.236</v>
      </c>
      <c r="P15" s="17" t="n">
        <f aca="false">IF(SWAPFIXED="FIXED",VLOOKUP(P10,IFERCPRICES,HLOOKUP(SWAPPIPE1,IFERCPRICES,2,FALSE()),FALSE()),VLOOKUP(P10,IFERCPRICES,HLOOKUP(SWAPPIPE1,IFERCPRICES,2,FALSE()),FALSE())-VLOOKUP(P10,IFERCPRICES,HLOOKUP(SWAPPIPE2,IFERCPRICES,2,FALSE()),FALSE()))</f>
        <v>0.0739999999999998</v>
      </c>
      <c r="Q15" s="17" t="n">
        <f aca="false">IF(SWAPFIXED="FIXED",VLOOKUP(Q10,IFERCPRICES,HLOOKUP(SWAPPIPE1,IFERCPRICES,2,FALSE()),FALSE()),VLOOKUP(Q10,IFERCPRICES,HLOOKUP(SWAPPIPE1,IFERCPRICES,2,FALSE()),FALSE())-VLOOKUP(Q10,IFERCPRICES,HLOOKUP(SWAPPIPE2,IFERCPRICES,2,FALSE()),FALSE()))</f>
        <v>-0.217</v>
      </c>
      <c r="R15" s="17"/>
      <c r="S15" s="17"/>
      <c r="T15" s="17"/>
      <c r="U15" s="17"/>
      <c r="V15" s="17"/>
      <c r="W15" s="17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</row>
    <row r="16" customFormat="false" ht="12.75" hidden="false" customHeight="false" outlineLevel="0" collapsed="false">
      <c r="A16" s="4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</row>
    <row r="17" customFormat="false" ht="12.75" hidden="true" customHeight="false" outlineLevel="0" collapsed="false">
      <c r="A17" s="4"/>
      <c r="E17" s="4"/>
      <c r="F17" s="1" t="s">
        <v>213</v>
      </c>
      <c r="G17" s="1" t="s">
        <v>213</v>
      </c>
      <c r="H17" s="1" t="s">
        <v>213</v>
      </c>
      <c r="I17" s="1" t="s">
        <v>213</v>
      </c>
      <c r="J17" s="1" t="s">
        <v>213</v>
      </c>
      <c r="K17" s="1" t="s">
        <v>213</v>
      </c>
      <c r="L17" s="1" t="s">
        <v>213</v>
      </c>
      <c r="M17" s="1" t="s">
        <v>213</v>
      </c>
      <c r="N17" s="1" t="s">
        <v>213</v>
      </c>
      <c r="O17" s="1" t="s">
        <v>213</v>
      </c>
      <c r="P17" s="1" t="s">
        <v>213</v>
      </c>
      <c r="Q17" s="1" t="s">
        <v>213</v>
      </c>
      <c r="R17" s="17"/>
      <c r="S17" s="17"/>
      <c r="T17" s="17"/>
      <c r="U17" s="17"/>
      <c r="V17" s="17"/>
      <c r="W17" s="17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</row>
    <row r="18" customFormat="false" ht="12.75" hidden="false" customHeight="false" outlineLevel="0" collapsed="false">
      <c r="A18" s="4"/>
      <c r="E18" s="4"/>
      <c r="F18" s="1" t="s">
        <v>168</v>
      </c>
      <c r="G18" s="1" t="s">
        <v>169</v>
      </c>
      <c r="H18" s="1" t="s">
        <v>170</v>
      </c>
      <c r="I18" s="1" t="s">
        <v>171</v>
      </c>
      <c r="J18" s="1" t="s">
        <v>172</v>
      </c>
      <c r="K18" s="1" t="s">
        <v>173</v>
      </c>
      <c r="L18" s="1" t="s">
        <v>174</v>
      </c>
      <c r="M18" s="1" t="s">
        <v>175</v>
      </c>
      <c r="N18" s="1" t="s">
        <v>176</v>
      </c>
      <c r="O18" s="1" t="s">
        <v>177</v>
      </c>
      <c r="P18" s="1" t="s">
        <v>178</v>
      </c>
      <c r="Q18" s="1" t="s">
        <v>179</v>
      </c>
      <c r="R18" s="17"/>
      <c r="S18" s="17"/>
      <c r="T18" s="17"/>
      <c r="U18" s="17"/>
      <c r="V18" s="17"/>
      <c r="W18" s="17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</row>
    <row r="19" customFormat="false" ht="12.75" hidden="false" customHeight="false" outlineLevel="0" collapsed="false">
      <c r="A19" s="4"/>
      <c r="E19" s="4" t="s">
        <v>216</v>
      </c>
      <c r="F19" s="17" t="n">
        <f aca="false">DMAX(PROMPTSWAP,"PRICE",F$17:F$18)</f>
        <v>-0.02</v>
      </c>
      <c r="G19" s="17" t="n">
        <f aca="false">DMAX(PROMPTSWAP,"PRICE",G$17:G$18)</f>
        <v>0.19</v>
      </c>
      <c r="H19" s="17" t="n">
        <f aca="false">DMAX(PROMPTSWAP,"PRICE",H$17:H$18)</f>
        <v>0.0899999999999999</v>
      </c>
      <c r="I19" s="17" t="n">
        <f aca="false">DMAX(PROMPTSWAP,"PRICE",I$17:I$18)</f>
        <v>0.15</v>
      </c>
      <c r="J19" s="17" t="n">
        <f aca="false">DMAX(PROMPTSWAP,"PRICE",J$17:J$18)</f>
        <v>0.11</v>
      </c>
      <c r="K19" s="17" t="n">
        <f aca="false">DMAX(PROMPTSWAP,"PRICE",K$17:K$18)</f>
        <v>0.135</v>
      </c>
      <c r="L19" s="17" t="n">
        <f aca="false">DMAX(PROMPTSWAP,"PRICE",L$17:L$18)</f>
        <v>0.0949999999999998</v>
      </c>
      <c r="M19" s="17" t="n">
        <f aca="false">DMAX(PROMPTSWAP,"PRICE",M$17:M$18)</f>
        <v>0.31</v>
      </c>
      <c r="N19" s="17" t="n">
        <f aca="false">DMAX(PROMPTSWAP,"PRICE",N$17:N$18)</f>
        <v>0.3375</v>
      </c>
      <c r="O19" s="17" t="n">
        <f aca="false">DMAX(PROMPTSWAP,"PRICE",O$17:O$18)</f>
        <v>0.288</v>
      </c>
      <c r="P19" s="17" t="n">
        <f aca="false">DMAX(PROMPTSWAP,"PRICE",P$17:P$18)</f>
        <v>0.31</v>
      </c>
      <c r="Q19" s="17" t="n">
        <f aca="false">DMAX(PROMPTSWAP,"PRICE",Q$17:Q$18)</f>
        <v>0.165</v>
      </c>
      <c r="R19" s="17"/>
      <c r="S19" s="17"/>
      <c r="T19" s="17"/>
      <c r="U19" s="17"/>
      <c r="V19" s="17"/>
      <c r="W19" s="17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</row>
    <row r="20" customFormat="false" ht="12.75" hidden="true" customHeight="false" outlineLevel="0" collapsed="false">
      <c r="A20" s="4"/>
      <c r="E20" s="4" t="s">
        <v>218</v>
      </c>
      <c r="F20" s="17" t="n">
        <f aca="false">DMIN(PROMPTSWAP,"PRICE",F$17:F$18)</f>
        <v>-0.41</v>
      </c>
      <c r="G20" s="17" t="n">
        <f aca="false">DMIN(PROMPTSWAP,"PRICE",G$17:G$18)</f>
        <v>-0.0699999999999998</v>
      </c>
      <c r="H20" s="17" t="n">
        <f aca="false">DMIN(PROMPTSWAP,"PRICE",H$17:H$18)</f>
        <v>-0.0600000000000001</v>
      </c>
      <c r="I20" s="17" t="n">
        <f aca="false">DMIN(PROMPTSWAP,"PRICE",I$17:I$18)</f>
        <v>0.00499999999999989</v>
      </c>
      <c r="J20" s="17" t="n">
        <f aca="false">DMIN(PROMPTSWAP,"PRICE",J$17:J$18)</f>
        <v>-0.0249999999999999</v>
      </c>
      <c r="K20" s="17" t="n">
        <f aca="false">DMIN(PROMPTSWAP,"PRICE",K$17:K$18)</f>
        <v>0.02</v>
      </c>
      <c r="L20" s="17" t="n">
        <f aca="false">DMIN(PROMPTSWAP,"PRICE",L$17:L$18)</f>
        <v>-0.15</v>
      </c>
      <c r="M20" s="17" t="n">
        <f aca="false">DMIN(PROMPTSWAP,"PRICE",M$17:M$18)</f>
        <v>-0.0125000000000002</v>
      </c>
      <c r="N20" s="17" t="n">
        <f aca="false">DMIN(PROMPTSWAP,"PRICE",N$17:N$18)</f>
        <v>0.215</v>
      </c>
      <c r="O20" s="17" t="n">
        <f aca="false">DMIN(PROMPTSWAP,"PRICE",O$17:O$18)</f>
        <v>-0.0924999999999998</v>
      </c>
      <c r="P20" s="17" t="n">
        <f aca="false">DMIN(PROMPTSWAP,"PRICE",P$17:P$18)</f>
        <v>-0.0499999999999998</v>
      </c>
      <c r="Q20" s="17" t="n">
        <f aca="false">DMIN(PROMPTSWAP,"PRICE",Q$17:Q$18)</f>
        <v>0.11</v>
      </c>
      <c r="R20" s="17"/>
      <c r="S20" s="17"/>
      <c r="T20" s="17"/>
      <c r="U20" s="17"/>
      <c r="V20" s="17"/>
      <c r="W20" s="17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</row>
    <row r="21" customFormat="false" ht="12.75" hidden="false" customHeight="false" outlineLevel="0" collapsed="false">
      <c r="A21" s="4"/>
      <c r="E21" s="4" t="s">
        <v>219</v>
      </c>
      <c r="F21" s="17" t="n">
        <f aca="false">DSTDEV(PROMPTSWAP,"PRICE",F$17:F$18)</f>
        <v>0.114231035765959</v>
      </c>
      <c r="G21" s="17" t="n">
        <f aca="false">DSTDEV(PROMPTSWAP,"PRICE",G$17:G$18)</f>
        <v>0.0740048500860403</v>
      </c>
      <c r="H21" s="17" t="n">
        <f aca="false">DSTDEV(PROMPTSWAP,"PRICE",H$17:H$18)</f>
        <v>0.0456403432904762</v>
      </c>
      <c r="I21" s="17" t="n">
        <f aca="false">DSTDEV(PROMPTSWAP,"PRICE",I$17:I$18)</f>
        <v>0.047386941092955</v>
      </c>
      <c r="J21" s="17" t="n">
        <f aca="false">DSTDEV(PROMPTSWAP,"PRICE",J$17:J$18)</f>
        <v>0.0412136520604184</v>
      </c>
      <c r="K21" s="17" t="n">
        <f aca="false">DSTDEV(PROMPTSWAP,"PRICE",K$17:K$18)</f>
        <v>0.0337021468744555</v>
      </c>
      <c r="L21" s="17" t="n">
        <f aca="false">DSTDEV(PROMPTSWAP,"PRICE",L$17:L$18)</f>
        <v>0.0584796788251939</v>
      </c>
      <c r="M21" s="17" t="n">
        <f aca="false">DSTDEV(PROMPTSWAP,"PRICE",M$17:M$18)</f>
        <v>0.117055609402714</v>
      </c>
      <c r="N21" s="17" t="n">
        <f aca="false">DSTDEV(PROMPTSWAP,"PRICE",N$17:N$18)</f>
        <v>0.0386355837710955</v>
      </c>
      <c r="O21" s="17" t="n">
        <f aca="false">DSTDEV(PROMPTSWAP,"PRICE",O$17:O$18)</f>
        <v>0.12268895939154</v>
      </c>
      <c r="P21" s="17" t="n">
        <f aca="false">DSTDEV(PROMPTSWAP,"PRICE",P$17:P$18)</f>
        <v>0.112172074977518</v>
      </c>
      <c r="Q21" s="17" t="n">
        <f aca="false">DSTDEV(PROMPTSWAP,"PRICE",Q$17:Q$18)</f>
        <v>0.0199426106763442</v>
      </c>
      <c r="R21" s="17"/>
      <c r="S21" s="17"/>
      <c r="T21" s="17"/>
      <c r="U21" s="17"/>
      <c r="V21" s="17"/>
      <c r="W21" s="17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</row>
    <row r="22" customFormat="false" ht="12.75" hidden="false" customHeight="false" outlineLevel="0" collapsed="false">
      <c r="A22" s="4"/>
      <c r="E22" s="4" t="s">
        <v>223</v>
      </c>
      <c r="F22" s="17" t="n">
        <f aca="false">DAVERAGE(PROMPTSWAP,"PRICE",F$17:F$18)</f>
        <v>-0.185078947368421</v>
      </c>
      <c r="G22" s="17" t="n">
        <f aca="false">DAVERAGE(PROMPTSWAP,"PRICE",G$17:G$18)</f>
        <v>0.0701315789473684</v>
      </c>
      <c r="H22" s="17" t="n">
        <f aca="false">DAVERAGE(PROMPTSWAP,"PRICE",H$17:H$18)</f>
        <v>0.00302631578947371</v>
      </c>
      <c r="I22" s="17" t="n">
        <f aca="false">DAVERAGE(PROMPTSWAP,"PRICE",I$17:I$18)</f>
        <v>0.0851136363636364</v>
      </c>
      <c r="J22" s="17" t="n">
        <f aca="false">DAVERAGE(PROMPTSWAP,"PRICE",J$17:J$18)</f>
        <v>0.0462499958385121</v>
      </c>
      <c r="K22" s="17" t="n">
        <f aca="false">DAVERAGE(PROMPTSWAP,"PRICE",K$17:K$18)</f>
        <v>0.0921875000000001</v>
      </c>
      <c r="L22" s="17" t="n">
        <f aca="false">DAVERAGE(PROMPTSWAP,"PRICE",L$17:L$18)</f>
        <v>0.0157954545454545</v>
      </c>
      <c r="M22" s="17" t="n">
        <f aca="false">DAVERAGE(PROMPTSWAP,"PRICE",M$17:M$18)</f>
        <v>0.146704545454545</v>
      </c>
      <c r="N22" s="17" t="n">
        <f aca="false">DAVERAGE(PROMPTSWAP,"PRICE",N$17:N$18)</f>
        <v>0.287166666666667</v>
      </c>
      <c r="O22" s="17" t="n">
        <f aca="false">DAVERAGE(PROMPTSWAP,"PRICE",O$17:O$18)</f>
        <v>0.0989625</v>
      </c>
      <c r="P22" s="17" t="n">
        <f aca="false">DAVERAGE(PROMPTSWAP,"PRICE",P$17:P$18)</f>
        <v>0.13172619047619</v>
      </c>
      <c r="Q22" s="17" t="n">
        <f aca="false">DAVERAGE(PROMPTSWAP,"PRICE",Q$17:Q$18)</f>
        <v>0.141791666666667</v>
      </c>
      <c r="R22" s="17"/>
      <c r="S22" s="17"/>
      <c r="T22" s="17"/>
      <c r="U22" s="17" t="n">
        <f aca="false">IF(SUM(E126:K126)=7,AVERAGE(I19:O19)," ")</f>
        <v>0.203642857142857</v>
      </c>
      <c r="V22" s="17" t="e">
        <f aca="false">IF((L126+M126+C127+#REF!+#REF!)=5,(P19+Q19+F27+G27+H27)/5," ")</f>
        <v>#REF!</v>
      </c>
      <c r="W22" s="17" t="str">
        <f aca="false">IF(SUM(C126:M126)=12,AVERAGE(F19:Q19)," ")</f>
        <v> 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</row>
    <row r="23" customFormat="false" ht="12.75" hidden="false" customHeight="false" outlineLevel="0" collapsed="false">
      <c r="A23" s="4"/>
      <c r="E23" s="4" t="s">
        <v>224</v>
      </c>
      <c r="F23" s="17" t="n">
        <f aca="false">IF(SWAPFIXED="FIXED",VLOOKUP(F18,IFERCPRICES,HLOOKUP(SWAPPIPE1,IFERCPRICES,2,FALSE()),FALSE()),VLOOKUP(F18,IFERCPRICES,HLOOKUP(SWAPPIPE1,IFERCPRICES,2,FALSE()),FALSE())-VLOOKUP(F18,IFERCPRICES,HLOOKUP(SWAPPIPE2,IFERCPRICES,2,FALSE()),FALSE()))</f>
        <v>-0.0290000000000004</v>
      </c>
      <c r="G23" s="17" t="n">
        <f aca="false">IF(SWAPFIXED="FIXED",VLOOKUP(G18,IFERCPRICES,HLOOKUP(SWAPPIPE1,IFERCPRICES,2,FALSE()),FALSE()),VLOOKUP(G18,IFERCPRICES,HLOOKUP(SWAPPIPE1,IFERCPRICES,2,FALSE()),FALSE())-VLOOKUP(G18,IFERCPRICES,HLOOKUP(SWAPPIPE2,IFERCPRICES,2,FALSE()),FALSE()))</f>
        <v>0.109</v>
      </c>
      <c r="H23" s="17" t="n">
        <f aca="false">IF(SWAPFIXED="FIXED",VLOOKUP(H18,IFERCPRICES,HLOOKUP(SWAPPIPE1,IFERCPRICES,2,FALSE()),FALSE()),VLOOKUP(H18,IFERCPRICES,HLOOKUP(SWAPPIPE1,IFERCPRICES,2,FALSE()),FALSE())-VLOOKUP(H18,IFERCPRICES,HLOOKUP(SWAPPIPE2,IFERCPRICES,2,FALSE()),FALSE()))</f>
        <v>0.0539999999999998</v>
      </c>
      <c r="I23" s="17" t="n">
        <f aca="false">IF(SWAPFIXED="FIXED",VLOOKUP(I18,IFERCPRICES,HLOOKUP(SWAPPIPE1,IFERCPRICES,2,FALSE()),FALSE()),VLOOKUP(I18,IFERCPRICES,HLOOKUP(SWAPPIPE1,IFERCPRICES,2,FALSE()),FALSE())-VLOOKUP(I18,IFERCPRICES,HLOOKUP(SWAPPIPE2,IFERCPRICES,2,FALSE()),FALSE()))</f>
        <v>0.0700000000000003</v>
      </c>
      <c r="J23" s="17" t="n">
        <f aca="false">IF(SWAPFIXED="FIXED",VLOOKUP(J18,IFERCPRICES,HLOOKUP(SWAPPIPE1,IFERCPRICES,2,FALSE()),FALSE()),VLOOKUP(J18,IFERCPRICES,HLOOKUP(SWAPPIPE1,IFERCPRICES,2,FALSE()),FALSE())-VLOOKUP(J18,IFERCPRICES,HLOOKUP(SWAPPIPE2,IFERCPRICES,2,FALSE()),FALSE()))</f>
        <v>0.0779999999999999</v>
      </c>
      <c r="K23" s="17" t="n">
        <f aca="false">IF(SWAPFIXED="FIXED",VLOOKUP(K18,IFERCPRICES,HLOOKUP(SWAPPIPE1,IFERCPRICES,2,FALSE()),FALSE()),VLOOKUP(K18,IFERCPRICES,HLOOKUP(SWAPPIPE1,IFERCPRICES,2,FALSE()),FALSE())-VLOOKUP(K18,IFERCPRICES,HLOOKUP(SWAPPIPE2,IFERCPRICES,2,FALSE()),FALSE()))</f>
        <v>0.0529999999999999</v>
      </c>
      <c r="L23" s="17" t="n">
        <f aca="false">IF(SWAPFIXED="FIXED",VLOOKUP(L18,IFERCPRICES,HLOOKUP(SWAPPIPE1,IFERCPRICES,2,FALSE()),FALSE()),VLOOKUP(L18,IFERCPRICES,HLOOKUP(SWAPPIPE1,IFERCPRICES,2,FALSE()),FALSE())-VLOOKUP(L18,IFERCPRICES,HLOOKUP(SWAPPIPE2,IFERCPRICES,2,FALSE()),FALSE()))</f>
        <v>-0.138</v>
      </c>
      <c r="M23" s="17" t="n">
        <f aca="false">IF(SWAPFIXED="FIXED",VLOOKUP(M18,IFERCPRICES,HLOOKUP(SWAPPIPE1,IFERCPRICES,2,FALSE()),FALSE()),VLOOKUP(M18,IFERCPRICES,HLOOKUP(SWAPPIPE1,IFERCPRICES,2,FALSE()),FALSE())-VLOOKUP(M18,IFERCPRICES,HLOOKUP(SWAPPIPE2,IFERCPRICES,2,FALSE()),FALSE()))</f>
        <v>0.368</v>
      </c>
      <c r="N23" s="17" t="n">
        <f aca="false">IF(SWAPFIXED="FIXED",VLOOKUP(N18,IFERCPRICES,HLOOKUP(SWAPPIPE1,IFERCPRICES,2,FALSE()),FALSE()),VLOOKUP(N18,IFERCPRICES,HLOOKUP(SWAPPIPE1,IFERCPRICES,2,FALSE()),FALSE())-VLOOKUP(N18,IFERCPRICES,HLOOKUP(SWAPPIPE2,IFERCPRICES,2,FALSE()),FALSE()))</f>
        <v>0.338</v>
      </c>
      <c r="O23" s="17" t="n">
        <f aca="false">IF(SWAPFIXED="FIXED",VLOOKUP(O18,IFERCPRICES,HLOOKUP(SWAPPIPE1,IFERCPRICES,2,FALSE()),FALSE()),VLOOKUP(O18,IFERCPRICES,HLOOKUP(SWAPPIPE1,IFERCPRICES,2,FALSE()),FALSE())-VLOOKUP(O18,IFERCPRICES,HLOOKUP(SWAPPIPE2,IFERCPRICES,2,FALSE()),FALSE()))</f>
        <v>-0.00100000000000033</v>
      </c>
      <c r="P23" s="17" t="n">
        <f aca="false">IF(SWAPFIXED="FIXED",VLOOKUP(P18,IFERCPRICES,HLOOKUP(SWAPPIPE1,IFERCPRICES,2,FALSE()),FALSE()),VLOOKUP(P18,IFERCPRICES,HLOOKUP(SWAPPIPE1,IFERCPRICES,2,FALSE()),FALSE())-VLOOKUP(P18,IFERCPRICES,HLOOKUP(SWAPPIPE2,IFERCPRICES,2,FALSE()),FALSE()))</f>
        <v>0.358</v>
      </c>
      <c r="Q23" s="17" t="n">
        <f aca="false">IF(SWAPFIXED="FIXED",VLOOKUP(Q18,IFERCPRICES,HLOOKUP(SWAPPIPE1,IFERCPRICES,2,FALSE()),FALSE()),VLOOKUP(Q18,IFERCPRICES,HLOOKUP(SWAPPIPE1,IFERCPRICES,2,FALSE()),FALSE())-VLOOKUP(Q18,IFERCPRICES,HLOOKUP(SWAPPIPE2,IFERCPRICES,2,FALSE()),FALSE()))</f>
        <v>0.151</v>
      </c>
      <c r="R23" s="17"/>
      <c r="S23" s="17"/>
      <c r="T23" s="17"/>
      <c r="U23" s="17"/>
      <c r="V23" s="17"/>
      <c r="W23" s="17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</row>
    <row r="24" customFormat="false" ht="12.75" hidden="false" customHeight="false" outlineLevel="0" collapsed="false">
      <c r="A24" s="4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</row>
    <row r="25" customFormat="false" ht="12.75" hidden="true" customHeight="false" outlineLevel="0" collapsed="false">
      <c r="A25" s="4"/>
      <c r="E25" s="4"/>
      <c r="F25" s="1" t="s">
        <v>213</v>
      </c>
      <c r="G25" s="1" t="s">
        <v>213</v>
      </c>
      <c r="H25" s="1" t="s">
        <v>213</v>
      </c>
      <c r="I25" s="1" t="s">
        <v>213</v>
      </c>
      <c r="J25" s="1" t="s">
        <v>213</v>
      </c>
      <c r="K25" s="1" t="s">
        <v>213</v>
      </c>
      <c r="L25" s="1" t="s">
        <v>213</v>
      </c>
      <c r="M25" s="1" t="s">
        <v>213</v>
      </c>
      <c r="N25" s="1" t="s">
        <v>213</v>
      </c>
      <c r="O25" s="1" t="s">
        <v>213</v>
      </c>
      <c r="P25" s="1" t="s">
        <v>213</v>
      </c>
      <c r="Q25" s="1" t="s">
        <v>213</v>
      </c>
      <c r="R25" s="17"/>
      <c r="S25" s="17"/>
      <c r="T25" s="17"/>
      <c r="U25" s="17"/>
      <c r="V25" s="17"/>
      <c r="W25" s="17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</row>
    <row r="26" customFormat="false" ht="12.75" hidden="false" customHeight="false" outlineLevel="0" collapsed="false">
      <c r="A26" s="4"/>
      <c r="E26" s="4"/>
      <c r="F26" s="1" t="s">
        <v>180</v>
      </c>
      <c r="G26" s="1" t="s">
        <v>181</v>
      </c>
      <c r="H26" s="1" t="s">
        <v>182</v>
      </c>
      <c r="I26" s="1" t="s">
        <v>183</v>
      </c>
      <c r="J26" s="1" t="s">
        <v>225</v>
      </c>
      <c r="K26" s="1" t="s">
        <v>226</v>
      </c>
      <c r="L26" s="1" t="s">
        <v>186</v>
      </c>
      <c r="M26" s="1" t="s">
        <v>187</v>
      </c>
      <c r="N26" s="1" t="s">
        <v>188</v>
      </c>
      <c r="O26" s="1" t="s">
        <v>189</v>
      </c>
      <c r="P26" s="1" t="s">
        <v>190</v>
      </c>
      <c r="Q26" s="1" t="s">
        <v>191</v>
      </c>
      <c r="R26" s="17"/>
      <c r="S26" s="17"/>
      <c r="T26" s="17"/>
      <c r="U26" s="17"/>
      <c r="V26" s="17"/>
      <c r="W26" s="17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</row>
    <row r="27" customFormat="false" ht="12.75" hidden="false" customHeight="false" outlineLevel="0" collapsed="false">
      <c r="A27" s="4"/>
      <c r="E27" s="4" t="s">
        <v>216</v>
      </c>
      <c r="F27" s="17" t="n">
        <f aca="false">DMAX(PROMPTSWAP,"PRICE",F$25:F$26)</f>
        <v>0.245</v>
      </c>
      <c r="G27" s="17" t="n">
        <f aca="false">DMAX(PROMPTSWAP,"PRICE",G$25:G$26)</f>
        <v>0.27</v>
      </c>
      <c r="H27" s="17" t="n">
        <f aca="false">DMAX(PROMPTSWAP,"PRICE",H$25:H$26)</f>
        <v>0.0700000000000001</v>
      </c>
      <c r="I27" s="17" t="n">
        <f aca="false">DMAX(PROMPTSWAP,"PRICE",I$25:I$26)</f>
        <v>0.05</v>
      </c>
      <c r="J27" s="17" t="n">
        <f aca="false">DMAX(PROMPTSWAP,"PRICE",J$25:J$26)</f>
        <v>-0.03</v>
      </c>
      <c r="K27" s="17" t="n">
        <f aca="false">DMAX(PROMPTSWAP,"PRICE",K$25:K$26)</f>
        <v>-0.00249999999999995</v>
      </c>
      <c r="L27" s="17" t="n">
        <f aca="false">DMAX(PROMPTSWAP,"PRICE",L$25:L$26)</f>
        <v>0.0950000000000002</v>
      </c>
      <c r="M27" s="17" t="n">
        <f aca="false">DMAX(PROMPTSWAP,"PRICE",M$25:M$26)</f>
        <v>0.2125</v>
      </c>
      <c r="N27" s="17" t="n">
        <f aca="false">DMAX(PROMPTSWAP,"PRICE",N$25:N$26)</f>
        <v>0.0599999999999996</v>
      </c>
      <c r="O27" s="17" t="n">
        <f aca="false">DMAX(PROMPTSWAP,"PRICE",O$25:O$26)</f>
        <v>0.12</v>
      </c>
      <c r="P27" s="17" t="n">
        <f aca="false">DMAX(PROMPTSWAP,"PRICE",P$25:P$26)</f>
        <v>0.13</v>
      </c>
      <c r="Q27" s="17" t="n">
        <f aca="false">DMAX(PROMPTSWAP,"PRICE",Q$25:Q$26)</f>
        <v>0.2</v>
      </c>
      <c r="R27" s="17"/>
      <c r="S27" s="17"/>
      <c r="T27" s="17"/>
      <c r="U27" s="17"/>
      <c r="V27" s="17"/>
      <c r="W27" s="17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</row>
    <row r="28" customFormat="false" ht="12.75" hidden="true" customHeight="false" outlineLevel="0" collapsed="false">
      <c r="A28" s="4"/>
      <c r="E28" s="4" t="s">
        <v>218</v>
      </c>
      <c r="F28" s="17" t="n">
        <f aca="false">DMIN(PROMPTSWAP,"PRICE",F$25:F$26)</f>
        <v>0.126</v>
      </c>
      <c r="G28" s="17" t="n">
        <f aca="false">DMIN(PROMPTSWAP,"PRICE",G$25:G$26)</f>
        <v>0.0374999999999999</v>
      </c>
      <c r="H28" s="17" t="n">
        <f aca="false">DMIN(PROMPTSWAP,"PRICE",H$25:H$26)</f>
        <v>0.05</v>
      </c>
      <c r="I28" s="17" t="n">
        <f aca="false">DMIN(PROMPTSWAP,"PRICE",I$25:I$26)</f>
        <v>-0.1225</v>
      </c>
      <c r="J28" s="17" t="n">
        <f aca="false">DMIN(PROMPTSWAP,"PRICE",J$25:J$26)</f>
        <v>-0.12</v>
      </c>
      <c r="K28" s="17" t="n">
        <f aca="false">DMIN(PROMPTSWAP,"PRICE",K$25:K$26)</f>
        <v>-0.12</v>
      </c>
      <c r="L28" s="17" t="n">
        <f aca="false">DMIN(PROMPTSWAP,"PRICE",L$25:L$26)</f>
        <v>-0.0474999999999999</v>
      </c>
      <c r="M28" s="17" t="n">
        <f aca="false">DMIN(PROMPTSWAP,"PRICE",M$25:M$26)</f>
        <v>-0.02</v>
      </c>
      <c r="N28" s="17" t="n">
        <f aca="false">DMIN(PROMPTSWAP,"PRICE",N$25:N$26)</f>
        <v>-0.17</v>
      </c>
      <c r="O28" s="17" t="n">
        <f aca="false">DMIN(PROMPTSWAP,"PRICE",O$25:O$26)</f>
        <v>-0.04</v>
      </c>
      <c r="P28" s="17" t="n">
        <f aca="false">DMIN(PROMPTSWAP,"PRICE",P$25:P$26)</f>
        <v>0</v>
      </c>
      <c r="Q28" s="17" t="n">
        <f aca="false">DMIN(PROMPTSWAP,"PRICE",Q$25:Q$26)</f>
        <v>-0.04</v>
      </c>
      <c r="R28" s="17"/>
      <c r="S28" s="17"/>
      <c r="T28" s="17"/>
      <c r="U28" s="17"/>
      <c r="V28" s="17"/>
      <c r="W28" s="17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</row>
    <row r="29" customFormat="false" ht="12.75" hidden="false" customHeight="false" outlineLevel="0" collapsed="false">
      <c r="A29" s="4"/>
      <c r="E29" s="4" t="s">
        <v>219</v>
      </c>
      <c r="F29" s="17" t="n">
        <f aca="false">DSTDEV(PROMPTSWAP,"PRICE",F$25:F$26)</f>
        <v>0.0379203176861831</v>
      </c>
      <c r="G29" s="17" t="n">
        <f aca="false">DSTDEV(PROMPTSWAP,"PRICE",G$25:G$26)</f>
        <v>0.0538076336397402</v>
      </c>
      <c r="H29" s="17" t="n">
        <f aca="false">DSTDEV(PROMPTSWAP,"PRICE",H$25:H$26)</f>
        <v>0.00542088230016854</v>
      </c>
      <c r="I29" s="17" t="n">
        <f aca="false">DSTDEV(PROMPTSWAP,"PRICE",I$25:I$26)</f>
        <v>0.0502700611834062</v>
      </c>
      <c r="J29" s="17" t="n">
        <f aca="false">DSTDEV(PROMPTSWAP,"PRICE",J$25:J$26)</f>
        <v>0.0224528013725167</v>
      </c>
      <c r="K29" s="17" t="n">
        <f aca="false">DSTDEV(PROMPTSWAP,"PRICE",K$25:K$26)</f>
        <v>0.0361181244595243</v>
      </c>
      <c r="L29" s="17" t="n">
        <f aca="false">DSTDEV(PROMPTSWAP,"PRICE",L$25:L$26)</f>
        <v>0.0363071929029704</v>
      </c>
      <c r="M29" s="17" t="n">
        <f aca="false">DSTDEV(PROMPTSWAP,"PRICE",M$25:M$26)</f>
        <v>0.0716754175166806</v>
      </c>
      <c r="N29" s="17" t="n">
        <f aca="false">DSTDEV(PROMPTSWAP,"PRICE",N$25:N$26)</f>
        <v>0.064101384962515</v>
      </c>
      <c r="O29" s="17" t="n">
        <f aca="false">DSTDEV(PROMPTSWAP,"PRICE",O$25:O$26)</f>
        <v>0.0421106111500246</v>
      </c>
      <c r="P29" s="17" t="n">
        <f aca="false">DSTDEV(PROMPTSWAP,"PRICE",P$25:P$26)</f>
        <v>0.0359629438913631</v>
      </c>
      <c r="Q29" s="17" t="n">
        <f aca="false">DSTDEV(PROMPTSWAP,"PRICE",Q$25:Q$26)</f>
        <v>0.0623786980762199</v>
      </c>
      <c r="R29" s="17"/>
      <c r="S29" s="17"/>
      <c r="T29" s="17"/>
      <c r="U29" s="17"/>
      <c r="V29" s="17"/>
      <c r="W29" s="17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</row>
    <row r="30" customFormat="false" ht="12.75" hidden="false" customHeight="false" outlineLevel="0" collapsed="false">
      <c r="A30" s="4"/>
      <c r="E30" s="4" t="s">
        <v>223</v>
      </c>
      <c r="F30" s="17" t="n">
        <f aca="false">DAVERAGE(PROMPTSWAP,"PRICE",F$25:F$26)</f>
        <v>0.2001125</v>
      </c>
      <c r="G30" s="17" t="n">
        <f aca="false">DAVERAGE(PROMPTSWAP,"PRICE",G$25:G$26)</f>
        <v>0.108055555555556</v>
      </c>
      <c r="H30" s="17" t="n">
        <f aca="false">DAVERAGE(PROMPTSWAP,"PRICE",H$25:H$26)</f>
        <v>0.0560526315789474</v>
      </c>
      <c r="I30" s="17" t="n">
        <f aca="false">DAVERAGE(PROMPTSWAP,"PRICE",I$25:I$26)</f>
        <v>-0.0420217391304348</v>
      </c>
      <c r="J30" s="17" t="n">
        <f aca="false">DAVERAGE(PROMPTSWAP,"PRICE",J$25:J$26)</f>
        <v>-0.060375</v>
      </c>
      <c r="K30" s="17" t="n">
        <f aca="false">DAVERAGE(PROMPTSWAP,"PRICE",K$25:K$26)</f>
        <v>-0.0594375</v>
      </c>
      <c r="L30" s="17" t="n">
        <f aca="false">DAVERAGE(PROMPTSWAP,"PRICE",L$25:L$26)</f>
        <v>0.00664772727272722</v>
      </c>
      <c r="M30" s="17" t="n">
        <f aca="false">DAVERAGE(PROMPTSWAP,"PRICE",M$25:M$26)</f>
        <v>0.134238095238095</v>
      </c>
      <c r="N30" s="17" t="n">
        <f aca="false">DAVERAGE(PROMPTSWAP,"PRICE",N$25:N$26)</f>
        <v>-0.0390227272727273</v>
      </c>
      <c r="O30" s="17" t="n">
        <f aca="false">DAVERAGE(PROMPTSWAP,"PRICE",O$25:O$26)</f>
        <v>0.0328571428571429</v>
      </c>
      <c r="P30" s="17" t="n">
        <f aca="false">DAVERAGE(PROMPTSWAP,"PRICE",P$25:P$26)</f>
        <v>0.0733333333333333</v>
      </c>
      <c r="Q30" s="17" t="n">
        <f aca="false">DAVERAGE(PROMPTSWAP,"PRICE",Q$25:Q$26)</f>
        <v>0.034875</v>
      </c>
      <c r="R30" s="17"/>
      <c r="S30" s="17"/>
      <c r="T30" s="17"/>
      <c r="U30" s="17" t="n">
        <f aca="false">IF(SUM(E127:K127)=7,AVERAGE(I27:O27)," ")</f>
        <v>0.0721428571428571</v>
      </c>
      <c r="V30" s="17" t="e">
        <f aca="false">IF((L127+M127+C128+#REF!+#REF!)=5,(P27+Q27+F35+G35+H35)/5," ")</f>
        <v>#REF!</v>
      </c>
      <c r="W30" s="17" t="str">
        <f aca="false">IF(SUM(C127:M127)=12,AVERAGE(F27:Q27)," ")</f>
        <v> </v>
      </c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</row>
    <row r="31" customFormat="false" ht="12.75" hidden="false" customHeight="false" outlineLevel="0" collapsed="false">
      <c r="A31" s="4"/>
      <c r="E31" s="4" t="s">
        <v>224</v>
      </c>
      <c r="F31" s="17" t="n">
        <f aca="false">IF(SWAPFIXED="FIXED",VLOOKUP(F26,IFERCPRICES,HLOOKUP(SWAPPIPE1,IFERCPRICES,2,FALSE()),FALSE()),VLOOKUP(F26,IFERCPRICES,HLOOKUP(SWAPPIPE1,IFERCPRICES,2,FALSE()),FALSE())-VLOOKUP(F26,IFERCPRICES,HLOOKUP(SWAPPIPE2,IFERCPRICES,2,FALSE()),FALSE()))</f>
        <v>0.275</v>
      </c>
      <c r="G31" s="17" t="n">
        <f aca="false">IF(SWAPFIXED="FIXED",VLOOKUP(G26,IFERCPRICES,HLOOKUP(SWAPPIPE1,IFERCPRICES,2,FALSE()),FALSE()),VLOOKUP(G26,IFERCPRICES,HLOOKUP(SWAPPIPE1,IFERCPRICES,2,FALSE()),FALSE())-VLOOKUP(G26,IFERCPRICES,HLOOKUP(SWAPPIPE2,IFERCPRICES,2,FALSE()),FALSE()))</f>
        <v>0.02</v>
      </c>
      <c r="H31" s="17" t="n">
        <f aca="false">IF(SWAPFIXED="FIXED",VLOOKUP(H26,IFERCPRICES,HLOOKUP(SWAPPIPE1,IFERCPRICES,2,FALSE()),FALSE()),VLOOKUP(H26,IFERCPRICES,HLOOKUP(SWAPPIPE1,IFERCPRICES,2,FALSE()),FALSE())-VLOOKUP(H26,IFERCPRICES,HLOOKUP(SWAPPIPE2,IFERCPRICES,2,FALSE()),FALSE()))</f>
        <v>0.0540000000000001</v>
      </c>
      <c r="I31" s="17" t="n">
        <f aca="false">IF(SWAPFIXED="FIXED",VLOOKUP(I26,IFERCPRICES,HLOOKUP(SWAPPIPE1,IFERCPRICES,2,FALSE()),FALSE()),VLOOKUP(I26,IFERCPRICES,HLOOKUP(SWAPPIPE1,IFERCPRICES,2,FALSE()),FALSE())-VLOOKUP(I26,IFERCPRICES,HLOOKUP(SWAPPIPE2,IFERCPRICES,2,FALSE()),FALSE()))</f>
        <v>-0.0720000000000001</v>
      </c>
      <c r="J31" s="17" t="n">
        <f aca="false">IF(SWAPFIXED="FIXED",VLOOKUP(J26,IFERCPRICES,HLOOKUP(SWAPPIPE1,IFERCPRICES,2,FALSE()),FALSE()),VLOOKUP(J26,IFERCPRICES,HLOOKUP(SWAPPIPE1,IFERCPRICES,2,FALSE()),FALSE())-VLOOKUP(J26,IFERCPRICES,HLOOKUP(SWAPPIPE2,IFERCPRICES,2,FALSE()),FALSE()))</f>
        <v>-0.128</v>
      </c>
      <c r="K31" s="17" t="n">
        <f aca="false">IF(SWAPFIXED="FIXED",VLOOKUP(K26,IFERCPRICES,HLOOKUP(SWAPPIPE1,IFERCPRICES,2,FALSE()),FALSE()),VLOOKUP(K26,IFERCPRICES,HLOOKUP(SWAPPIPE1,IFERCPRICES,2,FALSE()),FALSE())-VLOOKUP(K26,IFERCPRICES,HLOOKUP(SWAPPIPE2,IFERCPRICES,2,FALSE()),FALSE()))</f>
        <v>-0.0259999999999998</v>
      </c>
      <c r="L31" s="17" t="n">
        <f aca="false">IF(SWAPFIXED="FIXED",VLOOKUP(L26,IFERCPRICES,HLOOKUP(SWAPPIPE1,IFERCPRICES,2,FALSE()),FALSE()),VLOOKUP(L26,IFERCPRICES,HLOOKUP(SWAPPIPE1,IFERCPRICES,2,FALSE()),FALSE())-VLOOKUP(L26,IFERCPRICES,HLOOKUP(SWAPPIPE2,IFERCPRICES,2,FALSE()),FALSE()))</f>
        <v>0.118</v>
      </c>
      <c r="M31" s="17" t="n">
        <f aca="false">IF(SWAPFIXED="FIXED",VLOOKUP(M26,IFERCPRICES,HLOOKUP(SWAPPIPE1,IFERCPRICES,2,FALSE()),FALSE()),VLOOKUP(M26,IFERCPRICES,HLOOKUP(SWAPPIPE1,IFERCPRICES,2,FALSE()),FALSE())-VLOOKUP(M26,IFERCPRICES,HLOOKUP(SWAPPIPE2,IFERCPRICES,2,FALSE()),FALSE()))</f>
        <v>-0.0209999999999999</v>
      </c>
      <c r="N31" s="17" t="n">
        <f aca="false">IF(SWAPFIXED="FIXED",VLOOKUP(N26,IFERCPRICES,HLOOKUP(SWAPPIPE1,IFERCPRICES,2,FALSE()),FALSE()),VLOOKUP(N26,IFERCPRICES,HLOOKUP(SWAPPIPE1,IFERCPRICES,2,FALSE()),FALSE())-VLOOKUP(N26,IFERCPRICES,HLOOKUP(SWAPPIPE2,IFERCPRICES,2,FALSE()),FALSE()))</f>
        <v>0.00800000000000001</v>
      </c>
      <c r="O31" s="17" t="n">
        <f aca="false">IF(SWAPFIXED="FIXED",VLOOKUP(O26,IFERCPRICES,HLOOKUP(SWAPPIPE1,IFERCPRICES,2,FALSE()),FALSE()),VLOOKUP(O26,IFERCPRICES,HLOOKUP(SWAPPIPE1,IFERCPRICES,2,FALSE()),FALSE())-VLOOKUP(O26,IFERCPRICES,HLOOKUP(SWAPPIPE2,IFERCPRICES,2,FALSE()),FALSE()))</f>
        <v>0.15</v>
      </c>
      <c r="P31" s="17" t="n">
        <f aca="false">IF(SWAPFIXED="FIXED",VLOOKUP(P26,IFERCPRICES,HLOOKUP(SWAPPIPE1,IFERCPRICES,2,FALSE()),FALSE()),VLOOKUP(P26,IFERCPRICES,HLOOKUP(SWAPPIPE1,IFERCPRICES,2,FALSE()),FALSE())-VLOOKUP(P26,IFERCPRICES,HLOOKUP(SWAPPIPE2,IFERCPRICES,2,FALSE()),FALSE()))</f>
        <v>-0.0220000000000002</v>
      </c>
      <c r="Q31" s="17" t="n">
        <f aca="false">IF(SWAPFIXED="FIXED",VLOOKUP(Q26,IFERCPRICES,HLOOKUP(SWAPPIPE1,IFERCPRICES,2,FALSE()),FALSE()),VLOOKUP(Q26,IFERCPRICES,HLOOKUP(SWAPPIPE1,IFERCPRICES,2,FALSE()),FALSE())-VLOOKUP(Q26,IFERCPRICES,HLOOKUP(SWAPPIPE2,IFERCPRICES,2,FALSE()),FALSE()))</f>
        <v>0.25</v>
      </c>
      <c r="R31" s="17"/>
      <c r="S31" s="17"/>
      <c r="T31" s="17"/>
      <c r="U31" s="17"/>
      <c r="V31" s="17"/>
      <c r="W31" s="17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</row>
    <row r="32" customFormat="false" ht="12.75" hidden="false" customHeight="false" outlineLevel="0" collapsed="false">
      <c r="A32" s="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</row>
    <row r="33" customFormat="false" ht="12.75" hidden="true" customHeight="false" outlineLevel="0" collapsed="false">
      <c r="A33" s="4"/>
      <c r="E33" s="4"/>
      <c r="F33" s="1" t="s">
        <v>213</v>
      </c>
      <c r="G33" s="1" t="s">
        <v>213</v>
      </c>
      <c r="H33" s="1" t="s">
        <v>213</v>
      </c>
      <c r="I33" s="1" t="s">
        <v>213</v>
      </c>
      <c r="J33" s="1" t="s">
        <v>213</v>
      </c>
      <c r="K33" s="1" t="s">
        <v>213</v>
      </c>
      <c r="L33" s="1" t="s">
        <v>213</v>
      </c>
      <c r="M33" s="1" t="s">
        <v>213</v>
      </c>
      <c r="N33" s="1" t="s">
        <v>213</v>
      </c>
      <c r="O33" s="1" t="s">
        <v>213</v>
      </c>
      <c r="P33" s="1" t="s">
        <v>213</v>
      </c>
      <c r="Q33" s="1" t="s">
        <v>213</v>
      </c>
      <c r="R33" s="17"/>
      <c r="S33" s="17"/>
      <c r="T33" s="17"/>
      <c r="U33" s="17"/>
      <c r="V33" s="17"/>
      <c r="W33" s="17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</row>
    <row r="34" customFormat="false" ht="12.75" hidden="false" customHeight="false" outlineLevel="0" collapsed="false">
      <c r="A34" s="4"/>
      <c r="E34" s="4"/>
      <c r="F34" s="1" t="s">
        <v>192</v>
      </c>
      <c r="G34" s="1" t="s">
        <v>193</v>
      </c>
      <c r="H34" s="1" t="s">
        <v>194</v>
      </c>
      <c r="I34" s="1" t="s">
        <v>195</v>
      </c>
      <c r="J34" s="1" t="s">
        <v>227</v>
      </c>
      <c r="K34" s="1" t="s">
        <v>228</v>
      </c>
      <c r="L34" s="1" t="s">
        <v>198</v>
      </c>
      <c r="M34" s="1" t="s">
        <v>199</v>
      </c>
      <c r="N34" s="1" t="s">
        <v>200</v>
      </c>
      <c r="O34" s="1" t="s">
        <v>201</v>
      </c>
      <c r="P34" s="1" t="s">
        <v>202</v>
      </c>
      <c r="Q34" s="1" t="s">
        <v>203</v>
      </c>
      <c r="R34" s="17"/>
      <c r="S34" s="17"/>
      <c r="T34" s="17"/>
      <c r="U34" s="17"/>
      <c r="V34" s="17"/>
      <c r="W34" s="17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</row>
    <row r="35" customFormat="false" ht="12.75" hidden="false" customHeight="false" outlineLevel="0" collapsed="false">
      <c r="A35" s="4"/>
      <c r="E35" s="4" t="s">
        <v>216</v>
      </c>
      <c r="F35" s="17" t="n">
        <f aca="false">DMAX(PROMPTSWAP,"PRICE",F$33:F$34)</f>
        <v>0.14</v>
      </c>
      <c r="G35" s="17" t="n">
        <f aca="false">DMAX(PROMPTSWAP,"PRICE",G$33:G$34)</f>
        <v>0.1325</v>
      </c>
      <c r="H35" s="17" t="n">
        <f aca="false">DMAX(PROMPTSWAP,"PRICE",H$33:H$34)</f>
        <v>0.0800000000000001</v>
      </c>
      <c r="I35" s="17" t="n">
        <f aca="false">DMAX(PROMPTSWAP,"PRICE",I$33:I$34)</f>
        <v>0.0474999999999999</v>
      </c>
      <c r="J35" s="17" t="n">
        <f aca="false">DMAX(PROMPTSWAP,"PRICE",J$33:J$34)</f>
        <v>0</v>
      </c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</row>
    <row r="36" customFormat="false" ht="12.75" hidden="true" customHeight="false" outlineLevel="0" collapsed="false">
      <c r="A36" s="4"/>
      <c r="E36" s="4" t="s">
        <v>218</v>
      </c>
      <c r="F36" s="17" t="n">
        <f aca="false">DMIN(PROMPTSWAP,"PRICE",F33:F34)</f>
        <v>-0.02</v>
      </c>
      <c r="G36" s="17" t="n">
        <f aca="false">DMIN(PROMPTSWAP,"PRICE",G33:G34)</f>
        <v>-0.0299999999999998</v>
      </c>
      <c r="H36" s="17" t="n">
        <f aca="false">DMIN(PROMPTSWAP,"PRICE",H33:H34)</f>
        <v>-0.085</v>
      </c>
      <c r="I36" s="17" t="n">
        <f aca="false">DMIN(PROMPTSWAP,"PRICE",I33:I34)</f>
        <v>-0.0274999999999999</v>
      </c>
      <c r="J36" s="17" t="n">
        <f aca="false">DMIN(PROMPTSWAP,"PRICE",J33:J34)</f>
        <v>0</v>
      </c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</row>
    <row r="37" customFormat="false" ht="12.75" hidden="false" customHeight="false" outlineLevel="0" collapsed="false">
      <c r="A37" s="4"/>
      <c r="E37" s="4" t="s">
        <v>219</v>
      </c>
      <c r="F37" s="17" t="n">
        <f aca="false">DSTDEV(PROMPTSWAP,"PRICE",F33:F34)</f>
        <v>0.0450964574683032</v>
      </c>
      <c r="G37" s="17" t="n">
        <f aca="false">DSTDEV(PROMPTSWAP,"PRICE",G33:G34)</f>
        <v>0.0539669056050539</v>
      </c>
      <c r="H37" s="17" t="n">
        <f aca="false">DSTDEV(PROMPTSWAP,"PRICE",H33:H34)</f>
        <v>0.0422040781267204</v>
      </c>
      <c r="I37" s="17" t="n">
        <f aca="false">DSTDEV(PROMPTSWAP,"PRICE",I33:I34)</f>
        <v>0.0265154328989398</v>
      </c>
      <c r="J37" s="17" t="n">
        <f aca="false">DSTDEV(PROMPTSWAP,"PRICE",J33:J34)</f>
        <v>-0</v>
      </c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</row>
    <row r="38" customFormat="false" ht="12.75" hidden="false" customHeight="false" outlineLevel="0" collapsed="false">
      <c r="A38" s="4"/>
      <c r="E38" s="4" t="s">
        <v>223</v>
      </c>
      <c r="F38" s="17" t="n">
        <f aca="false">DAVERAGE(PROMPTSWAP,"PRICE",F33:F34)</f>
        <v>0.0655952380952381</v>
      </c>
      <c r="G38" s="17" t="n">
        <f aca="false">DAVERAGE(PROMPTSWAP,"PRICE",G33:G34)</f>
        <v>0.0677631578947369</v>
      </c>
      <c r="H38" s="17" t="n">
        <f aca="false">DAVERAGE(PROMPTSWAP,"PRICE",H33:H34)</f>
        <v>-0.00399999999999998</v>
      </c>
      <c r="I38" s="17" t="n">
        <f aca="false">DAVERAGE(PROMPTSWAP,"PRICE",I33:I34)</f>
        <v>0.00977272727272727</v>
      </c>
      <c r="J38" s="17" t="e">
        <f aca="false">DAVERAGE(PROMPTSWAP,"PRICE",J33:J34)</f>
        <v>#DIV/0!</v>
      </c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</row>
    <row r="39" customFormat="false" ht="12.75" hidden="false" customHeight="false" outlineLevel="0" collapsed="false">
      <c r="A39" s="4"/>
      <c r="E39" s="4" t="s">
        <v>224</v>
      </c>
      <c r="F39" s="17" t="n">
        <f aca="false">IF(SWAPFIXED="FIXED",VLOOKUP(F34,IFERCPRICES,HLOOKUP(SWAPPIPE1,IFERCPRICES,2,FALSE()),FALSE()),VLOOKUP(F34,IFERCPRICES,HLOOKUP(SWAPPIPE1,IFERCPRICES,2,FALSE()),FALSE())-VLOOKUP(F34,IFERCPRICES,HLOOKUP(SWAPPIPE2,IFERCPRICES,2,FALSE()),FALSE()))</f>
        <v>0.036</v>
      </c>
      <c r="G39" s="17" t="n">
        <f aca="false">IF(SWAPFIXED="FIXED",VLOOKUP(G34,IFERCPRICES,HLOOKUP(SWAPPIPE1,IFERCPRICES,2,FALSE()),FALSE()),VLOOKUP(G34,IFERCPRICES,HLOOKUP(SWAPPIPE1,IFERCPRICES,2,FALSE()),FALSE())-VLOOKUP(G34,IFERCPRICES,HLOOKUP(SWAPPIPE2,IFERCPRICES,2,FALSE()),FALSE()))</f>
        <v>-0.0600000000000001</v>
      </c>
      <c r="H39" s="17" t="n">
        <f aca="false">IF(SWAPFIXED="FIXED",VLOOKUP(H34,IFERCPRICES,HLOOKUP(SWAPPIPE1,IFERCPRICES,2,FALSE()),FALSE()),VLOOKUP(H34,IFERCPRICES,HLOOKUP(SWAPPIPE1,IFERCPRICES,2,FALSE()),FALSE())-VLOOKUP(H34,IFERCPRICES,HLOOKUP(SWAPPIPE2,IFERCPRICES,2,FALSE()),FALSE()))</f>
        <v>-0.0130000000000003</v>
      </c>
      <c r="I39" s="17" t="n">
        <f aca="false">IF(SWAPFIXED="FIXED",VLOOKUP(I34,IFERCPRICES,HLOOKUP(SWAPPIPE1,IFERCPRICES,2,FALSE()),FALSE()),VLOOKUP(I34,IFERCPRICES,HLOOKUP(SWAPPIPE1,IFERCPRICES,2,FALSE()),FALSE())-VLOOKUP(I34,IFERCPRICES,HLOOKUP(SWAPPIPE2,IFERCPRICES,2,FALSE()),FALSE()))</f>
        <v>0.12</v>
      </c>
      <c r="J39" s="17" t="n">
        <f aca="false">IF(SWAPFIXED="FIXED",VLOOKUP(J34,IFERCPRICES,HLOOKUP(SWAPPIPE1,IFERCPRICES,2,FALSE()),FALSE()),VLOOKUP(J34,IFERCPRICES,HLOOKUP(SWAPPIPE1,IFERCPRICES,2,FALSE()),FALSE())-VLOOKUP(J34,IFERCPRICES,HLOOKUP(SWAPPIPE2,IFERCPRICES,2,FALSE()),FALSE()))</f>
        <v>-0.0590000000000002</v>
      </c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</row>
    <row r="40" customFormat="false" ht="12.75" hidden="false" customHeight="false" outlineLevel="0" collapsed="false">
      <c r="A40" s="4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</row>
    <row r="41" customFormat="false" ht="12.75" hidden="false" customHeight="false" outlineLevel="0" collapsed="false">
      <c r="A41" s="4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</row>
    <row r="42" customFormat="false" ht="12.75" hidden="false" customHeight="false" outlineLevel="0" collapsed="false">
      <c r="A42" s="4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</row>
    <row r="43" customFormat="false" ht="12.75" hidden="false" customHeight="false" outlineLevel="0" collapsed="false">
      <c r="A43" s="4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</row>
    <row r="44" customFormat="false" ht="12.75" hidden="false" customHeight="false" outlineLevel="0" collapsed="false">
      <c r="A44" s="4"/>
      <c r="B44" s="4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</row>
    <row r="45" customFormat="false" ht="12.75" hidden="false" customHeight="false" outlineLevel="0" collapsed="false">
      <c r="A45" s="19" t="s">
        <v>229</v>
      </c>
      <c r="B45" s="19"/>
      <c r="C45" s="20" t="e">
        <f aca="false">MAX(F3:F27)</f>
        <v>#VALUE!</v>
      </c>
      <c r="D45" s="20"/>
      <c r="E45" s="20" t="e">
        <f aca="false">MAX(I3:I27)</f>
        <v>#VALUE!</v>
      </c>
      <c r="F45" s="20" t="e">
        <f aca="false">MAX(J3:J27)</f>
        <v>#VALUE!</v>
      </c>
      <c r="G45" s="20" t="e">
        <f aca="false">MAX(K3:K27)</f>
        <v>#VALUE!</v>
      </c>
      <c r="H45" s="20" t="e">
        <f aca="false">MAX(L3:L27)</f>
        <v>#VALUE!</v>
      </c>
      <c r="I45" s="20" t="e">
        <f aca="false">MAX(M3:M27)</f>
        <v>#VALUE!</v>
      </c>
      <c r="J45" s="20" t="e">
        <f aca="false">MAX(N3:N27)</f>
        <v>#VALUE!</v>
      </c>
      <c r="K45" s="20" t="e">
        <f aca="false">MAX(O3:O27)</f>
        <v>#VALUE!</v>
      </c>
      <c r="L45" s="20" t="e">
        <f aca="false">MAX(P3:P27)</f>
        <v>#VALUE!</v>
      </c>
      <c r="M45" s="20" t="e">
        <f aca="false">MAX(Q3:Q27)</f>
        <v>#VALUE!</v>
      </c>
      <c r="N45" s="20"/>
      <c r="O45" s="20"/>
      <c r="P45" s="20"/>
      <c r="Q45" s="21"/>
      <c r="R45" s="21"/>
      <c r="S45" s="21"/>
      <c r="T45" s="21"/>
      <c r="U45" s="21" t="n">
        <f aca="false">MAX(U6:U22)</f>
        <v>0.203642857142857</v>
      </c>
      <c r="V45" s="21" t="e">
        <f aca="false">MAX(V6:V22)</f>
        <v>#REF!</v>
      </c>
      <c r="W45" s="21" t="n">
        <f aca="false">MAX(W6:W22)</f>
        <v>0</v>
      </c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</row>
    <row r="46" customFormat="false" ht="12.75" hidden="false" customHeight="false" outlineLevel="0" collapsed="false">
      <c r="A46" s="23" t="s">
        <v>230</v>
      </c>
      <c r="B46" s="23"/>
      <c r="C46" s="20" t="e">
        <f aca="false">MIN(F3:F27)</f>
        <v>#VALUE!</v>
      </c>
      <c r="D46" s="20"/>
      <c r="E46" s="20" t="e">
        <f aca="false">MIN(I3:I27)</f>
        <v>#VALUE!</v>
      </c>
      <c r="F46" s="20" t="e">
        <f aca="false">MIN(J3:J27)</f>
        <v>#VALUE!</v>
      </c>
      <c r="G46" s="20" t="e">
        <f aca="false">MIN(K3:K27)</f>
        <v>#VALUE!</v>
      </c>
      <c r="H46" s="20" t="e">
        <f aca="false">MIN(L3:L27)</f>
        <v>#VALUE!</v>
      </c>
      <c r="I46" s="20" t="e">
        <f aca="false">MIN(M3:M27)</f>
        <v>#VALUE!</v>
      </c>
      <c r="J46" s="20" t="e">
        <f aca="false">MIN(N3:N27)</f>
        <v>#VALUE!</v>
      </c>
      <c r="K46" s="20" t="e">
        <f aca="false">MIN(O3:O27)</f>
        <v>#VALUE!</v>
      </c>
      <c r="L46" s="20" t="e">
        <f aca="false">MIN(P3:P27)</f>
        <v>#VALUE!</v>
      </c>
      <c r="M46" s="20" t="e">
        <f aca="false">MIN(Q3:Q27)</f>
        <v>#VALUE!</v>
      </c>
      <c r="N46" s="20"/>
      <c r="O46" s="20"/>
      <c r="P46" s="20"/>
      <c r="Q46" s="24"/>
      <c r="R46" s="24"/>
      <c r="S46" s="24"/>
      <c r="T46" s="24"/>
      <c r="U46" s="24" t="n">
        <f aca="false">MIN(U6:U22)</f>
        <v>0.203642857142857</v>
      </c>
      <c r="V46" s="24" t="e">
        <f aca="false">MIN(V6:V22)</f>
        <v>#REF!</v>
      </c>
      <c r="W46" s="24" t="n">
        <f aca="false">MIN(W6:W22)</f>
        <v>0</v>
      </c>
      <c r="X46" s="25"/>
      <c r="Y46" s="25"/>
      <c r="Z46" s="25"/>
      <c r="AA46" s="25"/>
      <c r="AB46" s="25"/>
      <c r="AC46" s="25"/>
      <c r="AD46" s="25"/>
      <c r="AE46" s="25"/>
      <c r="AF46" s="25"/>
      <c r="AG46" s="25"/>
      <c r="AH46" s="25"/>
      <c r="AI46" s="25"/>
      <c r="AJ46" s="25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</row>
    <row r="47" customFormat="false" ht="12.75" hidden="false" customHeight="false" outlineLevel="0" collapsed="false">
      <c r="A47" s="26" t="s">
        <v>231</v>
      </c>
      <c r="B47" s="26"/>
      <c r="C47" s="27" t="e">
        <f aca="false">AVERAGE(F3:F27)</f>
        <v>#VALUE!</v>
      </c>
      <c r="D47" s="27"/>
      <c r="E47" s="27" t="e">
        <f aca="false">AVERAGE(I3:I27)</f>
        <v>#VALUE!</v>
      </c>
      <c r="F47" s="27" t="e">
        <f aca="false">AVERAGE(J3:J27)</f>
        <v>#VALUE!</v>
      </c>
      <c r="G47" s="27" t="e">
        <f aca="false">AVERAGE(K3:K27)</f>
        <v>#VALUE!</v>
      </c>
      <c r="H47" s="27" t="e">
        <f aca="false">AVERAGE(L3:L27)</f>
        <v>#VALUE!</v>
      </c>
      <c r="I47" s="27" t="e">
        <f aca="false">AVERAGE(M3:M27)</f>
        <v>#VALUE!</v>
      </c>
      <c r="J47" s="27" t="e">
        <f aca="false">AVERAGE(N3:N27)</f>
        <v>#VALUE!</v>
      </c>
      <c r="K47" s="27" t="e">
        <f aca="false">AVERAGE(O3:O27)</f>
        <v>#VALUE!</v>
      </c>
      <c r="L47" s="27" t="e">
        <f aca="false">AVERAGE(P3:P27)</f>
        <v>#VALUE!</v>
      </c>
      <c r="M47" s="27" t="e">
        <f aca="false">AVERAGE(Q3:Q27)</f>
        <v>#VALUE!</v>
      </c>
      <c r="N47" s="27"/>
      <c r="O47" s="27"/>
      <c r="P47" s="27"/>
      <c r="Q47" s="28"/>
      <c r="R47" s="28"/>
      <c r="S47" s="28"/>
      <c r="T47" s="28"/>
      <c r="U47" s="28" t="n">
        <f aca="false">AVERAGE(U6:U22)</f>
        <v>0.203642857142857</v>
      </c>
      <c r="V47" s="28" t="e">
        <f aca="false">AVERAGE(V6:V22)</f>
        <v>#REF!</v>
      </c>
      <c r="W47" s="28" t="e">
        <f aca="false">AVERAGE(W6:W22)</f>
        <v>#DIV/0!</v>
      </c>
      <c r="X47" s="29" t="e">
        <f aca="false">AVERAGE(C47:M47)</f>
        <v>#VALUE!</v>
      </c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</row>
    <row r="48" customFormat="false" ht="12.75" hidden="false" customHeight="false" outlineLevel="0" collapsed="false">
      <c r="A48" s="15" t="s">
        <v>232</v>
      </c>
      <c r="B48" s="15"/>
      <c r="C48" s="27" t="n">
        <f aca="false">AVERAGE(F19:F35)</f>
        <v>0.0449259005530655</v>
      </c>
      <c r="D48" s="27"/>
      <c r="E48" s="27" t="e">
        <f aca="false">AVERAGE(I11:I27)</f>
        <v>#VALUE!</v>
      </c>
      <c r="F48" s="27" t="e">
        <f aca="false">AVERAGE(J11:J27)</f>
        <v>#VALUE!</v>
      </c>
      <c r="G48" s="27" t="e">
        <f aca="false">AVERAGE(K11:K27)</f>
        <v>#VALUE!</v>
      </c>
      <c r="H48" s="27" t="e">
        <f aca="false">AVERAGE(L11:L27)</f>
        <v>#VALUE!</v>
      </c>
      <c r="I48" s="27" t="e">
        <f aca="false">AVERAGE(M11:M27)</f>
        <v>#VALUE!</v>
      </c>
      <c r="J48" s="27" t="e">
        <f aca="false">AVERAGE(N11:N27)</f>
        <v>#VALUE!</v>
      </c>
      <c r="K48" s="27" t="e">
        <f aca="false">AVERAGE(O11:O27)</f>
        <v>#VALUE!</v>
      </c>
      <c r="L48" s="27" t="n">
        <f aca="false">AVERAGE(P11:P27)</f>
        <v>0.0360479781936643</v>
      </c>
      <c r="M48" s="27" t="n">
        <f aca="false">AVERAGE(Q11:Q27)</f>
        <v>-0.00541915113562605</v>
      </c>
      <c r="N48" s="27"/>
      <c r="O48" s="27"/>
      <c r="P48" s="27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</row>
    <row r="49" customFormat="false" ht="12.75" hidden="false" customHeight="false" outlineLevel="0" collapsed="false">
      <c r="A49" s="15"/>
      <c r="B49" s="15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</row>
    <row r="50" customFormat="false" ht="12.75" hidden="false" customHeight="false" outlineLevel="0" collapsed="false">
      <c r="A50" s="1" t="s">
        <v>4</v>
      </c>
      <c r="B50" s="1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</row>
    <row r="51" customFormat="false" ht="12.75" hidden="false" customHeight="false" outlineLevel="0" collapsed="false">
      <c r="A51" s="16" t="s">
        <v>233</v>
      </c>
      <c r="B51" s="16"/>
      <c r="C51" s="18" t="s">
        <v>234</v>
      </c>
      <c r="D51" s="18"/>
      <c r="E51" s="18" t="s">
        <v>235</v>
      </c>
      <c r="F51" s="18" t="s">
        <v>236</v>
      </c>
      <c r="G51" s="18" t="s">
        <v>237</v>
      </c>
      <c r="H51" s="18" t="s">
        <v>238</v>
      </c>
      <c r="I51" s="18" t="s">
        <v>239</v>
      </c>
      <c r="J51" s="18" t="s">
        <v>240</v>
      </c>
      <c r="K51" s="18" t="s">
        <v>241</v>
      </c>
      <c r="L51" s="18" t="s">
        <v>242</v>
      </c>
      <c r="M51" s="18" t="s">
        <v>243</v>
      </c>
      <c r="N51" s="18"/>
      <c r="O51" s="18"/>
      <c r="P51" s="18"/>
      <c r="Q51" s="18"/>
      <c r="R51" s="18"/>
      <c r="S51" s="18"/>
      <c r="T51" s="18"/>
      <c r="U51" s="18" t="s">
        <v>220</v>
      </c>
      <c r="V51" s="18" t="s">
        <v>221</v>
      </c>
      <c r="W51" s="18" t="s">
        <v>222</v>
      </c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</row>
    <row r="52" customFormat="false" ht="12.75" hidden="false" customHeight="false" outlineLevel="0" collapsed="false">
      <c r="A52" s="4" t="n">
        <v>1990</v>
      </c>
      <c r="B52" s="4"/>
      <c r="C52" s="17" t="s">
        <v>233</v>
      </c>
      <c r="D52" s="17"/>
      <c r="E52" s="17" t="s">
        <v>233</v>
      </c>
      <c r="F52" s="17" t="s">
        <v>233</v>
      </c>
      <c r="G52" s="17" t="s">
        <v>233</v>
      </c>
      <c r="H52" s="17" t="s">
        <v>233</v>
      </c>
      <c r="I52" s="17" t="s">
        <v>233</v>
      </c>
      <c r="J52" s="17" t="s">
        <v>233</v>
      </c>
      <c r="K52" s="17" t="s">
        <v>233</v>
      </c>
      <c r="L52" s="17" t="s">
        <v>233</v>
      </c>
      <c r="M52" s="17" t="s">
        <v>233</v>
      </c>
      <c r="N52" s="17"/>
      <c r="O52" s="17"/>
      <c r="P52" s="17"/>
      <c r="Q52" s="17"/>
      <c r="R52" s="17"/>
      <c r="S52" s="17"/>
      <c r="T52" s="17"/>
      <c r="U52" s="17" t="s">
        <v>233</v>
      </c>
      <c r="V52" s="17" t="s">
        <v>233</v>
      </c>
      <c r="W52" s="17" t="s">
        <v>233</v>
      </c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</row>
    <row r="53" customFormat="false" ht="12.75" hidden="false" customHeight="false" outlineLevel="0" collapsed="false">
      <c r="A53" s="4" t="n">
        <v>1991</v>
      </c>
      <c r="B53" s="4"/>
      <c r="C53" s="17" t="s">
        <v>233</v>
      </c>
      <c r="D53" s="17"/>
      <c r="E53" s="17" t="s">
        <v>233</v>
      </c>
      <c r="F53" s="17" t="s">
        <v>233</v>
      </c>
      <c r="G53" s="17" t="s">
        <v>233</v>
      </c>
      <c r="H53" s="17" t="s">
        <v>233</v>
      </c>
      <c r="I53" s="17" t="s">
        <v>233</v>
      </c>
      <c r="J53" s="17" t="s">
        <v>233</v>
      </c>
      <c r="K53" s="17" t="s">
        <v>233</v>
      </c>
      <c r="L53" s="17" t="s">
        <v>233</v>
      </c>
      <c r="M53" s="17" t="s">
        <v>233</v>
      </c>
      <c r="N53" s="17"/>
      <c r="O53" s="17"/>
      <c r="P53" s="17"/>
      <c r="Q53" s="17"/>
      <c r="R53" s="17"/>
      <c r="S53" s="17"/>
      <c r="T53" s="17"/>
      <c r="U53" s="17" t="s">
        <v>233</v>
      </c>
      <c r="V53" s="17" t="s">
        <v>233</v>
      </c>
      <c r="W53" s="17" t="s">
        <v>233</v>
      </c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</row>
    <row r="54" customFormat="false" ht="12.75" hidden="false" customHeight="false" outlineLevel="0" collapsed="false">
      <c r="A54" s="4" t="n">
        <v>1992</v>
      </c>
      <c r="B54" s="4"/>
      <c r="C54" s="17" t="s">
        <v>233</v>
      </c>
      <c r="D54" s="17"/>
      <c r="E54" s="17" t="s">
        <v>233</v>
      </c>
      <c r="F54" s="17" t="s">
        <v>233</v>
      </c>
      <c r="G54" s="17" t="s">
        <v>233</v>
      </c>
      <c r="H54" s="17" t="s">
        <v>233</v>
      </c>
      <c r="I54" s="17" t="s">
        <v>233</v>
      </c>
      <c r="J54" s="17" t="n">
        <v>1.987</v>
      </c>
      <c r="K54" s="17" t="n">
        <v>2.743</v>
      </c>
      <c r="L54" s="17" t="n">
        <v>2.499</v>
      </c>
      <c r="M54" s="17" t="n">
        <v>2.332</v>
      </c>
      <c r="N54" s="17"/>
      <c r="O54" s="17"/>
      <c r="P54" s="17"/>
      <c r="Q54" s="17"/>
      <c r="R54" s="17"/>
      <c r="S54" s="17"/>
      <c r="T54" s="17"/>
      <c r="U54" s="17" t="s">
        <v>233</v>
      </c>
      <c r="V54" s="17" t="n">
        <v>2.0748</v>
      </c>
      <c r="W54" s="17" t="s">
        <v>233</v>
      </c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</row>
    <row r="55" customFormat="false" ht="12.75" hidden="false" customHeight="false" outlineLevel="0" collapsed="false">
      <c r="A55" s="4" t="n">
        <v>1993</v>
      </c>
      <c r="B55" s="4"/>
      <c r="C55" s="17" t="n">
        <v>2.003</v>
      </c>
      <c r="D55" s="17"/>
      <c r="E55" s="17" t="n">
        <v>2.224</v>
      </c>
      <c r="F55" s="17" t="n">
        <v>2.758</v>
      </c>
      <c r="G55" s="17" t="n">
        <v>2.119</v>
      </c>
      <c r="H55" s="17" t="n">
        <v>1.918</v>
      </c>
      <c r="I55" s="17" t="n">
        <v>2.121</v>
      </c>
      <c r="J55" s="17" t="n">
        <v>2.401</v>
      </c>
      <c r="K55" s="17" t="n">
        <v>2.066</v>
      </c>
      <c r="L55" s="17" t="n">
        <v>2.155</v>
      </c>
      <c r="M55" s="17" t="n">
        <v>2.385</v>
      </c>
      <c r="N55" s="17"/>
      <c r="O55" s="17"/>
      <c r="P55" s="17"/>
      <c r="Q55" s="17"/>
      <c r="R55" s="17"/>
      <c r="S55" s="17"/>
      <c r="T55" s="17"/>
      <c r="U55" s="17" t="n">
        <v>2.22957142857143</v>
      </c>
      <c r="V55" s="17" t="n">
        <v>2.29</v>
      </c>
      <c r="W55" s="17" t="n">
        <v>2.14083333333333</v>
      </c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</row>
    <row r="56" customFormat="false" ht="12.75" hidden="false" customHeight="false" outlineLevel="0" collapsed="false">
      <c r="A56" s="4" t="n">
        <v>1994</v>
      </c>
      <c r="B56" s="4"/>
      <c r="C56" s="17" t="n">
        <v>2.022</v>
      </c>
      <c r="D56" s="17"/>
      <c r="E56" s="17" t="n">
        <v>1.981</v>
      </c>
      <c r="F56" s="17" t="n">
        <v>2.076</v>
      </c>
      <c r="G56" s="17" t="n">
        <v>1.851</v>
      </c>
      <c r="H56" s="17" t="n">
        <v>1.966</v>
      </c>
      <c r="I56" s="17" t="n">
        <v>1.789</v>
      </c>
      <c r="J56" s="17" t="n">
        <v>1.484</v>
      </c>
      <c r="K56" s="17" t="n">
        <v>1.406</v>
      </c>
      <c r="L56" s="17" t="n">
        <v>1.683</v>
      </c>
      <c r="M56" s="17" t="n">
        <v>1.661</v>
      </c>
      <c r="N56" s="17"/>
      <c r="O56" s="17"/>
      <c r="P56" s="17"/>
      <c r="Q56" s="17"/>
      <c r="R56" s="17"/>
      <c r="S56" s="17"/>
      <c r="T56" s="17"/>
      <c r="U56" s="17" t="n">
        <v>1.79328571428571</v>
      </c>
      <c r="V56" s="17" t="n">
        <v>1.5654</v>
      </c>
      <c r="W56" s="17" t="n">
        <v>1.90058333333333</v>
      </c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</row>
    <row r="57" customFormat="false" ht="12.75" hidden="false" customHeight="false" outlineLevel="0" collapsed="false">
      <c r="A57" s="4" t="n">
        <v>1995</v>
      </c>
      <c r="B57" s="4"/>
      <c r="C57" s="17" t="n">
        <v>1.639</v>
      </c>
      <c r="D57" s="17"/>
      <c r="E57" s="17" t="n">
        <v>1.566</v>
      </c>
      <c r="F57" s="17" t="n">
        <v>1.672</v>
      </c>
      <c r="G57" s="17" t="n">
        <v>1.757</v>
      </c>
      <c r="H57" s="17" t="n">
        <v>1.532</v>
      </c>
      <c r="I57" s="17" t="n">
        <v>1.385</v>
      </c>
      <c r="J57" s="17" t="n">
        <v>1.575</v>
      </c>
      <c r="K57" s="17" t="n">
        <v>1.644</v>
      </c>
      <c r="L57" s="17" t="n">
        <v>1.772</v>
      </c>
      <c r="M57" s="17" t="n">
        <v>2.241</v>
      </c>
      <c r="N57" s="17"/>
      <c r="O57" s="17"/>
      <c r="P57" s="17"/>
      <c r="Q57" s="17"/>
      <c r="R57" s="17"/>
      <c r="S57" s="17"/>
      <c r="T57" s="17"/>
      <c r="U57" s="17" t="n">
        <v>1.59014285714286</v>
      </c>
      <c r="V57" s="17" t="n">
        <v>2.5094</v>
      </c>
      <c r="W57" s="17" t="n">
        <v>1.63558333333333</v>
      </c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</row>
    <row r="58" customFormat="false" ht="12.75" hidden="false" customHeight="false" outlineLevel="0" collapsed="false">
      <c r="A58" s="4" t="n">
        <v>1996</v>
      </c>
      <c r="B58" s="4"/>
      <c r="C58" s="17" t="n">
        <v>3.448</v>
      </c>
      <c r="D58" s="17"/>
      <c r="E58" s="17" t="n">
        <v>2.779</v>
      </c>
      <c r="F58" s="17" t="n">
        <v>2.214</v>
      </c>
      <c r="G58" s="17" t="n">
        <v>2.361</v>
      </c>
      <c r="H58" s="17" t="n">
        <v>2.646</v>
      </c>
      <c r="I58" s="17" t="n">
        <v>2.322</v>
      </c>
      <c r="J58" s="17" t="n">
        <v>1.853</v>
      </c>
      <c r="K58" s="17" t="n">
        <v>1.828</v>
      </c>
      <c r="L58" s="17" t="n">
        <v>2.652</v>
      </c>
      <c r="M58" s="17" t="n">
        <v>3.901</v>
      </c>
      <c r="N58" s="17"/>
      <c r="O58" s="17"/>
      <c r="P58" s="17"/>
      <c r="Q58" s="17"/>
      <c r="R58" s="17"/>
      <c r="S58" s="17"/>
      <c r="T58" s="17"/>
      <c r="U58" s="17" t="n">
        <v>2.28614285714286</v>
      </c>
      <c r="V58" s="17" t="n">
        <v>3.031</v>
      </c>
      <c r="W58" s="17" t="n">
        <v>2.59083333333333</v>
      </c>
    </row>
    <row r="59" customFormat="false" ht="12.75" hidden="false" customHeight="false" outlineLevel="0" collapsed="false">
      <c r="A59" s="4" t="n">
        <v>1997</v>
      </c>
      <c r="B59" s="4"/>
      <c r="C59" s="17" t="n">
        <v>3.998</v>
      </c>
      <c r="D59" s="17"/>
      <c r="E59" s="17" t="n">
        <v>1.807</v>
      </c>
      <c r="F59" s="17" t="n">
        <v>2.122</v>
      </c>
      <c r="G59" s="17" t="n">
        <v>2.346</v>
      </c>
      <c r="H59" s="17" t="n">
        <v>2.145</v>
      </c>
      <c r="I59" s="17" t="n">
        <v>2.161</v>
      </c>
      <c r="J59" s="17" t="n">
        <v>2.515</v>
      </c>
      <c r="K59" s="17" t="n">
        <v>3.346</v>
      </c>
      <c r="L59" s="17" t="n">
        <v>3.266</v>
      </c>
      <c r="M59" s="17" t="n">
        <v>2.577</v>
      </c>
      <c r="N59" s="17"/>
      <c r="O59" s="17"/>
      <c r="P59" s="17"/>
      <c r="Q59" s="17"/>
      <c r="R59" s="17"/>
      <c r="S59" s="17"/>
      <c r="T59" s="17"/>
      <c r="U59" s="17" t="n">
        <v>2.34885714285714</v>
      </c>
      <c r="V59" s="17" t="n">
        <v>2.4878</v>
      </c>
      <c r="W59" s="17" t="n">
        <v>2.57391666666667</v>
      </c>
    </row>
    <row r="60" customFormat="false" ht="12.75" hidden="false" customHeight="false" outlineLevel="0" collapsed="false">
      <c r="A60" s="4" t="n">
        <v>1998</v>
      </c>
      <c r="B60" s="4"/>
      <c r="C60" s="17" t="n">
        <v>2.309</v>
      </c>
      <c r="D60" s="17"/>
      <c r="E60" s="17" t="n">
        <v>2.3</v>
      </c>
      <c r="F60" s="17" t="n">
        <v>2.262</v>
      </c>
      <c r="G60" s="17" t="n">
        <v>2.017</v>
      </c>
      <c r="H60" s="17" t="n">
        <v>2.358</v>
      </c>
      <c r="I60" s="17" t="n">
        <v>1.932</v>
      </c>
      <c r="J60" s="17" t="n">
        <v>1.672</v>
      </c>
      <c r="K60" s="17" t="n">
        <v>2.031</v>
      </c>
      <c r="L60" s="17" t="n">
        <v>1.972</v>
      </c>
      <c r="M60" s="17" t="n">
        <v>2.149</v>
      </c>
      <c r="N60" s="17"/>
      <c r="O60" s="17"/>
      <c r="P60" s="17"/>
      <c r="Q60" s="17"/>
      <c r="R60" s="17"/>
      <c r="S60" s="17"/>
      <c r="T60" s="17"/>
      <c r="U60" s="17" t="n">
        <v>2.08171428571429</v>
      </c>
      <c r="V60" s="17" t="n">
        <v>1.8724</v>
      </c>
      <c r="W60" s="17" t="n">
        <v>2.10741666666667</v>
      </c>
    </row>
    <row r="61" customFormat="false" ht="12.75" hidden="false" customHeight="false" outlineLevel="0" collapsed="false">
      <c r="A61" s="4" t="n">
        <v>1999</v>
      </c>
      <c r="B61" s="4"/>
      <c r="C61" s="17" t="n">
        <v>1.765</v>
      </c>
      <c r="D61" s="17"/>
      <c r="E61" s="17" t="n">
        <v>1.852</v>
      </c>
      <c r="F61" s="17" t="n">
        <v>2.348</v>
      </c>
      <c r="G61" s="17" t="n">
        <v>2.226</v>
      </c>
      <c r="H61" s="17" t="n">
        <v>2.262</v>
      </c>
      <c r="I61" s="17" t="n">
        <v>2.601</v>
      </c>
      <c r="J61" s="17" t="n">
        <v>2.912</v>
      </c>
      <c r="K61" s="17" t="n">
        <v>2.56</v>
      </c>
      <c r="L61" s="17" t="n">
        <v>3.092</v>
      </c>
      <c r="M61" s="17" t="n">
        <v>2.12</v>
      </c>
      <c r="N61" s="17"/>
      <c r="O61" s="17"/>
      <c r="P61" s="17"/>
      <c r="Q61" s="17"/>
      <c r="R61" s="17"/>
      <c r="S61" s="17"/>
      <c r="T61" s="17"/>
      <c r="U61" s="17" t="n">
        <v>2.39442857142857</v>
      </c>
      <c r="V61" s="17" t="n">
        <v>2.5538</v>
      </c>
      <c r="W61" s="17" t="n">
        <v>2.26783333333333</v>
      </c>
    </row>
    <row r="62" customFormat="false" ht="12.75" hidden="false" customHeight="false" outlineLevel="0" collapsed="false">
      <c r="A62" s="4" t="n">
        <v>2000</v>
      </c>
      <c r="B62" s="4"/>
      <c r="C62" s="17" t="n">
        <v>2.344</v>
      </c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</row>
    <row r="63" customFormat="false" ht="12.75" hidden="false" customHeight="false" outlineLevel="0" collapsed="false">
      <c r="A63" s="19"/>
      <c r="B63" s="19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1"/>
      <c r="R63" s="21"/>
      <c r="S63" s="21"/>
      <c r="T63" s="21"/>
      <c r="U63" s="21"/>
      <c r="V63" s="21"/>
      <c r="W63" s="21"/>
    </row>
    <row r="64" customFormat="false" ht="12.75" hidden="false" customHeight="false" outlineLevel="0" collapsed="false">
      <c r="A64" s="23" t="s">
        <v>229</v>
      </c>
      <c r="B64" s="23"/>
      <c r="C64" s="20" t="n">
        <v>3.998</v>
      </c>
      <c r="D64" s="20"/>
      <c r="E64" s="20" t="n">
        <v>2.779</v>
      </c>
      <c r="F64" s="20" t="n">
        <v>2.758</v>
      </c>
      <c r="G64" s="20" t="n">
        <v>2.361</v>
      </c>
      <c r="H64" s="20" t="n">
        <v>2.646</v>
      </c>
      <c r="I64" s="20" t="n">
        <v>2.601</v>
      </c>
      <c r="J64" s="20" t="n">
        <v>2.912</v>
      </c>
      <c r="K64" s="20" t="n">
        <v>3.346</v>
      </c>
      <c r="L64" s="20" t="n">
        <v>3.266</v>
      </c>
      <c r="M64" s="20" t="n">
        <v>3.901</v>
      </c>
      <c r="N64" s="20"/>
      <c r="O64" s="20"/>
      <c r="P64" s="20"/>
      <c r="Q64" s="24"/>
      <c r="R64" s="24"/>
      <c r="S64" s="24"/>
      <c r="T64" s="24"/>
      <c r="U64" s="24" t="n">
        <v>2.34885714285714</v>
      </c>
      <c r="V64" s="24" t="n">
        <v>3.031</v>
      </c>
      <c r="W64" s="24" t="n">
        <v>2.59083333333333</v>
      </c>
    </row>
    <row r="65" customFormat="false" ht="12.75" hidden="false" customHeight="false" outlineLevel="0" collapsed="false">
      <c r="A65" s="26" t="s">
        <v>230</v>
      </c>
      <c r="B65" s="26"/>
      <c r="C65" s="27" t="n">
        <v>1.639</v>
      </c>
      <c r="D65" s="27"/>
      <c r="E65" s="27" t="n">
        <v>1.566</v>
      </c>
      <c r="F65" s="27" t="n">
        <v>1.672</v>
      </c>
      <c r="G65" s="27" t="n">
        <v>1.757</v>
      </c>
      <c r="H65" s="27" t="n">
        <v>1.532</v>
      </c>
      <c r="I65" s="27" t="n">
        <v>1.385</v>
      </c>
      <c r="J65" s="27" t="n">
        <v>1.484</v>
      </c>
      <c r="K65" s="27" t="n">
        <v>1.406</v>
      </c>
      <c r="L65" s="27" t="n">
        <v>1.683</v>
      </c>
      <c r="M65" s="27" t="n">
        <v>1.661</v>
      </c>
      <c r="N65" s="27"/>
      <c r="O65" s="27"/>
      <c r="P65" s="27"/>
      <c r="Q65" s="28"/>
      <c r="R65" s="28"/>
      <c r="S65" s="28"/>
      <c r="T65" s="28"/>
      <c r="U65" s="28" t="n">
        <v>1.59014285714286</v>
      </c>
      <c r="V65" s="28" t="n">
        <v>1.5654</v>
      </c>
      <c r="W65" s="28" t="n">
        <v>1.63558333333333</v>
      </c>
    </row>
    <row r="66" customFormat="false" ht="12.75" hidden="false" customHeight="false" outlineLevel="0" collapsed="false">
      <c r="A66" s="26" t="s">
        <v>231</v>
      </c>
      <c r="B66" s="26"/>
      <c r="C66" s="27" t="n">
        <v>2.45485714285714</v>
      </c>
      <c r="D66" s="27"/>
      <c r="E66" s="27" t="n">
        <v>2.07271428571429</v>
      </c>
      <c r="F66" s="27" t="n">
        <v>2.20742857142857</v>
      </c>
      <c r="G66" s="27" t="n">
        <v>2.09671428571429</v>
      </c>
      <c r="H66" s="27" t="n">
        <v>2.11814285714286</v>
      </c>
      <c r="I66" s="27" t="n">
        <v>2.04442857142857</v>
      </c>
      <c r="J66" s="27" t="n">
        <v>2.049875</v>
      </c>
      <c r="K66" s="27" t="n">
        <v>2.203</v>
      </c>
      <c r="L66" s="27" t="n">
        <v>2.386375</v>
      </c>
      <c r="M66" s="27" t="n">
        <v>2.42075</v>
      </c>
      <c r="N66" s="27"/>
      <c r="O66" s="27"/>
      <c r="P66" s="27"/>
      <c r="Q66" s="28"/>
      <c r="R66" s="28"/>
      <c r="S66" s="28"/>
      <c r="T66" s="28"/>
      <c r="U66" s="28" t="n">
        <v>2.05495238095238</v>
      </c>
      <c r="V66" s="28" t="n">
        <v>2.26154285714286</v>
      </c>
      <c r="W66" s="28" t="n">
        <v>2.15819444444444</v>
      </c>
    </row>
    <row r="67" customFormat="false" ht="12.75" hidden="false" customHeight="false" outlineLevel="0" collapsed="false">
      <c r="A67" s="26" t="s">
        <v>232</v>
      </c>
      <c r="B67" s="26"/>
      <c r="C67" s="27" t="n">
        <v>2.13933333333333</v>
      </c>
      <c r="D67" s="27"/>
      <c r="E67" s="27" t="n">
        <v>1.98633333333333</v>
      </c>
      <c r="F67" s="27" t="n">
        <v>2.244</v>
      </c>
      <c r="G67" s="27" t="n">
        <v>2.19633333333333</v>
      </c>
      <c r="H67" s="27" t="n">
        <v>2.255</v>
      </c>
      <c r="I67" s="27" t="n">
        <v>2.23133333333333</v>
      </c>
      <c r="J67" s="27" t="n">
        <v>2.36633333333333</v>
      </c>
      <c r="K67" s="27" t="n">
        <v>2.64566666666667</v>
      </c>
      <c r="L67" s="27" t="n">
        <v>2.77666666666667</v>
      </c>
      <c r="M67" s="27" t="n">
        <v>2.282</v>
      </c>
      <c r="N67" s="27"/>
      <c r="O67" s="27"/>
      <c r="P67" s="27"/>
      <c r="Q67" s="28"/>
      <c r="R67" s="28"/>
      <c r="S67" s="28"/>
      <c r="T67" s="28"/>
      <c r="U67" s="28"/>
      <c r="V67" s="28"/>
      <c r="W67" s="28"/>
    </row>
    <row r="68" customFormat="false" ht="12.75" hidden="false" customHeight="false" outlineLevel="0" collapsed="false">
      <c r="A68" s="26"/>
      <c r="B68" s="26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8"/>
      <c r="R68" s="28"/>
      <c r="S68" s="28"/>
      <c r="T68" s="28"/>
      <c r="U68" s="28"/>
      <c r="V68" s="28"/>
      <c r="W68" s="28"/>
    </row>
    <row r="70" customFormat="false" ht="12.75" hidden="false" customHeight="false" outlineLevel="0" collapsed="false">
      <c r="A70" s="2" t="str">
        <f aca="false">pipe1</f>
        <v>CGT APP</v>
      </c>
      <c r="B70" s="2"/>
      <c r="C70" s="30" t="s">
        <v>234</v>
      </c>
      <c r="D70" s="30"/>
      <c r="E70" s="30" t="s">
        <v>235</v>
      </c>
      <c r="F70" s="30" t="s">
        <v>236</v>
      </c>
      <c r="G70" s="30" t="s">
        <v>237</v>
      </c>
      <c r="H70" s="30" t="s">
        <v>238</v>
      </c>
      <c r="I70" s="30" t="s">
        <v>239</v>
      </c>
      <c r="J70" s="30" t="s">
        <v>240</v>
      </c>
      <c r="K70" s="30" t="s">
        <v>241</v>
      </c>
      <c r="L70" s="30" t="s">
        <v>242</v>
      </c>
      <c r="M70" s="30" t="s">
        <v>243</v>
      </c>
      <c r="N70" s="30"/>
      <c r="O70" s="30"/>
      <c r="P70" s="30"/>
      <c r="Q70" s="30"/>
      <c r="R70" s="30"/>
      <c r="S70" s="30"/>
      <c r="T70" s="30"/>
      <c r="U70" s="30"/>
      <c r="V70" s="30"/>
      <c r="W70" s="30"/>
    </row>
    <row r="71" customFormat="false" ht="12.75" hidden="false" customHeight="false" outlineLevel="0" collapsed="false">
      <c r="A71" s="31" t="n">
        <v>1990</v>
      </c>
      <c r="B71" s="31"/>
      <c r="C71" s="32" t="s">
        <v>233</v>
      </c>
      <c r="D71" s="32"/>
      <c r="E71" s="32" t="s">
        <v>233</v>
      </c>
      <c r="F71" s="32" t="s">
        <v>233</v>
      </c>
      <c r="G71" s="32" t="s">
        <v>233</v>
      </c>
      <c r="H71" s="32" t="n">
        <f aca="false">VLOOKUP(H105,IFERCPRICES,HLOOKUP($A$70,IFERCPRICES,2,FALSE()),FALSE())</f>
        <v>1.62</v>
      </c>
      <c r="I71" s="32" t="n">
        <f aca="false">VLOOKUP(I105,IFERCPRICES,HLOOKUP($A$70,IFERCPRICES,2,FALSE()),FALSE())</f>
        <v>1.54</v>
      </c>
      <c r="J71" s="32" t="str">
        <f aca="false">VLOOKUP(J105,IFERCPRICES,HLOOKUP($A$70,IFERCPRICES,2,FALSE()),FALSE())</f>
        <v>          </v>
      </c>
      <c r="K71" s="32" t="n">
        <f aca="false">VLOOKUP(K105,IFERCPRICES,HLOOKUP($A$70,IFERCPRICES,2,FALSE()),FALSE())</f>
        <v>1.74</v>
      </c>
      <c r="L71" s="32" t="n">
        <f aca="false">VLOOKUP(L105,IFERCPRICES,HLOOKUP($A$70,IFERCPRICES,2,FALSE()),FALSE())</f>
        <v>2.42</v>
      </c>
      <c r="M71" s="32" t="n">
        <f aca="false">VLOOKUP(M105,IFERCPRICES,HLOOKUP($A$70,IFERCPRICES,2,FALSE()),FALSE())</f>
        <v>2.72</v>
      </c>
      <c r="N71" s="32"/>
      <c r="O71" s="32"/>
      <c r="P71" s="32"/>
      <c r="Q71" s="32"/>
      <c r="R71" s="32"/>
      <c r="S71" s="32"/>
      <c r="T71" s="32"/>
      <c r="U71" s="32"/>
      <c r="V71" s="32"/>
      <c r="W71" s="32"/>
    </row>
    <row r="72" customFormat="false" ht="12.75" hidden="false" customHeight="false" outlineLevel="0" collapsed="false">
      <c r="A72" s="31" t="n">
        <v>1991</v>
      </c>
      <c r="B72" s="31"/>
      <c r="C72" s="32" t="n">
        <f aca="false">VLOOKUP(C106,IFERCPRICES,HLOOKUP($A$70,IFERCPRICES,2,FALSE()),FALSE())</f>
        <v>2.77</v>
      </c>
      <c r="D72" s="32"/>
      <c r="E72" s="32" t="n">
        <f aca="false">VLOOKUP(E106,IFERCPRICES,HLOOKUP($A$70,IFERCPRICES,2,FALSE()),FALSE())</f>
        <v>1.69</v>
      </c>
      <c r="F72" s="32" t="n">
        <f aca="false">VLOOKUP(F106,IFERCPRICES,HLOOKUP($A$70,IFERCPRICES,2,FALSE()),FALSE())</f>
        <v>1.54</v>
      </c>
      <c r="G72" s="32" t="n">
        <f aca="false">VLOOKUP(G106,IFERCPRICES,HLOOKUP($A$70,IFERCPRICES,2,FALSE()),FALSE())</f>
        <v>1.43</v>
      </c>
      <c r="H72" s="32" t="n">
        <f aca="false">VLOOKUP(H106,IFERCPRICES,HLOOKUP($A$70,IFERCPRICES,2,FALSE()),FALSE())</f>
        <v>1.28</v>
      </c>
      <c r="I72" s="32" t="n">
        <f aca="false">VLOOKUP(I106,IFERCPRICES,HLOOKUP($A$70,IFERCPRICES,2,FALSE()),FALSE())</f>
        <v>1.29</v>
      </c>
      <c r="J72" s="32" t="n">
        <f aca="false">VLOOKUP(J106,IFERCPRICES,HLOOKUP($A$70,IFERCPRICES,2,FALSE()),FALSE())</f>
        <v>1.5</v>
      </c>
      <c r="K72" s="32" t="n">
        <f aca="false">VLOOKUP(K106,IFERCPRICES,HLOOKUP($A$70,IFERCPRICES,2,FALSE()),FALSE())</f>
        <v>1.86</v>
      </c>
      <c r="L72" s="32" t="n">
        <f aca="false">VLOOKUP(L106,IFERCPRICES,HLOOKUP($A$70,IFERCPRICES,2,FALSE()),FALSE())</f>
        <v>2.04</v>
      </c>
      <c r="M72" s="32" t="n">
        <f aca="false">VLOOKUP(M106,IFERCPRICES,HLOOKUP($A$70,IFERCPRICES,2,FALSE()),FALSE())</f>
        <v>2.5</v>
      </c>
      <c r="N72" s="32"/>
      <c r="O72" s="32"/>
      <c r="P72" s="32"/>
      <c r="Q72" s="32"/>
      <c r="R72" s="32"/>
      <c r="S72" s="32"/>
      <c r="T72" s="32"/>
      <c r="U72" s="32"/>
      <c r="V72" s="32"/>
      <c r="W72" s="32"/>
    </row>
    <row r="73" customFormat="false" ht="12.75" hidden="false" customHeight="false" outlineLevel="0" collapsed="false">
      <c r="A73" s="31" t="n">
        <v>1992</v>
      </c>
      <c r="B73" s="31"/>
      <c r="C73" s="32" t="n">
        <f aca="false">VLOOKUP(C107,IFERCPRICES,HLOOKUP($A$70,IFERCPRICES,2,FALSE()),FALSE())</f>
        <v>2.16</v>
      </c>
      <c r="D73" s="32"/>
      <c r="E73" s="32" t="n">
        <f aca="false">VLOOKUP(E107,IFERCPRICES,HLOOKUP($A$70,IFERCPRICES,2,FALSE()),FALSE())</f>
        <v>1.52</v>
      </c>
      <c r="F73" s="32" t="n">
        <f aca="false">VLOOKUP(F107,IFERCPRICES,HLOOKUP($A$70,IFERCPRICES,2,FALSE()),FALSE())</f>
        <v>1.75</v>
      </c>
      <c r="G73" s="32" t="n">
        <f aca="false">VLOOKUP(G107,IFERCPRICES,HLOOKUP($A$70,IFERCPRICES,2,FALSE()),FALSE())</f>
        <v>1.95</v>
      </c>
      <c r="H73" s="32" t="n">
        <f aca="false">VLOOKUP(H107,IFERCPRICES,HLOOKUP($A$70,IFERCPRICES,2,FALSE()),FALSE())</f>
        <v>1.64</v>
      </c>
      <c r="I73" s="32" t="n">
        <f aca="false">VLOOKUP(I107,IFERCPRICES,HLOOKUP($A$70,IFERCPRICES,2,FALSE()),FALSE())</f>
        <v>2.02</v>
      </c>
      <c r="J73" s="32" t="n">
        <f aca="false">VLOOKUP(J107,IFERCPRICES,HLOOKUP($A$70,IFERCPRICES,2,FALSE()),FALSE())</f>
        <v>2.1</v>
      </c>
      <c r="K73" s="32" t="n">
        <f aca="false">VLOOKUP(K107,IFERCPRICES,HLOOKUP($A$70,IFERCPRICES,2,FALSE()),FALSE())</f>
        <v>2.82</v>
      </c>
      <c r="L73" s="32" t="n">
        <f aca="false">VLOOKUP(L107,IFERCPRICES,HLOOKUP($A$70,IFERCPRICES,2,FALSE()),FALSE())</f>
        <v>2.62</v>
      </c>
      <c r="M73" s="32" t="n">
        <f aca="false">VLOOKUP(M107,IFERCPRICES,HLOOKUP($A$70,IFERCPRICES,2,FALSE()),FALSE())</f>
        <v>2.7</v>
      </c>
      <c r="N73" s="32"/>
      <c r="O73" s="32"/>
      <c r="P73" s="32"/>
      <c r="Q73" s="32"/>
      <c r="R73" s="32"/>
      <c r="S73" s="32"/>
      <c r="T73" s="32"/>
      <c r="U73" s="32"/>
      <c r="V73" s="32"/>
      <c r="W73" s="32"/>
    </row>
    <row r="74" customFormat="false" ht="12.75" hidden="false" customHeight="false" outlineLevel="0" collapsed="false">
      <c r="A74" s="31" t="n">
        <v>1993</v>
      </c>
      <c r="B74" s="31"/>
      <c r="C74" s="32" t="n">
        <f aca="false">VLOOKUP(C108,IFERCPRICES,HLOOKUP($A$70,IFERCPRICES,2,FALSE()),FALSE())</f>
        <v>2.43</v>
      </c>
      <c r="D74" s="32"/>
      <c r="E74" s="32" t="n">
        <f aca="false">VLOOKUP(E108,IFERCPRICES,HLOOKUP($A$70,IFERCPRICES,2,FALSE()),FALSE())</f>
        <v>2.34</v>
      </c>
      <c r="F74" s="32" t="n">
        <f aca="false">VLOOKUP(F108,IFERCPRICES,HLOOKUP($A$70,IFERCPRICES,2,FALSE()),FALSE())</f>
        <v>2.93</v>
      </c>
      <c r="G74" s="32" t="n">
        <f aca="false">VLOOKUP(G108,IFERCPRICES,HLOOKUP($A$70,IFERCPRICES,2,FALSE()),FALSE())</f>
        <v>2.3</v>
      </c>
      <c r="H74" s="32" t="n">
        <f aca="false">VLOOKUP(H108,IFERCPRICES,HLOOKUP($A$70,IFERCPRICES,2,FALSE()),FALSE())</f>
        <v>2.1</v>
      </c>
      <c r="I74" s="32" t="n">
        <f aca="false">VLOOKUP(I108,IFERCPRICES,HLOOKUP($A$70,IFERCPRICES,2,FALSE()),FALSE())</f>
        <v>2.2</v>
      </c>
      <c r="J74" s="32" t="n">
        <f aca="false">VLOOKUP(J108,IFERCPRICES,HLOOKUP($A$70,IFERCPRICES,2,FALSE()),FALSE())</f>
        <v>2.52</v>
      </c>
      <c r="K74" s="32" t="n">
        <f aca="false">VLOOKUP(K108,IFERCPRICES,HLOOKUP($A$70,IFERCPRICES,2,FALSE()),FALSE())</f>
        <v>2.2</v>
      </c>
      <c r="L74" s="32" t="n">
        <f aca="false">VLOOKUP(L108,IFERCPRICES,HLOOKUP($A$70,IFERCPRICES,2,FALSE()),FALSE())</f>
        <v>2.31</v>
      </c>
      <c r="M74" s="32" t="n">
        <f aca="false">VLOOKUP(M108,IFERCPRICES,HLOOKUP($A$70,IFERCPRICES,2,FALSE()),FALSE())</f>
        <v>2.63</v>
      </c>
      <c r="N74" s="32"/>
      <c r="O74" s="32"/>
      <c r="P74" s="32"/>
      <c r="Q74" s="32"/>
      <c r="R74" s="32"/>
      <c r="S74" s="32"/>
      <c r="T74" s="32"/>
      <c r="U74" s="32"/>
      <c r="V74" s="32"/>
      <c r="W74" s="32"/>
    </row>
    <row r="75" customFormat="false" ht="12.75" hidden="false" customHeight="false" outlineLevel="0" collapsed="false">
      <c r="A75" s="31" t="n">
        <v>1994</v>
      </c>
      <c r="B75" s="31"/>
      <c r="C75" s="32" t="n">
        <f aca="false">VLOOKUP(C109,IFERCPRICES,HLOOKUP($A$70,IFERCPRICES,2,FALSE()),FALSE())</f>
        <v>2.3</v>
      </c>
      <c r="D75" s="32"/>
      <c r="E75" s="32" t="n">
        <f aca="false">VLOOKUP(E109,IFERCPRICES,HLOOKUP($A$70,IFERCPRICES,2,FALSE()),FALSE())</f>
        <v>2.24</v>
      </c>
      <c r="F75" s="32" t="n">
        <f aca="false">VLOOKUP(F109,IFERCPRICES,HLOOKUP($A$70,IFERCPRICES,2,FALSE()),FALSE())</f>
        <v>2.28</v>
      </c>
      <c r="G75" s="32" t="n">
        <f aca="false">VLOOKUP(G109,IFERCPRICES,HLOOKUP($A$70,IFERCPRICES,2,FALSE()),FALSE())</f>
        <v>1.98</v>
      </c>
      <c r="H75" s="32" t="n">
        <f aca="false">VLOOKUP(H109,IFERCPRICES,HLOOKUP($A$70,IFERCPRICES,2,FALSE()),FALSE())</f>
        <v>2.06</v>
      </c>
      <c r="I75" s="32" t="n">
        <f aca="false">VLOOKUP(I109,IFERCPRICES,HLOOKUP($A$70,IFERCPRICES,2,FALSE()),FALSE())</f>
        <v>1.88</v>
      </c>
      <c r="J75" s="32" t="n">
        <f aca="false">VLOOKUP(J109,IFERCPRICES,HLOOKUP($A$70,IFERCPRICES,2,FALSE()),FALSE())</f>
        <v>1.56</v>
      </c>
      <c r="K75" s="32" t="n">
        <f aca="false">VLOOKUP(K109,IFERCPRICES,HLOOKUP($A$70,IFERCPRICES,2,FALSE()),FALSE())</f>
        <v>1.51</v>
      </c>
      <c r="L75" s="32" t="n">
        <f aca="false">VLOOKUP(L109,IFERCPRICES,HLOOKUP($A$70,IFERCPRICES,2,FALSE()),FALSE())</f>
        <v>1.84</v>
      </c>
      <c r="M75" s="32" t="n">
        <f aca="false">VLOOKUP(M109,IFERCPRICES,HLOOKUP($A$70,IFERCPRICES,2,FALSE()),FALSE())</f>
        <v>1.93</v>
      </c>
      <c r="N75" s="32"/>
      <c r="O75" s="32"/>
      <c r="P75" s="32"/>
      <c r="Q75" s="32"/>
      <c r="R75" s="32"/>
      <c r="S75" s="32"/>
      <c r="T75" s="32"/>
      <c r="U75" s="32"/>
      <c r="V75" s="32"/>
      <c r="W75" s="32"/>
    </row>
    <row r="76" customFormat="false" ht="12.75" hidden="false" customHeight="false" outlineLevel="0" collapsed="false">
      <c r="A76" s="31" t="n">
        <v>1995</v>
      </c>
      <c r="B76" s="31"/>
      <c r="C76" s="32" t="n">
        <f aca="false">VLOOKUP(C110,IFERCPRICES,HLOOKUP($A$70,IFERCPRICES,2,FALSE()),FALSE())</f>
        <v>1.88</v>
      </c>
      <c r="D76" s="32"/>
      <c r="E76" s="32" t="n">
        <f aca="false">VLOOKUP(E110,IFERCPRICES,HLOOKUP($A$70,IFERCPRICES,2,FALSE()),FALSE())</f>
        <v>1.67</v>
      </c>
      <c r="F76" s="32" t="n">
        <f aca="false">VLOOKUP(F110,IFERCPRICES,HLOOKUP($A$70,IFERCPRICES,2,FALSE()),FALSE())</f>
        <v>1.81</v>
      </c>
      <c r="G76" s="32" t="n">
        <f aca="false">VLOOKUP(G110,IFERCPRICES,HLOOKUP($A$70,IFERCPRICES,2,FALSE()),FALSE())</f>
        <v>1.84</v>
      </c>
      <c r="H76" s="32" t="n">
        <f aca="false">VLOOKUP(H110,IFERCPRICES,HLOOKUP($A$70,IFERCPRICES,2,FALSE()),FALSE())</f>
        <v>1.6</v>
      </c>
      <c r="I76" s="32" t="n">
        <f aca="false">VLOOKUP(I110,IFERCPRICES,HLOOKUP($A$70,IFERCPRICES,2,FALSE()),FALSE())</f>
        <v>1.46</v>
      </c>
      <c r="J76" s="32" t="n">
        <f aca="false">VLOOKUP(J110,IFERCPRICES,HLOOKUP($A$70,IFERCPRICES,2,FALSE()),FALSE())</f>
        <v>1.67</v>
      </c>
      <c r="K76" s="32" t="n">
        <f aca="false">VLOOKUP(K110,IFERCPRICES,HLOOKUP($A$70,IFERCPRICES,2,FALSE()),FALSE())</f>
        <v>1.76</v>
      </c>
      <c r="L76" s="32" t="n">
        <f aca="false">VLOOKUP(L110,IFERCPRICES,HLOOKUP($A$70,IFERCPRICES,2,FALSE()),FALSE())</f>
        <v>1.95</v>
      </c>
      <c r="M76" s="32" t="n">
        <f aca="false">VLOOKUP(M110,IFERCPRICES,HLOOKUP($A$70,IFERCPRICES,2,FALSE()),FALSE())</f>
        <v>2.5</v>
      </c>
      <c r="N76" s="32"/>
      <c r="O76" s="32"/>
      <c r="P76" s="32"/>
      <c r="Q76" s="32"/>
      <c r="R76" s="32"/>
      <c r="S76" s="32"/>
      <c r="T76" s="32"/>
      <c r="U76" s="32"/>
      <c r="V76" s="32"/>
      <c r="W76" s="32"/>
    </row>
    <row r="77" customFormat="false" ht="12.75" hidden="false" customHeight="false" outlineLevel="0" collapsed="false">
      <c r="A77" s="31" t="n">
        <v>1996</v>
      </c>
      <c r="B77" s="31"/>
      <c r="C77" s="32" t="n">
        <f aca="false">VLOOKUP(C111,IFERCPRICES,HLOOKUP($A$70,IFERCPRICES,2,FALSE()),FALSE())</f>
        <v>3.7</v>
      </c>
      <c r="D77" s="32"/>
      <c r="E77" s="32" t="n">
        <f aca="false">VLOOKUP(E111,IFERCPRICES,HLOOKUP($A$70,IFERCPRICES,2,FALSE()),FALSE())</f>
        <v>3.06</v>
      </c>
      <c r="F77" s="32" t="n">
        <f aca="false">VLOOKUP(F111,IFERCPRICES,HLOOKUP($A$70,IFERCPRICES,2,FALSE()),FALSE())</f>
        <v>2.44</v>
      </c>
      <c r="G77" s="32" t="n">
        <f aca="false">VLOOKUP(G111,IFERCPRICES,HLOOKUP($A$70,IFERCPRICES,2,FALSE()),FALSE())</f>
        <v>2.53</v>
      </c>
      <c r="H77" s="32" t="n">
        <f aca="false">VLOOKUP(H111,IFERCPRICES,HLOOKUP($A$70,IFERCPRICES,2,FALSE()),FALSE())</f>
        <v>2.81</v>
      </c>
      <c r="I77" s="32" t="n">
        <f aca="false">VLOOKUP(I111,IFERCPRICES,HLOOKUP($A$70,IFERCPRICES,2,FALSE()),FALSE())</f>
        <v>2.45</v>
      </c>
      <c r="J77" s="32" t="n">
        <f aca="false">VLOOKUP(J111,IFERCPRICES,HLOOKUP($A$70,IFERCPRICES,2,FALSE()),FALSE())</f>
        <v>1.93</v>
      </c>
      <c r="K77" s="32" t="n">
        <f aca="false">VLOOKUP(K111,IFERCPRICES,HLOOKUP($A$70,IFERCPRICES,2,FALSE()),FALSE())</f>
        <v>1.99</v>
      </c>
      <c r="L77" s="32" t="n">
        <f aca="false">VLOOKUP(L111,IFERCPRICES,HLOOKUP($A$70,IFERCPRICES,2,FALSE()),FALSE())</f>
        <v>2.94</v>
      </c>
      <c r="M77" s="32" t="n">
        <f aca="false">VLOOKUP(M111,IFERCPRICES,HLOOKUP($A$70,IFERCPRICES,2,FALSE()),FALSE())</f>
        <v>4.23</v>
      </c>
      <c r="N77" s="32"/>
      <c r="O77" s="32"/>
      <c r="P77" s="32"/>
      <c r="Q77" s="32"/>
      <c r="R77" s="32"/>
      <c r="S77" s="32"/>
      <c r="T77" s="32"/>
      <c r="U77" s="32"/>
      <c r="V77" s="32"/>
      <c r="W77" s="32"/>
    </row>
    <row r="78" customFormat="false" ht="12.75" hidden="false" customHeight="false" outlineLevel="0" collapsed="false">
      <c r="A78" s="31" t="n">
        <v>1997</v>
      </c>
      <c r="B78" s="31"/>
      <c r="C78" s="32" t="n">
        <f aca="false">VLOOKUP(C112,IFERCPRICES,HLOOKUP($A$70,IFERCPRICES,2,FALSE()),FALSE())</f>
        <v>4.3</v>
      </c>
      <c r="D78" s="32"/>
      <c r="E78" s="32" t="n">
        <f aca="false">VLOOKUP(E112,IFERCPRICES,HLOOKUP($A$70,IFERCPRICES,2,FALSE()),FALSE())</f>
        <v>2</v>
      </c>
      <c r="F78" s="32" t="n">
        <f aca="false">VLOOKUP(F112,IFERCPRICES,HLOOKUP($A$70,IFERCPRICES,2,FALSE()),FALSE())</f>
        <v>2.31</v>
      </c>
      <c r="G78" s="32" t="n">
        <f aca="false">VLOOKUP(G112,IFERCPRICES,HLOOKUP($A$70,IFERCPRICES,2,FALSE()),FALSE())</f>
        <v>2.46</v>
      </c>
      <c r="H78" s="32" t="n">
        <f aca="false">VLOOKUP(H112,IFERCPRICES,HLOOKUP($A$70,IFERCPRICES,2,FALSE()),FALSE())</f>
        <v>2.29</v>
      </c>
      <c r="I78" s="32" t="n">
        <f aca="false">VLOOKUP(I112,IFERCPRICES,HLOOKUP($A$70,IFERCPRICES,2,FALSE()),FALSE())</f>
        <v>2.31</v>
      </c>
      <c r="J78" s="32" t="n">
        <f aca="false">VLOOKUP(J112,IFERCPRICES,HLOOKUP($A$70,IFERCPRICES,2,FALSE()),FALSE())</f>
        <v>2.69</v>
      </c>
      <c r="K78" s="32" t="n">
        <f aca="false">VLOOKUP(K112,IFERCPRICES,HLOOKUP($A$70,IFERCPRICES,2,FALSE()),FALSE())</f>
        <v>3.29</v>
      </c>
      <c r="L78" s="32" t="n">
        <f aca="false">VLOOKUP(L112,IFERCPRICES,HLOOKUP($A$70,IFERCPRICES,2,FALSE()),FALSE())</f>
        <v>3.52</v>
      </c>
      <c r="M78" s="32" t="n">
        <f aca="false">VLOOKUP(M112,IFERCPRICES,HLOOKUP($A$70,IFERCPRICES,2,FALSE()),FALSE())</f>
        <v>2.66</v>
      </c>
      <c r="N78" s="32"/>
      <c r="O78" s="32"/>
      <c r="P78" s="32"/>
      <c r="Q78" s="32"/>
      <c r="R78" s="32"/>
      <c r="S78" s="32"/>
      <c r="T78" s="32"/>
      <c r="U78" s="32"/>
      <c r="V78" s="32"/>
      <c r="W78" s="32"/>
    </row>
    <row r="79" customFormat="false" ht="12.75" hidden="false" customHeight="false" outlineLevel="0" collapsed="false">
      <c r="A79" s="31" t="n">
        <v>1998</v>
      </c>
      <c r="B79" s="31"/>
      <c r="C79" s="32" t="n">
        <f aca="false">VLOOKUP(C113,IFERCPRICES,HLOOKUP($A$70,IFERCPRICES,2,FALSE()),FALSE())</f>
        <v>2.38</v>
      </c>
      <c r="D79" s="32"/>
      <c r="E79" s="32" t="n">
        <f aca="false">VLOOKUP(E113,IFERCPRICES,HLOOKUP($A$70,IFERCPRICES,2,FALSE()),FALSE())</f>
        <v>2.45</v>
      </c>
      <c r="F79" s="32" t="n">
        <f aca="false">VLOOKUP(F113,IFERCPRICES,HLOOKUP($A$70,IFERCPRICES,2,FALSE()),FALSE())</f>
        <v>2.42</v>
      </c>
      <c r="G79" s="32" t="n">
        <f aca="false">VLOOKUP(G113,IFERCPRICES,HLOOKUP($A$70,IFERCPRICES,2,FALSE()),FALSE())</f>
        <v>2.16</v>
      </c>
      <c r="H79" s="32" t="n">
        <f aca="false">VLOOKUP(H113,IFERCPRICES,HLOOKUP($A$70,IFERCPRICES,2,FALSE()),FALSE())</f>
        <v>2.46</v>
      </c>
      <c r="I79" s="32" t="n">
        <f aca="false">VLOOKUP(I113,IFERCPRICES,HLOOKUP($A$70,IFERCPRICES,2,FALSE()),FALSE())</f>
        <v>2.05</v>
      </c>
      <c r="J79" s="32" t="n">
        <f aca="false">VLOOKUP(J113,IFERCPRICES,HLOOKUP($A$70,IFERCPRICES,2,FALSE()),FALSE())</f>
        <v>1.77</v>
      </c>
      <c r="K79" s="32" t="n">
        <f aca="false">VLOOKUP(K113,IFERCPRICES,HLOOKUP($A$70,IFERCPRICES,2,FALSE()),FALSE())</f>
        <v>2.2</v>
      </c>
      <c r="L79" s="32" t="n">
        <f aca="false">VLOOKUP(L113,IFERCPRICES,HLOOKUP($A$70,IFERCPRICES,2,FALSE()),FALSE())</f>
        <v>2.24</v>
      </c>
      <c r="M79" s="32" t="n">
        <f aca="false">VLOOKUP(M113,IFERCPRICES,HLOOKUP($A$70,IFERCPRICES,2,FALSE()),FALSE())</f>
        <v>2.23</v>
      </c>
      <c r="N79" s="32"/>
      <c r="O79" s="32"/>
      <c r="P79" s="32"/>
      <c r="Q79" s="32"/>
      <c r="R79" s="32"/>
      <c r="S79" s="32"/>
      <c r="T79" s="32"/>
      <c r="U79" s="32"/>
      <c r="V79" s="32"/>
      <c r="W79" s="32"/>
    </row>
    <row r="80" customFormat="false" ht="12.75" hidden="false" customHeight="false" outlineLevel="0" collapsed="false">
      <c r="A80" s="31" t="n">
        <v>1999</v>
      </c>
      <c r="B80" s="31"/>
      <c r="C80" s="32" t="n">
        <f aca="false">VLOOKUP(C114,IFERCPRICES,HLOOKUP($A$70,IFERCPRICES,2,FALSE()),FALSE())</f>
        <v>1.92</v>
      </c>
      <c r="D80" s="32"/>
      <c r="E80" s="32" t="n">
        <f aca="false">VLOOKUP(E114,IFERCPRICES,HLOOKUP($A$70,IFERCPRICES,2,FALSE()),FALSE())</f>
        <v>2.05</v>
      </c>
      <c r="F80" s="32" t="n">
        <f aca="false">VLOOKUP(F114,IFERCPRICES,HLOOKUP($A$70,IFERCPRICES,2,FALSE()),FALSE())</f>
        <v>2.5</v>
      </c>
      <c r="G80" s="32" t="n">
        <f aca="false">VLOOKUP(G114,IFERCPRICES,HLOOKUP($A$70,IFERCPRICES,2,FALSE()),FALSE())</f>
        <v>2.35</v>
      </c>
      <c r="H80" s="32" t="n">
        <f aca="false">VLOOKUP(H114,IFERCPRICES,HLOOKUP($A$70,IFERCPRICES,2,FALSE()),FALSE())</f>
        <v>2.39</v>
      </c>
      <c r="I80" s="32" t="n">
        <f aca="false">VLOOKUP(I114,IFERCPRICES,HLOOKUP($A$70,IFERCPRICES,2,FALSE()),FALSE())</f>
        <v>2.78</v>
      </c>
      <c r="J80" s="32" t="n">
        <f aca="false">VLOOKUP(J114,IFERCPRICES,HLOOKUP($A$70,IFERCPRICES,2,FALSE()),FALSE())</f>
        <v>3.03</v>
      </c>
      <c r="K80" s="32" t="n">
        <f aca="false">VLOOKUP(K114,IFERCPRICES,HLOOKUP($A$70,IFERCPRICES,2,FALSE()),FALSE())</f>
        <v>2.69</v>
      </c>
      <c r="L80" s="32" t="n">
        <f aca="false">VLOOKUP(L114,IFERCPRICES,HLOOKUP($A$70,IFERCPRICES,2,FALSE()),FALSE())</f>
        <v>3.25</v>
      </c>
      <c r="M80" s="32" t="n">
        <f aca="false">VLOOKUP(M114,IFERCPRICES,HLOOKUP($A$70,IFERCPRICES,2,FALSE()),FALSE())</f>
        <v>2.26</v>
      </c>
      <c r="N80" s="32"/>
      <c r="O80" s="32"/>
      <c r="P80" s="32"/>
      <c r="Q80" s="32"/>
      <c r="R80" s="32"/>
      <c r="S80" s="32"/>
      <c r="T80" s="32"/>
      <c r="U80" s="32"/>
      <c r="V80" s="32"/>
      <c r="W80" s="32"/>
    </row>
    <row r="81" customFormat="false" ht="12.75" hidden="false" customHeight="false" outlineLevel="0" collapsed="false">
      <c r="A81" s="31" t="n">
        <v>2000</v>
      </c>
      <c r="B81" s="31"/>
      <c r="C81" s="32" t="n">
        <f aca="false">VLOOKUP(C115,IFERCPRICES,HLOOKUP($A$70,IFERCPRICES,2,FALSE()),FALSE())</f>
        <v>2.49</v>
      </c>
      <c r="D81" s="32"/>
      <c r="E81" s="32" t="n">
        <f aca="false">VLOOKUP(E115,IFERCPRICES,HLOOKUP($A$70,IFERCPRICES,2,FALSE()),FALSE())</f>
        <v>3.01</v>
      </c>
      <c r="F81" s="32" t="n">
        <f aca="false">VLOOKUP(F115,IFERCPRICES,HLOOKUP($A$70,IFERCPRICES,2,FALSE()),FALSE())</f>
        <v>3.25</v>
      </c>
      <c r="G81" s="32" t="n">
        <f aca="false">VLOOKUP(G115,IFERCPRICES,HLOOKUP($A$70,IFERCPRICES,2,FALSE()),FALSE())</f>
        <v>4.53</v>
      </c>
      <c r="H81" s="32" t="n">
        <f aca="false">VLOOKUP(H115,IFERCPRICES,HLOOKUP($A$70,IFERCPRICES,2,FALSE()),FALSE())</f>
        <v>4.52</v>
      </c>
      <c r="I81" s="32" t="n">
        <f aca="false">VLOOKUP(I115,IFERCPRICES,HLOOKUP($A$70,IFERCPRICES,2,FALSE()),FALSE())</f>
        <v>3.98</v>
      </c>
      <c r="J81" s="32" t="n">
        <f aca="false">VLOOKUP(J115,IFERCPRICES,HLOOKUP($A$70,IFERCPRICES,2,FALSE()),FALSE())</f>
        <v>4.81</v>
      </c>
      <c r="K81" s="32" t="n">
        <f aca="false">VLOOKUP(K115,IFERCPRICES,HLOOKUP($A$70,IFERCPRICES,2,FALSE()),FALSE())</f>
        <v>5.55</v>
      </c>
      <c r="L81" s="32" t="n">
        <f aca="false">VLOOKUP(L115,IFERCPRICES,HLOOKUP($A$70,IFERCPRICES,2,FALSE()),FALSE())</f>
        <v>4.74</v>
      </c>
      <c r="M81" s="32" t="n">
        <f aca="false">VLOOKUP(M115,IFERCPRICES,HLOOKUP($A$70,IFERCPRICES,2,FALSE()),FALSE())</f>
        <v>6.27</v>
      </c>
      <c r="N81" s="32"/>
      <c r="O81" s="32"/>
      <c r="P81" s="32"/>
      <c r="Q81" s="32"/>
      <c r="R81" s="32"/>
      <c r="S81" s="32"/>
      <c r="T81" s="32"/>
      <c r="U81" s="32"/>
      <c r="V81" s="32"/>
      <c r="W81" s="32"/>
    </row>
    <row r="82" customFormat="false" ht="12.75" hidden="false" customHeight="false" outlineLevel="0" collapsed="false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</row>
    <row r="83" customFormat="false" ht="12.75" hidden="false" customHeight="false" outlineLevel="0" collapsed="false">
      <c r="A83" s="33" t="s">
        <v>229</v>
      </c>
      <c r="B83" s="33"/>
      <c r="C83" s="32" t="n">
        <f aca="false">MAX(C71:C79)</f>
        <v>4.3</v>
      </c>
      <c r="D83" s="32"/>
      <c r="E83" s="32" t="n">
        <f aca="false">MAX(E71:E79)</f>
        <v>3.06</v>
      </c>
      <c r="F83" s="32" t="n">
        <f aca="false">MAX(F71:F79)</f>
        <v>2.93</v>
      </c>
      <c r="G83" s="32" t="n">
        <f aca="false">MAX(G71:G79)</f>
        <v>2.53</v>
      </c>
      <c r="H83" s="32" t="n">
        <f aca="false">MAX(H71:H79)</f>
        <v>2.81</v>
      </c>
      <c r="I83" s="32" t="n">
        <f aca="false">MAX(I71:I79)</f>
        <v>2.45</v>
      </c>
      <c r="J83" s="32" t="n">
        <f aca="false">MAX(J71:J79)</f>
        <v>2.69</v>
      </c>
      <c r="K83" s="32" t="n">
        <f aca="false">MAX(K71:K79)</f>
        <v>3.29</v>
      </c>
      <c r="L83" s="32" t="n">
        <f aca="false">MAX(L71:L79)</f>
        <v>3.52</v>
      </c>
      <c r="M83" s="32" t="n">
        <f aca="false">MAX(M71:M79)</f>
        <v>4.23</v>
      </c>
      <c r="N83" s="32"/>
      <c r="O83" s="32"/>
      <c r="P83" s="32"/>
      <c r="Q83" s="32"/>
      <c r="R83" s="32"/>
      <c r="S83" s="32"/>
      <c r="T83" s="32"/>
      <c r="U83" s="32"/>
      <c r="V83" s="32"/>
      <c r="W83" s="32"/>
    </row>
    <row r="84" customFormat="false" ht="12.75" hidden="false" customHeight="false" outlineLevel="0" collapsed="false">
      <c r="A84" s="33" t="s">
        <v>230</v>
      </c>
      <c r="B84" s="33"/>
      <c r="C84" s="32" t="n">
        <f aca="false">MIN(C71:C79)</f>
        <v>1.88</v>
      </c>
      <c r="D84" s="32"/>
      <c r="E84" s="32" t="n">
        <f aca="false">MIN(E71:E79)</f>
        <v>1.52</v>
      </c>
      <c r="F84" s="32" t="n">
        <f aca="false">MIN(F71:F79)</f>
        <v>1.54</v>
      </c>
      <c r="G84" s="32" t="n">
        <f aca="false">MIN(G71:G79)</f>
        <v>1.43</v>
      </c>
      <c r="H84" s="32" t="n">
        <f aca="false">MIN(H71:H79)</f>
        <v>1.28</v>
      </c>
      <c r="I84" s="32" t="n">
        <f aca="false">MIN(I71:I79)</f>
        <v>1.29</v>
      </c>
      <c r="J84" s="32" t="n">
        <f aca="false">MIN(J71:J79)</f>
        <v>1.5</v>
      </c>
      <c r="K84" s="32" t="n">
        <f aca="false">MIN(K71:K79)</f>
        <v>1.51</v>
      </c>
      <c r="L84" s="32" t="n">
        <f aca="false">MIN(L71:L79)</f>
        <v>1.84</v>
      </c>
      <c r="M84" s="32" t="n">
        <f aca="false">MIN(M71:M79)</f>
        <v>1.93</v>
      </c>
      <c r="N84" s="32"/>
      <c r="O84" s="32"/>
      <c r="P84" s="32"/>
      <c r="Q84" s="32"/>
      <c r="R84" s="32"/>
      <c r="S84" s="32"/>
      <c r="T84" s="32"/>
      <c r="U84" s="32"/>
      <c r="V84" s="32"/>
      <c r="W84" s="32"/>
    </row>
    <row r="85" customFormat="false" ht="12.75" hidden="false" customHeight="false" outlineLevel="0" collapsed="false">
      <c r="A85" s="34" t="s">
        <v>231</v>
      </c>
      <c r="B85" s="34"/>
      <c r="C85" s="35" t="n">
        <f aca="false">AVERAGE(C69:C79)</f>
        <v>2.74</v>
      </c>
      <c r="D85" s="35"/>
      <c r="E85" s="35" t="n">
        <f aca="false">AVERAGE(E69:E79)</f>
        <v>2.12125</v>
      </c>
      <c r="F85" s="35" t="n">
        <f aca="false">AVERAGE(F69:F79)</f>
        <v>2.185</v>
      </c>
      <c r="G85" s="35" t="n">
        <f aca="false">AVERAGE(G69:G79)</f>
        <v>2.08125</v>
      </c>
      <c r="H85" s="35" t="n">
        <f aca="false">AVERAGE(H69:H79)</f>
        <v>1.98444444444444</v>
      </c>
      <c r="I85" s="35" t="n">
        <f aca="false">AVERAGE(I69:I79)</f>
        <v>1.91111111111111</v>
      </c>
      <c r="J85" s="35" t="n">
        <f aca="false">AVERAGE(J69:J79)</f>
        <v>1.9675</v>
      </c>
      <c r="K85" s="35" t="n">
        <f aca="false">AVERAGE(K69:K79)</f>
        <v>2.15222222222222</v>
      </c>
      <c r="L85" s="35" t="n">
        <f aca="false">AVERAGE(L69:L79)</f>
        <v>2.43111111111111</v>
      </c>
      <c r="M85" s="35" t="n">
        <f aca="false">AVERAGE(M69:M79)</f>
        <v>2.67777777777778</v>
      </c>
      <c r="N85" s="35"/>
      <c r="O85" s="35"/>
      <c r="P85" s="35"/>
      <c r="Q85" s="35"/>
      <c r="R85" s="35"/>
      <c r="S85" s="35"/>
      <c r="T85" s="35"/>
      <c r="U85" s="35"/>
      <c r="V85" s="35"/>
      <c r="W85" s="35"/>
    </row>
    <row r="86" customFormat="false" ht="12.75" hidden="false" customHeight="false" outlineLevel="0" collapsed="false"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</row>
    <row r="87" customFormat="false" ht="12.75" hidden="false" customHeight="false" outlineLevel="0" collapsed="false">
      <c r="A87" s="2" t="str">
        <f aca="false">pipe2</f>
        <v>NYMEX</v>
      </c>
      <c r="B87" s="2"/>
      <c r="C87" s="30" t="s">
        <v>234</v>
      </c>
      <c r="D87" s="30"/>
      <c r="E87" s="30" t="s">
        <v>235</v>
      </c>
      <c r="F87" s="30" t="s">
        <v>236</v>
      </c>
      <c r="G87" s="30" t="s">
        <v>237</v>
      </c>
      <c r="H87" s="30" t="s">
        <v>238</v>
      </c>
      <c r="I87" s="30" t="s">
        <v>239</v>
      </c>
      <c r="J87" s="30" t="s">
        <v>240</v>
      </c>
      <c r="K87" s="30" t="s">
        <v>241</v>
      </c>
      <c r="L87" s="30" t="s">
        <v>242</v>
      </c>
      <c r="M87" s="30" t="s">
        <v>243</v>
      </c>
      <c r="N87" s="30"/>
      <c r="O87" s="30"/>
      <c r="P87" s="30"/>
      <c r="Q87" s="30"/>
      <c r="R87" s="30"/>
      <c r="S87" s="30"/>
      <c r="T87" s="30"/>
      <c r="U87" s="30"/>
      <c r="V87" s="30"/>
      <c r="W87" s="30"/>
    </row>
    <row r="88" customFormat="false" ht="12.75" hidden="false" customHeight="false" outlineLevel="0" collapsed="false">
      <c r="A88" s="31" t="n">
        <v>1990</v>
      </c>
      <c r="B88" s="31"/>
      <c r="C88" s="32" t="s">
        <v>233</v>
      </c>
      <c r="D88" s="32"/>
      <c r="E88" s="32" t="s">
        <v>233</v>
      </c>
      <c r="F88" s="32" t="s">
        <v>233</v>
      </c>
      <c r="G88" s="32" t="s">
        <v>233</v>
      </c>
      <c r="H88" s="32" t="n">
        <f aca="false">VLOOKUP(H105,IFERCPRICES,HLOOKUP($A$87,IFERCPRICES,2,FALSE()),FALSE())</f>
        <v>1.51</v>
      </c>
      <c r="I88" s="32" t="n">
        <f aca="false">VLOOKUP(I105,IFERCPRICES,HLOOKUP($A$87,IFERCPRICES,2,FALSE()),FALSE())</f>
        <v>1.426</v>
      </c>
      <c r="J88" s="32" t="n">
        <f aca="false">VLOOKUP(J105,IFERCPRICES,HLOOKUP($A$87,IFERCPRICES,2,FALSE()),FALSE())</f>
        <v>1.428</v>
      </c>
      <c r="K88" s="32" t="n">
        <f aca="false">VLOOKUP(K105,IFERCPRICES,HLOOKUP($A$87,IFERCPRICES,2,FALSE()),FALSE())</f>
        <v>1.555</v>
      </c>
      <c r="L88" s="32" t="n">
        <f aca="false">VLOOKUP(L105,IFERCPRICES,HLOOKUP($A$87,IFERCPRICES,2,FALSE()),FALSE())</f>
        <v>1.97</v>
      </c>
      <c r="M88" s="32" t="n">
        <f aca="false">VLOOKUP(M105,IFERCPRICES,HLOOKUP($A$87,IFERCPRICES,2,FALSE()),FALSE())</f>
        <v>2.38</v>
      </c>
      <c r="N88" s="32"/>
      <c r="O88" s="32"/>
      <c r="P88" s="32"/>
      <c r="Q88" s="32"/>
      <c r="R88" s="32"/>
      <c r="S88" s="32"/>
      <c r="T88" s="32"/>
      <c r="U88" s="32"/>
      <c r="V88" s="32"/>
      <c r="W88" s="32"/>
    </row>
    <row r="89" customFormat="false" ht="12.75" hidden="false" customHeight="false" outlineLevel="0" collapsed="false">
      <c r="A89" s="31" t="n">
        <v>1991</v>
      </c>
      <c r="B89" s="31"/>
      <c r="C89" s="32" t="n">
        <f aca="false">VLOOKUP(C106,IFERCPRICES,HLOOKUP($A$87,IFERCPRICES,2,FALSE()),FALSE())</f>
        <v>2.046</v>
      </c>
      <c r="D89" s="32"/>
      <c r="E89" s="32" t="n">
        <f aca="false">VLOOKUP(E106,IFERCPRICES,HLOOKUP($A$87,IFERCPRICES,2,FALSE()),FALSE())</f>
        <v>1.391</v>
      </c>
      <c r="F89" s="32" t="n">
        <f aca="false">VLOOKUP(F106,IFERCPRICES,HLOOKUP($A$87,IFERCPRICES,2,FALSE()),FALSE())</f>
        <v>1.35</v>
      </c>
      <c r="G89" s="32" t="n">
        <f aca="false">VLOOKUP(G106,IFERCPRICES,HLOOKUP($A$87,IFERCPRICES,2,FALSE()),FALSE())</f>
        <v>1.336</v>
      </c>
      <c r="H89" s="32" t="n">
        <f aca="false">VLOOKUP(H106,IFERCPRICES,HLOOKUP($A$87,IFERCPRICES,2,FALSE()),FALSE())</f>
        <v>1.167</v>
      </c>
      <c r="I89" s="32" t="n">
        <f aca="false">VLOOKUP(I106,IFERCPRICES,HLOOKUP($A$87,IFERCPRICES,2,FALSE()),FALSE())</f>
        <v>1.195</v>
      </c>
      <c r="J89" s="32" t="n">
        <f aca="false">VLOOKUP(J106,IFERCPRICES,HLOOKUP($A$87,IFERCPRICES,2,FALSE()),FALSE())</f>
        <v>1.42</v>
      </c>
      <c r="K89" s="32" t="n">
        <f aca="false">VLOOKUP(K106,IFERCPRICES,HLOOKUP($A$87,IFERCPRICES,2,FALSE()),FALSE())</f>
        <v>1.8</v>
      </c>
      <c r="L89" s="32" t="n">
        <f aca="false">VLOOKUP(L106,IFERCPRICES,HLOOKUP($A$87,IFERCPRICES,2,FALSE()),FALSE())</f>
        <v>1.772</v>
      </c>
      <c r="M89" s="32" t="n">
        <f aca="false">VLOOKUP(M106,IFERCPRICES,HLOOKUP($A$87,IFERCPRICES,2,FALSE()),FALSE())</f>
        <v>1.987</v>
      </c>
      <c r="N89" s="32"/>
      <c r="O89" s="32"/>
      <c r="P89" s="32"/>
      <c r="Q89" s="32"/>
      <c r="R89" s="32"/>
      <c r="S89" s="32"/>
      <c r="T89" s="32"/>
      <c r="U89" s="32"/>
      <c r="V89" s="32"/>
      <c r="W89" s="32"/>
    </row>
    <row r="90" customFormat="false" ht="12.75" hidden="false" customHeight="false" outlineLevel="0" collapsed="false">
      <c r="A90" s="31" t="n">
        <v>1992</v>
      </c>
      <c r="B90" s="31"/>
      <c r="C90" s="32" t="n">
        <f aca="false">VLOOKUP(C107,IFERCPRICES,HLOOKUP($A$87,IFERCPRICES,2,FALSE()),FALSE())</f>
        <v>1.695</v>
      </c>
      <c r="D90" s="32"/>
      <c r="E90" s="32" t="n">
        <f aca="false">VLOOKUP(E107,IFERCPRICES,HLOOKUP($A$87,IFERCPRICES,2,FALSE()),FALSE())</f>
        <v>1.418</v>
      </c>
      <c r="F90" s="32" t="n">
        <f aca="false">VLOOKUP(F107,IFERCPRICES,HLOOKUP($A$87,IFERCPRICES,2,FALSE()),FALSE())</f>
        <v>1.596</v>
      </c>
      <c r="G90" s="32" t="n">
        <f aca="false">VLOOKUP(G107,IFERCPRICES,HLOOKUP($A$87,IFERCPRICES,2,FALSE()),FALSE())</f>
        <v>1.685</v>
      </c>
      <c r="H90" s="32" t="n">
        <f aca="false">VLOOKUP(H107,IFERCPRICES,HLOOKUP($A$87,IFERCPRICES,2,FALSE()),FALSE())</f>
        <v>1.517</v>
      </c>
      <c r="I90" s="32" t="n">
        <f aca="false">VLOOKUP(I107,IFERCPRICES,HLOOKUP($A$87,IFERCPRICES,2,FALSE()),FALSE())</f>
        <v>1.939</v>
      </c>
      <c r="J90" s="32" t="n">
        <f aca="false">VLOOKUP(J107,IFERCPRICES,HLOOKUP($A$87,IFERCPRICES,2,FALSE()),FALSE())</f>
        <v>1.987</v>
      </c>
      <c r="K90" s="32" t="n">
        <f aca="false">VLOOKUP(K107,IFERCPRICES,HLOOKUP($A$87,IFERCPRICES,2,FALSE()),FALSE())</f>
        <v>2.743</v>
      </c>
      <c r="L90" s="32" t="n">
        <f aca="false">VLOOKUP(L107,IFERCPRICES,HLOOKUP($A$87,IFERCPRICES,2,FALSE()),FALSE())</f>
        <v>2.499</v>
      </c>
      <c r="M90" s="32" t="n">
        <f aca="false">VLOOKUP(M107,IFERCPRICES,HLOOKUP($A$87,IFERCPRICES,2,FALSE()),FALSE())</f>
        <v>2.332</v>
      </c>
      <c r="N90" s="32"/>
      <c r="O90" s="32"/>
      <c r="P90" s="32"/>
      <c r="Q90" s="32"/>
      <c r="R90" s="32"/>
      <c r="S90" s="32"/>
      <c r="T90" s="32"/>
      <c r="U90" s="32"/>
      <c r="V90" s="32"/>
      <c r="W90" s="32"/>
    </row>
    <row r="91" customFormat="false" ht="12.75" hidden="false" customHeight="false" outlineLevel="0" collapsed="false">
      <c r="A91" s="31" t="n">
        <v>1993</v>
      </c>
      <c r="B91" s="31"/>
      <c r="C91" s="32" t="n">
        <f aca="false">VLOOKUP(C108,IFERCPRICES,HLOOKUP($A$87,IFERCPRICES,2,FALSE()),FALSE())</f>
        <v>2.003</v>
      </c>
      <c r="D91" s="32"/>
      <c r="E91" s="32" t="n">
        <f aca="false">VLOOKUP(E108,IFERCPRICES,HLOOKUP($A$87,IFERCPRICES,2,FALSE()),FALSE())</f>
        <v>2.224</v>
      </c>
      <c r="F91" s="32" t="n">
        <f aca="false">VLOOKUP(F108,IFERCPRICES,HLOOKUP($A$87,IFERCPRICES,2,FALSE()),FALSE())</f>
        <v>2.758</v>
      </c>
      <c r="G91" s="32" t="n">
        <f aca="false">VLOOKUP(G108,IFERCPRICES,HLOOKUP($A$87,IFERCPRICES,2,FALSE()),FALSE())</f>
        <v>2.119</v>
      </c>
      <c r="H91" s="32" t="n">
        <f aca="false">VLOOKUP(H108,IFERCPRICES,HLOOKUP($A$87,IFERCPRICES,2,FALSE()),FALSE())</f>
        <v>1.918</v>
      </c>
      <c r="I91" s="32" t="n">
        <f aca="false">VLOOKUP(I108,IFERCPRICES,HLOOKUP($A$87,IFERCPRICES,2,FALSE()),FALSE())</f>
        <v>2.121</v>
      </c>
      <c r="J91" s="32" t="n">
        <f aca="false">VLOOKUP(J108,IFERCPRICES,HLOOKUP($A$87,IFERCPRICES,2,FALSE()),FALSE())</f>
        <v>2.401</v>
      </c>
      <c r="K91" s="32" t="n">
        <f aca="false">VLOOKUP(K108,IFERCPRICES,HLOOKUP($A$87,IFERCPRICES,2,FALSE()),FALSE())</f>
        <v>2.066</v>
      </c>
      <c r="L91" s="32" t="n">
        <f aca="false">VLOOKUP(L108,IFERCPRICES,HLOOKUP($A$87,IFERCPRICES,2,FALSE()),FALSE())</f>
        <v>2.155</v>
      </c>
      <c r="M91" s="32" t="n">
        <f aca="false">VLOOKUP(M108,IFERCPRICES,HLOOKUP($A$87,IFERCPRICES,2,FALSE()),FALSE())</f>
        <v>2.385</v>
      </c>
      <c r="N91" s="32"/>
      <c r="O91" s="32"/>
      <c r="P91" s="32"/>
      <c r="Q91" s="32"/>
      <c r="R91" s="32"/>
      <c r="S91" s="32"/>
      <c r="T91" s="32"/>
      <c r="U91" s="32"/>
      <c r="V91" s="32"/>
      <c r="W91" s="32"/>
    </row>
    <row r="92" customFormat="false" ht="12.75" hidden="false" customHeight="false" outlineLevel="0" collapsed="false">
      <c r="A92" s="31" t="n">
        <v>1994</v>
      </c>
      <c r="B92" s="31"/>
      <c r="C92" s="32" t="n">
        <f aca="false">VLOOKUP(C109,IFERCPRICES,HLOOKUP($A$87,IFERCPRICES,2,FALSE()),FALSE())</f>
        <v>2.022</v>
      </c>
      <c r="D92" s="32"/>
      <c r="E92" s="32" t="n">
        <f aca="false">VLOOKUP(E109,IFERCPRICES,HLOOKUP($A$87,IFERCPRICES,2,FALSE()),FALSE())</f>
        <v>1.981</v>
      </c>
      <c r="F92" s="32" t="n">
        <f aca="false">VLOOKUP(F109,IFERCPRICES,HLOOKUP($A$87,IFERCPRICES,2,FALSE()),FALSE())</f>
        <v>2.076</v>
      </c>
      <c r="G92" s="32" t="n">
        <f aca="false">VLOOKUP(G109,IFERCPRICES,HLOOKUP($A$87,IFERCPRICES,2,FALSE()),FALSE())</f>
        <v>1.851</v>
      </c>
      <c r="H92" s="32" t="n">
        <f aca="false">VLOOKUP(H109,IFERCPRICES,HLOOKUP($A$87,IFERCPRICES,2,FALSE()),FALSE())</f>
        <v>1.966</v>
      </c>
      <c r="I92" s="32" t="n">
        <f aca="false">VLOOKUP(I109,IFERCPRICES,HLOOKUP($A$87,IFERCPRICES,2,FALSE()),FALSE())</f>
        <v>1.789</v>
      </c>
      <c r="J92" s="32" t="n">
        <f aca="false">VLOOKUP(J109,IFERCPRICES,HLOOKUP($A$87,IFERCPRICES,2,FALSE()),FALSE())</f>
        <v>1.484</v>
      </c>
      <c r="K92" s="32" t="n">
        <f aca="false">VLOOKUP(K109,IFERCPRICES,HLOOKUP($A$87,IFERCPRICES,2,FALSE()),FALSE())</f>
        <v>1.406</v>
      </c>
      <c r="L92" s="32" t="n">
        <f aca="false">VLOOKUP(L109,IFERCPRICES,HLOOKUP($A$87,IFERCPRICES,2,FALSE()),FALSE())</f>
        <v>1.683</v>
      </c>
      <c r="M92" s="32" t="n">
        <f aca="false">VLOOKUP(M109,IFERCPRICES,HLOOKUP($A$87,IFERCPRICES,2,FALSE()),FALSE())</f>
        <v>1.661</v>
      </c>
      <c r="N92" s="32"/>
      <c r="O92" s="32"/>
      <c r="P92" s="32"/>
      <c r="Q92" s="32"/>
      <c r="R92" s="32"/>
      <c r="S92" s="32"/>
      <c r="T92" s="32"/>
      <c r="U92" s="32"/>
      <c r="V92" s="32"/>
      <c r="W92" s="32"/>
    </row>
    <row r="93" customFormat="false" ht="12.75" hidden="false" customHeight="false" outlineLevel="0" collapsed="false">
      <c r="A93" s="31" t="n">
        <v>1995</v>
      </c>
      <c r="B93" s="31"/>
      <c r="C93" s="32" t="n">
        <f aca="false">VLOOKUP(C110,IFERCPRICES,HLOOKUP($A$87,IFERCPRICES,2,FALSE()),FALSE())</f>
        <v>1.639</v>
      </c>
      <c r="D93" s="32"/>
      <c r="E93" s="32" t="n">
        <f aca="false">VLOOKUP(E110,IFERCPRICES,HLOOKUP($A$87,IFERCPRICES,2,FALSE()),FALSE())</f>
        <v>1.566</v>
      </c>
      <c r="F93" s="32" t="n">
        <f aca="false">VLOOKUP(F110,IFERCPRICES,HLOOKUP($A$87,IFERCPRICES,2,FALSE()),FALSE())</f>
        <v>1.672</v>
      </c>
      <c r="G93" s="32" t="n">
        <f aca="false">VLOOKUP(G110,IFERCPRICES,HLOOKUP($A$87,IFERCPRICES,2,FALSE()),FALSE())</f>
        <v>1.757</v>
      </c>
      <c r="H93" s="32" t="n">
        <f aca="false">VLOOKUP(H110,IFERCPRICES,HLOOKUP($A$87,IFERCPRICES,2,FALSE()),FALSE())</f>
        <v>1.532</v>
      </c>
      <c r="I93" s="32" t="n">
        <f aca="false">VLOOKUP(I110,IFERCPRICES,HLOOKUP($A$87,IFERCPRICES,2,FALSE()),FALSE())</f>
        <v>1.385</v>
      </c>
      <c r="J93" s="32" t="n">
        <f aca="false">VLOOKUP(J110,IFERCPRICES,HLOOKUP($A$87,IFERCPRICES,2,FALSE()),FALSE())</f>
        <v>1.575</v>
      </c>
      <c r="K93" s="32" t="n">
        <f aca="false">VLOOKUP(K110,IFERCPRICES,HLOOKUP($A$87,IFERCPRICES,2,FALSE()),FALSE())</f>
        <v>1.644</v>
      </c>
      <c r="L93" s="32" t="n">
        <f aca="false">VLOOKUP(L110,IFERCPRICES,HLOOKUP($A$87,IFERCPRICES,2,FALSE()),FALSE())</f>
        <v>1.772</v>
      </c>
      <c r="M93" s="32" t="n">
        <f aca="false">VLOOKUP(M110,IFERCPRICES,HLOOKUP($A$87,IFERCPRICES,2,FALSE()),FALSE())</f>
        <v>2.241</v>
      </c>
      <c r="N93" s="32"/>
      <c r="O93" s="32"/>
      <c r="P93" s="32"/>
      <c r="Q93" s="32"/>
      <c r="R93" s="32"/>
      <c r="S93" s="32"/>
      <c r="T93" s="32"/>
      <c r="U93" s="32"/>
      <c r="V93" s="32"/>
      <c r="W93" s="32"/>
    </row>
    <row r="94" customFormat="false" ht="12.75" hidden="false" customHeight="false" outlineLevel="0" collapsed="false">
      <c r="A94" s="31" t="n">
        <v>1996</v>
      </c>
      <c r="B94" s="31"/>
      <c r="C94" s="32" t="n">
        <f aca="false">VLOOKUP(C111,IFERCPRICES,HLOOKUP($A$87,IFERCPRICES,2,FALSE()),FALSE())</f>
        <v>3.448</v>
      </c>
      <c r="D94" s="32"/>
      <c r="E94" s="32" t="n">
        <f aca="false">VLOOKUP(E111,IFERCPRICES,HLOOKUP($A$87,IFERCPRICES,2,FALSE()),FALSE())</f>
        <v>2.779</v>
      </c>
      <c r="F94" s="32" t="n">
        <f aca="false">VLOOKUP(F111,IFERCPRICES,HLOOKUP($A$87,IFERCPRICES,2,FALSE()),FALSE())</f>
        <v>2.214</v>
      </c>
      <c r="G94" s="32" t="n">
        <f aca="false">VLOOKUP(G111,IFERCPRICES,HLOOKUP($A$87,IFERCPRICES,2,FALSE()),FALSE())</f>
        <v>2.361</v>
      </c>
      <c r="H94" s="32" t="n">
        <f aca="false">VLOOKUP(H111,IFERCPRICES,HLOOKUP($A$87,IFERCPRICES,2,FALSE()),FALSE())</f>
        <v>2.646</v>
      </c>
      <c r="I94" s="32" t="n">
        <f aca="false">VLOOKUP(I111,IFERCPRICES,HLOOKUP($A$87,IFERCPRICES,2,FALSE()),FALSE())</f>
        <v>2.322</v>
      </c>
      <c r="J94" s="32" t="n">
        <f aca="false">VLOOKUP(J111,IFERCPRICES,HLOOKUP($A$87,IFERCPRICES,2,FALSE()),FALSE())</f>
        <v>1.853</v>
      </c>
      <c r="K94" s="32" t="n">
        <f aca="false">VLOOKUP(K111,IFERCPRICES,HLOOKUP($A$87,IFERCPRICES,2,FALSE()),FALSE())</f>
        <v>1.828</v>
      </c>
      <c r="L94" s="32" t="n">
        <f aca="false">VLOOKUP(L111,IFERCPRICES,HLOOKUP($A$87,IFERCPRICES,2,FALSE()),FALSE())</f>
        <v>2.652</v>
      </c>
      <c r="M94" s="32" t="n">
        <f aca="false">VLOOKUP(M111,IFERCPRICES,HLOOKUP($A$87,IFERCPRICES,2,FALSE()),FALSE())</f>
        <v>3.901</v>
      </c>
      <c r="N94" s="32"/>
      <c r="O94" s="32"/>
      <c r="P94" s="32"/>
      <c r="Q94" s="32"/>
      <c r="R94" s="32"/>
      <c r="S94" s="32"/>
      <c r="T94" s="32"/>
      <c r="U94" s="32"/>
      <c r="V94" s="32"/>
      <c r="W94" s="32"/>
    </row>
    <row r="95" customFormat="false" ht="12.75" hidden="false" customHeight="false" outlineLevel="0" collapsed="false">
      <c r="A95" s="31" t="n">
        <v>1997</v>
      </c>
      <c r="B95" s="31"/>
      <c r="C95" s="32" t="n">
        <f aca="false">VLOOKUP(C112,IFERCPRICES,HLOOKUP($A$87,IFERCPRICES,2,FALSE()),FALSE())</f>
        <v>3.998</v>
      </c>
      <c r="D95" s="32"/>
      <c r="E95" s="32" t="n">
        <f aca="false">VLOOKUP(E112,IFERCPRICES,HLOOKUP($A$87,IFERCPRICES,2,FALSE()),FALSE())</f>
        <v>1.807</v>
      </c>
      <c r="F95" s="32" t="n">
        <f aca="false">VLOOKUP(F112,IFERCPRICES,HLOOKUP($A$87,IFERCPRICES,2,FALSE()),FALSE())</f>
        <v>2.122</v>
      </c>
      <c r="G95" s="32" t="n">
        <f aca="false">VLOOKUP(G112,IFERCPRICES,HLOOKUP($A$87,IFERCPRICES,2,FALSE()),FALSE())</f>
        <v>2.346</v>
      </c>
      <c r="H95" s="32" t="n">
        <f aca="false">VLOOKUP(H112,IFERCPRICES,HLOOKUP($A$87,IFERCPRICES,2,FALSE()),FALSE())</f>
        <v>2.145</v>
      </c>
      <c r="I95" s="32" t="n">
        <f aca="false">VLOOKUP(I112,IFERCPRICES,HLOOKUP($A$87,IFERCPRICES,2,FALSE()),FALSE())</f>
        <v>2.161</v>
      </c>
      <c r="J95" s="32" t="n">
        <f aca="false">VLOOKUP(J112,IFERCPRICES,HLOOKUP($A$87,IFERCPRICES,2,FALSE()),FALSE())</f>
        <v>2.515</v>
      </c>
      <c r="K95" s="32" t="n">
        <f aca="false">VLOOKUP(K112,IFERCPRICES,HLOOKUP($A$87,IFERCPRICES,2,FALSE()),FALSE())</f>
        <v>3.346</v>
      </c>
      <c r="L95" s="32" t="n">
        <f aca="false">VLOOKUP(L112,IFERCPRICES,HLOOKUP($A$87,IFERCPRICES,2,FALSE()),FALSE())</f>
        <v>3.266</v>
      </c>
      <c r="M95" s="32" t="n">
        <f aca="false">VLOOKUP(M112,IFERCPRICES,HLOOKUP($A$87,IFERCPRICES,2,FALSE()),FALSE())</f>
        <v>2.577</v>
      </c>
      <c r="N95" s="32"/>
      <c r="O95" s="32"/>
      <c r="P95" s="32"/>
      <c r="Q95" s="32"/>
      <c r="R95" s="32"/>
      <c r="S95" s="32"/>
      <c r="T95" s="32"/>
      <c r="U95" s="32"/>
      <c r="V95" s="32"/>
      <c r="W95" s="32"/>
    </row>
    <row r="96" customFormat="false" ht="12.75" hidden="false" customHeight="false" outlineLevel="0" collapsed="false">
      <c r="A96" s="31" t="n">
        <v>1998</v>
      </c>
      <c r="B96" s="31"/>
      <c r="C96" s="32" t="n">
        <f aca="false">VLOOKUP(C113,IFERCPRICES,HLOOKUP($A$87,IFERCPRICES,2,FALSE()),FALSE())</f>
        <v>2.309</v>
      </c>
      <c r="D96" s="32"/>
      <c r="E96" s="32" t="n">
        <f aca="false">VLOOKUP(E113,IFERCPRICES,HLOOKUP($A$87,IFERCPRICES,2,FALSE()),FALSE())</f>
        <v>2.3</v>
      </c>
      <c r="F96" s="32" t="n">
        <f aca="false">VLOOKUP(F113,IFERCPRICES,HLOOKUP($A$87,IFERCPRICES,2,FALSE()),FALSE())</f>
        <v>2.262</v>
      </c>
      <c r="G96" s="32" t="n">
        <f aca="false">VLOOKUP(G113,IFERCPRICES,HLOOKUP($A$87,IFERCPRICES,2,FALSE()),FALSE())</f>
        <v>2.017</v>
      </c>
      <c r="H96" s="32" t="n">
        <f aca="false">VLOOKUP(H113,IFERCPRICES,HLOOKUP($A$87,IFERCPRICES,2,FALSE()),FALSE())</f>
        <v>2.358</v>
      </c>
      <c r="I96" s="32" t="n">
        <f aca="false">VLOOKUP(I113,IFERCPRICES,HLOOKUP($A$87,IFERCPRICES,2,FALSE()),FALSE())</f>
        <v>1.932</v>
      </c>
      <c r="J96" s="32" t="n">
        <f aca="false">VLOOKUP(J113,IFERCPRICES,HLOOKUP($A$87,IFERCPRICES,2,FALSE()),FALSE())</f>
        <v>1.672</v>
      </c>
      <c r="K96" s="32" t="n">
        <f aca="false">VLOOKUP(K113,IFERCPRICES,HLOOKUP($A$87,IFERCPRICES,2,FALSE()),FALSE())</f>
        <v>2.031</v>
      </c>
      <c r="L96" s="32" t="n">
        <f aca="false">VLOOKUP(L113,IFERCPRICES,HLOOKUP($A$87,IFERCPRICES,2,FALSE()),FALSE())</f>
        <v>1.972</v>
      </c>
      <c r="M96" s="32" t="n">
        <f aca="false">VLOOKUP(M113,IFERCPRICES,HLOOKUP($A$87,IFERCPRICES,2,FALSE()),FALSE())</f>
        <v>2.149</v>
      </c>
      <c r="N96" s="32"/>
      <c r="O96" s="32"/>
      <c r="P96" s="32"/>
      <c r="Q96" s="32"/>
      <c r="R96" s="32"/>
      <c r="S96" s="32"/>
      <c r="T96" s="32"/>
      <c r="U96" s="32"/>
      <c r="V96" s="32"/>
      <c r="W96" s="32"/>
    </row>
    <row r="97" customFormat="false" ht="12.75" hidden="false" customHeight="false" outlineLevel="0" collapsed="false">
      <c r="A97" s="31" t="n">
        <v>1999</v>
      </c>
      <c r="B97" s="31"/>
      <c r="C97" s="32" t="n">
        <f aca="false">VLOOKUP(C114,IFERCPRICES,HLOOKUP($A$87,IFERCPRICES,2,FALSE()),FALSE())</f>
        <v>1.765</v>
      </c>
      <c r="D97" s="32"/>
      <c r="E97" s="32" t="n">
        <f aca="false">VLOOKUP(E114,IFERCPRICES,HLOOKUP($A$87,IFERCPRICES,2,FALSE()),FALSE())</f>
        <v>1.852</v>
      </c>
      <c r="F97" s="32" t="n">
        <f aca="false">VLOOKUP(F114,IFERCPRICES,HLOOKUP($A$87,IFERCPRICES,2,FALSE()),FALSE())</f>
        <v>2.348</v>
      </c>
      <c r="G97" s="32" t="n">
        <f aca="false">VLOOKUP(G114,IFERCPRICES,HLOOKUP($A$87,IFERCPRICES,2,FALSE()),FALSE())</f>
        <v>2.226</v>
      </c>
      <c r="H97" s="32" t="n">
        <f aca="false">VLOOKUP(H114,IFERCPRICES,HLOOKUP($A$87,IFERCPRICES,2,FALSE()),FALSE())</f>
        <v>2.262</v>
      </c>
      <c r="I97" s="32" t="n">
        <f aca="false">VLOOKUP(I114,IFERCPRICES,HLOOKUP($A$87,IFERCPRICES,2,FALSE()),FALSE())</f>
        <v>2.601</v>
      </c>
      <c r="J97" s="32" t="n">
        <f aca="false">VLOOKUP(J114,IFERCPRICES,HLOOKUP($A$87,IFERCPRICES,2,FALSE()),FALSE())</f>
        <v>2.912</v>
      </c>
      <c r="K97" s="32" t="n">
        <f aca="false">VLOOKUP(K114,IFERCPRICES,HLOOKUP($A$87,IFERCPRICES,2,FALSE()),FALSE())</f>
        <v>2.56</v>
      </c>
      <c r="L97" s="32" t="n">
        <f aca="false">VLOOKUP(L114,IFERCPRICES,HLOOKUP($A$87,IFERCPRICES,2,FALSE()),FALSE())</f>
        <v>3.092</v>
      </c>
      <c r="M97" s="32" t="n">
        <f aca="false">VLOOKUP(M114,IFERCPRICES,HLOOKUP($A$87,IFERCPRICES,2,FALSE()),FALSE())</f>
        <v>2.12</v>
      </c>
      <c r="N97" s="32"/>
      <c r="O97" s="32"/>
      <c r="P97" s="32"/>
      <c r="Q97" s="32"/>
      <c r="R97" s="32"/>
      <c r="S97" s="32"/>
      <c r="T97" s="32"/>
      <c r="U97" s="32"/>
      <c r="V97" s="32"/>
      <c r="W97" s="32"/>
    </row>
    <row r="98" customFormat="false" ht="12.75" hidden="false" customHeight="false" outlineLevel="0" collapsed="false">
      <c r="A98" s="31" t="n">
        <v>2000</v>
      </c>
      <c r="B98" s="31"/>
      <c r="C98" s="32" t="n">
        <f aca="false">VLOOKUP(C115,IFERCPRICES,HLOOKUP($A$87,IFERCPRICES,2,FALSE()),FALSE())</f>
        <v>2.344</v>
      </c>
      <c r="D98" s="32"/>
      <c r="E98" s="32" t="n">
        <f aca="false">VLOOKUP(E115,IFERCPRICES,HLOOKUP($A$87,IFERCPRICES,2,FALSE()),FALSE())</f>
        <v>2.9</v>
      </c>
      <c r="F98" s="32" t="n">
        <f aca="false">VLOOKUP(F115,IFERCPRICES,HLOOKUP($A$87,IFERCPRICES,2,FALSE()),FALSE())</f>
        <v>3.089</v>
      </c>
      <c r="G98" s="32" t="n">
        <f aca="false">VLOOKUP(G115,IFERCPRICES,HLOOKUP($A$87,IFERCPRICES,2,FALSE()),FALSE())</f>
        <v>4.406</v>
      </c>
      <c r="H98" s="32" t="n">
        <f aca="false">VLOOKUP(H115,IFERCPRICES,HLOOKUP($A$87,IFERCPRICES,2,FALSE()),FALSE())</f>
        <v>4.369</v>
      </c>
      <c r="I98" s="32" t="n">
        <f aca="false">VLOOKUP(I115,IFERCPRICES,HLOOKUP($A$87,IFERCPRICES,2,FALSE()),FALSE())</f>
        <v>3.82</v>
      </c>
      <c r="J98" s="32" t="n">
        <f aca="false">VLOOKUP(J115,IFERCPRICES,HLOOKUP($A$87,IFERCPRICES,2,FALSE()),FALSE())</f>
        <v>4.618</v>
      </c>
      <c r="K98" s="32" t="n">
        <f aca="false">VLOOKUP(K115,IFERCPRICES,HLOOKUP($A$87,IFERCPRICES,2,FALSE()),FALSE())</f>
        <v>5.312</v>
      </c>
      <c r="L98" s="32" t="n">
        <f aca="false">VLOOKUP(L115,IFERCPRICES,HLOOKUP($A$87,IFERCPRICES,2,FALSE()),FALSE())</f>
        <v>4.541</v>
      </c>
      <c r="M98" s="32" t="n">
        <f aca="false">VLOOKUP(M115,IFERCPRICES,HLOOKUP($A$87,IFERCPRICES,2,FALSE()),FALSE())</f>
        <v>6.016</v>
      </c>
      <c r="N98" s="32"/>
      <c r="O98" s="32"/>
      <c r="P98" s="32"/>
      <c r="Q98" s="32"/>
      <c r="R98" s="32"/>
      <c r="S98" s="32"/>
      <c r="T98" s="32"/>
      <c r="U98" s="32"/>
      <c r="V98" s="32"/>
      <c r="W98" s="32"/>
    </row>
    <row r="99" customFormat="false" ht="12.75" hidden="false" customHeight="false" outlineLevel="0" collapsed="false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</row>
    <row r="100" customFormat="false" ht="12.75" hidden="false" customHeight="false" outlineLevel="0" collapsed="false">
      <c r="A100" s="33" t="s">
        <v>229</v>
      </c>
      <c r="B100" s="33"/>
      <c r="C100" s="32" t="n">
        <f aca="false">MAX(C88:C96)</f>
        <v>3.998</v>
      </c>
      <c r="D100" s="32"/>
      <c r="E100" s="32" t="n">
        <f aca="false">MAX(E88:E96)</f>
        <v>2.779</v>
      </c>
      <c r="F100" s="32" t="n">
        <f aca="false">MAX(F88:F96)</f>
        <v>2.758</v>
      </c>
      <c r="G100" s="32" t="n">
        <f aca="false">MAX(G88:G96)</f>
        <v>2.361</v>
      </c>
      <c r="H100" s="32" t="n">
        <f aca="false">MAX(H88:H96)</f>
        <v>2.646</v>
      </c>
      <c r="I100" s="32" t="n">
        <f aca="false">MAX(I88:I96)</f>
        <v>2.322</v>
      </c>
      <c r="J100" s="32" t="n">
        <f aca="false">MAX(J88:J96)</f>
        <v>2.515</v>
      </c>
      <c r="K100" s="32" t="n">
        <f aca="false">MAX(K88:K96)</f>
        <v>3.346</v>
      </c>
      <c r="L100" s="32" t="n">
        <f aca="false">MAX(L88:L96)</f>
        <v>3.266</v>
      </c>
      <c r="M100" s="32" t="n">
        <f aca="false">MAX(M88:M96)</f>
        <v>3.901</v>
      </c>
      <c r="N100" s="32"/>
      <c r="O100" s="32"/>
      <c r="P100" s="32"/>
      <c r="Q100" s="32"/>
      <c r="R100" s="32"/>
      <c r="S100" s="32"/>
      <c r="T100" s="32"/>
      <c r="U100" s="32"/>
      <c r="V100" s="32"/>
      <c r="W100" s="32"/>
    </row>
    <row r="101" customFormat="false" ht="12.75" hidden="false" customHeight="false" outlineLevel="0" collapsed="false">
      <c r="A101" s="33" t="s">
        <v>230</v>
      </c>
      <c r="B101" s="33"/>
      <c r="C101" s="32" t="n">
        <f aca="false">MIN(C88:C96)</f>
        <v>1.639</v>
      </c>
      <c r="D101" s="32"/>
      <c r="E101" s="32" t="n">
        <f aca="false">MIN(E88:E96)</f>
        <v>1.391</v>
      </c>
      <c r="F101" s="32" t="n">
        <f aca="false">MIN(F88:F96)</f>
        <v>1.35</v>
      </c>
      <c r="G101" s="32" t="n">
        <f aca="false">MIN(G88:G96)</f>
        <v>1.336</v>
      </c>
      <c r="H101" s="32" t="n">
        <f aca="false">MIN(H88:H96)</f>
        <v>1.167</v>
      </c>
      <c r="I101" s="32" t="n">
        <f aca="false">MIN(I88:I96)</f>
        <v>1.195</v>
      </c>
      <c r="J101" s="32" t="n">
        <f aca="false">MIN(J88:J96)</f>
        <v>1.42</v>
      </c>
      <c r="K101" s="32" t="n">
        <f aca="false">MIN(K88:K96)</f>
        <v>1.406</v>
      </c>
      <c r="L101" s="32" t="n">
        <f aca="false">MIN(L88:L96)</f>
        <v>1.683</v>
      </c>
      <c r="M101" s="32" t="n">
        <f aca="false">MIN(M88:M96)</f>
        <v>1.661</v>
      </c>
      <c r="N101" s="32"/>
      <c r="O101" s="32"/>
      <c r="P101" s="32"/>
      <c r="Q101" s="32"/>
      <c r="R101" s="32"/>
      <c r="S101" s="32"/>
      <c r="T101" s="32"/>
      <c r="U101" s="32"/>
      <c r="V101" s="32"/>
      <c r="W101" s="32"/>
    </row>
    <row r="102" customFormat="false" ht="12.75" hidden="false" customHeight="false" outlineLevel="0" collapsed="false">
      <c r="A102" s="34" t="s">
        <v>231</v>
      </c>
      <c r="B102" s="34"/>
      <c r="C102" s="35" t="n">
        <f aca="false">AVERAGE(C86:C96)</f>
        <v>2.395</v>
      </c>
      <c r="D102" s="35"/>
      <c r="E102" s="35" t="n">
        <f aca="false">AVERAGE(E86:E96)</f>
        <v>1.93325</v>
      </c>
      <c r="F102" s="35" t="n">
        <f aca="false">AVERAGE(F86:F96)</f>
        <v>2.00625</v>
      </c>
      <c r="G102" s="35" t="n">
        <f aca="false">AVERAGE(G86:G96)</f>
        <v>1.934</v>
      </c>
      <c r="H102" s="35" t="n">
        <f aca="false">AVERAGE(H86:H96)</f>
        <v>1.86211111111111</v>
      </c>
      <c r="I102" s="35" t="n">
        <f aca="false">AVERAGE(I86:I96)</f>
        <v>1.80777777777778</v>
      </c>
      <c r="J102" s="35" t="n">
        <f aca="false">AVERAGE(J86:J96)</f>
        <v>1.815</v>
      </c>
      <c r="K102" s="35" t="n">
        <f aca="false">AVERAGE(K86:K96)</f>
        <v>2.04655555555556</v>
      </c>
      <c r="L102" s="35" t="n">
        <f aca="false">AVERAGE(L86:L96)</f>
        <v>2.19344444444444</v>
      </c>
      <c r="M102" s="35" t="n">
        <f aca="false">AVERAGE(M86:M96)</f>
        <v>2.40144444444444</v>
      </c>
      <c r="N102" s="35"/>
      <c r="O102" s="35"/>
      <c r="P102" s="35"/>
      <c r="Q102" s="35"/>
      <c r="R102" s="35"/>
      <c r="S102" s="35"/>
      <c r="T102" s="35"/>
      <c r="U102" s="35"/>
      <c r="V102" s="35"/>
      <c r="W102" s="35"/>
    </row>
    <row r="105" customFormat="false" ht="12.75" hidden="false" customHeight="false" outlineLevel="0" collapsed="false">
      <c r="C105" s="0" t="s">
        <v>71</v>
      </c>
      <c r="E105" s="0" t="s">
        <v>75</v>
      </c>
      <c r="F105" s="0" t="s">
        <v>76</v>
      </c>
      <c r="G105" s="0" t="s">
        <v>77</v>
      </c>
      <c r="H105" s="0" t="s">
        <v>78</v>
      </c>
      <c r="I105" s="0" t="s">
        <v>79</v>
      </c>
      <c r="J105" s="0" t="s">
        <v>80</v>
      </c>
      <c r="K105" s="0" t="s">
        <v>81</v>
      </c>
      <c r="L105" s="0" t="s">
        <v>82</v>
      </c>
      <c r="M105" s="0" t="s">
        <v>83</v>
      </c>
    </row>
    <row r="106" customFormat="false" ht="12.75" hidden="false" customHeight="false" outlineLevel="0" collapsed="false">
      <c r="C106" s="0" t="s">
        <v>84</v>
      </c>
      <c r="E106" s="0" t="s">
        <v>87</v>
      </c>
      <c r="F106" s="0" t="s">
        <v>88</v>
      </c>
      <c r="G106" s="0" t="s">
        <v>89</v>
      </c>
      <c r="H106" s="0" t="s">
        <v>90</v>
      </c>
      <c r="I106" s="0" t="s">
        <v>91</v>
      </c>
      <c r="J106" s="0" t="s">
        <v>92</v>
      </c>
      <c r="K106" s="0" t="s">
        <v>93</v>
      </c>
      <c r="L106" s="0" t="s">
        <v>94</v>
      </c>
      <c r="M106" s="0" t="s">
        <v>95</v>
      </c>
    </row>
    <row r="107" customFormat="false" ht="12.75" hidden="false" customHeight="false" outlineLevel="0" collapsed="false">
      <c r="C107" s="0" t="s">
        <v>96</v>
      </c>
      <c r="E107" s="0" t="s">
        <v>99</v>
      </c>
      <c r="F107" s="0" t="s">
        <v>100</v>
      </c>
      <c r="G107" s="0" t="s">
        <v>101</v>
      </c>
      <c r="H107" s="0" t="s">
        <v>102</v>
      </c>
      <c r="I107" s="0" t="s">
        <v>103</v>
      </c>
      <c r="J107" s="0" t="s">
        <v>104</v>
      </c>
      <c r="K107" s="0" t="s">
        <v>105</v>
      </c>
      <c r="L107" s="0" t="s">
        <v>106</v>
      </c>
      <c r="M107" s="0" t="s">
        <v>107</v>
      </c>
    </row>
    <row r="108" customFormat="false" ht="12.75" hidden="false" customHeight="false" outlineLevel="0" collapsed="false">
      <c r="C108" s="0" t="s">
        <v>108</v>
      </c>
      <c r="E108" s="0" t="s">
        <v>111</v>
      </c>
      <c r="F108" s="0" t="s">
        <v>112</v>
      </c>
      <c r="G108" s="0" t="s">
        <v>113</v>
      </c>
      <c r="H108" s="0" t="s">
        <v>114</v>
      </c>
      <c r="I108" s="0" t="s">
        <v>115</v>
      </c>
      <c r="J108" s="0" t="s">
        <v>116</v>
      </c>
      <c r="K108" s="0" t="s">
        <v>117</v>
      </c>
      <c r="L108" s="0" t="s">
        <v>118</v>
      </c>
      <c r="M108" s="0" t="s">
        <v>119</v>
      </c>
    </row>
    <row r="109" customFormat="false" ht="12.75" hidden="false" customHeight="false" outlineLevel="0" collapsed="false">
      <c r="C109" s="0" t="s">
        <v>120</v>
      </c>
      <c r="E109" s="0" t="s">
        <v>123</v>
      </c>
      <c r="F109" s="0" t="s">
        <v>124</v>
      </c>
      <c r="G109" s="0" t="s">
        <v>125</v>
      </c>
      <c r="H109" s="0" t="s">
        <v>126</v>
      </c>
      <c r="I109" s="0" t="s">
        <v>127</v>
      </c>
      <c r="J109" s="0" t="s">
        <v>128</v>
      </c>
      <c r="K109" s="0" t="s">
        <v>129</v>
      </c>
      <c r="L109" s="0" t="s">
        <v>130</v>
      </c>
      <c r="M109" s="0" t="s">
        <v>131</v>
      </c>
    </row>
    <row r="110" customFormat="false" ht="12.75" hidden="false" customHeight="false" outlineLevel="0" collapsed="false">
      <c r="C110" s="0" t="s">
        <v>132</v>
      </c>
      <c r="E110" s="0" t="s">
        <v>135</v>
      </c>
      <c r="F110" s="0" t="s">
        <v>136</v>
      </c>
      <c r="G110" s="0" t="s">
        <v>137</v>
      </c>
      <c r="H110" s="0" t="s">
        <v>138</v>
      </c>
      <c r="I110" s="0" t="s">
        <v>139</v>
      </c>
      <c r="J110" s="0" t="s">
        <v>140</v>
      </c>
      <c r="K110" s="0" t="s">
        <v>141</v>
      </c>
      <c r="L110" s="0" t="s">
        <v>142</v>
      </c>
      <c r="M110" s="0" t="s">
        <v>143</v>
      </c>
    </row>
    <row r="111" customFormat="false" ht="12.75" hidden="false" customHeight="false" outlineLevel="0" collapsed="false">
      <c r="C111" s="0" t="s">
        <v>144</v>
      </c>
      <c r="E111" s="0" t="s">
        <v>147</v>
      </c>
      <c r="F111" s="0" t="s">
        <v>148</v>
      </c>
      <c r="G111" s="0" t="s">
        <v>149</v>
      </c>
      <c r="H111" s="0" t="s">
        <v>150</v>
      </c>
      <c r="I111" s="0" t="s">
        <v>151</v>
      </c>
      <c r="J111" s="0" t="s">
        <v>152</v>
      </c>
      <c r="K111" s="0" t="s">
        <v>153</v>
      </c>
      <c r="L111" s="0" t="s">
        <v>154</v>
      </c>
      <c r="M111" s="0" t="s">
        <v>155</v>
      </c>
    </row>
    <row r="112" customFormat="false" ht="12.75" hidden="false" customHeight="false" outlineLevel="0" collapsed="false">
      <c r="C112" s="0" t="s">
        <v>156</v>
      </c>
      <c r="E112" s="0" t="s">
        <v>159</v>
      </c>
      <c r="F112" s="0" t="s">
        <v>160</v>
      </c>
      <c r="G112" s="0" t="s">
        <v>161</v>
      </c>
      <c r="H112" s="0" t="s">
        <v>162</v>
      </c>
      <c r="I112" s="0" t="s">
        <v>163</v>
      </c>
      <c r="J112" s="0" t="s">
        <v>164</v>
      </c>
      <c r="K112" s="0" t="s">
        <v>165</v>
      </c>
      <c r="L112" s="0" t="s">
        <v>166</v>
      </c>
      <c r="M112" s="0" t="s">
        <v>167</v>
      </c>
    </row>
    <row r="113" customFormat="false" ht="12.75" hidden="false" customHeight="false" outlineLevel="0" collapsed="false">
      <c r="C113" s="0" t="s">
        <v>168</v>
      </c>
      <c r="E113" s="0" t="s">
        <v>171</v>
      </c>
      <c r="F113" s="0" t="s">
        <v>172</v>
      </c>
      <c r="G113" s="0" t="s">
        <v>173</v>
      </c>
      <c r="H113" s="0" t="s">
        <v>174</v>
      </c>
      <c r="I113" s="0" t="s">
        <v>175</v>
      </c>
      <c r="J113" s="0" t="s">
        <v>176</v>
      </c>
      <c r="K113" s="0" t="s">
        <v>177</v>
      </c>
      <c r="L113" s="0" t="s">
        <v>178</v>
      </c>
      <c r="M113" s="0" t="s">
        <v>179</v>
      </c>
    </row>
    <row r="114" customFormat="false" ht="12.75" hidden="false" customHeight="false" outlineLevel="0" collapsed="false">
      <c r="C114" s="0" t="s">
        <v>180</v>
      </c>
      <c r="E114" s="0" t="s">
        <v>183</v>
      </c>
      <c r="F114" s="0" t="s">
        <v>225</v>
      </c>
      <c r="G114" s="0" t="s">
        <v>226</v>
      </c>
      <c r="H114" s="0" t="s">
        <v>186</v>
      </c>
      <c r="I114" s="0" t="s">
        <v>187</v>
      </c>
      <c r="J114" s="0" t="s">
        <v>188</v>
      </c>
      <c r="K114" s="0" t="s">
        <v>189</v>
      </c>
      <c r="L114" s="0" t="s">
        <v>190</v>
      </c>
      <c r="M114" s="0" t="s">
        <v>191</v>
      </c>
    </row>
    <row r="115" customFormat="false" ht="12.75" hidden="false" customHeight="false" outlineLevel="0" collapsed="false">
      <c r="C115" s="0" t="s">
        <v>192</v>
      </c>
      <c r="E115" s="0" t="s">
        <v>195</v>
      </c>
      <c r="F115" s="0" t="s">
        <v>227</v>
      </c>
      <c r="G115" s="0" t="s">
        <v>228</v>
      </c>
      <c r="H115" s="0" t="s">
        <v>198</v>
      </c>
      <c r="I115" s="0" t="s">
        <v>199</v>
      </c>
      <c r="J115" s="0" t="s">
        <v>200</v>
      </c>
      <c r="K115" s="0" t="s">
        <v>201</v>
      </c>
      <c r="L115" s="0" t="s">
        <v>202</v>
      </c>
      <c r="M115" s="0" t="s">
        <v>203</v>
      </c>
    </row>
    <row r="117" customFormat="false" ht="12.75" hidden="false" customHeight="false" outlineLevel="0" collapsed="false">
      <c r="C117" s="37" t="s">
        <v>234</v>
      </c>
      <c r="D117" s="37"/>
      <c r="E117" s="37" t="s">
        <v>235</v>
      </c>
      <c r="F117" s="37" t="s">
        <v>236</v>
      </c>
      <c r="G117" s="37" t="s">
        <v>237</v>
      </c>
      <c r="H117" s="37" t="s">
        <v>238</v>
      </c>
      <c r="I117" s="37" t="s">
        <v>239</v>
      </c>
      <c r="J117" s="37" t="s">
        <v>240</v>
      </c>
      <c r="K117" s="37" t="s">
        <v>241</v>
      </c>
      <c r="L117" s="37" t="s">
        <v>242</v>
      </c>
      <c r="M117" s="37" t="s">
        <v>243</v>
      </c>
      <c r="N117" s="37"/>
      <c r="O117" s="37"/>
      <c r="P117" s="37"/>
    </row>
    <row r="118" customFormat="false" ht="12.75" hidden="false" customHeight="false" outlineLevel="0" collapsed="false">
      <c r="C118" s="0" t="n">
        <f aca="false">IF(ISNUMBER(#REF!),1,0)</f>
        <v>0</v>
      </c>
      <c r="E118" s="0" t="n">
        <f aca="false">IF(ISNUMBER(#REF!),1,0)</f>
        <v>0</v>
      </c>
      <c r="F118" s="0" t="n">
        <f aca="false">IF(ISNUMBER(#REF!),1,0)</f>
        <v>0</v>
      </c>
      <c r="G118" s="0" t="n">
        <f aca="false">IF(ISNUMBER(#REF!),1,0)</f>
        <v>0</v>
      </c>
      <c r="H118" s="0" t="n">
        <f aca="false">IF(ISNUMBER(#REF!),1,0)</f>
        <v>0</v>
      </c>
      <c r="I118" s="0" t="n">
        <f aca="false">IF(ISNUMBER(#REF!),1,0)</f>
        <v>0</v>
      </c>
      <c r="J118" s="0" t="n">
        <f aca="false">IF(ISNUMBER(#REF!),1,0)</f>
        <v>0</v>
      </c>
      <c r="K118" s="0" t="n">
        <f aca="false">IF(ISNUMBER(#REF!),1,0)</f>
        <v>0</v>
      </c>
      <c r="L118" s="0" t="n">
        <f aca="false">IF(ISNUMBER(#REF!),1,0)</f>
        <v>0</v>
      </c>
      <c r="M118" s="0" t="n">
        <f aca="false">IF(ISNUMBER(#REF!),1,0)</f>
        <v>0</v>
      </c>
    </row>
    <row r="119" customFormat="false" ht="12.75" hidden="false" customHeight="false" outlineLevel="0" collapsed="false">
      <c r="C119" s="0" t="n">
        <f aca="false">IF(ISNUMBER(#REF!),1,0)</f>
        <v>0</v>
      </c>
      <c r="E119" s="0" t="n">
        <f aca="false">IF(ISNUMBER(#REF!),1,0)</f>
        <v>0</v>
      </c>
      <c r="F119" s="0" t="n">
        <f aca="false">IF(ISNUMBER(#REF!),1,0)</f>
        <v>0</v>
      </c>
      <c r="G119" s="0" t="n">
        <f aca="false">IF(ISNUMBER(#REF!),1,0)</f>
        <v>0</v>
      </c>
      <c r="H119" s="0" t="n">
        <f aca="false">IF(ISNUMBER(#REF!),1,0)</f>
        <v>0</v>
      </c>
      <c r="I119" s="0" t="n">
        <f aca="false">IF(ISNUMBER(#REF!),1,0)</f>
        <v>0</v>
      </c>
      <c r="J119" s="0" t="n">
        <f aca="false">IF(ISNUMBER(#REF!),1,0)</f>
        <v>0</v>
      </c>
      <c r="K119" s="0" t="n">
        <f aca="false">IF(ISNUMBER(#REF!),1,0)</f>
        <v>0</v>
      </c>
      <c r="L119" s="0" t="n">
        <f aca="false">IF(ISNUMBER(#REF!),1,0)</f>
        <v>0</v>
      </c>
      <c r="M119" s="0" t="n">
        <f aca="false">IF(ISNUMBER(#REF!),1,0)</f>
        <v>0</v>
      </c>
    </row>
    <row r="120" customFormat="false" ht="12.75" hidden="false" customHeight="false" outlineLevel="0" collapsed="false">
      <c r="C120" s="0" t="n">
        <f aca="false">IF(ISNUMBER(#REF!),1,0)</f>
        <v>0</v>
      </c>
      <c r="E120" s="0" t="n">
        <f aca="false">IF(ISNUMBER(#REF!),1,0)</f>
        <v>0</v>
      </c>
      <c r="F120" s="0" t="n">
        <f aca="false">IF(ISNUMBER(#REF!),1,0)</f>
        <v>0</v>
      </c>
      <c r="G120" s="0" t="n">
        <f aca="false">IF(ISNUMBER(#REF!),1,0)</f>
        <v>0</v>
      </c>
      <c r="H120" s="0" t="n">
        <f aca="false">IF(ISNUMBER(#REF!),1,0)</f>
        <v>0</v>
      </c>
      <c r="I120" s="0" t="n">
        <f aca="false">IF(ISNUMBER(#REF!),1,0)</f>
        <v>0</v>
      </c>
      <c r="J120" s="0" t="n">
        <f aca="false">IF(ISNUMBER(#REF!),1,0)</f>
        <v>0</v>
      </c>
      <c r="K120" s="0" t="n">
        <f aca="false">IF(ISNUMBER(#REF!),1,0)</f>
        <v>0</v>
      </c>
      <c r="L120" s="0" t="n">
        <f aca="false">IF(ISNUMBER(#REF!),1,0)</f>
        <v>0</v>
      </c>
      <c r="M120" s="0" t="n">
        <f aca="false">IF(ISNUMBER(#REF!),1,0)</f>
        <v>0</v>
      </c>
    </row>
    <row r="121" customFormat="false" ht="12.75" hidden="false" customHeight="false" outlineLevel="0" collapsed="false">
      <c r="C121" s="0" t="n">
        <f aca="false">IF(ISNUMBER(#REF!),1,0)</f>
        <v>0</v>
      </c>
      <c r="E121" s="0" t="n">
        <f aca="false">IF(ISNUMBER(#REF!),1,0)</f>
        <v>0</v>
      </c>
      <c r="F121" s="0" t="n">
        <f aca="false">IF(ISNUMBER(#REF!),1,0)</f>
        <v>0</v>
      </c>
      <c r="G121" s="0" t="n">
        <f aca="false">IF(ISNUMBER(#REF!),1,0)</f>
        <v>0</v>
      </c>
      <c r="H121" s="0" t="n">
        <f aca="false">IF(ISNUMBER(#REF!),1,0)</f>
        <v>0</v>
      </c>
      <c r="I121" s="0" t="n">
        <f aca="false">IF(ISNUMBER(#REF!),1,0)</f>
        <v>0</v>
      </c>
      <c r="J121" s="0" t="n">
        <f aca="false">IF(ISNUMBER(#REF!),1,0)</f>
        <v>0</v>
      </c>
      <c r="K121" s="0" t="n">
        <f aca="false">IF(ISNUMBER(#REF!),1,0)</f>
        <v>0</v>
      </c>
      <c r="L121" s="0" t="n">
        <f aca="false">IF(ISNUMBER(#REF!),1,0)</f>
        <v>0</v>
      </c>
      <c r="M121" s="0" t="n">
        <f aca="false">IF(ISNUMBER(#REF!),1,0)</f>
        <v>0</v>
      </c>
    </row>
    <row r="122" customFormat="false" ht="12.75" hidden="false" customHeight="false" outlineLevel="0" collapsed="false">
      <c r="C122" s="0" t="n">
        <f aca="false">IF(ISNUMBER(#REF!),1,0)</f>
        <v>0</v>
      </c>
      <c r="E122" s="0" t="n">
        <f aca="false">IF(ISNUMBER(#REF!),1,0)</f>
        <v>0</v>
      </c>
      <c r="F122" s="0" t="n">
        <f aca="false">IF(ISNUMBER(#REF!),1,0)</f>
        <v>0</v>
      </c>
      <c r="G122" s="0" t="n">
        <f aca="false">IF(ISNUMBER(#REF!),1,0)</f>
        <v>0</v>
      </c>
      <c r="H122" s="0" t="n">
        <f aca="false">IF(ISNUMBER(#REF!),1,0)</f>
        <v>0</v>
      </c>
      <c r="I122" s="0" t="n">
        <f aca="false">IF(ISNUMBER(#REF!),1,0)</f>
        <v>0</v>
      </c>
      <c r="J122" s="0" t="n">
        <f aca="false">IF(ISNUMBER(#REF!),1,0)</f>
        <v>0</v>
      </c>
      <c r="K122" s="0" t="n">
        <f aca="false">IF(ISNUMBER(#REF!),1,0)</f>
        <v>0</v>
      </c>
      <c r="L122" s="0" t="n">
        <f aca="false">IF(ISNUMBER(#REF!),1,0)</f>
        <v>0</v>
      </c>
      <c r="M122" s="0" t="n">
        <f aca="false">IF(ISNUMBER(#REF!),1,0)</f>
        <v>0</v>
      </c>
    </row>
    <row r="123" customFormat="false" ht="12.75" hidden="false" customHeight="false" outlineLevel="0" collapsed="false">
      <c r="C123" s="0" t="n">
        <f aca="false">IF(ISNUMBER(#REF!),1,0)</f>
        <v>0</v>
      </c>
      <c r="E123" s="0" t="n">
        <f aca="false">IF(ISNUMBER(#REF!),1,0)</f>
        <v>0</v>
      </c>
      <c r="F123" s="0" t="n">
        <f aca="false">IF(ISNUMBER(#REF!),1,0)</f>
        <v>0</v>
      </c>
      <c r="G123" s="0" t="n">
        <f aca="false">IF(ISNUMBER(#REF!),1,0)</f>
        <v>0</v>
      </c>
      <c r="H123" s="0" t="n">
        <f aca="false">IF(ISNUMBER(#REF!),1,0)</f>
        <v>0</v>
      </c>
      <c r="I123" s="0" t="n">
        <f aca="false">IF(ISNUMBER(#REF!),1,0)</f>
        <v>0</v>
      </c>
      <c r="J123" s="0" t="n">
        <f aca="false">IF(ISNUMBER(#REF!),1,0)</f>
        <v>0</v>
      </c>
      <c r="K123" s="0" t="n">
        <f aca="false">IF(ISNUMBER(#REF!),1,0)</f>
        <v>0</v>
      </c>
      <c r="L123" s="0" t="n">
        <f aca="false">IF(ISNUMBER(#REF!),1,0)</f>
        <v>0</v>
      </c>
      <c r="M123" s="0" t="n">
        <f aca="false">IF(ISNUMBER(#REF!),1,0)</f>
        <v>0</v>
      </c>
    </row>
    <row r="124" customFormat="false" ht="12.75" hidden="false" customHeight="false" outlineLevel="0" collapsed="false">
      <c r="C124" s="0" t="n">
        <f aca="false">IF(ISNUMBER(F3),1,0)</f>
        <v>1</v>
      </c>
      <c r="E124" s="0" t="n">
        <f aca="false">IF(ISNUMBER(I3),1,0)</f>
        <v>1</v>
      </c>
      <c r="F124" s="0" t="n">
        <f aca="false">IF(ISNUMBER(J3),1,0)</f>
        <v>1</v>
      </c>
      <c r="G124" s="0" t="n">
        <f aca="false">IF(ISNUMBER(K3),1,0)</f>
        <v>1</v>
      </c>
      <c r="H124" s="0" t="n">
        <f aca="false">IF(ISNUMBER(L3),1,0)</f>
        <v>0</v>
      </c>
      <c r="I124" s="0" t="n">
        <f aca="false">IF(ISNUMBER(M3),1,0)</f>
        <v>0</v>
      </c>
      <c r="J124" s="0" t="n">
        <f aca="false">IF(ISNUMBER(N3),1,0)</f>
        <v>0</v>
      </c>
      <c r="K124" s="0" t="n">
        <f aca="false">IF(ISNUMBER(O3),1,0)</f>
        <v>0</v>
      </c>
      <c r="L124" s="0" t="n">
        <f aca="false">IF(ISNUMBER(P3),1,0)</f>
        <v>0</v>
      </c>
      <c r="M124" s="0" t="n">
        <f aca="false">IF(ISNUMBER(Q3),1,0)</f>
        <v>0</v>
      </c>
    </row>
    <row r="125" customFormat="false" ht="12.75" hidden="false" customHeight="false" outlineLevel="0" collapsed="false">
      <c r="C125" s="0" t="n">
        <f aca="false">IF(ISNUMBER(F11),1,0)</f>
        <v>0</v>
      </c>
      <c r="E125" s="0" t="n">
        <f aca="false">IF(ISNUMBER(I11),1,0)</f>
        <v>0</v>
      </c>
      <c r="F125" s="0" t="n">
        <f aca="false">IF(ISNUMBER(J11),1,0)</f>
        <v>0</v>
      </c>
      <c r="G125" s="0" t="n">
        <f aca="false">IF(ISNUMBER(K11),1,0)</f>
        <v>0</v>
      </c>
      <c r="H125" s="0" t="n">
        <f aca="false">IF(ISNUMBER(L11),1,0)</f>
        <v>0</v>
      </c>
      <c r="I125" s="0" t="n">
        <f aca="false">IF(ISNUMBER(M11),1,0)</f>
        <v>0</v>
      </c>
      <c r="J125" s="0" t="n">
        <f aca="false">IF(ISNUMBER(N11),1,0)</f>
        <v>0</v>
      </c>
      <c r="K125" s="0" t="n">
        <f aca="false">IF(ISNUMBER(O11),1,0)</f>
        <v>0</v>
      </c>
      <c r="L125" s="0" t="n">
        <f aca="false">IF(ISNUMBER(P11),1,0)</f>
        <v>1</v>
      </c>
      <c r="M125" s="0" t="n">
        <f aca="false">IF(ISNUMBER(Q11),1,0)</f>
        <v>1</v>
      </c>
    </row>
    <row r="126" customFormat="false" ht="12.75" hidden="false" customHeight="false" outlineLevel="0" collapsed="false">
      <c r="C126" s="0" t="n">
        <f aca="false">IF(ISNUMBER(F19),1,0)</f>
        <v>1</v>
      </c>
      <c r="E126" s="0" t="n">
        <f aca="false">IF(ISNUMBER(I19),1,0)</f>
        <v>1</v>
      </c>
      <c r="F126" s="0" t="n">
        <f aca="false">IF(ISNUMBER(J19),1,0)</f>
        <v>1</v>
      </c>
      <c r="G126" s="0" t="n">
        <f aca="false">IF(ISNUMBER(K19),1,0)</f>
        <v>1</v>
      </c>
      <c r="H126" s="0" t="n">
        <f aca="false">IF(ISNUMBER(L19),1,0)</f>
        <v>1</v>
      </c>
      <c r="I126" s="0" t="n">
        <f aca="false">IF(ISNUMBER(M19),1,0)</f>
        <v>1</v>
      </c>
      <c r="J126" s="0" t="n">
        <f aca="false">IF(ISNUMBER(N19),1,0)</f>
        <v>1</v>
      </c>
      <c r="K126" s="0" t="n">
        <f aca="false">IF(ISNUMBER(O19),1,0)</f>
        <v>1</v>
      </c>
      <c r="L126" s="0" t="n">
        <f aca="false">IF(ISNUMBER(P19),1,0)</f>
        <v>1</v>
      </c>
      <c r="M126" s="0" t="n">
        <f aca="false">IF(ISNUMBER(Q19),1,0)</f>
        <v>1</v>
      </c>
    </row>
    <row r="127" customFormat="false" ht="12.75" hidden="false" customHeight="false" outlineLevel="0" collapsed="false">
      <c r="C127" s="0" t="n">
        <f aca="false">IF(ISNUMBER(F27),1,0)</f>
        <v>1</v>
      </c>
      <c r="E127" s="0" t="n">
        <f aca="false">IF(ISNUMBER(I27),1,0)</f>
        <v>1</v>
      </c>
      <c r="F127" s="0" t="n">
        <v>1</v>
      </c>
      <c r="G127" s="0" t="n">
        <v>1</v>
      </c>
      <c r="H127" s="0" t="n">
        <f aca="false">IF(ISNUMBER(L27),1,0)</f>
        <v>1</v>
      </c>
      <c r="I127" s="0" t="n">
        <f aca="false">IF(ISNUMBER(M27),1,0)</f>
        <v>1</v>
      </c>
      <c r="J127" s="0" t="n">
        <f aca="false">IF(ISNUMBER(N27),1,0)</f>
        <v>1</v>
      </c>
      <c r="K127" s="0" t="n">
        <f aca="false">IF(ISNUMBER(O27),1,0)</f>
        <v>1</v>
      </c>
      <c r="L127" s="0" t="n">
        <f aca="false">IF(ISNUMBER(P27),1,0)</f>
        <v>1</v>
      </c>
      <c r="M127" s="0" t="n">
        <f aca="false">IF(ISNUMBER(Q27),1,0)</f>
        <v>1</v>
      </c>
    </row>
    <row r="128" customFormat="false" ht="12.75" hidden="false" customHeight="false" outlineLevel="0" collapsed="false">
      <c r="C128" s="0" t="n">
        <f aca="false">IF(ISNUMBER(F35),1,0)</f>
        <v>1</v>
      </c>
      <c r="E128" s="0" t="n">
        <f aca="false">IF(ISNUMBER(I35),1,0)</f>
        <v>1</v>
      </c>
      <c r="F128" s="0" t="n">
        <v>1</v>
      </c>
      <c r="G128" s="0" t="n">
        <v>1</v>
      </c>
      <c r="H128" s="0" t="n">
        <f aca="false">IF(ISNUMBER(L35),1,0)</f>
        <v>0</v>
      </c>
      <c r="I128" s="0" t="n">
        <f aca="false">IF(ISNUMBER(M35),1,0)</f>
        <v>0</v>
      </c>
      <c r="J128" s="0" t="n">
        <f aca="false">IF(ISNUMBER(N35),1,0)</f>
        <v>0</v>
      </c>
      <c r="K128" s="0" t="n">
        <f aca="false">IF(ISNUMBER(O35),1,0)</f>
        <v>0</v>
      </c>
      <c r="L128" s="0" t="n">
        <f aca="false">IF(ISNUMBER(P35),1,0)</f>
        <v>0</v>
      </c>
      <c r="M128" s="0" t="n">
        <f aca="false">IF(ISNUMBER(Q35),1,0)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89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8" ySplit="3" topLeftCell="O864" activePane="bottomRight" state="frozen"/>
      <selection pane="topLeft" activeCell="A1" activeCellId="0" sqref="A1"/>
      <selection pane="topRight" activeCell="O1" activeCellId="0" sqref="O1"/>
      <selection pane="bottomLeft" activeCell="A864" activeCellId="0" sqref="A864"/>
      <selection pane="bottomRight" activeCell="B3" activeCellId="0" sqref="B3:C89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3" min="22" style="0" width="15.7"/>
  </cols>
  <sheetData>
    <row r="2" customFormat="false" ht="12.75" hidden="false" customHeight="false" outlineLevel="0" collapsed="false">
      <c r="D2" s="0" t="str">
        <f aca="false">SWAPPIPE1</f>
        <v>SOCAL</v>
      </c>
      <c r="E2" s="0" t="str">
        <f aca="false">SWAPPIPE2</f>
        <v>NYMEX</v>
      </c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customFormat="false" ht="12.75" hidden="false" customHeight="false" outlineLevel="0" collapsed="false">
      <c r="B3" s="6" t="s">
        <v>213</v>
      </c>
      <c r="C3" s="6" t="s">
        <v>244</v>
      </c>
      <c r="D3" s="6"/>
      <c r="E3" s="6"/>
      <c r="F3" s="6"/>
      <c r="G3" s="38"/>
      <c r="H3" s="5" t="s">
        <v>34</v>
      </c>
      <c r="I3" s="6" t="s">
        <v>8</v>
      </c>
      <c r="J3" s="6" t="s">
        <v>245</v>
      </c>
      <c r="K3" s="6" t="s">
        <v>37</v>
      </c>
      <c r="L3" s="6" t="s">
        <v>48</v>
      </c>
      <c r="M3" s="6" t="s">
        <v>9</v>
      </c>
      <c r="N3" s="6" t="s">
        <v>246</v>
      </c>
      <c r="O3" s="6" t="s">
        <v>33</v>
      </c>
      <c r="P3" s="6" t="s">
        <v>16</v>
      </c>
      <c r="Q3" s="6" t="s">
        <v>247</v>
      </c>
      <c r="R3" s="6" t="s">
        <v>28</v>
      </c>
      <c r="S3" s="6" t="s">
        <v>11</v>
      </c>
      <c r="T3" s="6" t="s">
        <v>248</v>
      </c>
      <c r="V3" s="6" t="s">
        <v>249</v>
      </c>
      <c r="W3" s="6" t="s">
        <v>250</v>
      </c>
      <c r="X3" s="6" t="s">
        <v>251</v>
      </c>
      <c r="Y3" s="6" t="s">
        <v>252</v>
      </c>
      <c r="Z3" s="6" t="s">
        <v>253</v>
      </c>
      <c r="AA3" s="6" t="s">
        <v>254</v>
      </c>
      <c r="AB3" s="6" t="s">
        <v>255</v>
      </c>
      <c r="AC3" s="6" t="s">
        <v>256</v>
      </c>
      <c r="AD3" s="6" t="s">
        <v>257</v>
      </c>
      <c r="AE3" s="6" t="s">
        <v>258</v>
      </c>
      <c r="AF3" s="6" t="s">
        <v>259</v>
      </c>
      <c r="AG3" s="6" t="s">
        <v>260</v>
      </c>
    </row>
    <row r="4" customFormat="false" ht="12.75" hidden="false" customHeight="false" outlineLevel="0" collapsed="false">
      <c r="B4" s="6" t="n">
        <v>2</v>
      </c>
      <c r="C4" s="6" t="n">
        <f aca="false">B4+1</f>
        <v>3</v>
      </c>
      <c r="D4" s="6" t="n">
        <f aca="false">C4+1</f>
        <v>4</v>
      </c>
      <c r="E4" s="6" t="n">
        <f aca="false">D4+1</f>
        <v>5</v>
      </c>
      <c r="F4" s="6" t="n">
        <f aca="false">E4+1</f>
        <v>6</v>
      </c>
      <c r="G4" s="6" t="n">
        <f aca="false">F4+1</f>
        <v>7</v>
      </c>
      <c r="H4" s="6" t="n">
        <f aca="false">G4+1</f>
        <v>8</v>
      </c>
      <c r="I4" s="6" t="n">
        <f aca="false">H4+1</f>
        <v>9</v>
      </c>
      <c r="J4" s="6" t="n">
        <f aca="false">I4+1</f>
        <v>10</v>
      </c>
      <c r="K4" s="6" t="n">
        <f aca="false">J4+1</f>
        <v>11</v>
      </c>
      <c r="L4" s="6" t="n">
        <f aca="false">K4+1</f>
        <v>12</v>
      </c>
      <c r="M4" s="6" t="n">
        <f aca="false">L4+1</f>
        <v>13</v>
      </c>
      <c r="N4" s="6" t="n">
        <f aca="false">M4+1</f>
        <v>14</v>
      </c>
      <c r="O4" s="6" t="n">
        <f aca="false">N4+1</f>
        <v>15</v>
      </c>
      <c r="P4" s="6" t="n">
        <f aca="false">O4+1</f>
        <v>16</v>
      </c>
      <c r="Q4" s="6" t="n">
        <f aca="false">P4+1</f>
        <v>17</v>
      </c>
      <c r="R4" s="6" t="n">
        <f aca="false">Q4+1</f>
        <v>18</v>
      </c>
      <c r="S4" s="6" t="n">
        <f aca="false">R4+1</f>
        <v>19</v>
      </c>
      <c r="T4" s="6" t="n">
        <f aca="false">S4+1</f>
        <v>20</v>
      </c>
    </row>
    <row r="5" customFormat="false" ht="12.75" hidden="false" customHeight="false" outlineLevel="0" collapsed="false">
      <c r="A5" s="39" t="n">
        <v>35269</v>
      </c>
      <c r="B5" s="40"/>
      <c r="C5" s="40" t="e">
        <f aca="false">IF(SWAPFIXED="FIXED",D5,D5-E5)</f>
        <v>#VALUE!</v>
      </c>
      <c r="D5" s="40" t="str">
        <f aca="false">VLOOKUP($A5,SWAPLOOK,HLOOKUP(D$2,SWAPLOOK,2,FALSE()),FALSE())</f>
        <v> </v>
      </c>
      <c r="E5" s="40" t="n">
        <f aca="false">VLOOKUP($A5,SWAPLOOK,HLOOKUP(E$2,SWAPLOOK,2,FALSE()),FALSE())</f>
        <v>2.39</v>
      </c>
      <c r="F5" s="40"/>
      <c r="G5" s="38"/>
      <c r="H5" s="40" t="n">
        <v>2.39</v>
      </c>
      <c r="I5" s="40" t="n">
        <v>2.42</v>
      </c>
      <c r="J5" s="40" t="n">
        <v>2.16</v>
      </c>
      <c r="K5" s="40" t="n">
        <v>2.06</v>
      </c>
      <c r="L5" s="40" t="n">
        <v>1.44</v>
      </c>
      <c r="M5" s="40" t="n">
        <v>2.24</v>
      </c>
      <c r="N5" s="40" t="n">
        <v>2.33</v>
      </c>
      <c r="O5" s="40" t="s">
        <v>233</v>
      </c>
      <c r="P5" s="40" t="s">
        <v>233</v>
      </c>
      <c r="Q5" s="38" t="s">
        <v>233</v>
      </c>
      <c r="R5" s="40" t="s">
        <v>233</v>
      </c>
      <c r="S5" s="40" t="n">
        <v>2.24</v>
      </c>
      <c r="T5" s="38" t="s">
        <v>233</v>
      </c>
      <c r="V5" s="41" t="n">
        <f aca="false">I5-$H5</f>
        <v>0.0299999999999998</v>
      </c>
      <c r="W5" s="41" t="n">
        <f aca="false">J5-$H5</f>
        <v>-0.23</v>
      </c>
      <c r="X5" s="41" t="n">
        <f aca="false">K5-$H5</f>
        <v>-0.33</v>
      </c>
      <c r="Y5" s="41" t="n">
        <f aca="false">L5-$H5</f>
        <v>-0.95</v>
      </c>
      <c r="Z5" s="41" t="n">
        <f aca="false">M5-$H5</f>
        <v>-0.15</v>
      </c>
      <c r="AA5" s="41" t="n">
        <f aca="false">N5-$H5</f>
        <v>-0.0600000000000001</v>
      </c>
      <c r="AB5" s="41"/>
      <c r="AC5" s="41"/>
      <c r="AD5" s="41"/>
      <c r="AE5" s="41"/>
      <c r="AF5" s="41" t="n">
        <f aca="false">S5-$H5</f>
        <v>-0.15</v>
      </c>
      <c r="AG5" s="41"/>
    </row>
    <row r="6" customFormat="false" ht="12.75" hidden="false" customHeight="false" outlineLevel="0" collapsed="false">
      <c r="A6" s="39" t="n">
        <v>35270</v>
      </c>
      <c r="B6" s="40"/>
      <c r="C6" s="40" t="e">
        <f aca="false">IF(SWAPFIXED="FIXED",D6,D6-E6)</f>
        <v>#VALUE!</v>
      </c>
      <c r="D6" s="40" t="str">
        <f aca="false">VLOOKUP($A6,SWAPLOOK,HLOOKUP(D$2,SWAPLOOK,2,FALSE()),FALSE())</f>
        <v> </v>
      </c>
      <c r="E6" s="40" t="n">
        <f aca="false">VLOOKUP($A6,SWAPLOOK,HLOOKUP(E$2,SWAPLOOK,2,FALSE()),FALSE())</f>
        <v>2.359</v>
      </c>
      <c r="F6" s="40"/>
      <c r="G6" s="38"/>
      <c r="H6" s="40" t="n">
        <v>2.359</v>
      </c>
      <c r="I6" s="40" t="n">
        <v>2.379</v>
      </c>
      <c r="J6" s="40" t="n">
        <v>2.089</v>
      </c>
      <c r="K6" s="40" t="n">
        <v>1.949</v>
      </c>
      <c r="L6" s="40" t="n">
        <v>1.169</v>
      </c>
      <c r="M6" s="40" t="n">
        <v>2.169</v>
      </c>
      <c r="N6" s="40" t="n">
        <v>2.299</v>
      </c>
      <c r="O6" s="40" t="s">
        <v>233</v>
      </c>
      <c r="P6" s="40" t="s">
        <v>233</v>
      </c>
      <c r="Q6" s="38" t="s">
        <v>233</v>
      </c>
      <c r="R6" s="40" t="s">
        <v>233</v>
      </c>
      <c r="S6" s="40" t="n">
        <v>2.159</v>
      </c>
      <c r="T6" s="38" t="s">
        <v>233</v>
      </c>
      <c r="V6" s="41" t="n">
        <f aca="false">I6-$H6</f>
        <v>0.02</v>
      </c>
      <c r="W6" s="41" t="n">
        <f aca="false">J6-$H6</f>
        <v>-0.27</v>
      </c>
      <c r="X6" s="41" t="n">
        <f aca="false">K6-$H6</f>
        <v>-0.41</v>
      </c>
      <c r="Y6" s="41" t="n">
        <f aca="false">L6-$H6</f>
        <v>-1.19</v>
      </c>
      <c r="Z6" s="41" t="n">
        <f aca="false">M6-$H6</f>
        <v>-0.19</v>
      </c>
      <c r="AA6" s="41" t="n">
        <f aca="false">N6-$H6</f>
        <v>-0.0600000000000001</v>
      </c>
      <c r="AB6" s="41"/>
      <c r="AC6" s="41"/>
      <c r="AD6" s="41"/>
      <c r="AE6" s="41"/>
      <c r="AF6" s="41" t="n">
        <f aca="false">S6-$H6</f>
        <v>-0.2</v>
      </c>
      <c r="AG6" s="41"/>
    </row>
    <row r="7" customFormat="false" ht="12.75" hidden="false" customHeight="false" outlineLevel="0" collapsed="false">
      <c r="A7" s="39" t="n">
        <v>35271</v>
      </c>
      <c r="B7" s="40"/>
      <c r="C7" s="40" t="e">
        <f aca="false">IF(SWAPFIXED="FIXED",D7,D7-E7)</f>
        <v>#VALUE!</v>
      </c>
      <c r="D7" s="40" t="str">
        <f aca="false">VLOOKUP($A7,SWAPLOOK,HLOOKUP(D$2,SWAPLOOK,2,FALSE()),FALSE())</f>
        <v> </v>
      </c>
      <c r="E7" s="40" t="n">
        <f aca="false">VLOOKUP($A7,SWAPLOOK,HLOOKUP(E$2,SWAPLOOK,2,FALSE()),FALSE())</f>
        <v>2.322</v>
      </c>
      <c r="F7" s="40"/>
      <c r="G7" s="40" t="n">
        <v>1</v>
      </c>
      <c r="H7" s="40" t="n">
        <v>2.322</v>
      </c>
      <c r="I7" s="40" t="n">
        <v>2.352</v>
      </c>
      <c r="J7" s="40" t="n">
        <v>2.082</v>
      </c>
      <c r="K7" s="40" t="n">
        <v>1.982</v>
      </c>
      <c r="L7" s="40" t="n">
        <v>1.172</v>
      </c>
      <c r="M7" s="40" t="n">
        <v>2.092</v>
      </c>
      <c r="N7" s="40" t="n">
        <v>2.282</v>
      </c>
      <c r="O7" s="40" t="s">
        <v>233</v>
      </c>
      <c r="P7" s="40" t="s">
        <v>233</v>
      </c>
      <c r="Q7" s="38" t="s">
        <v>233</v>
      </c>
      <c r="R7" s="40" t="s">
        <v>233</v>
      </c>
      <c r="S7" s="40" t="n">
        <v>2.162</v>
      </c>
      <c r="T7" s="38" t="s">
        <v>233</v>
      </c>
      <c r="V7" s="41" t="n">
        <f aca="false">I7-$H7</f>
        <v>0.0300000000000003</v>
      </c>
      <c r="W7" s="41" t="n">
        <f aca="false">J7-$H7</f>
        <v>-0.24</v>
      </c>
      <c r="X7" s="41" t="n">
        <f aca="false">K7-$H7</f>
        <v>-0.34</v>
      </c>
      <c r="Y7" s="41" t="n">
        <f aca="false">L7-$H7</f>
        <v>-1.15</v>
      </c>
      <c r="Z7" s="41" t="n">
        <f aca="false">M7-$H7</f>
        <v>-0.23</v>
      </c>
      <c r="AA7" s="41" t="n">
        <f aca="false">N7-$H7</f>
        <v>-0.04</v>
      </c>
      <c r="AB7" s="41"/>
      <c r="AC7" s="41"/>
      <c r="AD7" s="41"/>
      <c r="AE7" s="41"/>
      <c r="AF7" s="41" t="n">
        <f aca="false">S7-$H7</f>
        <v>-0.16</v>
      </c>
      <c r="AG7" s="41"/>
    </row>
    <row r="8" customFormat="false" ht="12.75" hidden="false" customHeight="false" outlineLevel="0" collapsed="false">
      <c r="A8" s="39" t="n">
        <v>35272</v>
      </c>
      <c r="B8" s="40" t="s">
        <v>152</v>
      </c>
      <c r="C8" s="40" t="e">
        <f aca="false">IF(SWAPFIXED="FIXED",D8,D8-E8)</f>
        <v>#VALUE!</v>
      </c>
      <c r="D8" s="40" t="str">
        <f aca="false">VLOOKUP($A8,SWAPLOOK,HLOOKUP(D$2,SWAPLOOK,2,FALSE()),FALSE())</f>
        <v> </v>
      </c>
      <c r="E8" s="40" t="n">
        <f aca="false">VLOOKUP($A8,SWAPLOOK,HLOOKUP(E$2,SWAPLOOK,2,FALSE()),FALSE())</f>
        <v>2.192</v>
      </c>
      <c r="F8" s="40"/>
      <c r="G8" s="40"/>
      <c r="H8" s="40" t="n">
        <v>2.192</v>
      </c>
      <c r="I8" s="40" t="n">
        <v>2.222</v>
      </c>
      <c r="J8" s="40" t="n">
        <v>1.932</v>
      </c>
      <c r="K8" s="40" t="n">
        <v>1.872</v>
      </c>
      <c r="L8" s="40" t="n">
        <v>1.192</v>
      </c>
      <c r="M8" s="40" t="n">
        <v>1.972</v>
      </c>
      <c r="N8" s="40" t="n">
        <v>2.122</v>
      </c>
      <c r="O8" s="40" t="s">
        <v>233</v>
      </c>
      <c r="P8" s="40" t="s">
        <v>233</v>
      </c>
      <c r="Q8" s="38" t="s">
        <v>233</v>
      </c>
      <c r="R8" s="40" t="s">
        <v>233</v>
      </c>
      <c r="S8" s="40" t="n">
        <v>2.022</v>
      </c>
      <c r="T8" s="38" t="s">
        <v>233</v>
      </c>
      <c r="V8" s="41" t="n">
        <f aca="false">I8-$H8</f>
        <v>0.0299999999999998</v>
      </c>
      <c r="W8" s="41" t="n">
        <f aca="false">J8-$H8</f>
        <v>-0.26</v>
      </c>
      <c r="X8" s="41" t="n">
        <f aca="false">K8-$H8</f>
        <v>-0.32</v>
      </c>
      <c r="Y8" s="41" t="n">
        <f aca="false">L8-$H8</f>
        <v>-1</v>
      </c>
      <c r="Z8" s="41" t="n">
        <f aca="false">M8-$H8</f>
        <v>-0.22</v>
      </c>
      <c r="AA8" s="41" t="n">
        <f aca="false">N8-$H8</f>
        <v>-0.0699999999999998</v>
      </c>
      <c r="AB8" s="41"/>
      <c r="AC8" s="41"/>
      <c r="AD8" s="41"/>
      <c r="AE8" s="41"/>
      <c r="AF8" s="41" t="n">
        <f aca="false">S8-$H8</f>
        <v>-0.17</v>
      </c>
      <c r="AG8" s="41"/>
    </row>
    <row r="9" customFormat="false" ht="12.75" hidden="false" customHeight="false" outlineLevel="0" collapsed="false">
      <c r="A9" s="39" t="n">
        <v>35275</v>
      </c>
      <c r="B9" s="40" t="s">
        <v>152</v>
      </c>
      <c r="C9" s="40" t="e">
        <f aca="false">IF(SWAPFIXED="FIXED",D9,D9-E9)</f>
        <v>#VALUE!</v>
      </c>
      <c r="D9" s="40" t="str">
        <f aca="false">VLOOKUP($A9,SWAPLOOK,HLOOKUP(D$2,SWAPLOOK,2,FALSE()),FALSE())</f>
        <v> </v>
      </c>
      <c r="E9" s="40" t="n">
        <f aca="false">VLOOKUP($A9,SWAPLOOK,HLOOKUP(E$2,SWAPLOOK,2,FALSE()),FALSE())</f>
        <v>2.046</v>
      </c>
      <c r="F9" s="40"/>
      <c r="G9" s="40"/>
      <c r="H9" s="40" t="n">
        <v>2.046</v>
      </c>
      <c r="I9" s="40" t="n">
        <v>2.066</v>
      </c>
      <c r="J9" s="40" t="n">
        <v>1.766</v>
      </c>
      <c r="K9" s="40" t="n">
        <v>1.736</v>
      </c>
      <c r="L9" s="40" t="n">
        <v>1.066</v>
      </c>
      <c r="M9" s="40" t="n">
        <v>1.846</v>
      </c>
      <c r="N9" s="40" t="n">
        <v>1.986</v>
      </c>
      <c r="O9" s="40" t="s">
        <v>233</v>
      </c>
      <c r="P9" s="40" t="s">
        <v>233</v>
      </c>
      <c r="Q9" s="38" t="s">
        <v>233</v>
      </c>
      <c r="R9" s="40" t="s">
        <v>233</v>
      </c>
      <c r="S9" s="40" t="n">
        <v>1.856</v>
      </c>
      <c r="T9" s="38" t="s">
        <v>233</v>
      </c>
      <c r="V9" s="41" t="n">
        <f aca="false">I9-$H9</f>
        <v>0.02</v>
      </c>
      <c r="W9" s="41" t="n">
        <f aca="false">J9-$H9</f>
        <v>-0.28</v>
      </c>
      <c r="X9" s="41" t="n">
        <f aca="false">K9-$H9</f>
        <v>-0.31</v>
      </c>
      <c r="Y9" s="41" t="n">
        <f aca="false">L9-$H9</f>
        <v>-0.98</v>
      </c>
      <c r="Z9" s="41" t="n">
        <f aca="false">M9-$H9</f>
        <v>-0.2</v>
      </c>
      <c r="AA9" s="41" t="n">
        <f aca="false">N9-$H9</f>
        <v>-0.0600000000000001</v>
      </c>
      <c r="AB9" s="41"/>
      <c r="AC9" s="41"/>
      <c r="AD9" s="41"/>
      <c r="AE9" s="41"/>
      <c r="AF9" s="41" t="n">
        <f aca="false">S9-$H9</f>
        <v>-0.19</v>
      </c>
      <c r="AG9" s="41"/>
    </row>
    <row r="10" customFormat="false" ht="12.75" hidden="false" customHeight="false" outlineLevel="0" collapsed="false">
      <c r="A10" s="39" t="n">
        <v>35276</v>
      </c>
      <c r="B10" s="40" t="s">
        <v>152</v>
      </c>
      <c r="C10" s="40" t="e">
        <f aca="false">IF(SWAPFIXED="FIXED",D10,D10-E10)</f>
        <v>#VALUE!</v>
      </c>
      <c r="D10" s="40" t="str">
        <f aca="false">VLOOKUP($A10,SWAPLOOK,HLOOKUP(D$2,SWAPLOOK,2,FALSE()),FALSE())</f>
        <v> </v>
      </c>
      <c r="E10" s="40" t="n">
        <f aca="false">VLOOKUP($A10,SWAPLOOK,HLOOKUP(E$2,SWAPLOOK,2,FALSE()),FALSE())</f>
        <v>2.144</v>
      </c>
      <c r="F10" s="40"/>
      <c r="G10" s="40"/>
      <c r="H10" s="40" t="n">
        <v>2.144</v>
      </c>
      <c r="I10" s="40" t="n">
        <v>2.194</v>
      </c>
      <c r="J10" s="40" t="n">
        <v>1.924</v>
      </c>
      <c r="K10" s="40" t="n">
        <v>1.824</v>
      </c>
      <c r="L10" s="40" t="n">
        <v>1.354</v>
      </c>
      <c r="M10" s="40" t="n">
        <v>1.964</v>
      </c>
      <c r="N10" s="40" t="n">
        <v>2.094</v>
      </c>
      <c r="O10" s="40" t="s">
        <v>233</v>
      </c>
      <c r="P10" s="40" t="s">
        <v>233</v>
      </c>
      <c r="Q10" s="38" t="s">
        <v>233</v>
      </c>
      <c r="R10" s="40" t="s">
        <v>233</v>
      </c>
      <c r="S10" s="40" t="n">
        <v>2.014</v>
      </c>
      <c r="T10" s="38" t="s">
        <v>233</v>
      </c>
      <c r="V10" s="41" t="n">
        <f aca="false">I10-$H10</f>
        <v>0.0500000000000003</v>
      </c>
      <c r="W10" s="41" t="n">
        <f aca="false">J10-$H10</f>
        <v>-0.22</v>
      </c>
      <c r="X10" s="41" t="n">
        <f aca="false">K10-$H10</f>
        <v>-0.32</v>
      </c>
      <c r="Y10" s="41" t="n">
        <f aca="false">L10-$H10</f>
        <v>-0.79</v>
      </c>
      <c r="Z10" s="41" t="n">
        <f aca="false">M10-$H10</f>
        <v>-0.18</v>
      </c>
      <c r="AA10" s="41" t="n">
        <f aca="false">N10-$H10</f>
        <v>-0.0499999999999998</v>
      </c>
      <c r="AB10" s="41"/>
      <c r="AC10" s="41"/>
      <c r="AD10" s="41"/>
      <c r="AE10" s="41"/>
      <c r="AF10" s="41" t="n">
        <f aca="false">S10-$H10</f>
        <v>-0.13</v>
      </c>
      <c r="AG10" s="41"/>
    </row>
    <row r="11" customFormat="false" ht="12.75" hidden="false" customHeight="false" outlineLevel="0" collapsed="false">
      <c r="A11" s="39" t="n">
        <v>35277</v>
      </c>
      <c r="B11" s="40" t="s">
        <v>152</v>
      </c>
      <c r="C11" s="40" t="e">
        <f aca="false">IF(SWAPFIXED="FIXED",D11,D11-E11)</f>
        <v>#VALUE!</v>
      </c>
      <c r="D11" s="40" t="str">
        <f aca="false">VLOOKUP($A11,SWAPLOOK,HLOOKUP(D$2,SWAPLOOK,2,FALSE()),FALSE())</f>
        <v> </v>
      </c>
      <c r="E11" s="40" t="n">
        <f aca="false">VLOOKUP($A11,SWAPLOOK,HLOOKUP(E$2,SWAPLOOK,2,FALSE()),FALSE())</f>
        <v>2.163</v>
      </c>
      <c r="F11" s="40"/>
      <c r="G11" s="40"/>
      <c r="H11" s="40" t="n">
        <v>2.163</v>
      </c>
      <c r="I11" s="40" t="n">
        <v>2.213</v>
      </c>
      <c r="J11" s="40" t="n">
        <v>1.913</v>
      </c>
      <c r="K11" s="40" t="n">
        <v>1.803</v>
      </c>
      <c r="L11" s="40" t="n">
        <v>1.323</v>
      </c>
      <c r="M11" s="40" t="n">
        <v>1.943</v>
      </c>
      <c r="N11" s="40" t="n">
        <v>2.113</v>
      </c>
      <c r="O11" s="40" t="s">
        <v>233</v>
      </c>
      <c r="P11" s="40" t="s">
        <v>233</v>
      </c>
      <c r="Q11" s="38" t="s">
        <v>233</v>
      </c>
      <c r="R11" s="40" t="s">
        <v>233</v>
      </c>
      <c r="S11" s="40" t="n">
        <v>1.993</v>
      </c>
      <c r="T11" s="38" t="s">
        <v>233</v>
      </c>
      <c r="V11" s="41" t="n">
        <f aca="false">I11-$H11</f>
        <v>0.0499999999999998</v>
      </c>
      <c r="W11" s="41" t="n">
        <f aca="false">J11-$H11</f>
        <v>-0.25</v>
      </c>
      <c r="X11" s="41" t="n">
        <f aca="false">K11-$H11</f>
        <v>-0.36</v>
      </c>
      <c r="Y11" s="41" t="n">
        <f aca="false">L11-$H11</f>
        <v>-0.84</v>
      </c>
      <c r="Z11" s="41" t="n">
        <f aca="false">M11-$H11</f>
        <v>-0.22</v>
      </c>
      <c r="AA11" s="41" t="n">
        <f aca="false">N11-$H11</f>
        <v>-0.0500000000000003</v>
      </c>
      <c r="AB11" s="41"/>
      <c r="AC11" s="41"/>
      <c r="AD11" s="41"/>
      <c r="AE11" s="41"/>
      <c r="AF11" s="41" t="n">
        <f aca="false">S11-$H11</f>
        <v>-0.17</v>
      </c>
      <c r="AG11" s="41"/>
    </row>
    <row r="12" customFormat="false" ht="12.75" hidden="false" customHeight="false" outlineLevel="0" collapsed="false">
      <c r="A12" s="39" t="n">
        <v>35278</v>
      </c>
      <c r="B12" s="40" t="s">
        <v>152</v>
      </c>
      <c r="C12" s="40" t="e">
        <f aca="false">IF(SWAPFIXED="FIXED",D12,D12-E12)</f>
        <v>#VALUE!</v>
      </c>
      <c r="D12" s="40" t="str">
        <f aca="false">VLOOKUP($A12,SWAPLOOK,HLOOKUP(D$2,SWAPLOOK,2,FALSE()),FALSE())</f>
        <v> </v>
      </c>
      <c r="E12" s="40" t="n">
        <f aca="false">VLOOKUP($A12,SWAPLOOK,HLOOKUP(E$2,SWAPLOOK,2,FALSE()),FALSE())</f>
        <v>2.276</v>
      </c>
      <c r="F12" s="40"/>
      <c r="G12" s="40"/>
      <c r="H12" s="40" t="n">
        <v>2.276</v>
      </c>
      <c r="I12" s="40" t="n">
        <v>2.326</v>
      </c>
      <c r="J12" s="40" t="n">
        <v>2.016</v>
      </c>
      <c r="K12" s="40" t="n">
        <v>1.896</v>
      </c>
      <c r="L12" s="40" t="n">
        <v>1.426</v>
      </c>
      <c r="M12" s="40" t="n">
        <v>2.056</v>
      </c>
      <c r="N12" s="40" t="n">
        <v>2.226</v>
      </c>
      <c r="O12" s="40" t="s">
        <v>233</v>
      </c>
      <c r="P12" s="40" t="s">
        <v>233</v>
      </c>
      <c r="Q12" s="38" t="s">
        <v>233</v>
      </c>
      <c r="R12" s="40" t="s">
        <v>233</v>
      </c>
      <c r="S12" s="40" t="n">
        <v>2.096</v>
      </c>
      <c r="T12" s="38" t="s">
        <v>233</v>
      </c>
      <c r="V12" s="41" t="n">
        <f aca="false">I12-$H12</f>
        <v>0.0499999999999998</v>
      </c>
      <c r="W12" s="41" t="n">
        <f aca="false">J12-$H12</f>
        <v>-0.26</v>
      </c>
      <c r="X12" s="41" t="n">
        <f aca="false">K12-$H12</f>
        <v>-0.38</v>
      </c>
      <c r="Y12" s="41" t="n">
        <f aca="false">L12-$H12</f>
        <v>-0.85</v>
      </c>
      <c r="Z12" s="41" t="n">
        <f aca="false">M12-$H12</f>
        <v>-0.22</v>
      </c>
      <c r="AA12" s="41" t="n">
        <f aca="false">N12-$H12</f>
        <v>-0.0499999999999998</v>
      </c>
      <c r="AB12" s="41"/>
      <c r="AC12" s="41"/>
      <c r="AD12" s="41"/>
      <c r="AE12" s="41"/>
      <c r="AF12" s="41" t="n">
        <f aca="false">S12-$H12</f>
        <v>-0.18</v>
      </c>
      <c r="AG12" s="41"/>
    </row>
    <row r="13" customFormat="false" ht="12.75" hidden="false" customHeight="false" outlineLevel="0" collapsed="false">
      <c r="A13" s="39" t="n">
        <v>35279</v>
      </c>
      <c r="B13" s="40" t="s">
        <v>152</v>
      </c>
      <c r="C13" s="40" t="e">
        <f aca="false">IF(SWAPFIXED="FIXED",D13,D13-E13)</f>
        <v>#VALUE!</v>
      </c>
      <c r="D13" s="40" t="str">
        <f aca="false">VLOOKUP($A13,SWAPLOOK,HLOOKUP(D$2,SWAPLOOK,2,FALSE()),FALSE())</f>
        <v> </v>
      </c>
      <c r="E13" s="40" t="n">
        <f aca="false">VLOOKUP($A13,SWAPLOOK,HLOOKUP(E$2,SWAPLOOK,2,FALSE()),FALSE())</f>
        <v>2.315</v>
      </c>
      <c r="F13" s="40"/>
      <c r="G13" s="40"/>
      <c r="H13" s="40" t="n">
        <v>2.315</v>
      </c>
      <c r="I13" s="40" t="n">
        <v>2.34</v>
      </c>
      <c r="J13" s="40" t="n">
        <v>2.025</v>
      </c>
      <c r="K13" s="40" t="n">
        <v>1.765</v>
      </c>
      <c r="L13" s="40" t="n">
        <v>1.345</v>
      </c>
      <c r="M13" s="40" t="n">
        <v>2.105</v>
      </c>
      <c r="N13" s="40" t="n">
        <v>2.255</v>
      </c>
      <c r="O13" s="40" t="s">
        <v>233</v>
      </c>
      <c r="P13" s="40" t="s">
        <v>233</v>
      </c>
      <c r="Q13" s="38" t="s">
        <v>233</v>
      </c>
      <c r="R13" s="40" t="s">
        <v>233</v>
      </c>
      <c r="S13" s="40" t="n">
        <v>2.115</v>
      </c>
      <c r="T13" s="38" t="s">
        <v>233</v>
      </c>
      <c r="V13" s="41" t="n">
        <f aca="false">I13-$H13</f>
        <v>0.0249999999999999</v>
      </c>
      <c r="W13" s="41" t="n">
        <f aca="false">J13-$H13</f>
        <v>-0.29</v>
      </c>
      <c r="X13" s="41" t="n">
        <f aca="false">K13-$H13</f>
        <v>-0.55</v>
      </c>
      <c r="Y13" s="41" t="n">
        <f aca="false">L13-$H13</f>
        <v>-0.97</v>
      </c>
      <c r="Z13" s="41" t="n">
        <f aca="false">M13-$H13</f>
        <v>-0.21</v>
      </c>
      <c r="AA13" s="41" t="n">
        <f aca="false">N13-$H13</f>
        <v>-0.0600000000000001</v>
      </c>
      <c r="AB13" s="41"/>
      <c r="AC13" s="41"/>
      <c r="AD13" s="41"/>
      <c r="AE13" s="41"/>
      <c r="AF13" s="41" t="n">
        <f aca="false">S13-$H13</f>
        <v>-0.2</v>
      </c>
      <c r="AG13" s="41"/>
    </row>
    <row r="14" customFormat="false" ht="12.75" hidden="false" customHeight="false" outlineLevel="0" collapsed="false">
      <c r="A14" s="39" t="n">
        <v>35282</v>
      </c>
      <c r="B14" s="40" t="s">
        <v>152</v>
      </c>
      <c r="C14" s="40" t="e">
        <f aca="false">IF(SWAPFIXED="FIXED",D14,D14-E14)</f>
        <v>#VALUE!</v>
      </c>
      <c r="D14" s="40" t="str">
        <f aca="false">VLOOKUP($A14,SWAPLOOK,HLOOKUP(D$2,SWAPLOOK,2,FALSE()),FALSE())</f>
        <v> </v>
      </c>
      <c r="E14" s="40" t="n">
        <f aca="false">VLOOKUP($A14,SWAPLOOK,HLOOKUP(E$2,SWAPLOOK,2,FALSE()),FALSE())</f>
        <v>2.215</v>
      </c>
      <c r="F14" s="40"/>
      <c r="G14" s="40"/>
      <c r="H14" s="40" t="n">
        <v>2.215</v>
      </c>
      <c r="I14" s="40" t="n">
        <v>2.24</v>
      </c>
      <c r="J14" s="40" t="n">
        <v>1.925</v>
      </c>
      <c r="K14" s="40" t="n">
        <v>1.595</v>
      </c>
      <c r="L14" s="40" t="n">
        <v>1.195</v>
      </c>
      <c r="M14" s="40" t="n">
        <v>1.985</v>
      </c>
      <c r="N14" s="40" t="n">
        <v>2.155</v>
      </c>
      <c r="O14" s="40" t="s">
        <v>233</v>
      </c>
      <c r="P14" s="40" t="s">
        <v>233</v>
      </c>
      <c r="Q14" s="38" t="s">
        <v>233</v>
      </c>
      <c r="R14" s="40" t="s">
        <v>233</v>
      </c>
      <c r="S14" s="40" t="n">
        <v>2.015</v>
      </c>
      <c r="T14" s="38" t="s">
        <v>233</v>
      </c>
      <c r="V14" s="41" t="n">
        <f aca="false">I14-$H14</f>
        <v>0.0250000000000004</v>
      </c>
      <c r="W14" s="41" t="n">
        <f aca="false">J14-$H14</f>
        <v>-0.29</v>
      </c>
      <c r="X14" s="41" t="n">
        <f aca="false">K14-$H14</f>
        <v>-0.62</v>
      </c>
      <c r="Y14" s="41" t="n">
        <f aca="false">L14-$H14</f>
        <v>-1.02</v>
      </c>
      <c r="Z14" s="41" t="n">
        <f aca="false">M14-$H14</f>
        <v>-0.23</v>
      </c>
      <c r="AA14" s="41" t="n">
        <f aca="false">N14-$H14</f>
        <v>-0.0600000000000001</v>
      </c>
      <c r="AB14" s="41"/>
      <c r="AC14" s="41"/>
      <c r="AD14" s="41"/>
      <c r="AE14" s="41"/>
      <c r="AF14" s="41" t="n">
        <f aca="false">S14-$H14</f>
        <v>-0.2</v>
      </c>
      <c r="AG14" s="41"/>
    </row>
    <row r="15" customFormat="false" ht="12.75" hidden="false" customHeight="false" outlineLevel="0" collapsed="false">
      <c r="A15" s="39" t="n">
        <v>35283</v>
      </c>
      <c r="B15" s="40" t="s">
        <v>152</v>
      </c>
      <c r="C15" s="40" t="e">
        <f aca="false">IF(SWAPFIXED="FIXED",D15,D15-E15)</f>
        <v>#VALUE!</v>
      </c>
      <c r="D15" s="40" t="str">
        <f aca="false">VLOOKUP($A15,SWAPLOOK,HLOOKUP(D$2,SWAPLOOK,2,FALSE()),FALSE())</f>
        <v> </v>
      </c>
      <c r="E15" s="40" t="n">
        <f aca="false">VLOOKUP($A15,SWAPLOOK,HLOOKUP(E$2,SWAPLOOK,2,FALSE()),FALSE())</f>
        <v>2.124</v>
      </c>
      <c r="F15" s="40"/>
      <c r="G15" s="40"/>
      <c r="H15" s="40" t="n">
        <v>2.124</v>
      </c>
      <c r="I15" s="40" t="n">
        <v>2.164</v>
      </c>
      <c r="J15" s="40" t="n">
        <v>1.854</v>
      </c>
      <c r="K15" s="40" t="n">
        <v>1.624</v>
      </c>
      <c r="L15" s="40" t="n">
        <v>1.214</v>
      </c>
      <c r="M15" s="40" t="n">
        <v>1.924</v>
      </c>
      <c r="N15" s="40" t="n">
        <v>2.074</v>
      </c>
      <c r="O15" s="40" t="s">
        <v>233</v>
      </c>
      <c r="P15" s="40" t="s">
        <v>233</v>
      </c>
      <c r="Q15" s="38" t="s">
        <v>233</v>
      </c>
      <c r="R15" s="40" t="s">
        <v>233</v>
      </c>
      <c r="S15" s="40" t="n">
        <v>1.944</v>
      </c>
      <c r="T15" s="38" t="s">
        <v>233</v>
      </c>
      <c r="V15" s="41" t="n">
        <f aca="false">I15-$H15</f>
        <v>0.04</v>
      </c>
      <c r="W15" s="41" t="n">
        <f aca="false">J15-$H15</f>
        <v>-0.27</v>
      </c>
      <c r="X15" s="41" t="n">
        <f aca="false">K15-$H15</f>
        <v>-0.5</v>
      </c>
      <c r="Y15" s="41" t="n">
        <f aca="false">L15-$H15</f>
        <v>-0.91</v>
      </c>
      <c r="Z15" s="41" t="n">
        <f aca="false">M15-$H15</f>
        <v>-0.2</v>
      </c>
      <c r="AA15" s="41" t="n">
        <f aca="false">N15-$H15</f>
        <v>-0.0499999999999998</v>
      </c>
      <c r="AB15" s="41"/>
      <c r="AC15" s="41"/>
      <c r="AD15" s="41"/>
      <c r="AE15" s="41"/>
      <c r="AF15" s="41" t="n">
        <f aca="false">S15-$H15</f>
        <v>-0.18</v>
      </c>
      <c r="AG15" s="41"/>
    </row>
    <row r="16" customFormat="false" ht="12.75" hidden="false" customHeight="false" outlineLevel="0" collapsed="false">
      <c r="A16" s="39" t="n">
        <v>35284</v>
      </c>
      <c r="B16" s="40" t="s">
        <v>152</v>
      </c>
      <c r="C16" s="40" t="e">
        <f aca="false">IF(SWAPFIXED="FIXED",D16,D16-E16)</f>
        <v>#VALUE!</v>
      </c>
      <c r="D16" s="40" t="str">
        <f aca="false">VLOOKUP($A16,SWAPLOOK,HLOOKUP(D$2,SWAPLOOK,2,FALSE()),FALSE())</f>
        <v> </v>
      </c>
      <c r="E16" s="40" t="n">
        <f aca="false">VLOOKUP($A16,SWAPLOOK,HLOOKUP(E$2,SWAPLOOK,2,FALSE()),FALSE())</f>
        <v>2.091</v>
      </c>
      <c r="F16" s="40"/>
      <c r="G16" s="40"/>
      <c r="H16" s="40" t="n">
        <v>2.091</v>
      </c>
      <c r="I16" s="40" t="n">
        <v>2.111</v>
      </c>
      <c r="J16" s="40" t="n">
        <v>1.831</v>
      </c>
      <c r="K16" s="40" t="n">
        <v>1.691</v>
      </c>
      <c r="L16" s="40" t="n">
        <v>1.281</v>
      </c>
      <c r="M16" s="40" t="n">
        <v>1.891</v>
      </c>
      <c r="N16" s="40" t="n">
        <v>2.051</v>
      </c>
      <c r="O16" s="40" t="s">
        <v>233</v>
      </c>
      <c r="P16" s="40" t="s">
        <v>233</v>
      </c>
      <c r="Q16" s="38" t="s">
        <v>233</v>
      </c>
      <c r="R16" s="40" t="s">
        <v>233</v>
      </c>
      <c r="S16" s="40" t="n">
        <v>1.931</v>
      </c>
      <c r="T16" s="38" t="s">
        <v>233</v>
      </c>
      <c r="V16" s="41" t="n">
        <f aca="false">I16-$H16</f>
        <v>0.02</v>
      </c>
      <c r="W16" s="41" t="n">
        <f aca="false">J16-$H16</f>
        <v>-0.26</v>
      </c>
      <c r="X16" s="41" t="n">
        <f aca="false">K16-$H16</f>
        <v>-0.4</v>
      </c>
      <c r="Y16" s="41" t="n">
        <f aca="false">L16-$H16</f>
        <v>-0.81</v>
      </c>
      <c r="Z16" s="41" t="n">
        <f aca="false">M16-$H16</f>
        <v>-0.2</v>
      </c>
      <c r="AA16" s="41" t="n">
        <f aca="false">N16-$H16</f>
        <v>-0.04</v>
      </c>
      <c r="AB16" s="41"/>
      <c r="AC16" s="41"/>
      <c r="AD16" s="41"/>
      <c r="AE16" s="41"/>
      <c r="AF16" s="41" t="n">
        <f aca="false">S16-$H16</f>
        <v>-0.16</v>
      </c>
      <c r="AG16" s="41"/>
    </row>
    <row r="17" customFormat="false" ht="12.75" hidden="false" customHeight="false" outlineLevel="0" collapsed="false">
      <c r="A17" s="39" t="n">
        <v>35285</v>
      </c>
      <c r="B17" s="40" t="s">
        <v>152</v>
      </c>
      <c r="C17" s="40" t="e">
        <f aca="false">IF(SWAPFIXED="FIXED",D17,D17-E17)</f>
        <v>#VALUE!</v>
      </c>
      <c r="D17" s="40" t="str">
        <f aca="false">VLOOKUP($A17,SWAPLOOK,HLOOKUP(D$2,SWAPLOOK,2,FALSE()),FALSE())</f>
        <v> </v>
      </c>
      <c r="E17" s="40" t="n">
        <f aca="false">VLOOKUP($A17,SWAPLOOK,HLOOKUP(E$2,SWAPLOOK,2,FALSE()),FALSE())</f>
        <v>2.068</v>
      </c>
      <c r="F17" s="40"/>
      <c r="G17" s="40"/>
      <c r="H17" s="40" t="n">
        <v>2.068</v>
      </c>
      <c r="I17" s="40" t="n">
        <v>2.098</v>
      </c>
      <c r="J17" s="40" t="n">
        <v>1.818</v>
      </c>
      <c r="K17" s="40" t="n">
        <v>1.678</v>
      </c>
      <c r="L17" s="40" t="n">
        <v>1.288</v>
      </c>
      <c r="M17" s="40" t="n">
        <v>1.898</v>
      </c>
      <c r="N17" s="40" t="n">
        <v>2.018</v>
      </c>
      <c r="O17" s="40" t="s">
        <v>233</v>
      </c>
      <c r="P17" s="40" t="s">
        <v>233</v>
      </c>
      <c r="Q17" s="38" t="s">
        <v>233</v>
      </c>
      <c r="R17" s="40" t="s">
        <v>233</v>
      </c>
      <c r="S17" s="40" t="n">
        <v>1.918</v>
      </c>
      <c r="T17" s="38" t="s">
        <v>233</v>
      </c>
      <c r="V17" s="41" t="n">
        <f aca="false">I17-$H17</f>
        <v>0.0300000000000003</v>
      </c>
      <c r="W17" s="41" t="n">
        <f aca="false">J17-$H17</f>
        <v>-0.25</v>
      </c>
      <c r="X17" s="41" t="n">
        <f aca="false">K17-$H17</f>
        <v>-0.39</v>
      </c>
      <c r="Y17" s="41" t="n">
        <f aca="false">L17-$H17</f>
        <v>-0.78</v>
      </c>
      <c r="Z17" s="41" t="n">
        <f aca="false">M17-$H17</f>
        <v>-0.17</v>
      </c>
      <c r="AA17" s="41" t="n">
        <f aca="false">N17-$H17</f>
        <v>-0.0499999999999998</v>
      </c>
      <c r="AB17" s="41"/>
      <c r="AC17" s="41"/>
      <c r="AD17" s="41"/>
      <c r="AE17" s="41"/>
      <c r="AF17" s="41" t="n">
        <f aca="false">S17-$H17</f>
        <v>-0.15</v>
      </c>
      <c r="AG17" s="41"/>
    </row>
    <row r="18" customFormat="false" ht="12.75" hidden="false" customHeight="false" outlineLevel="0" collapsed="false">
      <c r="A18" s="39" t="n">
        <v>35286</v>
      </c>
      <c r="B18" s="40" t="s">
        <v>152</v>
      </c>
      <c r="C18" s="40" t="e">
        <f aca="false">IF(SWAPFIXED="FIXED",D18,D18-E18)</f>
        <v>#VALUE!</v>
      </c>
      <c r="D18" s="40" t="str">
        <f aca="false">VLOOKUP($A18,SWAPLOOK,HLOOKUP(D$2,SWAPLOOK,2,FALSE()),FALSE())</f>
        <v> </v>
      </c>
      <c r="E18" s="40" t="n">
        <f aca="false">VLOOKUP($A18,SWAPLOOK,HLOOKUP(E$2,SWAPLOOK,2,FALSE()),FALSE())</f>
        <v>2.103</v>
      </c>
      <c r="F18" s="40"/>
      <c r="G18" s="40"/>
      <c r="H18" s="40" t="n">
        <v>2.103</v>
      </c>
      <c r="I18" s="40" t="n">
        <v>2.133</v>
      </c>
      <c r="J18" s="40" t="n">
        <v>1.853</v>
      </c>
      <c r="K18" s="40" t="n">
        <v>1.713</v>
      </c>
      <c r="L18" s="40" t="n">
        <v>1.343</v>
      </c>
      <c r="M18" s="40" t="n">
        <v>1.943</v>
      </c>
      <c r="N18" s="40" t="n">
        <v>2.063</v>
      </c>
      <c r="O18" s="40" t="s">
        <v>233</v>
      </c>
      <c r="P18" s="40" t="s">
        <v>233</v>
      </c>
      <c r="Q18" s="38" t="s">
        <v>233</v>
      </c>
      <c r="R18" s="40" t="s">
        <v>233</v>
      </c>
      <c r="S18" s="40" t="n">
        <v>1.943</v>
      </c>
      <c r="T18" s="38" t="s">
        <v>233</v>
      </c>
      <c r="V18" s="41" t="n">
        <f aca="false">I18-$H18</f>
        <v>0.0300000000000003</v>
      </c>
      <c r="W18" s="41" t="n">
        <f aca="false">J18-$H18</f>
        <v>-0.25</v>
      </c>
      <c r="X18" s="41" t="n">
        <f aca="false">K18-$H18</f>
        <v>-0.39</v>
      </c>
      <c r="Y18" s="41" t="n">
        <f aca="false">L18-$H18</f>
        <v>-0.76</v>
      </c>
      <c r="Z18" s="41" t="n">
        <f aca="false">M18-$H18</f>
        <v>-0.16</v>
      </c>
      <c r="AA18" s="41" t="n">
        <f aca="false">N18-$H18</f>
        <v>-0.04</v>
      </c>
      <c r="AB18" s="41"/>
      <c r="AC18" s="41"/>
      <c r="AD18" s="41"/>
      <c r="AE18" s="41"/>
      <c r="AF18" s="41" t="n">
        <f aca="false">S18-$H18</f>
        <v>-0.16</v>
      </c>
      <c r="AG18" s="41"/>
    </row>
    <row r="19" customFormat="false" ht="12.75" hidden="false" customHeight="false" outlineLevel="0" collapsed="false">
      <c r="A19" s="39" t="n">
        <v>35289</v>
      </c>
      <c r="B19" s="40" t="s">
        <v>152</v>
      </c>
      <c r="C19" s="40" t="e">
        <f aca="false">IF(SWAPFIXED="FIXED",D19,D19-E19)</f>
        <v>#VALUE!</v>
      </c>
      <c r="D19" s="40" t="str">
        <f aca="false">VLOOKUP($A19,SWAPLOOK,HLOOKUP(D$2,SWAPLOOK,2,FALSE()),FALSE())</f>
        <v> </v>
      </c>
      <c r="E19" s="40" t="n">
        <f aca="false">VLOOKUP($A19,SWAPLOOK,HLOOKUP(E$2,SWAPLOOK,2,FALSE()),FALSE())</f>
        <v>2.074</v>
      </c>
      <c r="F19" s="40"/>
      <c r="G19" s="40"/>
      <c r="H19" s="40" t="n">
        <v>2.074</v>
      </c>
      <c r="I19" s="40" t="n">
        <v>2.114</v>
      </c>
      <c r="J19" s="40" t="n">
        <v>1.834</v>
      </c>
      <c r="K19" s="40" t="n">
        <v>1.644</v>
      </c>
      <c r="L19" s="40" t="n">
        <v>1.274</v>
      </c>
      <c r="M19" s="40" t="n">
        <v>1.874</v>
      </c>
      <c r="N19" s="40" t="n">
        <v>2.044</v>
      </c>
      <c r="O19" s="40" t="s">
        <v>233</v>
      </c>
      <c r="P19" s="40" t="s">
        <v>233</v>
      </c>
      <c r="Q19" s="38" t="s">
        <v>233</v>
      </c>
      <c r="R19" s="40" t="s">
        <v>233</v>
      </c>
      <c r="S19" s="40" t="n">
        <v>1.914</v>
      </c>
      <c r="T19" s="38" t="s">
        <v>233</v>
      </c>
      <c r="V19" s="41" t="n">
        <f aca="false">I19-$H19</f>
        <v>0.04</v>
      </c>
      <c r="W19" s="41" t="n">
        <f aca="false">J19-$H19</f>
        <v>-0.24</v>
      </c>
      <c r="X19" s="41" t="n">
        <f aca="false">K19-$H19</f>
        <v>-0.43</v>
      </c>
      <c r="Y19" s="41" t="n">
        <f aca="false">L19-$H19</f>
        <v>-0.8</v>
      </c>
      <c r="Z19" s="41" t="n">
        <f aca="false">M19-$H19</f>
        <v>-0.2</v>
      </c>
      <c r="AA19" s="41" t="n">
        <f aca="false">N19-$H19</f>
        <v>-0.0300000000000003</v>
      </c>
      <c r="AB19" s="41"/>
      <c r="AC19" s="41"/>
      <c r="AD19" s="41"/>
      <c r="AE19" s="41"/>
      <c r="AF19" s="41" t="n">
        <f aca="false">S19-$H19</f>
        <v>-0.16</v>
      </c>
      <c r="AG19" s="41"/>
    </row>
    <row r="20" customFormat="false" ht="12.75" hidden="false" customHeight="false" outlineLevel="0" collapsed="false">
      <c r="A20" s="39" t="n">
        <v>35290</v>
      </c>
      <c r="B20" s="40" t="s">
        <v>152</v>
      </c>
      <c r="C20" s="40" t="e">
        <f aca="false">IF(SWAPFIXED="FIXED",D20,D20-E20)</f>
        <v>#VALUE!</v>
      </c>
      <c r="D20" s="40" t="str">
        <f aca="false">VLOOKUP($A20,SWAPLOOK,HLOOKUP(D$2,SWAPLOOK,2,FALSE()),FALSE())</f>
        <v> </v>
      </c>
      <c r="E20" s="40" t="n">
        <f aca="false">VLOOKUP($A20,SWAPLOOK,HLOOKUP(E$2,SWAPLOOK,2,FALSE()),FALSE())</f>
        <v>2.056</v>
      </c>
      <c r="F20" s="40"/>
      <c r="G20" s="40"/>
      <c r="H20" s="40" t="n">
        <v>2.056</v>
      </c>
      <c r="I20" s="40" t="n">
        <v>2.076</v>
      </c>
      <c r="J20" s="40" t="n">
        <v>1.826</v>
      </c>
      <c r="K20" s="40" t="n">
        <v>1.676</v>
      </c>
      <c r="L20" s="40" t="n">
        <v>1.286</v>
      </c>
      <c r="M20" s="40" t="n">
        <v>1.876</v>
      </c>
      <c r="N20" s="40" t="n">
        <v>2.036</v>
      </c>
      <c r="O20" s="40" t="s">
        <v>233</v>
      </c>
      <c r="P20" s="40" t="s">
        <v>233</v>
      </c>
      <c r="Q20" s="38" t="s">
        <v>233</v>
      </c>
      <c r="R20" s="40" t="s">
        <v>233</v>
      </c>
      <c r="S20" s="40" t="n">
        <v>1.916</v>
      </c>
      <c r="T20" s="38" t="s">
        <v>233</v>
      </c>
      <c r="V20" s="41" t="n">
        <f aca="false">I20-$H20</f>
        <v>0.02</v>
      </c>
      <c r="W20" s="41" t="n">
        <f aca="false">J20-$H20</f>
        <v>-0.23</v>
      </c>
      <c r="X20" s="41" t="n">
        <f aca="false">K20-$H20</f>
        <v>-0.38</v>
      </c>
      <c r="Y20" s="41" t="n">
        <f aca="false">L20-$H20</f>
        <v>-0.77</v>
      </c>
      <c r="Z20" s="41" t="n">
        <f aca="false">M20-$H20</f>
        <v>-0.18</v>
      </c>
      <c r="AA20" s="41" t="n">
        <f aca="false">N20-$H20</f>
        <v>-0.02</v>
      </c>
      <c r="AB20" s="41"/>
      <c r="AC20" s="41"/>
      <c r="AD20" s="41"/>
      <c r="AE20" s="41"/>
      <c r="AF20" s="41" t="n">
        <f aca="false">S20-$H20</f>
        <v>-0.14</v>
      </c>
      <c r="AG20" s="41"/>
    </row>
    <row r="21" customFormat="false" ht="12.75" hidden="false" customHeight="false" outlineLevel="0" collapsed="false">
      <c r="A21" s="39" t="n">
        <v>35291</v>
      </c>
      <c r="B21" s="40" t="s">
        <v>152</v>
      </c>
      <c r="C21" s="40" t="e">
        <f aca="false">IF(SWAPFIXED="FIXED",D21,D21-E21)</f>
        <v>#VALUE!</v>
      </c>
      <c r="D21" s="40" t="str">
        <f aca="false">VLOOKUP($A21,SWAPLOOK,HLOOKUP(D$2,SWAPLOOK,2,FALSE()),FALSE())</f>
        <v> </v>
      </c>
      <c r="E21" s="40" t="n">
        <f aca="false">VLOOKUP($A21,SWAPLOOK,HLOOKUP(E$2,SWAPLOOK,2,FALSE()),FALSE())</f>
        <v>2.086</v>
      </c>
      <c r="F21" s="40"/>
      <c r="G21" s="40"/>
      <c r="H21" s="40" t="n">
        <v>2.086</v>
      </c>
      <c r="I21" s="40" t="n">
        <v>2.106</v>
      </c>
      <c r="J21" s="40" t="n">
        <v>1.856</v>
      </c>
      <c r="K21" s="40" t="n">
        <v>1.716</v>
      </c>
      <c r="L21" s="40" t="n">
        <v>1.326</v>
      </c>
      <c r="M21" s="40" t="n">
        <v>1.906</v>
      </c>
      <c r="N21" s="40" t="n">
        <v>2.066</v>
      </c>
      <c r="O21" s="40" t="s">
        <v>233</v>
      </c>
      <c r="P21" s="40" t="s">
        <v>233</v>
      </c>
      <c r="Q21" s="38" t="s">
        <v>233</v>
      </c>
      <c r="R21" s="40" t="s">
        <v>233</v>
      </c>
      <c r="S21" s="40" t="n">
        <v>1.956</v>
      </c>
      <c r="T21" s="38" t="s">
        <v>233</v>
      </c>
      <c r="V21" s="41" t="n">
        <f aca="false">I21-$H21</f>
        <v>0.02</v>
      </c>
      <c r="W21" s="41" t="n">
        <f aca="false">J21-$H21</f>
        <v>-0.23</v>
      </c>
      <c r="X21" s="41" t="n">
        <f aca="false">K21-$H21</f>
        <v>-0.37</v>
      </c>
      <c r="Y21" s="41" t="n">
        <f aca="false">L21-$H21</f>
        <v>-0.76</v>
      </c>
      <c r="Z21" s="41" t="n">
        <f aca="false">M21-$H21</f>
        <v>-0.18</v>
      </c>
      <c r="AA21" s="41" t="n">
        <f aca="false">N21-$H21</f>
        <v>-0.02</v>
      </c>
      <c r="AB21" s="41"/>
      <c r="AC21" s="41"/>
      <c r="AD21" s="41"/>
      <c r="AE21" s="41"/>
      <c r="AF21" s="41" t="n">
        <f aca="false">S21-$H21</f>
        <v>-0.13</v>
      </c>
      <c r="AG21" s="41"/>
    </row>
    <row r="22" customFormat="false" ht="12.75" hidden="false" customHeight="false" outlineLevel="0" collapsed="false">
      <c r="A22" s="39" t="n">
        <v>35292</v>
      </c>
      <c r="B22" s="40" t="s">
        <v>152</v>
      </c>
      <c r="C22" s="40" t="e">
        <f aca="false">IF(SWAPFIXED="FIXED",D22,D22-E22)</f>
        <v>#VALUE!</v>
      </c>
      <c r="D22" s="40" t="str">
        <f aca="false">VLOOKUP($A22,SWAPLOOK,HLOOKUP(D$2,SWAPLOOK,2,FALSE()),FALSE())</f>
        <v> </v>
      </c>
      <c r="E22" s="40" t="n">
        <f aca="false">VLOOKUP($A22,SWAPLOOK,HLOOKUP(E$2,SWAPLOOK,2,FALSE()),FALSE())</f>
        <v>2.04</v>
      </c>
      <c r="F22" s="40"/>
      <c r="G22" s="40"/>
      <c r="H22" s="40" t="n">
        <v>2.04</v>
      </c>
      <c r="I22" s="40" t="n">
        <v>2.06</v>
      </c>
      <c r="J22" s="40" t="n">
        <v>1.8</v>
      </c>
      <c r="K22" s="40" t="n">
        <v>1.62</v>
      </c>
      <c r="L22" s="40" t="n">
        <v>1.26</v>
      </c>
      <c r="M22" s="40" t="n">
        <v>1.86</v>
      </c>
      <c r="N22" s="40" t="n">
        <v>2.01</v>
      </c>
      <c r="O22" s="40" t="s">
        <v>233</v>
      </c>
      <c r="P22" s="40" t="s">
        <v>233</v>
      </c>
      <c r="Q22" s="38" t="s">
        <v>233</v>
      </c>
      <c r="R22" s="40" t="s">
        <v>233</v>
      </c>
      <c r="S22" s="40" t="n">
        <v>1.89</v>
      </c>
      <c r="T22" s="38" t="s">
        <v>233</v>
      </c>
      <c r="V22" s="41" t="n">
        <f aca="false">I22-$H22</f>
        <v>0.02</v>
      </c>
      <c r="W22" s="41" t="n">
        <f aca="false">J22-$H22</f>
        <v>-0.24</v>
      </c>
      <c r="X22" s="41" t="n">
        <f aca="false">K22-$H22</f>
        <v>-0.42</v>
      </c>
      <c r="Y22" s="41" t="n">
        <f aca="false">L22-$H22</f>
        <v>-0.78</v>
      </c>
      <c r="Z22" s="41" t="n">
        <f aca="false">M22-$H22</f>
        <v>-0.18</v>
      </c>
      <c r="AA22" s="41" t="n">
        <f aca="false">N22-$H22</f>
        <v>-0.0300000000000003</v>
      </c>
      <c r="AB22" s="41"/>
      <c r="AC22" s="41"/>
      <c r="AD22" s="41"/>
      <c r="AE22" s="41"/>
      <c r="AF22" s="41" t="n">
        <f aca="false">S22-$H22</f>
        <v>-0.15</v>
      </c>
      <c r="AG22" s="41"/>
    </row>
    <row r="23" customFormat="false" ht="12.75" hidden="false" customHeight="false" outlineLevel="0" collapsed="false">
      <c r="A23" s="39" t="n">
        <v>35293</v>
      </c>
      <c r="B23" s="40" t="s">
        <v>152</v>
      </c>
      <c r="C23" s="40" t="e">
        <f aca="false">IF(SWAPFIXED="FIXED",D23,D23-E23)</f>
        <v>#VALUE!</v>
      </c>
      <c r="D23" s="40" t="str">
        <f aca="false">VLOOKUP($A23,SWAPLOOK,HLOOKUP(D$2,SWAPLOOK,2,FALSE()),FALSE())</f>
        <v> </v>
      </c>
      <c r="E23" s="40" t="n">
        <f aca="false">VLOOKUP($A23,SWAPLOOK,HLOOKUP(E$2,SWAPLOOK,2,FALSE()),FALSE())</f>
        <v>2.14</v>
      </c>
      <c r="F23" s="40"/>
      <c r="G23" s="40"/>
      <c r="H23" s="40" t="n">
        <v>2.14</v>
      </c>
      <c r="I23" s="40" t="n">
        <v>2.15</v>
      </c>
      <c r="J23" s="40" t="n">
        <v>1.84</v>
      </c>
      <c r="K23" s="40" t="n">
        <v>1.66</v>
      </c>
      <c r="L23" s="40" t="n">
        <v>1.42</v>
      </c>
      <c r="M23" s="40" t="n">
        <v>1.93</v>
      </c>
      <c r="N23" s="40" t="n">
        <v>2.11</v>
      </c>
      <c r="O23" s="40" t="s">
        <v>233</v>
      </c>
      <c r="P23" s="40" t="s">
        <v>233</v>
      </c>
      <c r="Q23" s="38" t="s">
        <v>233</v>
      </c>
      <c r="R23" s="40" t="s">
        <v>233</v>
      </c>
      <c r="S23" s="40" t="n">
        <v>1.93</v>
      </c>
      <c r="T23" s="40" t="s">
        <v>233</v>
      </c>
      <c r="V23" s="41" t="n">
        <f aca="false">I23-$H23</f>
        <v>0.00999999999999979</v>
      </c>
      <c r="W23" s="41" t="n">
        <f aca="false">J23-$H23</f>
        <v>-0.3</v>
      </c>
      <c r="X23" s="41" t="n">
        <f aca="false">K23-$H23</f>
        <v>-0.48</v>
      </c>
      <c r="Y23" s="41" t="n">
        <f aca="false">L23-$H23</f>
        <v>-0.72</v>
      </c>
      <c r="Z23" s="41" t="n">
        <f aca="false">M23-$H23</f>
        <v>-0.21</v>
      </c>
      <c r="AA23" s="41" t="n">
        <f aca="false">N23-$H23</f>
        <v>-0.0300000000000003</v>
      </c>
      <c r="AB23" s="41"/>
      <c r="AC23" s="41"/>
      <c r="AD23" s="41"/>
      <c r="AE23" s="41"/>
      <c r="AF23" s="41" t="n">
        <f aca="false">S23-$H23</f>
        <v>-0.21</v>
      </c>
      <c r="AG23" s="41"/>
    </row>
    <row r="24" customFormat="false" ht="12.75" hidden="false" customHeight="false" outlineLevel="0" collapsed="false">
      <c r="A24" s="39" t="n">
        <v>35296</v>
      </c>
      <c r="B24" s="40" t="s">
        <v>152</v>
      </c>
      <c r="C24" s="40" t="e">
        <f aca="false">IF(SWAPFIXED="FIXED",D24,D24-E24)</f>
        <v>#VALUE!</v>
      </c>
      <c r="D24" s="40" t="str">
        <f aca="false">VLOOKUP($A24,SWAPLOOK,HLOOKUP(D$2,SWAPLOOK,2,FALSE()),FALSE())</f>
        <v> </v>
      </c>
      <c r="E24" s="40" t="n">
        <f aca="false">VLOOKUP($A24,SWAPLOOK,HLOOKUP(E$2,SWAPLOOK,2,FALSE()),FALSE())</f>
        <v>2.187</v>
      </c>
      <c r="F24" s="40"/>
      <c r="G24" s="40"/>
      <c r="H24" s="40" t="n">
        <v>2.187</v>
      </c>
      <c r="I24" s="40" t="n">
        <v>2.197</v>
      </c>
      <c r="J24" s="40" t="n">
        <v>1.837</v>
      </c>
      <c r="K24" s="40" t="n">
        <v>1.647</v>
      </c>
      <c r="L24" s="40" t="n">
        <v>1.317</v>
      </c>
      <c r="M24" s="40" t="n">
        <v>1.957</v>
      </c>
      <c r="N24" s="40" t="n">
        <v>2.157</v>
      </c>
      <c r="O24" s="40" t="s">
        <v>233</v>
      </c>
      <c r="P24" s="40" t="s">
        <v>233</v>
      </c>
      <c r="Q24" s="38" t="s">
        <v>233</v>
      </c>
      <c r="R24" s="40" t="s">
        <v>233</v>
      </c>
      <c r="S24" s="40" t="n">
        <v>1.93</v>
      </c>
      <c r="T24" s="40" t="s">
        <v>233</v>
      </c>
      <c r="V24" s="41" t="n">
        <f aca="false">I24-$H24</f>
        <v>0.00999999999999979</v>
      </c>
      <c r="W24" s="41" t="n">
        <f aca="false">J24-$H24</f>
        <v>-0.35</v>
      </c>
      <c r="X24" s="41" t="n">
        <f aca="false">K24-$H24</f>
        <v>-0.54</v>
      </c>
      <c r="Y24" s="41" t="n">
        <f aca="false">L24-$H24</f>
        <v>-0.87</v>
      </c>
      <c r="Z24" s="41" t="n">
        <f aca="false">M24-$H24</f>
        <v>-0.23</v>
      </c>
      <c r="AA24" s="41" t="n">
        <f aca="false">N24-$H24</f>
        <v>-0.0300000000000003</v>
      </c>
      <c r="AB24" s="41"/>
      <c r="AC24" s="41"/>
      <c r="AD24" s="41"/>
      <c r="AE24" s="41"/>
      <c r="AF24" s="41" t="n">
        <f aca="false">S24-$H24</f>
        <v>-0.257</v>
      </c>
      <c r="AG24" s="41"/>
    </row>
    <row r="25" customFormat="false" ht="12.75" hidden="false" customHeight="false" outlineLevel="0" collapsed="false">
      <c r="A25" s="39" t="n">
        <v>35297</v>
      </c>
      <c r="B25" s="40" t="s">
        <v>152</v>
      </c>
      <c r="C25" s="40" t="e">
        <f aca="false">IF(SWAPFIXED="FIXED",D25,D25-E25)</f>
        <v>#VALUE!</v>
      </c>
      <c r="D25" s="40" t="str">
        <f aca="false">VLOOKUP($A25,SWAPLOOK,HLOOKUP(D$2,SWAPLOOK,2,FALSE()),FALSE())</f>
        <v> </v>
      </c>
      <c r="E25" s="40" t="n">
        <f aca="false">VLOOKUP($A25,SWAPLOOK,HLOOKUP(E$2,SWAPLOOK,2,FALSE()),FALSE())</f>
        <v>2.053</v>
      </c>
      <c r="F25" s="40"/>
      <c r="G25" s="40"/>
      <c r="H25" s="40" t="n">
        <v>2.053</v>
      </c>
      <c r="I25" s="40" t="n">
        <v>2.063</v>
      </c>
      <c r="J25" s="40" t="n">
        <v>1.803</v>
      </c>
      <c r="K25" s="40" t="n">
        <v>1.553</v>
      </c>
      <c r="L25" s="40" t="n">
        <v>1.303</v>
      </c>
      <c r="M25" s="40" t="n">
        <v>1.853</v>
      </c>
      <c r="N25" s="40" t="n">
        <v>2.033</v>
      </c>
      <c r="O25" s="40" t="s">
        <v>233</v>
      </c>
      <c r="P25" s="40" t="s">
        <v>233</v>
      </c>
      <c r="Q25" s="38" t="s">
        <v>233</v>
      </c>
      <c r="R25" s="40" t="s">
        <v>233</v>
      </c>
      <c r="S25" s="40" t="n">
        <v>1.88</v>
      </c>
      <c r="T25" s="40" t="s">
        <v>233</v>
      </c>
      <c r="V25" s="41" t="n">
        <f aca="false">I25-$H25</f>
        <v>0.00999999999999979</v>
      </c>
      <c r="W25" s="41" t="n">
        <f aca="false">J25-$H25</f>
        <v>-0.25</v>
      </c>
      <c r="X25" s="41" t="n">
        <f aca="false">K25-$H25</f>
        <v>-0.5</v>
      </c>
      <c r="Y25" s="41" t="n">
        <f aca="false">L25-$H25</f>
        <v>-0.75</v>
      </c>
      <c r="Z25" s="41" t="n">
        <f aca="false">M25-$H25</f>
        <v>-0.2</v>
      </c>
      <c r="AA25" s="41" t="n">
        <f aca="false">N25-$H25</f>
        <v>-0.02</v>
      </c>
      <c r="AB25" s="41"/>
      <c r="AC25" s="41"/>
      <c r="AD25" s="41"/>
      <c r="AE25" s="41"/>
      <c r="AF25" s="41" t="n">
        <f aca="false">S25-$H25</f>
        <v>-0.173</v>
      </c>
      <c r="AG25" s="41"/>
    </row>
    <row r="26" customFormat="false" ht="12.75" hidden="false" customHeight="false" outlineLevel="0" collapsed="false">
      <c r="A26" s="39" t="n">
        <v>35298</v>
      </c>
      <c r="B26" s="40" t="s">
        <v>152</v>
      </c>
      <c r="C26" s="40" t="e">
        <f aca="false">IF(SWAPFIXED="FIXED",D26,D26-E26)</f>
        <v>#VALUE!</v>
      </c>
      <c r="D26" s="40" t="str">
        <f aca="false">VLOOKUP($A26,SWAPLOOK,HLOOKUP(D$2,SWAPLOOK,2,FALSE()),FALSE())</f>
        <v> </v>
      </c>
      <c r="E26" s="40" t="n">
        <f aca="false">VLOOKUP($A26,SWAPLOOK,HLOOKUP(E$2,SWAPLOOK,2,FALSE()),FALSE())</f>
        <v>2.03</v>
      </c>
      <c r="F26" s="40"/>
      <c r="G26" s="40"/>
      <c r="H26" s="40" t="n">
        <v>2.03</v>
      </c>
      <c r="I26" s="40" t="n">
        <v>2.04</v>
      </c>
      <c r="J26" s="40" t="n">
        <v>1.75</v>
      </c>
      <c r="K26" s="40" t="n">
        <v>1.53</v>
      </c>
      <c r="L26" s="40" t="n">
        <v>1.3</v>
      </c>
      <c r="M26" s="40" t="n">
        <v>1.79</v>
      </c>
      <c r="N26" s="40" t="n">
        <v>2.01</v>
      </c>
      <c r="O26" s="40" t="s">
        <v>233</v>
      </c>
      <c r="P26" s="40" t="s">
        <v>233</v>
      </c>
      <c r="Q26" s="38" t="s">
        <v>233</v>
      </c>
      <c r="R26" s="40" t="s">
        <v>233</v>
      </c>
      <c r="S26" s="40" t="n">
        <v>1.84</v>
      </c>
      <c r="T26" s="40" t="s">
        <v>233</v>
      </c>
      <c r="V26" s="41" t="n">
        <f aca="false">I26-$H26</f>
        <v>0.0100000000000002</v>
      </c>
      <c r="W26" s="41" t="n">
        <f aca="false">J26-$H26</f>
        <v>-0.28</v>
      </c>
      <c r="X26" s="41" t="n">
        <f aca="false">K26-$H26</f>
        <v>-0.5</v>
      </c>
      <c r="Y26" s="41" t="n">
        <f aca="false">L26-$H26</f>
        <v>-0.73</v>
      </c>
      <c r="Z26" s="41" t="n">
        <f aca="false">M26-$H26</f>
        <v>-0.24</v>
      </c>
      <c r="AA26" s="41" t="n">
        <f aca="false">N26-$H26</f>
        <v>-0.02</v>
      </c>
      <c r="AB26" s="41"/>
      <c r="AC26" s="41"/>
      <c r="AD26" s="41"/>
      <c r="AE26" s="41"/>
      <c r="AF26" s="41" t="n">
        <f aca="false">S26-$H26</f>
        <v>-0.19</v>
      </c>
      <c r="AG26" s="41"/>
    </row>
    <row r="27" customFormat="false" ht="12.75" hidden="false" customHeight="false" outlineLevel="0" collapsed="false">
      <c r="A27" s="39" t="n">
        <v>35299</v>
      </c>
      <c r="B27" s="40" t="s">
        <v>152</v>
      </c>
      <c r="C27" s="40" t="e">
        <f aca="false">IF(SWAPFIXED="FIXED",D27,D27-E27)</f>
        <v>#VALUE!</v>
      </c>
      <c r="D27" s="40" t="str">
        <f aca="false">VLOOKUP($A27,SWAPLOOK,HLOOKUP(D$2,SWAPLOOK,2,FALSE()),FALSE())</f>
        <v> </v>
      </c>
      <c r="E27" s="40" t="n">
        <f aca="false">VLOOKUP($A27,SWAPLOOK,HLOOKUP(E$2,SWAPLOOK,2,FALSE()),FALSE())</f>
        <v>1.921</v>
      </c>
      <c r="F27" s="40"/>
      <c r="G27" s="40"/>
      <c r="H27" s="40" t="n">
        <v>1.921</v>
      </c>
      <c r="I27" s="40" t="n">
        <v>1.941</v>
      </c>
      <c r="J27" s="40" t="n">
        <v>1.671</v>
      </c>
      <c r="K27" s="40" t="n">
        <v>1.551</v>
      </c>
      <c r="L27" s="40" t="n">
        <v>1.241</v>
      </c>
      <c r="M27" s="40" t="n">
        <v>1.731</v>
      </c>
      <c r="N27" s="40" t="n">
        <v>1.901</v>
      </c>
      <c r="O27" s="40" t="s">
        <v>233</v>
      </c>
      <c r="P27" s="40" t="s">
        <v>233</v>
      </c>
      <c r="Q27" s="38" t="s">
        <v>233</v>
      </c>
      <c r="R27" s="40" t="s">
        <v>233</v>
      </c>
      <c r="S27" s="40" t="n">
        <v>1.771</v>
      </c>
      <c r="T27" s="40" t="s">
        <v>233</v>
      </c>
      <c r="V27" s="41" t="n">
        <f aca="false">I27-$H27</f>
        <v>0.02</v>
      </c>
      <c r="W27" s="41" t="n">
        <f aca="false">J27-$H27</f>
        <v>-0.25</v>
      </c>
      <c r="X27" s="41" t="n">
        <f aca="false">K27-$H27</f>
        <v>-0.37</v>
      </c>
      <c r="Y27" s="41" t="n">
        <f aca="false">L27-$H27</f>
        <v>-0.68</v>
      </c>
      <c r="Z27" s="41" t="n">
        <f aca="false">M27-$H27</f>
        <v>-0.19</v>
      </c>
      <c r="AA27" s="41" t="n">
        <f aca="false">N27-$H27</f>
        <v>-0.02</v>
      </c>
      <c r="AB27" s="41"/>
      <c r="AC27" s="41"/>
      <c r="AD27" s="41"/>
      <c r="AE27" s="41"/>
      <c r="AF27" s="41" t="n">
        <f aca="false">S27-$H27</f>
        <v>-0.15</v>
      </c>
      <c r="AG27" s="41"/>
    </row>
    <row r="28" customFormat="false" ht="12.75" hidden="false" customHeight="false" outlineLevel="0" collapsed="false">
      <c r="A28" s="39" t="n">
        <v>35300</v>
      </c>
      <c r="B28" s="40" t="s">
        <v>152</v>
      </c>
      <c r="C28" s="40" t="e">
        <f aca="false">IF(SWAPFIXED="FIXED",D28,D28-E28)</f>
        <v>#VALUE!</v>
      </c>
      <c r="D28" s="40" t="str">
        <f aca="false">VLOOKUP($A28,SWAPLOOK,HLOOKUP(D$2,SWAPLOOK,2,FALSE()),FALSE())</f>
        <v> </v>
      </c>
      <c r="E28" s="40" t="n">
        <f aca="false">VLOOKUP($A28,SWAPLOOK,HLOOKUP(E$2,SWAPLOOK,2,FALSE()),FALSE())</f>
        <v>1.95</v>
      </c>
      <c r="F28" s="40"/>
      <c r="G28" s="40"/>
      <c r="H28" s="40" t="n">
        <v>1.95</v>
      </c>
      <c r="I28" s="40" t="n">
        <v>1.97</v>
      </c>
      <c r="J28" s="40" t="n">
        <v>1.69</v>
      </c>
      <c r="K28" s="40" t="n">
        <v>1.58</v>
      </c>
      <c r="L28" s="40" t="n">
        <v>1.21</v>
      </c>
      <c r="M28" s="40" t="n">
        <v>1.75</v>
      </c>
      <c r="N28" s="40" t="n">
        <v>1.92</v>
      </c>
      <c r="O28" s="40" t="s">
        <v>233</v>
      </c>
      <c r="P28" s="40" t="s">
        <v>233</v>
      </c>
      <c r="Q28" s="38" t="s">
        <v>233</v>
      </c>
      <c r="R28" s="40" t="s">
        <v>233</v>
      </c>
      <c r="S28" s="40" t="n">
        <v>1.766</v>
      </c>
      <c r="T28" s="40" t="s">
        <v>233</v>
      </c>
      <c r="V28" s="41" t="n">
        <f aca="false">I28-$H28</f>
        <v>0.02</v>
      </c>
      <c r="W28" s="41" t="n">
        <f aca="false">J28-$H28</f>
        <v>-0.26</v>
      </c>
      <c r="X28" s="41" t="n">
        <f aca="false">K28-$H28</f>
        <v>-0.37</v>
      </c>
      <c r="Y28" s="41" t="n">
        <f aca="false">L28-$H28</f>
        <v>-0.74</v>
      </c>
      <c r="Z28" s="41" t="n">
        <f aca="false">M28-$H28</f>
        <v>-0.2</v>
      </c>
      <c r="AA28" s="41" t="n">
        <f aca="false">N28-$H28</f>
        <v>-0.03</v>
      </c>
      <c r="AB28" s="41"/>
      <c r="AC28" s="41"/>
      <c r="AD28" s="41"/>
      <c r="AE28" s="41"/>
      <c r="AF28" s="41" t="n">
        <f aca="false">S28-$H28</f>
        <v>-0.184</v>
      </c>
      <c r="AG28" s="41"/>
    </row>
    <row r="29" customFormat="false" ht="12.75" hidden="false" customHeight="false" outlineLevel="0" collapsed="false">
      <c r="A29" s="39" t="n">
        <v>35303</v>
      </c>
      <c r="B29" s="40" t="s">
        <v>152</v>
      </c>
      <c r="C29" s="40" t="e">
        <f aca="false">IF(SWAPFIXED="FIXED",D29,D29-E29)</f>
        <v>#VALUE!</v>
      </c>
      <c r="D29" s="40" t="str">
        <f aca="false">VLOOKUP($A29,SWAPLOOK,HLOOKUP(D$2,SWAPLOOK,2,FALSE()),FALSE())</f>
        <v> </v>
      </c>
      <c r="E29" s="40" t="n">
        <f aca="false">VLOOKUP($A29,SWAPLOOK,HLOOKUP(E$2,SWAPLOOK,2,FALSE()),FALSE())</f>
        <v>1.853</v>
      </c>
      <c r="F29" s="40"/>
      <c r="G29" s="40" t="n">
        <v>1</v>
      </c>
      <c r="H29" s="40" t="n">
        <v>1.853</v>
      </c>
      <c r="I29" s="40" t="n">
        <v>1.873</v>
      </c>
      <c r="J29" s="40" t="n">
        <v>1.603</v>
      </c>
      <c r="K29" s="40" t="n">
        <v>1.563</v>
      </c>
      <c r="L29" s="40" t="n">
        <v>1.113</v>
      </c>
      <c r="M29" s="40" t="n">
        <v>1.703</v>
      </c>
      <c r="N29" s="40" t="n">
        <v>1.833</v>
      </c>
      <c r="O29" s="40" t="s">
        <v>233</v>
      </c>
      <c r="P29" s="40" t="s">
        <v>233</v>
      </c>
      <c r="Q29" s="38" t="s">
        <v>233</v>
      </c>
      <c r="R29" s="40" t="s">
        <v>233</v>
      </c>
      <c r="S29" s="40" t="n">
        <v>1.685</v>
      </c>
      <c r="T29" s="40" t="s">
        <v>233</v>
      </c>
      <c r="V29" s="41" t="n">
        <f aca="false">I29-$H29</f>
        <v>0.02</v>
      </c>
      <c r="W29" s="41" t="n">
        <f aca="false">J29-$H29</f>
        <v>-0.25</v>
      </c>
      <c r="X29" s="41" t="n">
        <f aca="false">K29-$H29</f>
        <v>-0.29</v>
      </c>
      <c r="Y29" s="41" t="n">
        <f aca="false">L29-$H29</f>
        <v>-0.74</v>
      </c>
      <c r="Z29" s="41" t="n">
        <f aca="false">M29-$H29</f>
        <v>-0.15</v>
      </c>
      <c r="AA29" s="41" t="n">
        <f aca="false">N29-$H29</f>
        <v>-0.02</v>
      </c>
      <c r="AB29" s="41"/>
      <c r="AC29" s="41"/>
      <c r="AD29" s="41"/>
      <c r="AE29" s="41"/>
      <c r="AF29" s="41" t="n">
        <f aca="false">S29-$H29</f>
        <v>-0.168</v>
      </c>
      <c r="AG29" s="41"/>
    </row>
    <row r="30" customFormat="false" ht="12.75" hidden="false" customHeight="false" outlineLevel="0" collapsed="false">
      <c r="A30" s="39" t="n">
        <v>35304</v>
      </c>
      <c r="B30" s="40" t="s">
        <v>153</v>
      </c>
      <c r="C30" s="40" t="e">
        <f aca="false">IF(SWAPFIXED="FIXED",D30,D30-E30)</f>
        <v>#VALUE!</v>
      </c>
      <c r="D30" s="40" t="str">
        <f aca="false">VLOOKUP($A30,SWAPLOOK,HLOOKUP(D$2,SWAPLOOK,2,FALSE()),FALSE())</f>
        <v> </v>
      </c>
      <c r="E30" s="40" t="n">
        <f aca="false">VLOOKUP($A30,SWAPLOOK,HLOOKUP(E$2,SWAPLOOK,2,FALSE()),FALSE())</f>
        <v>1.882</v>
      </c>
      <c r="F30" s="40"/>
      <c r="G30" s="40"/>
      <c r="H30" s="40" t="n">
        <v>1.882</v>
      </c>
      <c r="I30" s="40" t="n">
        <v>1.922</v>
      </c>
      <c r="J30" s="40" t="n">
        <v>1.622</v>
      </c>
      <c r="K30" s="40" t="n">
        <v>1.452</v>
      </c>
      <c r="L30" s="40" t="n">
        <v>1.272</v>
      </c>
      <c r="M30" s="40" t="n">
        <v>1.652</v>
      </c>
      <c r="N30" s="40" t="n">
        <v>1.832</v>
      </c>
      <c r="O30" s="40" t="s">
        <v>233</v>
      </c>
      <c r="P30" s="40" t="s">
        <v>233</v>
      </c>
      <c r="Q30" s="38" t="s">
        <v>233</v>
      </c>
      <c r="R30" s="40" t="s">
        <v>233</v>
      </c>
      <c r="S30" s="40" t="n">
        <v>1.68</v>
      </c>
      <c r="T30" s="40" t="s">
        <v>233</v>
      </c>
      <c r="V30" s="41" t="n">
        <f aca="false">I30-$H30</f>
        <v>0.04</v>
      </c>
      <c r="W30" s="41" t="n">
        <f aca="false">J30-$H30</f>
        <v>-0.26</v>
      </c>
      <c r="X30" s="41" t="n">
        <f aca="false">K30-$H30</f>
        <v>-0.43</v>
      </c>
      <c r="Y30" s="41" t="n">
        <f aca="false">L30-$H30</f>
        <v>-0.61</v>
      </c>
      <c r="Z30" s="41" t="n">
        <f aca="false">M30-$H30</f>
        <v>-0.23</v>
      </c>
      <c r="AA30" s="41" t="n">
        <f aca="false">N30-$H30</f>
        <v>-0.05</v>
      </c>
      <c r="AB30" s="41"/>
      <c r="AC30" s="41"/>
      <c r="AD30" s="41"/>
      <c r="AE30" s="41"/>
      <c r="AF30" s="41" t="n">
        <f aca="false">S30-$H30</f>
        <v>-0.202</v>
      </c>
      <c r="AG30" s="41"/>
    </row>
    <row r="31" customFormat="false" ht="12.75" hidden="false" customHeight="false" outlineLevel="0" collapsed="false">
      <c r="A31" s="39" t="n">
        <v>35305</v>
      </c>
      <c r="B31" s="40" t="s">
        <v>153</v>
      </c>
      <c r="C31" s="40" t="e">
        <f aca="false">IF(SWAPFIXED="FIXED",D31,D31-E31)</f>
        <v>#VALUE!</v>
      </c>
      <c r="D31" s="40" t="str">
        <f aca="false">VLOOKUP($A31,SWAPLOOK,HLOOKUP(D$2,SWAPLOOK,2,FALSE()),FALSE())</f>
        <v> </v>
      </c>
      <c r="E31" s="40" t="n">
        <f aca="false">VLOOKUP($A31,SWAPLOOK,HLOOKUP(E$2,SWAPLOOK,2,FALSE()),FALSE())</f>
        <v>1.865</v>
      </c>
      <c r="F31" s="40"/>
      <c r="G31" s="40"/>
      <c r="H31" s="40" t="n">
        <v>1.865</v>
      </c>
      <c r="I31" s="40" t="n">
        <v>1.92</v>
      </c>
      <c r="J31" s="40" t="n">
        <v>1.585</v>
      </c>
      <c r="K31" s="40" t="n">
        <v>1.385</v>
      </c>
      <c r="L31" s="40" t="n">
        <v>1.215</v>
      </c>
      <c r="M31" s="40" t="n">
        <v>1.635</v>
      </c>
      <c r="N31" s="40" t="n">
        <v>1.815</v>
      </c>
      <c r="O31" s="40" t="s">
        <v>233</v>
      </c>
      <c r="P31" s="40" t="s">
        <v>233</v>
      </c>
      <c r="Q31" s="38" t="s">
        <v>233</v>
      </c>
      <c r="R31" s="40" t="s">
        <v>233</v>
      </c>
      <c r="S31" s="40" t="n">
        <v>1.665</v>
      </c>
      <c r="T31" s="40" t="s">
        <v>233</v>
      </c>
      <c r="V31" s="41" t="n">
        <f aca="false">I31-$H31</f>
        <v>0.0549999999999999</v>
      </c>
      <c r="W31" s="41" t="n">
        <f aca="false">J31-$H31</f>
        <v>-0.28</v>
      </c>
      <c r="X31" s="41" t="n">
        <f aca="false">K31-$H31</f>
        <v>-0.48</v>
      </c>
      <c r="Y31" s="41" t="n">
        <f aca="false">L31-$H31</f>
        <v>-0.65</v>
      </c>
      <c r="Z31" s="41" t="n">
        <f aca="false">M31-$H31</f>
        <v>-0.23</v>
      </c>
      <c r="AA31" s="41" t="n">
        <f aca="false">N31-$H31</f>
        <v>-0.05</v>
      </c>
      <c r="AB31" s="41"/>
      <c r="AC31" s="41"/>
      <c r="AD31" s="41"/>
      <c r="AE31" s="41"/>
      <c r="AF31" s="41" t="n">
        <f aca="false">S31-$H31</f>
        <v>-0.2</v>
      </c>
      <c r="AG31" s="41"/>
    </row>
    <row r="32" customFormat="false" ht="12.75" hidden="false" customHeight="false" outlineLevel="0" collapsed="false">
      <c r="A32" s="39" t="n">
        <v>35306</v>
      </c>
      <c r="B32" s="40" t="s">
        <v>153</v>
      </c>
      <c r="C32" s="40" t="e">
        <f aca="false">IF(SWAPFIXED="FIXED",D32,D32-E32)</f>
        <v>#VALUE!</v>
      </c>
      <c r="D32" s="40" t="str">
        <f aca="false">VLOOKUP($A32,SWAPLOOK,HLOOKUP(D$2,SWAPLOOK,2,FALSE()),FALSE())</f>
        <v> </v>
      </c>
      <c r="E32" s="40" t="n">
        <f aca="false">VLOOKUP($A32,SWAPLOOK,HLOOKUP(E$2,SWAPLOOK,2,FALSE()),FALSE())</f>
        <v>1.907</v>
      </c>
      <c r="F32" s="40"/>
      <c r="G32" s="40"/>
      <c r="H32" s="40" t="n">
        <v>1.907</v>
      </c>
      <c r="I32" s="40" t="n">
        <v>1.962</v>
      </c>
      <c r="J32" s="40" t="n">
        <v>1.567</v>
      </c>
      <c r="K32" s="40" t="n">
        <v>1.387</v>
      </c>
      <c r="L32" s="40" t="n">
        <v>1.207</v>
      </c>
      <c r="M32" s="40" t="n">
        <v>1.657</v>
      </c>
      <c r="N32" s="40" t="n">
        <v>1.847</v>
      </c>
      <c r="O32" s="40" t="s">
        <v>233</v>
      </c>
      <c r="P32" s="40" t="s">
        <v>233</v>
      </c>
      <c r="Q32" s="38" t="s">
        <v>233</v>
      </c>
      <c r="R32" s="40" t="s">
        <v>233</v>
      </c>
      <c r="S32" s="40" t="n">
        <v>1.647</v>
      </c>
      <c r="T32" s="40" t="s">
        <v>233</v>
      </c>
      <c r="V32" s="41" t="n">
        <f aca="false">I32-$H32</f>
        <v>0.0549999999999999</v>
      </c>
      <c r="W32" s="41" t="n">
        <f aca="false">J32-$H32</f>
        <v>-0.34</v>
      </c>
      <c r="X32" s="41" t="n">
        <f aca="false">K32-$H32</f>
        <v>-0.52</v>
      </c>
      <c r="Y32" s="41" t="n">
        <f aca="false">L32-$H32</f>
        <v>-0.7</v>
      </c>
      <c r="Z32" s="41" t="n">
        <f aca="false">M32-$H32</f>
        <v>-0.25</v>
      </c>
      <c r="AA32" s="41" t="n">
        <f aca="false">N32-$H32</f>
        <v>-0.0600000000000001</v>
      </c>
      <c r="AB32" s="41"/>
      <c r="AC32" s="41"/>
      <c r="AD32" s="41"/>
      <c r="AE32" s="41"/>
      <c r="AF32" s="41" t="n">
        <f aca="false">S32-$H32</f>
        <v>-0.26</v>
      </c>
      <c r="AG32" s="41"/>
    </row>
    <row r="33" customFormat="false" ht="12.75" hidden="false" customHeight="false" outlineLevel="0" collapsed="false">
      <c r="A33" s="39" t="n">
        <v>35307</v>
      </c>
      <c r="B33" s="40" t="s">
        <v>153</v>
      </c>
      <c r="C33" s="40" t="e">
        <f aca="false">IF(SWAPFIXED="FIXED",D33,D33-E33)</f>
        <v>#VALUE!</v>
      </c>
      <c r="D33" s="40" t="str">
        <f aca="false">VLOOKUP($A33,SWAPLOOK,HLOOKUP(D$2,SWAPLOOK,2,FALSE()),FALSE())</f>
        <v> </v>
      </c>
      <c r="E33" s="40" t="n">
        <f aca="false">VLOOKUP($A33,SWAPLOOK,HLOOKUP(E$2,SWAPLOOK,2,FALSE()),FALSE())</f>
        <v>1.859</v>
      </c>
      <c r="F33" s="40"/>
      <c r="G33" s="40"/>
      <c r="H33" s="40" t="n">
        <v>1.859</v>
      </c>
      <c r="I33" s="40" t="n">
        <v>1.914</v>
      </c>
      <c r="J33" s="40" t="n">
        <v>1.579</v>
      </c>
      <c r="K33" s="40" t="n">
        <v>1.389</v>
      </c>
      <c r="L33" s="40" t="n">
        <v>1.179</v>
      </c>
      <c r="M33" s="40" t="n">
        <v>1.639</v>
      </c>
      <c r="N33" s="40" t="n">
        <v>1.799</v>
      </c>
      <c r="O33" s="40" t="s">
        <v>233</v>
      </c>
      <c r="P33" s="40" t="s">
        <v>233</v>
      </c>
      <c r="Q33" s="38" t="s">
        <v>233</v>
      </c>
      <c r="R33" s="40" t="s">
        <v>233</v>
      </c>
      <c r="S33" s="40" t="n">
        <v>1.649</v>
      </c>
      <c r="T33" s="40" t="s">
        <v>233</v>
      </c>
      <c r="V33" s="41" t="n">
        <f aca="false">I33-$H33</f>
        <v>0.0549999999999999</v>
      </c>
      <c r="W33" s="41" t="n">
        <f aca="false">J33-$H33</f>
        <v>-0.28</v>
      </c>
      <c r="X33" s="41" t="n">
        <f aca="false">K33-$H33</f>
        <v>-0.47</v>
      </c>
      <c r="Y33" s="41" t="n">
        <f aca="false">L33-$H33</f>
        <v>-0.68</v>
      </c>
      <c r="Z33" s="41" t="n">
        <f aca="false">M33-$H33</f>
        <v>-0.22</v>
      </c>
      <c r="AA33" s="41" t="n">
        <f aca="false">N33-$H33</f>
        <v>-0.0600000000000001</v>
      </c>
      <c r="AB33" s="41"/>
      <c r="AC33" s="41"/>
      <c r="AD33" s="41"/>
      <c r="AE33" s="41"/>
      <c r="AF33" s="41" t="n">
        <f aca="false">S33-$H33</f>
        <v>-0.21</v>
      </c>
      <c r="AG33" s="41"/>
    </row>
    <row r="34" customFormat="false" ht="12.75" hidden="false" customHeight="false" outlineLevel="0" collapsed="false">
      <c r="A34" s="39" t="n">
        <v>35311</v>
      </c>
      <c r="B34" s="40" t="s">
        <v>153</v>
      </c>
      <c r="C34" s="40" t="e">
        <f aca="false">IF(SWAPFIXED="FIXED",D34,D34-E34)</f>
        <v>#VALUE!</v>
      </c>
      <c r="D34" s="40" t="str">
        <f aca="false">VLOOKUP($A34,SWAPLOOK,HLOOKUP(D$2,SWAPLOOK,2,FALSE()),FALSE())</f>
        <v> </v>
      </c>
      <c r="E34" s="40" t="n">
        <f aca="false">VLOOKUP($A34,SWAPLOOK,HLOOKUP(E$2,SWAPLOOK,2,FALSE()),FALSE())</f>
        <v>1.821</v>
      </c>
      <c r="F34" s="40"/>
      <c r="G34" s="40"/>
      <c r="H34" s="40" t="n">
        <v>1.821</v>
      </c>
      <c r="I34" s="40" t="n">
        <v>1.881</v>
      </c>
      <c r="J34" s="40" t="n">
        <v>1.531</v>
      </c>
      <c r="K34" s="40" t="n">
        <v>1.431</v>
      </c>
      <c r="L34" s="40" t="n">
        <v>1.191</v>
      </c>
      <c r="M34" s="40" t="n">
        <v>1.601</v>
      </c>
      <c r="N34" s="40" t="n">
        <v>1.761</v>
      </c>
      <c r="O34" s="40" t="s">
        <v>233</v>
      </c>
      <c r="P34" s="40" t="s">
        <v>233</v>
      </c>
      <c r="Q34" s="38" t="s">
        <v>233</v>
      </c>
      <c r="R34" s="40" t="s">
        <v>233</v>
      </c>
      <c r="S34" s="40" t="n">
        <v>1.601</v>
      </c>
      <c r="T34" s="40" t="s">
        <v>233</v>
      </c>
      <c r="V34" s="41" t="n">
        <f aca="false">I34-$H34</f>
        <v>0.0600000000000001</v>
      </c>
      <c r="W34" s="41" t="n">
        <f aca="false">J34-$H34</f>
        <v>-0.29</v>
      </c>
      <c r="X34" s="41" t="n">
        <f aca="false">K34-$H34</f>
        <v>-0.39</v>
      </c>
      <c r="Y34" s="41" t="n">
        <f aca="false">L34-$H34</f>
        <v>-0.63</v>
      </c>
      <c r="Z34" s="41" t="n">
        <f aca="false">M34-$H34</f>
        <v>-0.22</v>
      </c>
      <c r="AA34" s="41" t="n">
        <f aca="false">N34-$H34</f>
        <v>-0.0600000000000001</v>
      </c>
      <c r="AB34" s="41"/>
      <c r="AC34" s="41"/>
      <c r="AD34" s="41"/>
      <c r="AE34" s="41"/>
      <c r="AF34" s="41" t="n">
        <f aca="false">S34-$H34</f>
        <v>-0.22</v>
      </c>
      <c r="AG34" s="41"/>
    </row>
    <row r="35" customFormat="false" ht="12.75" hidden="false" customHeight="false" outlineLevel="0" collapsed="false">
      <c r="A35" s="39" t="n">
        <v>35312</v>
      </c>
      <c r="B35" s="40" t="s">
        <v>153</v>
      </c>
      <c r="C35" s="40" t="e">
        <f aca="false">IF(SWAPFIXED="FIXED",D35,D35-E35)</f>
        <v>#VALUE!</v>
      </c>
      <c r="D35" s="40" t="str">
        <f aca="false">VLOOKUP($A35,SWAPLOOK,HLOOKUP(D$2,SWAPLOOK,2,FALSE()),FALSE())</f>
        <v> </v>
      </c>
      <c r="E35" s="40" t="n">
        <f aca="false">VLOOKUP($A35,SWAPLOOK,HLOOKUP(E$2,SWAPLOOK,2,FALSE()),FALSE())</f>
        <v>1.764</v>
      </c>
      <c r="F35" s="40"/>
      <c r="G35" s="40"/>
      <c r="H35" s="40" t="n">
        <v>1.764</v>
      </c>
      <c r="I35" s="40" t="n">
        <v>1.824</v>
      </c>
      <c r="J35" s="40" t="n">
        <v>1.514</v>
      </c>
      <c r="K35" s="40" t="n">
        <v>1.354</v>
      </c>
      <c r="L35" s="40" t="n">
        <v>1.174</v>
      </c>
      <c r="M35" s="40" t="n">
        <v>1.564</v>
      </c>
      <c r="N35" s="40" t="n">
        <v>1.714</v>
      </c>
      <c r="O35" s="40" t="s">
        <v>233</v>
      </c>
      <c r="P35" s="40" t="s">
        <v>233</v>
      </c>
      <c r="Q35" s="38" t="s">
        <v>233</v>
      </c>
      <c r="R35" s="40" t="s">
        <v>233</v>
      </c>
      <c r="S35" s="40" t="n">
        <v>1.564</v>
      </c>
      <c r="T35" s="40" t="s">
        <v>233</v>
      </c>
      <c r="V35" s="41" t="n">
        <f aca="false">I35-$H35</f>
        <v>0.0600000000000001</v>
      </c>
      <c r="W35" s="41" t="n">
        <f aca="false">J35-$H35</f>
        <v>-0.25</v>
      </c>
      <c r="X35" s="41" t="n">
        <f aca="false">K35-$H35</f>
        <v>-0.41</v>
      </c>
      <c r="Y35" s="41" t="n">
        <f aca="false">L35-$H35</f>
        <v>-0.59</v>
      </c>
      <c r="Z35" s="41" t="n">
        <f aca="false">M35-$H35</f>
        <v>-0.2</v>
      </c>
      <c r="AA35" s="41" t="n">
        <f aca="false">N35-$H35</f>
        <v>-0.05</v>
      </c>
      <c r="AB35" s="41"/>
      <c r="AC35" s="41"/>
      <c r="AD35" s="41"/>
      <c r="AE35" s="41"/>
      <c r="AF35" s="41" t="n">
        <f aca="false">S35-$H35</f>
        <v>-0.2</v>
      </c>
      <c r="AG35" s="41"/>
    </row>
    <row r="36" customFormat="false" ht="12.75" hidden="false" customHeight="false" outlineLevel="0" collapsed="false">
      <c r="A36" s="39" t="n">
        <v>35313</v>
      </c>
      <c r="B36" s="40" t="s">
        <v>153</v>
      </c>
      <c r="C36" s="40" t="e">
        <f aca="false">IF(SWAPFIXED="FIXED",D36,D36-E36)</f>
        <v>#VALUE!</v>
      </c>
      <c r="D36" s="40" t="str">
        <f aca="false">VLOOKUP($A36,SWAPLOOK,HLOOKUP(D$2,SWAPLOOK,2,FALSE()),FALSE())</f>
        <v> </v>
      </c>
      <c r="E36" s="40" t="n">
        <f aca="false">VLOOKUP($A36,SWAPLOOK,HLOOKUP(E$2,SWAPLOOK,2,FALSE()),FALSE())</f>
        <v>1.809</v>
      </c>
      <c r="F36" s="40"/>
      <c r="G36" s="40"/>
      <c r="H36" s="40" t="n">
        <v>1.809</v>
      </c>
      <c r="I36" s="40" t="n">
        <v>1.859</v>
      </c>
      <c r="J36" s="40" t="n">
        <v>1.479</v>
      </c>
      <c r="K36" s="40" t="n">
        <v>1.389</v>
      </c>
      <c r="L36" s="40" t="n">
        <v>1.159</v>
      </c>
      <c r="M36" s="40" t="n">
        <v>1.589</v>
      </c>
      <c r="N36" s="40" t="n">
        <v>1.759</v>
      </c>
      <c r="O36" s="40" t="s">
        <v>233</v>
      </c>
      <c r="P36" s="40" t="s">
        <v>233</v>
      </c>
      <c r="Q36" s="38" t="s">
        <v>233</v>
      </c>
      <c r="R36" s="40" t="s">
        <v>233</v>
      </c>
      <c r="S36" s="40" t="n">
        <v>1.575</v>
      </c>
      <c r="T36" s="40" t="s">
        <v>233</v>
      </c>
      <c r="V36" s="41" t="n">
        <f aca="false">I36-$H36</f>
        <v>0.05</v>
      </c>
      <c r="W36" s="41" t="n">
        <f aca="false">J36-$H36</f>
        <v>-0.33</v>
      </c>
      <c r="X36" s="41" t="n">
        <f aca="false">K36-$H36</f>
        <v>-0.42</v>
      </c>
      <c r="Y36" s="41" t="n">
        <f aca="false">L36-$H36</f>
        <v>-0.65</v>
      </c>
      <c r="Z36" s="41" t="n">
        <f aca="false">M36-$H36</f>
        <v>-0.22</v>
      </c>
      <c r="AA36" s="41" t="n">
        <f aca="false">N36-$H36</f>
        <v>-0.05</v>
      </c>
      <c r="AB36" s="41"/>
      <c r="AC36" s="41"/>
      <c r="AD36" s="41"/>
      <c r="AE36" s="41"/>
      <c r="AF36" s="41" t="n">
        <f aca="false">S36-$H36</f>
        <v>-0.234</v>
      </c>
      <c r="AG36" s="41"/>
    </row>
    <row r="37" customFormat="false" ht="12.75" hidden="false" customHeight="false" outlineLevel="0" collapsed="false">
      <c r="A37" s="39" t="n">
        <v>35314</v>
      </c>
      <c r="B37" s="40" t="s">
        <v>153</v>
      </c>
      <c r="C37" s="40" t="e">
        <f aca="false">IF(SWAPFIXED="FIXED",D37,D37-E37)</f>
        <v>#VALUE!</v>
      </c>
      <c r="D37" s="40" t="str">
        <f aca="false">VLOOKUP($A37,SWAPLOOK,HLOOKUP(D$2,SWAPLOOK,2,FALSE()),FALSE())</f>
        <v> </v>
      </c>
      <c r="E37" s="40" t="n">
        <f aca="false">VLOOKUP($A37,SWAPLOOK,HLOOKUP(E$2,SWAPLOOK,2,FALSE()),FALSE())</f>
        <v>1.863</v>
      </c>
      <c r="F37" s="40"/>
      <c r="G37" s="40"/>
      <c r="H37" s="40" t="n">
        <v>1.863</v>
      </c>
      <c r="I37" s="40" t="n">
        <v>1.913</v>
      </c>
      <c r="J37" s="40" t="n">
        <v>1.543</v>
      </c>
      <c r="K37" s="40" t="n">
        <v>1.403</v>
      </c>
      <c r="L37" s="40" t="n">
        <v>1.173</v>
      </c>
      <c r="M37" s="40" t="n">
        <v>1.643</v>
      </c>
      <c r="N37" s="40" t="n">
        <v>1.813</v>
      </c>
      <c r="O37" s="40" t="s">
        <v>233</v>
      </c>
      <c r="P37" s="40" t="s">
        <v>233</v>
      </c>
      <c r="Q37" s="38" t="s">
        <v>233</v>
      </c>
      <c r="R37" s="40" t="s">
        <v>233</v>
      </c>
      <c r="S37" s="40" t="n">
        <v>1.613</v>
      </c>
      <c r="T37" s="40" t="s">
        <v>233</v>
      </c>
      <c r="V37" s="41" t="n">
        <f aca="false">I37-$H37</f>
        <v>0.05</v>
      </c>
      <c r="W37" s="41" t="n">
        <f aca="false">J37-$H37</f>
        <v>-0.32</v>
      </c>
      <c r="X37" s="41" t="n">
        <f aca="false">K37-$H37</f>
        <v>-0.46</v>
      </c>
      <c r="Y37" s="41" t="n">
        <f aca="false">L37-$H37</f>
        <v>-0.69</v>
      </c>
      <c r="Z37" s="41" t="n">
        <f aca="false">M37-$H37</f>
        <v>-0.22</v>
      </c>
      <c r="AA37" s="41" t="n">
        <f aca="false">N37-$H37</f>
        <v>-0.05</v>
      </c>
      <c r="AB37" s="41"/>
      <c r="AC37" s="41"/>
      <c r="AD37" s="41"/>
      <c r="AE37" s="41"/>
      <c r="AF37" s="41" t="n">
        <f aca="false">S37-$H37</f>
        <v>-0.25</v>
      </c>
      <c r="AG37" s="41"/>
    </row>
    <row r="38" customFormat="false" ht="12.75" hidden="false" customHeight="false" outlineLevel="0" collapsed="false">
      <c r="A38" s="39" t="n">
        <v>35317</v>
      </c>
      <c r="B38" s="40" t="s">
        <v>153</v>
      </c>
      <c r="C38" s="40" t="e">
        <f aca="false">IF(SWAPFIXED="FIXED",D38,D38-E38)</f>
        <v>#VALUE!</v>
      </c>
      <c r="D38" s="40" t="str">
        <f aca="false">VLOOKUP($A38,SWAPLOOK,HLOOKUP(D$2,SWAPLOOK,2,FALSE()),FALSE())</f>
        <v> </v>
      </c>
      <c r="E38" s="40" t="n">
        <f aca="false">VLOOKUP($A38,SWAPLOOK,HLOOKUP(E$2,SWAPLOOK,2,FALSE()),FALSE())</f>
        <v>1.898</v>
      </c>
      <c r="F38" s="40"/>
      <c r="G38" s="40"/>
      <c r="H38" s="40" t="n">
        <v>1.898</v>
      </c>
      <c r="I38" s="40" t="n">
        <v>1.948</v>
      </c>
      <c r="J38" s="40" t="n">
        <v>1.578</v>
      </c>
      <c r="K38" s="40" t="n">
        <v>1.428</v>
      </c>
      <c r="L38" s="40" t="n">
        <v>1.168</v>
      </c>
      <c r="M38" s="40" t="n">
        <v>1.658</v>
      </c>
      <c r="N38" s="40" t="n">
        <v>1.848</v>
      </c>
      <c r="O38" s="40" t="s">
        <v>233</v>
      </c>
      <c r="P38" s="40" t="s">
        <v>233</v>
      </c>
      <c r="Q38" s="38" t="s">
        <v>233</v>
      </c>
      <c r="R38" s="40" t="s">
        <v>233</v>
      </c>
      <c r="S38" s="40" t="n">
        <v>1.66</v>
      </c>
      <c r="T38" s="40" t="s">
        <v>233</v>
      </c>
      <c r="V38" s="41" t="n">
        <f aca="false">I38-$H38</f>
        <v>0.05</v>
      </c>
      <c r="W38" s="41" t="n">
        <f aca="false">J38-$H38</f>
        <v>-0.32</v>
      </c>
      <c r="X38" s="41" t="n">
        <f aca="false">K38-$H38</f>
        <v>-0.47</v>
      </c>
      <c r="Y38" s="41" t="n">
        <f aca="false">L38-$H38</f>
        <v>-0.73</v>
      </c>
      <c r="Z38" s="41" t="n">
        <f aca="false">M38-$H38</f>
        <v>-0.24</v>
      </c>
      <c r="AA38" s="41" t="n">
        <f aca="false">N38-$H38</f>
        <v>-0.05</v>
      </c>
      <c r="AB38" s="41"/>
      <c r="AC38" s="41"/>
      <c r="AD38" s="41"/>
      <c r="AE38" s="41"/>
      <c r="AF38" s="41" t="n">
        <f aca="false">S38-$H38</f>
        <v>-0.238</v>
      </c>
      <c r="AG38" s="41"/>
    </row>
    <row r="39" customFormat="false" ht="12.75" hidden="false" customHeight="false" outlineLevel="0" collapsed="false">
      <c r="A39" s="39" t="n">
        <v>35318</v>
      </c>
      <c r="B39" s="40" t="s">
        <v>153</v>
      </c>
      <c r="C39" s="40" t="e">
        <f aca="false">IF(SWAPFIXED="FIXED",D39,D39-E39)</f>
        <v>#VALUE!</v>
      </c>
      <c r="D39" s="40" t="str">
        <f aca="false">VLOOKUP($A39,SWAPLOOK,HLOOKUP(D$2,SWAPLOOK,2,FALSE()),FALSE())</f>
        <v> </v>
      </c>
      <c r="E39" s="40" t="n">
        <f aca="false">VLOOKUP($A39,SWAPLOOK,HLOOKUP(E$2,SWAPLOOK,2,FALSE()),FALSE())</f>
        <v>1.791</v>
      </c>
      <c r="F39" s="40"/>
      <c r="G39" s="40"/>
      <c r="H39" s="40" t="n">
        <v>1.791</v>
      </c>
      <c r="I39" s="40" t="n">
        <v>1.841</v>
      </c>
      <c r="J39" s="40" t="n">
        <v>1.511</v>
      </c>
      <c r="K39" s="40" t="n">
        <v>1.411</v>
      </c>
      <c r="L39" s="40" t="n">
        <v>1.181</v>
      </c>
      <c r="M39" s="40" t="n">
        <v>1.581</v>
      </c>
      <c r="N39" s="40" t="n">
        <v>1.751</v>
      </c>
      <c r="O39" s="40" t="s">
        <v>233</v>
      </c>
      <c r="P39" s="40" t="s">
        <v>233</v>
      </c>
      <c r="Q39" s="38" t="s">
        <v>233</v>
      </c>
      <c r="R39" s="40" t="s">
        <v>233</v>
      </c>
      <c r="S39" s="40" t="n">
        <v>1.592</v>
      </c>
      <c r="T39" s="40" t="s">
        <v>233</v>
      </c>
      <c r="V39" s="41" t="n">
        <f aca="false">I39-$H39</f>
        <v>0.05</v>
      </c>
      <c r="W39" s="41" t="n">
        <f aca="false">J39-$H39</f>
        <v>-0.28</v>
      </c>
      <c r="X39" s="41" t="n">
        <f aca="false">K39-$H39</f>
        <v>-0.38</v>
      </c>
      <c r="Y39" s="41" t="n">
        <f aca="false">L39-$H39</f>
        <v>-0.61</v>
      </c>
      <c r="Z39" s="41" t="n">
        <f aca="false">M39-$H39</f>
        <v>-0.21</v>
      </c>
      <c r="AA39" s="41" t="n">
        <f aca="false">N39-$H39</f>
        <v>-0.04</v>
      </c>
      <c r="AB39" s="41"/>
      <c r="AC39" s="41"/>
      <c r="AD39" s="41"/>
      <c r="AE39" s="41"/>
      <c r="AF39" s="41" t="n">
        <f aca="false">S39-$H39</f>
        <v>-0.199</v>
      </c>
      <c r="AG39" s="41"/>
    </row>
    <row r="40" customFormat="false" ht="12.75" hidden="false" customHeight="false" outlineLevel="0" collapsed="false">
      <c r="A40" s="39" t="n">
        <v>35319</v>
      </c>
      <c r="B40" s="40" t="s">
        <v>153</v>
      </c>
      <c r="C40" s="40" t="e">
        <f aca="false">IF(SWAPFIXED="FIXED",D40,D40-E40)</f>
        <v>#VALUE!</v>
      </c>
      <c r="D40" s="40" t="str">
        <f aca="false">VLOOKUP($A40,SWAPLOOK,HLOOKUP(D$2,SWAPLOOK,2,FALSE()),FALSE())</f>
        <v> </v>
      </c>
      <c r="E40" s="40" t="n">
        <f aca="false">VLOOKUP($A40,SWAPLOOK,HLOOKUP(E$2,SWAPLOOK,2,FALSE()),FALSE())</f>
        <v>1.806</v>
      </c>
      <c r="F40" s="40"/>
      <c r="G40" s="40"/>
      <c r="H40" s="40" t="n">
        <v>1.806</v>
      </c>
      <c r="I40" s="40" t="n">
        <v>1.856</v>
      </c>
      <c r="J40" s="40" t="n">
        <v>1.516</v>
      </c>
      <c r="K40" s="40" t="n">
        <v>1.416</v>
      </c>
      <c r="L40" s="40" t="n">
        <v>1.166</v>
      </c>
      <c r="M40" s="40" t="n">
        <v>1.576</v>
      </c>
      <c r="N40" s="40" t="n">
        <v>1.766</v>
      </c>
      <c r="O40" s="40" t="s">
        <v>233</v>
      </c>
      <c r="P40" s="40" t="s">
        <v>233</v>
      </c>
      <c r="Q40" s="38" t="s">
        <v>233</v>
      </c>
      <c r="R40" s="40" t="s">
        <v>233</v>
      </c>
      <c r="S40" s="40" t="n">
        <v>1.596</v>
      </c>
      <c r="T40" s="40" t="s">
        <v>233</v>
      </c>
      <c r="V40" s="41" t="n">
        <f aca="false">I40-$H40</f>
        <v>0.05</v>
      </c>
      <c r="W40" s="41" t="n">
        <f aca="false">J40-$H40</f>
        <v>-0.29</v>
      </c>
      <c r="X40" s="41" t="n">
        <f aca="false">K40-$H40</f>
        <v>-0.39</v>
      </c>
      <c r="Y40" s="41" t="n">
        <f aca="false">L40-$H40</f>
        <v>-0.64</v>
      </c>
      <c r="Z40" s="41" t="n">
        <f aca="false">M40-$H40</f>
        <v>-0.23</v>
      </c>
      <c r="AA40" s="41" t="n">
        <f aca="false">N40-$H40</f>
        <v>-0.04</v>
      </c>
      <c r="AB40" s="41"/>
      <c r="AC40" s="41"/>
      <c r="AD40" s="41"/>
      <c r="AE40" s="41"/>
      <c r="AF40" s="41" t="n">
        <f aca="false">S40-$H40</f>
        <v>-0.21</v>
      </c>
      <c r="AG40" s="41"/>
    </row>
    <row r="41" customFormat="false" ht="12.75" hidden="false" customHeight="false" outlineLevel="0" collapsed="false">
      <c r="A41" s="39" t="n">
        <v>35320</v>
      </c>
      <c r="B41" s="40" t="s">
        <v>153</v>
      </c>
      <c r="C41" s="40" t="e">
        <f aca="false">IF(SWAPFIXED="FIXED",D41,D41-E41)</f>
        <v>#VALUE!</v>
      </c>
      <c r="D41" s="40" t="str">
        <f aca="false">VLOOKUP($A41,SWAPLOOK,HLOOKUP(D$2,SWAPLOOK,2,FALSE()),FALSE())</f>
        <v> </v>
      </c>
      <c r="E41" s="40" t="n">
        <f aca="false">VLOOKUP($A41,SWAPLOOK,HLOOKUP(E$2,SWAPLOOK,2,FALSE()),FALSE())</f>
        <v>1.813</v>
      </c>
      <c r="F41" s="40"/>
      <c r="G41" s="40"/>
      <c r="H41" s="40" t="n">
        <v>1.813</v>
      </c>
      <c r="I41" s="40" t="n">
        <v>1.873</v>
      </c>
      <c r="J41" s="40" t="n">
        <v>1.523</v>
      </c>
      <c r="K41" s="40" t="n">
        <v>1.423</v>
      </c>
      <c r="L41" s="40" t="n">
        <v>1.203</v>
      </c>
      <c r="M41" s="40" t="n">
        <v>1.613</v>
      </c>
      <c r="N41" s="40" t="n">
        <v>1.773</v>
      </c>
      <c r="O41" s="40" t="s">
        <v>233</v>
      </c>
      <c r="P41" s="40" t="s">
        <v>233</v>
      </c>
      <c r="Q41" s="38" t="s">
        <v>233</v>
      </c>
      <c r="R41" s="40" t="s">
        <v>233</v>
      </c>
      <c r="S41" s="40" t="n">
        <v>1.625</v>
      </c>
      <c r="T41" s="40" t="s">
        <v>233</v>
      </c>
      <c r="V41" s="41" t="n">
        <f aca="false">I41-$H41</f>
        <v>0.0600000000000001</v>
      </c>
      <c r="W41" s="41" t="n">
        <f aca="false">J41-$H41</f>
        <v>-0.29</v>
      </c>
      <c r="X41" s="41" t="n">
        <f aca="false">K41-$H41</f>
        <v>-0.39</v>
      </c>
      <c r="Y41" s="41" t="n">
        <f aca="false">L41-$H41</f>
        <v>-0.61</v>
      </c>
      <c r="Z41" s="41" t="n">
        <f aca="false">M41-$H41</f>
        <v>-0.2</v>
      </c>
      <c r="AA41" s="41" t="n">
        <f aca="false">N41-$H41</f>
        <v>-0.04</v>
      </c>
      <c r="AB41" s="41"/>
      <c r="AC41" s="41"/>
      <c r="AD41" s="41"/>
      <c r="AE41" s="41"/>
      <c r="AF41" s="41" t="n">
        <f aca="false">S41-$H41</f>
        <v>-0.188</v>
      </c>
      <c r="AG41" s="41"/>
    </row>
    <row r="42" customFormat="false" ht="12.75" hidden="false" customHeight="false" outlineLevel="0" collapsed="false">
      <c r="A42" s="39" t="n">
        <v>35321</v>
      </c>
      <c r="B42" s="40" t="s">
        <v>153</v>
      </c>
      <c r="C42" s="40" t="e">
        <f aca="false">IF(SWAPFIXED="FIXED",D42,D42-E42)</f>
        <v>#VALUE!</v>
      </c>
      <c r="D42" s="40" t="str">
        <f aca="false">VLOOKUP($A42,SWAPLOOK,HLOOKUP(D$2,SWAPLOOK,2,FALSE()),FALSE())</f>
        <v> </v>
      </c>
      <c r="E42" s="40" t="n">
        <f aca="false">VLOOKUP($A42,SWAPLOOK,HLOOKUP(E$2,SWAPLOOK,2,FALSE()),FALSE())</f>
        <v>1.864</v>
      </c>
      <c r="F42" s="40"/>
      <c r="G42" s="40"/>
      <c r="H42" s="40" t="n">
        <v>1.864</v>
      </c>
      <c r="I42" s="40" t="n">
        <v>1.914</v>
      </c>
      <c r="J42" s="40" t="n">
        <v>1.574</v>
      </c>
      <c r="K42" s="40" t="n">
        <v>1.454</v>
      </c>
      <c r="L42" s="40" t="n">
        <v>1.204</v>
      </c>
      <c r="M42" s="40" t="n">
        <v>1.674</v>
      </c>
      <c r="N42" s="40" t="n">
        <v>1.824</v>
      </c>
      <c r="O42" s="40" t="s">
        <v>233</v>
      </c>
      <c r="P42" s="40" t="s">
        <v>233</v>
      </c>
      <c r="Q42" s="38" t="s">
        <v>233</v>
      </c>
      <c r="R42" s="40" t="s">
        <v>233</v>
      </c>
      <c r="S42" s="40" t="n">
        <v>1.67</v>
      </c>
      <c r="T42" s="40" t="s">
        <v>233</v>
      </c>
      <c r="V42" s="41" t="n">
        <f aca="false">I42-$H42</f>
        <v>0.05</v>
      </c>
      <c r="W42" s="41" t="n">
        <f aca="false">J42-$H42</f>
        <v>-0.29</v>
      </c>
      <c r="X42" s="41" t="n">
        <f aca="false">K42-$H42</f>
        <v>-0.41</v>
      </c>
      <c r="Y42" s="41" t="n">
        <f aca="false">L42-$H42</f>
        <v>-0.66</v>
      </c>
      <c r="Z42" s="41" t="n">
        <f aca="false">M42-$H42</f>
        <v>-0.19</v>
      </c>
      <c r="AA42" s="41" t="n">
        <f aca="false">N42-$H42</f>
        <v>-0.04</v>
      </c>
      <c r="AB42" s="41"/>
      <c r="AC42" s="41"/>
      <c r="AD42" s="41"/>
      <c r="AE42" s="41"/>
      <c r="AF42" s="41" t="n">
        <f aca="false">S42-$H42</f>
        <v>-0.194</v>
      </c>
      <c r="AG42" s="41"/>
    </row>
    <row r="43" customFormat="false" ht="12.75" hidden="false" customHeight="false" outlineLevel="0" collapsed="false">
      <c r="A43" s="39" t="n">
        <v>35324</v>
      </c>
      <c r="B43" s="40" t="s">
        <v>153</v>
      </c>
      <c r="C43" s="40" t="e">
        <f aca="false">IF(SWAPFIXED="FIXED",D43,D43-E43)</f>
        <v>#VALUE!</v>
      </c>
      <c r="D43" s="40" t="str">
        <f aca="false">VLOOKUP($A43,SWAPLOOK,HLOOKUP(D$2,SWAPLOOK,2,FALSE()),FALSE())</f>
        <v> </v>
      </c>
      <c r="E43" s="40" t="n">
        <f aca="false">VLOOKUP($A43,SWAPLOOK,HLOOKUP(E$2,SWAPLOOK,2,FALSE()),FALSE())</f>
        <v>1.973</v>
      </c>
      <c r="F43" s="40"/>
      <c r="G43" s="40"/>
      <c r="H43" s="40" t="n">
        <v>1.973</v>
      </c>
      <c r="I43" s="40" t="n">
        <v>2.023</v>
      </c>
      <c r="J43" s="40" t="n">
        <v>1.643</v>
      </c>
      <c r="K43" s="40" t="n">
        <v>1.513</v>
      </c>
      <c r="L43" s="40" t="n">
        <v>1.223</v>
      </c>
      <c r="M43" s="40" t="n">
        <v>1.753</v>
      </c>
      <c r="N43" s="40" t="n">
        <v>1.933</v>
      </c>
      <c r="O43" s="40" t="s">
        <v>233</v>
      </c>
      <c r="P43" s="40" t="s">
        <v>233</v>
      </c>
      <c r="Q43" s="38" t="s">
        <v>233</v>
      </c>
      <c r="R43" s="40" t="s">
        <v>233</v>
      </c>
      <c r="S43" s="40" t="n">
        <v>1.75</v>
      </c>
      <c r="T43" s="40" t="s">
        <v>233</v>
      </c>
      <c r="V43" s="41" t="n">
        <f aca="false">I43-$H43</f>
        <v>0.05</v>
      </c>
      <c r="W43" s="41" t="n">
        <f aca="false">J43-$H43</f>
        <v>-0.33</v>
      </c>
      <c r="X43" s="41" t="n">
        <f aca="false">K43-$H43</f>
        <v>-0.46</v>
      </c>
      <c r="Y43" s="41" t="n">
        <f aca="false">L43-$H43</f>
        <v>-0.75</v>
      </c>
      <c r="Z43" s="41" t="n">
        <f aca="false">M43-$H43</f>
        <v>-0.22</v>
      </c>
      <c r="AA43" s="41" t="n">
        <f aca="false">N43-$H43</f>
        <v>-0.04</v>
      </c>
      <c r="AB43" s="41"/>
      <c r="AC43" s="41"/>
      <c r="AD43" s="41"/>
      <c r="AE43" s="41"/>
      <c r="AF43" s="41" t="n">
        <f aca="false">S43-$H43</f>
        <v>-0.223</v>
      </c>
      <c r="AG43" s="41"/>
    </row>
    <row r="44" customFormat="false" ht="12.75" hidden="false" customHeight="false" outlineLevel="0" collapsed="false">
      <c r="A44" s="39" t="n">
        <v>35325</v>
      </c>
      <c r="B44" s="40" t="s">
        <v>153</v>
      </c>
      <c r="C44" s="40" t="e">
        <f aca="false">IF(SWAPFIXED="FIXED",D44,D44-E44)</f>
        <v>#VALUE!</v>
      </c>
      <c r="D44" s="40" t="str">
        <f aca="false">VLOOKUP($A44,SWAPLOOK,HLOOKUP(D$2,SWAPLOOK,2,FALSE()),FALSE())</f>
        <v> </v>
      </c>
      <c r="E44" s="40" t="n">
        <f aca="false">VLOOKUP($A44,SWAPLOOK,HLOOKUP(E$2,SWAPLOOK,2,FALSE()),FALSE())</f>
        <v>1.934</v>
      </c>
      <c r="F44" s="40"/>
      <c r="G44" s="40"/>
      <c r="H44" s="40" t="n">
        <v>1.934</v>
      </c>
      <c r="I44" s="40" t="n">
        <v>1.994</v>
      </c>
      <c r="J44" s="40" t="n">
        <v>1.654</v>
      </c>
      <c r="K44" s="40" t="n">
        <v>1.534</v>
      </c>
      <c r="L44" s="40" t="n">
        <v>1.224</v>
      </c>
      <c r="M44" s="40" t="n">
        <v>1.734</v>
      </c>
      <c r="N44" s="40" t="n">
        <v>1.894</v>
      </c>
      <c r="O44" s="40" t="s">
        <v>233</v>
      </c>
      <c r="P44" s="40" t="s">
        <v>233</v>
      </c>
      <c r="Q44" s="38" t="s">
        <v>233</v>
      </c>
      <c r="R44" s="40" t="s">
        <v>233</v>
      </c>
      <c r="S44" s="40" t="n">
        <v>1.72</v>
      </c>
      <c r="T44" s="40" t="s">
        <v>233</v>
      </c>
      <c r="V44" s="41" t="n">
        <f aca="false">I44-$H44</f>
        <v>0.0600000000000001</v>
      </c>
      <c r="W44" s="41" t="n">
        <f aca="false">J44-$H44</f>
        <v>-0.28</v>
      </c>
      <c r="X44" s="41" t="n">
        <f aca="false">K44-$H44</f>
        <v>-0.4</v>
      </c>
      <c r="Y44" s="41" t="n">
        <f aca="false">L44-$H44</f>
        <v>-0.71</v>
      </c>
      <c r="Z44" s="41" t="n">
        <f aca="false">M44-$H44</f>
        <v>-0.2</v>
      </c>
      <c r="AA44" s="41" t="n">
        <f aca="false">N44-$H44</f>
        <v>-0.04</v>
      </c>
      <c r="AB44" s="41"/>
      <c r="AC44" s="41"/>
      <c r="AD44" s="41"/>
      <c r="AE44" s="41"/>
      <c r="AF44" s="41" t="n">
        <f aca="false">S44-$H44</f>
        <v>-0.214</v>
      </c>
      <c r="AG44" s="41"/>
    </row>
    <row r="45" customFormat="false" ht="12.75" hidden="false" customHeight="false" outlineLevel="0" collapsed="false">
      <c r="A45" s="39" t="n">
        <v>35326</v>
      </c>
      <c r="B45" s="40" t="s">
        <v>153</v>
      </c>
      <c r="C45" s="40" t="e">
        <f aca="false">IF(SWAPFIXED="FIXED",D45,D45-E45)</f>
        <v>#VALUE!</v>
      </c>
      <c r="D45" s="40" t="str">
        <f aca="false">VLOOKUP($A45,SWAPLOOK,HLOOKUP(D$2,SWAPLOOK,2,FALSE()),FALSE())</f>
        <v> </v>
      </c>
      <c r="E45" s="40" t="n">
        <f aca="false">VLOOKUP($A45,SWAPLOOK,HLOOKUP(E$2,SWAPLOOK,2,FALSE()),FALSE())</f>
        <v>1.968</v>
      </c>
      <c r="F45" s="40"/>
      <c r="G45" s="40"/>
      <c r="H45" s="40" t="n">
        <v>1.968</v>
      </c>
      <c r="I45" s="40" t="n">
        <v>2.018</v>
      </c>
      <c r="J45" s="40" t="n">
        <v>1.668</v>
      </c>
      <c r="K45" s="40" t="n">
        <v>1.568</v>
      </c>
      <c r="L45" s="40" t="n">
        <v>1.288</v>
      </c>
      <c r="M45" s="40" t="n">
        <v>1.748</v>
      </c>
      <c r="N45" s="40" t="n">
        <v>1.928</v>
      </c>
      <c r="O45" s="40" t="s">
        <v>233</v>
      </c>
      <c r="P45" s="40" t="s">
        <v>233</v>
      </c>
      <c r="Q45" s="38" t="s">
        <v>233</v>
      </c>
      <c r="R45" s="40" t="s">
        <v>233</v>
      </c>
      <c r="S45" s="40" t="n">
        <v>1.77</v>
      </c>
      <c r="T45" s="40" t="s">
        <v>233</v>
      </c>
      <c r="V45" s="41" t="n">
        <f aca="false">I45-$H45</f>
        <v>0.0499999999999998</v>
      </c>
      <c r="W45" s="41" t="n">
        <f aca="false">J45-$H45</f>
        <v>-0.3</v>
      </c>
      <c r="X45" s="41" t="n">
        <f aca="false">K45-$H45</f>
        <v>-0.4</v>
      </c>
      <c r="Y45" s="41" t="n">
        <f aca="false">L45-$H45</f>
        <v>-0.68</v>
      </c>
      <c r="Z45" s="41" t="n">
        <f aca="false">M45-$H45</f>
        <v>-0.22</v>
      </c>
      <c r="AA45" s="41" t="n">
        <f aca="false">N45-$H45</f>
        <v>-0.04</v>
      </c>
      <c r="AB45" s="41"/>
      <c r="AC45" s="41"/>
      <c r="AD45" s="41"/>
      <c r="AE45" s="41"/>
      <c r="AF45" s="41" t="n">
        <f aca="false">S45-$H45</f>
        <v>-0.198</v>
      </c>
      <c r="AG45" s="41"/>
    </row>
    <row r="46" customFormat="false" ht="12.75" hidden="false" customHeight="false" outlineLevel="0" collapsed="false">
      <c r="A46" s="39" t="n">
        <v>35327</v>
      </c>
      <c r="B46" s="40" t="s">
        <v>153</v>
      </c>
      <c r="C46" s="40" t="e">
        <f aca="false">IF(SWAPFIXED="FIXED",D46,D46-E46)</f>
        <v>#VALUE!</v>
      </c>
      <c r="D46" s="40" t="str">
        <f aca="false">VLOOKUP($A46,SWAPLOOK,HLOOKUP(D$2,SWAPLOOK,2,FALSE()),FALSE())</f>
        <v> </v>
      </c>
      <c r="E46" s="40" t="n">
        <f aca="false">VLOOKUP($A46,SWAPLOOK,HLOOKUP(E$2,SWAPLOOK,2,FALSE()),FALSE())</f>
        <v>2.063</v>
      </c>
      <c r="F46" s="40"/>
      <c r="G46" s="40"/>
      <c r="H46" s="40" t="n">
        <v>2.063</v>
      </c>
      <c r="I46" s="40" t="n">
        <v>2.113</v>
      </c>
      <c r="J46" s="40" t="n">
        <v>1.743</v>
      </c>
      <c r="K46" s="40" t="n">
        <v>1.633</v>
      </c>
      <c r="L46" s="40" t="n">
        <v>1.313</v>
      </c>
      <c r="M46" s="40" t="n">
        <v>1.803</v>
      </c>
      <c r="N46" s="40" t="n">
        <v>2.023</v>
      </c>
      <c r="O46" s="40" t="s">
        <v>233</v>
      </c>
      <c r="P46" s="40" t="s">
        <v>233</v>
      </c>
      <c r="Q46" s="38" t="s">
        <v>233</v>
      </c>
      <c r="R46" s="40" t="s">
        <v>233</v>
      </c>
      <c r="S46" s="40" t="n">
        <v>1.81</v>
      </c>
      <c r="T46" s="40" t="s">
        <v>233</v>
      </c>
      <c r="V46" s="41" t="n">
        <f aca="false">I46-$H46</f>
        <v>0.0499999999999998</v>
      </c>
      <c r="W46" s="41" t="n">
        <f aca="false">J46-$H46</f>
        <v>-0.32</v>
      </c>
      <c r="X46" s="41" t="n">
        <f aca="false">K46-$H46</f>
        <v>-0.43</v>
      </c>
      <c r="Y46" s="41" t="n">
        <f aca="false">L46-$H46</f>
        <v>-0.75</v>
      </c>
      <c r="Z46" s="41" t="n">
        <f aca="false">M46-$H46</f>
        <v>-0.26</v>
      </c>
      <c r="AA46" s="41" t="n">
        <f aca="false">N46-$H46</f>
        <v>-0.04</v>
      </c>
      <c r="AB46" s="41"/>
      <c r="AC46" s="41"/>
      <c r="AD46" s="41"/>
      <c r="AE46" s="41"/>
      <c r="AF46" s="41" t="n">
        <f aca="false">S46-$H46</f>
        <v>-0.253</v>
      </c>
      <c r="AG46" s="41"/>
    </row>
    <row r="47" customFormat="false" ht="12.75" hidden="false" customHeight="false" outlineLevel="0" collapsed="false">
      <c r="A47" s="39" t="n">
        <v>35328</v>
      </c>
      <c r="B47" s="40" t="s">
        <v>153</v>
      </c>
      <c r="C47" s="40" t="e">
        <f aca="false">IF(SWAPFIXED="FIXED",D47,D47-E47)</f>
        <v>#VALUE!</v>
      </c>
      <c r="D47" s="40" t="str">
        <f aca="false">VLOOKUP($A47,SWAPLOOK,HLOOKUP(D$2,SWAPLOOK,2,FALSE()),FALSE())</f>
        <v> </v>
      </c>
      <c r="E47" s="40" t="n">
        <f aca="false">VLOOKUP($A47,SWAPLOOK,HLOOKUP(E$2,SWAPLOOK,2,FALSE()),FALSE())</f>
        <v>1.965</v>
      </c>
      <c r="F47" s="40"/>
      <c r="G47" s="40"/>
      <c r="H47" s="40" t="n">
        <v>1.965</v>
      </c>
      <c r="I47" s="40" t="n">
        <v>2.005</v>
      </c>
      <c r="J47" s="40" t="n">
        <v>1.655</v>
      </c>
      <c r="K47" s="40" t="n">
        <v>1.625</v>
      </c>
      <c r="L47" s="40" t="n">
        <v>1.295</v>
      </c>
      <c r="M47" s="40" t="n">
        <v>1.755</v>
      </c>
      <c r="N47" s="40" t="n">
        <v>1.925</v>
      </c>
      <c r="O47" s="40" t="s">
        <v>233</v>
      </c>
      <c r="P47" s="40" t="s">
        <v>233</v>
      </c>
      <c r="Q47" s="38" t="s">
        <v>233</v>
      </c>
      <c r="R47" s="40" t="s">
        <v>233</v>
      </c>
      <c r="S47" s="40" t="n">
        <v>1.74</v>
      </c>
      <c r="T47" s="40" t="s">
        <v>233</v>
      </c>
      <c r="V47" s="41" t="n">
        <f aca="false">I47-$H47</f>
        <v>0.0399999999999998</v>
      </c>
      <c r="W47" s="41" t="n">
        <f aca="false">J47-$H47</f>
        <v>-0.31</v>
      </c>
      <c r="X47" s="41" t="n">
        <f aca="false">K47-$H47</f>
        <v>-0.34</v>
      </c>
      <c r="Y47" s="41" t="n">
        <f aca="false">L47-$H47</f>
        <v>-0.67</v>
      </c>
      <c r="Z47" s="41" t="n">
        <f aca="false">M47-$H47</f>
        <v>-0.21</v>
      </c>
      <c r="AA47" s="41" t="n">
        <f aca="false">N47-$H47</f>
        <v>-0.04</v>
      </c>
      <c r="AB47" s="41"/>
      <c r="AC47" s="41"/>
      <c r="AD47" s="41"/>
      <c r="AE47" s="41"/>
      <c r="AF47" s="41" t="n">
        <f aca="false">S47-$H47</f>
        <v>-0.225</v>
      </c>
      <c r="AG47" s="41"/>
    </row>
    <row r="48" customFormat="false" ht="12.75" hidden="false" customHeight="false" outlineLevel="0" collapsed="false">
      <c r="A48" s="39" t="n">
        <v>35331</v>
      </c>
      <c r="B48" s="40" t="s">
        <v>153</v>
      </c>
      <c r="C48" s="40" t="e">
        <f aca="false">IF(SWAPFIXED="FIXED",D48,D48-E48)</f>
        <v>#VALUE!</v>
      </c>
      <c r="D48" s="40" t="str">
        <f aca="false">VLOOKUP($A48,SWAPLOOK,HLOOKUP(D$2,SWAPLOOK,2,FALSE()),FALSE())</f>
        <v> </v>
      </c>
      <c r="E48" s="40" t="n">
        <f aca="false">VLOOKUP($A48,SWAPLOOK,HLOOKUP(E$2,SWAPLOOK,2,FALSE()),FALSE())</f>
        <v>1.873</v>
      </c>
      <c r="F48" s="40"/>
      <c r="G48" s="40"/>
      <c r="H48" s="40" t="n">
        <v>1.873</v>
      </c>
      <c r="I48" s="40" t="n">
        <v>1.913</v>
      </c>
      <c r="J48" s="40" t="n">
        <v>1.643</v>
      </c>
      <c r="K48" s="40" t="n">
        <v>1.563</v>
      </c>
      <c r="L48" s="40" t="n">
        <v>1.253</v>
      </c>
      <c r="M48" s="40" t="n">
        <v>1.693</v>
      </c>
      <c r="N48" s="40" t="n">
        <v>1.833</v>
      </c>
      <c r="O48" s="40" t="s">
        <v>233</v>
      </c>
      <c r="P48" s="40" t="s">
        <v>233</v>
      </c>
      <c r="Q48" s="38" t="s">
        <v>233</v>
      </c>
      <c r="R48" s="40" t="s">
        <v>233</v>
      </c>
      <c r="S48" s="40" t="n">
        <v>1.69</v>
      </c>
      <c r="T48" s="40" t="s">
        <v>233</v>
      </c>
      <c r="V48" s="41" t="n">
        <f aca="false">I48-$H48</f>
        <v>0.04</v>
      </c>
      <c r="W48" s="41" t="n">
        <f aca="false">J48-$H48</f>
        <v>-0.23</v>
      </c>
      <c r="X48" s="41" t="n">
        <f aca="false">K48-$H48</f>
        <v>-0.31</v>
      </c>
      <c r="Y48" s="41" t="n">
        <f aca="false">L48-$H48</f>
        <v>-0.62</v>
      </c>
      <c r="Z48" s="41" t="n">
        <f aca="false">M48-$H48</f>
        <v>-0.18</v>
      </c>
      <c r="AA48" s="41" t="n">
        <f aca="false">N48-$H48</f>
        <v>-0.04</v>
      </c>
      <c r="AB48" s="41"/>
      <c r="AC48" s="41"/>
      <c r="AD48" s="41"/>
      <c r="AE48" s="41"/>
      <c r="AF48" s="41" t="n">
        <f aca="false">S48-$H48</f>
        <v>-0.183</v>
      </c>
      <c r="AG48" s="41"/>
    </row>
    <row r="49" customFormat="false" ht="12.75" hidden="false" customHeight="false" outlineLevel="0" collapsed="false">
      <c r="A49" s="39" t="n">
        <v>35332</v>
      </c>
      <c r="B49" s="40" t="s">
        <v>153</v>
      </c>
      <c r="C49" s="40" t="e">
        <f aca="false">IF(SWAPFIXED="FIXED",D49,D49-E49)</f>
        <v>#VALUE!</v>
      </c>
      <c r="D49" s="40" t="str">
        <f aca="false">VLOOKUP($A49,SWAPLOOK,HLOOKUP(D$2,SWAPLOOK,2,FALSE()),FALSE())</f>
        <v> </v>
      </c>
      <c r="E49" s="40" t="n">
        <f aca="false">VLOOKUP($A49,SWAPLOOK,HLOOKUP(E$2,SWAPLOOK,2,FALSE()),FALSE())</f>
        <v>1.828</v>
      </c>
      <c r="F49" s="40"/>
      <c r="G49" s="40" t="n">
        <v>1</v>
      </c>
      <c r="H49" s="40" t="n">
        <v>1.828</v>
      </c>
      <c r="I49" s="40" t="n">
        <v>1.888</v>
      </c>
      <c r="J49" s="40" t="n">
        <v>1.598</v>
      </c>
      <c r="K49" s="40" t="n">
        <v>1.578</v>
      </c>
      <c r="L49" s="40" t="n">
        <v>1.268</v>
      </c>
      <c r="M49" s="40" t="n">
        <v>1.678</v>
      </c>
      <c r="N49" s="40" t="n">
        <v>1.788</v>
      </c>
      <c r="O49" s="40" t="s">
        <v>233</v>
      </c>
      <c r="P49" s="40" t="s">
        <v>233</v>
      </c>
      <c r="Q49" s="38" t="s">
        <v>233</v>
      </c>
      <c r="R49" s="40" t="s">
        <v>233</v>
      </c>
      <c r="S49" s="40" t="n">
        <v>1.646</v>
      </c>
      <c r="T49" s="40" t="s">
        <v>233</v>
      </c>
      <c r="V49" s="41" t="n">
        <f aca="false">I49-$H49</f>
        <v>0.0600000000000001</v>
      </c>
      <c r="W49" s="41" t="n">
        <f aca="false">J49-$H49</f>
        <v>-0.23</v>
      </c>
      <c r="X49" s="41" t="n">
        <f aca="false">K49-$H49</f>
        <v>-0.25</v>
      </c>
      <c r="Y49" s="41" t="n">
        <f aca="false">L49-$H49</f>
        <v>-0.56</v>
      </c>
      <c r="Z49" s="41" t="n">
        <f aca="false">M49-$H49</f>
        <v>-0.15</v>
      </c>
      <c r="AA49" s="41" t="n">
        <f aca="false">N49-$H49</f>
        <v>-0.04</v>
      </c>
      <c r="AB49" s="41"/>
      <c r="AC49" s="41"/>
      <c r="AD49" s="41"/>
      <c r="AE49" s="41"/>
      <c r="AF49" s="41" t="n">
        <f aca="false">S49-$H49</f>
        <v>-0.182</v>
      </c>
      <c r="AG49" s="41"/>
    </row>
    <row r="50" customFormat="false" ht="12.75" hidden="false" customHeight="false" outlineLevel="0" collapsed="false">
      <c r="A50" s="39" t="n">
        <v>35333</v>
      </c>
      <c r="B50" s="40" t="s">
        <v>154</v>
      </c>
      <c r="C50" s="40" t="e">
        <f aca="false">IF(SWAPFIXED="FIXED",D50,D50-E50)</f>
        <v>#VALUE!</v>
      </c>
      <c r="D50" s="40" t="str">
        <f aca="false">VLOOKUP($A50,SWAPLOOK,HLOOKUP(D$2,SWAPLOOK,2,FALSE()),FALSE())</f>
        <v> </v>
      </c>
      <c r="E50" s="40" t="n">
        <f aca="false">VLOOKUP($A50,SWAPLOOK,HLOOKUP(E$2,SWAPLOOK,2,FALSE()),FALSE())</f>
        <v>2.096</v>
      </c>
      <c r="F50" s="40"/>
      <c r="G50" s="40"/>
      <c r="H50" s="40" t="n">
        <v>2.096</v>
      </c>
      <c r="I50" s="40" t="n">
        <v>2.186</v>
      </c>
      <c r="J50" s="40" t="n">
        <v>1.816</v>
      </c>
      <c r="K50" s="40" t="n">
        <v>1.691</v>
      </c>
      <c r="L50" s="40" t="n">
        <v>1.461</v>
      </c>
      <c r="M50" s="40" t="n">
        <v>1.861</v>
      </c>
      <c r="N50" s="40" t="n">
        <v>2.016</v>
      </c>
      <c r="O50" s="40" t="s">
        <v>233</v>
      </c>
      <c r="P50" s="40" t="s">
        <v>233</v>
      </c>
      <c r="Q50" s="38" t="s">
        <v>233</v>
      </c>
      <c r="R50" s="40" t="s">
        <v>233</v>
      </c>
      <c r="S50" s="40" t="n">
        <v>1.886</v>
      </c>
      <c r="T50" s="40" t="s">
        <v>233</v>
      </c>
      <c r="V50" s="41" t="n">
        <f aca="false">I50-$H50</f>
        <v>0.0899999999999999</v>
      </c>
      <c r="W50" s="41" t="n">
        <f aca="false">J50-$H50</f>
        <v>-0.28</v>
      </c>
      <c r="X50" s="41" t="n">
        <f aca="false">K50-$H50</f>
        <v>-0.405</v>
      </c>
      <c r="Y50" s="41" t="n">
        <f aca="false">L50-$H50</f>
        <v>-0.635</v>
      </c>
      <c r="Z50" s="41" t="n">
        <f aca="false">M50-$H50</f>
        <v>-0.235</v>
      </c>
      <c r="AA50" s="41" t="n">
        <f aca="false">N50-$H50</f>
        <v>-0.0800000000000001</v>
      </c>
      <c r="AB50" s="41"/>
      <c r="AC50" s="41"/>
      <c r="AD50" s="41"/>
      <c r="AE50" s="41"/>
      <c r="AF50" s="41" t="n">
        <f aca="false">S50-$H50</f>
        <v>-0.21</v>
      </c>
      <c r="AG50" s="41"/>
    </row>
    <row r="51" customFormat="false" ht="12.75" hidden="false" customHeight="false" outlineLevel="0" collapsed="false">
      <c r="A51" s="39" t="n">
        <v>35334</v>
      </c>
      <c r="B51" s="40" t="s">
        <v>154</v>
      </c>
      <c r="C51" s="40" t="e">
        <f aca="false">IF(SWAPFIXED="FIXED",D51,D51-E51)</f>
        <v>#VALUE!</v>
      </c>
      <c r="D51" s="40" t="str">
        <f aca="false">VLOOKUP($A51,SWAPLOOK,HLOOKUP(D$2,SWAPLOOK,2,FALSE()),FALSE())</f>
        <v> </v>
      </c>
      <c r="E51" s="40" t="n">
        <f aca="false">VLOOKUP($A51,SWAPLOOK,HLOOKUP(E$2,SWAPLOOK,2,FALSE()),FALSE())</f>
        <v>2.137</v>
      </c>
      <c r="F51" s="40"/>
      <c r="G51" s="40"/>
      <c r="H51" s="40" t="n">
        <v>2.137</v>
      </c>
      <c r="I51" s="40" t="n">
        <v>2.307</v>
      </c>
      <c r="J51" s="40" t="n">
        <v>1.797</v>
      </c>
      <c r="K51" s="40" t="n">
        <v>1.797</v>
      </c>
      <c r="L51" s="40" t="n">
        <v>1.337</v>
      </c>
      <c r="M51" s="40" t="n">
        <v>1.907</v>
      </c>
      <c r="N51" s="40" t="n">
        <v>2.057</v>
      </c>
      <c r="O51" s="40" t="s">
        <v>233</v>
      </c>
      <c r="P51" s="40" t="s">
        <v>233</v>
      </c>
      <c r="Q51" s="38" t="s">
        <v>233</v>
      </c>
      <c r="R51" s="40" t="s">
        <v>233</v>
      </c>
      <c r="S51" s="40" t="n">
        <v>1.89</v>
      </c>
      <c r="T51" s="40" t="s">
        <v>233</v>
      </c>
      <c r="V51" s="41" t="n">
        <f aca="false">I51-$H51</f>
        <v>0.17</v>
      </c>
      <c r="W51" s="41" t="n">
        <f aca="false">J51-$H51</f>
        <v>-0.34</v>
      </c>
      <c r="X51" s="41" t="n">
        <f aca="false">K51-$H51</f>
        <v>-0.34</v>
      </c>
      <c r="Y51" s="41" t="n">
        <f aca="false">L51-$H51</f>
        <v>-0.8</v>
      </c>
      <c r="Z51" s="41" t="n">
        <f aca="false">M51-$H51</f>
        <v>-0.23</v>
      </c>
      <c r="AA51" s="41" t="n">
        <f aca="false">N51-$H51</f>
        <v>-0.0800000000000001</v>
      </c>
      <c r="AB51" s="41"/>
      <c r="AC51" s="41"/>
      <c r="AD51" s="41"/>
      <c r="AE51" s="41"/>
      <c r="AF51" s="41" t="n">
        <f aca="false">S51-$H51</f>
        <v>-0.247</v>
      </c>
      <c r="AG51" s="41"/>
    </row>
    <row r="52" customFormat="false" ht="12.75" hidden="false" customHeight="false" outlineLevel="0" collapsed="false">
      <c r="A52" s="39" t="n">
        <v>35335</v>
      </c>
      <c r="B52" s="40" t="s">
        <v>154</v>
      </c>
      <c r="C52" s="40" t="e">
        <f aca="false">IF(SWAPFIXED="FIXED",D52,D52-E52)</f>
        <v>#VALUE!</v>
      </c>
      <c r="D52" s="40" t="str">
        <f aca="false">VLOOKUP($A52,SWAPLOOK,HLOOKUP(D$2,SWAPLOOK,2,FALSE()),FALSE())</f>
        <v> </v>
      </c>
      <c r="E52" s="40" t="n">
        <f aca="false">VLOOKUP($A52,SWAPLOOK,HLOOKUP(E$2,SWAPLOOK,2,FALSE()),FALSE())</f>
        <v>2.181</v>
      </c>
      <c r="F52" s="40"/>
      <c r="G52" s="40"/>
      <c r="H52" s="40" t="n">
        <v>2.181</v>
      </c>
      <c r="I52" s="40" t="n">
        <v>2.381</v>
      </c>
      <c r="J52" s="40" t="n">
        <v>1.841</v>
      </c>
      <c r="K52" s="40" t="n">
        <v>1.761</v>
      </c>
      <c r="L52" s="40" t="n">
        <v>1.371</v>
      </c>
      <c r="M52" s="40" t="n">
        <v>1.931</v>
      </c>
      <c r="N52" s="40" t="n">
        <v>2.091</v>
      </c>
      <c r="O52" s="40" t="s">
        <v>233</v>
      </c>
      <c r="P52" s="40" t="s">
        <v>233</v>
      </c>
      <c r="Q52" s="38" t="s">
        <v>233</v>
      </c>
      <c r="R52" s="40" t="s">
        <v>233</v>
      </c>
      <c r="S52" s="40" t="n">
        <v>1.94</v>
      </c>
      <c r="T52" s="40" t="s">
        <v>233</v>
      </c>
      <c r="V52" s="41" t="n">
        <f aca="false">I52-$H52</f>
        <v>0.2</v>
      </c>
      <c r="W52" s="41" t="n">
        <f aca="false">J52-$H52</f>
        <v>-0.34</v>
      </c>
      <c r="X52" s="41" t="n">
        <f aca="false">K52-$H52</f>
        <v>-0.42</v>
      </c>
      <c r="Y52" s="41" t="n">
        <f aca="false">L52-$H52</f>
        <v>-0.81</v>
      </c>
      <c r="Z52" s="41" t="n">
        <f aca="false">M52-$H52</f>
        <v>-0.25</v>
      </c>
      <c r="AA52" s="41" t="n">
        <f aca="false">N52-$H52</f>
        <v>-0.0899999999999999</v>
      </c>
      <c r="AB52" s="41"/>
      <c r="AC52" s="41"/>
      <c r="AD52" s="41"/>
      <c r="AE52" s="41"/>
      <c r="AF52" s="41" t="n">
        <f aca="false">S52-$H52</f>
        <v>-0.241</v>
      </c>
      <c r="AG52" s="41"/>
    </row>
    <row r="53" customFormat="false" ht="12.75" hidden="false" customHeight="false" outlineLevel="0" collapsed="false">
      <c r="A53" s="39" t="n">
        <v>35338</v>
      </c>
      <c r="B53" s="40" t="s">
        <v>154</v>
      </c>
      <c r="C53" s="40" t="e">
        <f aca="false">IF(SWAPFIXED="FIXED",D53,D53-E53)</f>
        <v>#VALUE!</v>
      </c>
      <c r="D53" s="40" t="str">
        <f aca="false">VLOOKUP($A53,SWAPLOOK,HLOOKUP(D$2,SWAPLOOK,2,FALSE()),FALSE())</f>
        <v> </v>
      </c>
      <c r="E53" s="40" t="n">
        <f aca="false">VLOOKUP($A53,SWAPLOOK,HLOOKUP(E$2,SWAPLOOK,2,FALSE()),FALSE())</f>
        <v>2.214</v>
      </c>
      <c r="F53" s="40"/>
      <c r="G53" s="40"/>
      <c r="H53" s="40" t="n">
        <v>2.214</v>
      </c>
      <c r="I53" s="40" t="n">
        <v>2.444</v>
      </c>
      <c r="J53" s="40" t="n">
        <v>1.874</v>
      </c>
      <c r="K53" s="40" t="n">
        <v>1.764</v>
      </c>
      <c r="L53" s="40" t="n">
        <v>1.494</v>
      </c>
      <c r="M53" s="40" t="n">
        <v>1.974</v>
      </c>
      <c r="N53" s="40" t="n">
        <v>2.134</v>
      </c>
      <c r="O53" s="40" t="s">
        <v>233</v>
      </c>
      <c r="P53" s="40" t="s">
        <v>233</v>
      </c>
      <c r="Q53" s="38" t="s">
        <v>233</v>
      </c>
      <c r="R53" s="40" t="s">
        <v>233</v>
      </c>
      <c r="S53" s="40" t="n">
        <v>1.97</v>
      </c>
      <c r="T53" s="40" t="s">
        <v>233</v>
      </c>
      <c r="V53" s="41" t="n">
        <f aca="false">I53-$H53</f>
        <v>0.23</v>
      </c>
      <c r="W53" s="41" t="n">
        <f aca="false">J53-$H53</f>
        <v>-0.34</v>
      </c>
      <c r="X53" s="41" t="n">
        <f aca="false">K53-$H53</f>
        <v>-0.45</v>
      </c>
      <c r="Y53" s="41" t="n">
        <f aca="false">L53-$H53</f>
        <v>-0.72</v>
      </c>
      <c r="Z53" s="41" t="n">
        <f aca="false">M53-$H53</f>
        <v>-0.24</v>
      </c>
      <c r="AA53" s="41" t="n">
        <f aca="false">N53-$H53</f>
        <v>-0.0800000000000001</v>
      </c>
      <c r="AB53" s="41"/>
      <c r="AC53" s="41"/>
      <c r="AD53" s="41"/>
      <c r="AE53" s="41"/>
      <c r="AF53" s="41" t="n">
        <f aca="false">S53-$H53</f>
        <v>-0.244</v>
      </c>
      <c r="AG53" s="41"/>
    </row>
    <row r="54" customFormat="false" ht="12.75" hidden="false" customHeight="false" outlineLevel="0" collapsed="false">
      <c r="A54" s="39" t="n">
        <v>35339</v>
      </c>
      <c r="B54" s="40" t="s">
        <v>154</v>
      </c>
      <c r="C54" s="40" t="e">
        <f aca="false">IF(SWAPFIXED="FIXED",D54,D54-E54)</f>
        <v>#VALUE!</v>
      </c>
      <c r="D54" s="40" t="str">
        <f aca="false">VLOOKUP($A54,SWAPLOOK,HLOOKUP(D$2,SWAPLOOK,2,FALSE()),FALSE())</f>
        <v> </v>
      </c>
      <c r="E54" s="40" t="n">
        <f aca="false">VLOOKUP($A54,SWAPLOOK,HLOOKUP(E$2,SWAPLOOK,2,FALSE()),FALSE())</f>
        <v>2.185</v>
      </c>
      <c r="F54" s="40"/>
      <c r="G54" s="40"/>
      <c r="H54" s="40" t="n">
        <v>2.185</v>
      </c>
      <c r="I54" s="40" t="n">
        <v>2.385</v>
      </c>
      <c r="J54" s="40" t="n">
        <v>1.865</v>
      </c>
      <c r="K54" s="40" t="n">
        <v>1.785</v>
      </c>
      <c r="L54" s="40" t="n">
        <v>1.455</v>
      </c>
      <c r="M54" s="40" t="n">
        <v>1.955</v>
      </c>
      <c r="N54" s="40" t="n">
        <v>2.105</v>
      </c>
      <c r="O54" s="40" t="s">
        <v>233</v>
      </c>
      <c r="P54" s="40" t="s">
        <v>233</v>
      </c>
      <c r="Q54" s="38" t="s">
        <v>233</v>
      </c>
      <c r="R54" s="40" t="s">
        <v>233</v>
      </c>
      <c r="S54" s="40" t="n">
        <v>1.955</v>
      </c>
      <c r="T54" s="40" t="s">
        <v>233</v>
      </c>
      <c r="V54" s="41" t="n">
        <f aca="false">I54-$H54</f>
        <v>0.2</v>
      </c>
      <c r="W54" s="41" t="n">
        <f aca="false">J54-$H54</f>
        <v>-0.32</v>
      </c>
      <c r="X54" s="41" t="n">
        <f aca="false">K54-$H54</f>
        <v>-0.4</v>
      </c>
      <c r="Y54" s="41" t="n">
        <f aca="false">L54-$H54</f>
        <v>-0.73</v>
      </c>
      <c r="Z54" s="41" t="n">
        <f aca="false">M54-$H54</f>
        <v>-0.23</v>
      </c>
      <c r="AA54" s="41" t="n">
        <f aca="false">N54-$H54</f>
        <v>-0.0800000000000001</v>
      </c>
      <c r="AB54" s="41"/>
      <c r="AC54" s="41"/>
      <c r="AD54" s="41"/>
      <c r="AE54" s="41"/>
      <c r="AF54" s="41" t="n">
        <f aca="false">S54-$H54</f>
        <v>-0.23</v>
      </c>
      <c r="AG54" s="41"/>
    </row>
    <row r="55" customFormat="false" ht="12.75" hidden="false" customHeight="false" outlineLevel="0" collapsed="false">
      <c r="A55" s="39" t="n">
        <v>35340</v>
      </c>
      <c r="B55" s="40" t="s">
        <v>154</v>
      </c>
      <c r="C55" s="40" t="e">
        <f aca="false">IF(SWAPFIXED="FIXED",D55,D55-E55)</f>
        <v>#VALUE!</v>
      </c>
      <c r="D55" s="40" t="str">
        <f aca="false">VLOOKUP($A55,SWAPLOOK,HLOOKUP(D$2,SWAPLOOK,2,FALSE()),FALSE())</f>
        <v> </v>
      </c>
      <c r="E55" s="40" t="n">
        <f aca="false">VLOOKUP($A55,SWAPLOOK,HLOOKUP(E$2,SWAPLOOK,2,FALSE()),FALSE())</f>
        <v>2.18</v>
      </c>
      <c r="F55" s="40"/>
      <c r="G55" s="40"/>
      <c r="H55" s="40" t="n">
        <v>2.18</v>
      </c>
      <c r="I55" s="40" t="n">
        <v>2.37</v>
      </c>
      <c r="J55" s="40" t="n">
        <v>1.86</v>
      </c>
      <c r="K55" s="40" t="n">
        <v>1.78</v>
      </c>
      <c r="L55" s="40" t="n">
        <v>1.52</v>
      </c>
      <c r="M55" s="40" t="n">
        <v>1.95</v>
      </c>
      <c r="N55" s="40" t="n">
        <v>2.11</v>
      </c>
      <c r="O55" s="40" t="s">
        <v>233</v>
      </c>
      <c r="P55" s="40" t="s">
        <v>233</v>
      </c>
      <c r="Q55" s="38" t="s">
        <v>233</v>
      </c>
      <c r="R55" s="40" t="s">
        <v>233</v>
      </c>
      <c r="S55" s="40" t="n">
        <v>1.94</v>
      </c>
      <c r="T55" s="40" t="s">
        <v>233</v>
      </c>
      <c r="V55" s="41" t="n">
        <f aca="false">I55-$H55</f>
        <v>0.19</v>
      </c>
      <c r="W55" s="41" t="n">
        <f aca="false">J55-$H55</f>
        <v>-0.32</v>
      </c>
      <c r="X55" s="41" t="n">
        <f aca="false">K55-$H55</f>
        <v>-0.4</v>
      </c>
      <c r="Y55" s="41" t="n">
        <f aca="false">L55-$H55</f>
        <v>-0.66</v>
      </c>
      <c r="Z55" s="41" t="n">
        <f aca="false">M55-$H55</f>
        <v>-0.23</v>
      </c>
      <c r="AA55" s="41" t="n">
        <f aca="false">N55-$H55</f>
        <v>-0.0700000000000003</v>
      </c>
      <c r="AB55" s="41"/>
      <c r="AC55" s="41"/>
      <c r="AD55" s="41"/>
      <c r="AE55" s="41"/>
      <c r="AF55" s="41" t="n">
        <f aca="false">S55-$H55</f>
        <v>-0.24</v>
      </c>
      <c r="AG55" s="41"/>
    </row>
    <row r="56" customFormat="false" ht="12.75" hidden="false" customHeight="false" outlineLevel="0" collapsed="false">
      <c r="A56" s="39" t="n">
        <v>35341</v>
      </c>
      <c r="B56" s="40" t="s">
        <v>154</v>
      </c>
      <c r="C56" s="40" t="e">
        <f aca="false">IF(SWAPFIXED="FIXED",D56,D56-E56)</f>
        <v>#VALUE!</v>
      </c>
      <c r="D56" s="40" t="str">
        <f aca="false">VLOOKUP($A56,SWAPLOOK,HLOOKUP(D$2,SWAPLOOK,2,FALSE()),FALSE())</f>
        <v> </v>
      </c>
      <c r="E56" s="40" t="n">
        <f aca="false">VLOOKUP($A56,SWAPLOOK,HLOOKUP(E$2,SWAPLOOK,2,FALSE()),FALSE())</f>
        <v>2.346</v>
      </c>
      <c r="F56" s="40"/>
      <c r="G56" s="40"/>
      <c r="H56" s="40" t="n">
        <v>2.346</v>
      </c>
      <c r="I56" s="40" t="n">
        <v>2.556</v>
      </c>
      <c r="J56" s="40" t="n">
        <v>1.966</v>
      </c>
      <c r="K56" s="40" t="n">
        <v>1.886</v>
      </c>
      <c r="L56" s="40" t="n">
        <v>1.566</v>
      </c>
      <c r="M56" s="40" t="n">
        <v>2.046</v>
      </c>
      <c r="N56" s="40" t="n">
        <v>2.256</v>
      </c>
      <c r="O56" s="40" t="s">
        <v>233</v>
      </c>
      <c r="P56" s="40" t="s">
        <v>233</v>
      </c>
      <c r="Q56" s="38" t="s">
        <v>233</v>
      </c>
      <c r="R56" s="40" t="s">
        <v>233</v>
      </c>
      <c r="S56" s="40" t="n">
        <v>2.07</v>
      </c>
      <c r="T56" s="40" t="s">
        <v>233</v>
      </c>
      <c r="V56" s="41" t="n">
        <f aca="false">I56-$H56</f>
        <v>0.21</v>
      </c>
      <c r="W56" s="41" t="n">
        <f aca="false">J56-$H56</f>
        <v>-0.38</v>
      </c>
      <c r="X56" s="41" t="n">
        <f aca="false">K56-$H56</f>
        <v>-0.46</v>
      </c>
      <c r="Y56" s="41" t="n">
        <f aca="false">L56-$H56</f>
        <v>-0.78</v>
      </c>
      <c r="Z56" s="41" t="n">
        <f aca="false">M56-$H56</f>
        <v>-0.3</v>
      </c>
      <c r="AA56" s="41" t="n">
        <f aca="false">N56-$H56</f>
        <v>-0.0899999999999999</v>
      </c>
      <c r="AB56" s="41"/>
      <c r="AC56" s="41"/>
      <c r="AD56" s="41"/>
      <c r="AE56" s="41"/>
      <c r="AF56" s="41" t="n">
        <f aca="false">S56-$H56</f>
        <v>-0.276</v>
      </c>
      <c r="AG56" s="41"/>
    </row>
    <row r="57" customFormat="false" ht="12.75" hidden="false" customHeight="false" outlineLevel="0" collapsed="false">
      <c r="A57" s="39" t="n">
        <v>35342</v>
      </c>
      <c r="B57" s="40" t="s">
        <v>154</v>
      </c>
      <c r="C57" s="40" t="e">
        <f aca="false">IF(SWAPFIXED="FIXED",D57,D57-E57)</f>
        <v>#VALUE!</v>
      </c>
      <c r="D57" s="40" t="str">
        <f aca="false">VLOOKUP($A57,SWAPLOOK,HLOOKUP(D$2,SWAPLOOK,2,FALSE()),FALSE())</f>
        <v> </v>
      </c>
      <c r="E57" s="40" t="n">
        <f aca="false">VLOOKUP($A57,SWAPLOOK,HLOOKUP(E$2,SWAPLOOK,2,FALSE()),FALSE())</f>
        <v>2.396</v>
      </c>
      <c r="F57" s="40"/>
      <c r="G57" s="40"/>
      <c r="H57" s="40" t="n">
        <v>2.396</v>
      </c>
      <c r="I57" s="40" t="n">
        <v>2.606</v>
      </c>
      <c r="J57" s="40" t="n">
        <v>2.016</v>
      </c>
      <c r="K57" s="40" t="n">
        <v>1.866</v>
      </c>
      <c r="L57" s="40" t="n">
        <v>1.596</v>
      </c>
      <c r="M57" s="40" t="n">
        <v>2.096</v>
      </c>
      <c r="N57" s="40" t="n">
        <v>2.316</v>
      </c>
      <c r="O57" s="40" t="s">
        <v>233</v>
      </c>
      <c r="P57" s="40" t="s">
        <v>233</v>
      </c>
      <c r="Q57" s="38" t="s">
        <v>233</v>
      </c>
      <c r="R57" s="40" t="s">
        <v>233</v>
      </c>
      <c r="S57" s="40" t="n">
        <v>2.1</v>
      </c>
      <c r="T57" s="40" t="s">
        <v>233</v>
      </c>
      <c r="V57" s="41" t="n">
        <f aca="false">I57-$H57</f>
        <v>0.21</v>
      </c>
      <c r="W57" s="41" t="n">
        <f aca="false">J57-$H57</f>
        <v>-0.38</v>
      </c>
      <c r="X57" s="41" t="n">
        <f aca="false">K57-$H57</f>
        <v>-0.53</v>
      </c>
      <c r="Y57" s="41" t="n">
        <f aca="false">L57-$H57</f>
        <v>-0.8</v>
      </c>
      <c r="Z57" s="41" t="n">
        <f aca="false">M57-$H57</f>
        <v>-0.3</v>
      </c>
      <c r="AA57" s="41" t="n">
        <f aca="false">N57-$H57</f>
        <v>-0.0800000000000001</v>
      </c>
      <c r="AB57" s="41"/>
      <c r="AC57" s="41"/>
      <c r="AD57" s="41"/>
      <c r="AE57" s="41"/>
      <c r="AF57" s="41" t="n">
        <f aca="false">S57-$H57</f>
        <v>-0.296</v>
      </c>
      <c r="AG57" s="41"/>
    </row>
    <row r="58" customFormat="false" ht="12.75" hidden="false" customHeight="false" outlineLevel="0" collapsed="false">
      <c r="A58" s="39" t="n">
        <v>35345</v>
      </c>
      <c r="B58" s="40" t="s">
        <v>154</v>
      </c>
      <c r="C58" s="40" t="e">
        <f aca="false">IF(SWAPFIXED="FIXED",D58,D58-E58)</f>
        <v>#VALUE!</v>
      </c>
      <c r="D58" s="40" t="str">
        <f aca="false">VLOOKUP($A58,SWAPLOOK,HLOOKUP(D$2,SWAPLOOK,2,FALSE()),FALSE())</f>
        <v> </v>
      </c>
      <c r="E58" s="40" t="n">
        <f aca="false">VLOOKUP($A58,SWAPLOOK,HLOOKUP(E$2,SWAPLOOK,2,FALSE()),FALSE())</f>
        <v>2.369</v>
      </c>
      <c r="F58" s="40"/>
      <c r="G58" s="40"/>
      <c r="H58" s="40" t="n">
        <v>2.369</v>
      </c>
      <c r="I58" s="40" t="n">
        <v>2.579</v>
      </c>
      <c r="J58" s="40" t="n">
        <v>1.989</v>
      </c>
      <c r="K58" s="40" t="n">
        <v>1.879</v>
      </c>
      <c r="L58" s="40" t="n">
        <v>1.549</v>
      </c>
      <c r="M58" s="40" t="n">
        <v>2.079</v>
      </c>
      <c r="N58" s="40" t="n">
        <v>2.289</v>
      </c>
      <c r="O58" s="40" t="s">
        <v>233</v>
      </c>
      <c r="P58" s="40" t="s">
        <v>233</v>
      </c>
      <c r="Q58" s="38" t="s">
        <v>233</v>
      </c>
      <c r="R58" s="40" t="s">
        <v>233</v>
      </c>
      <c r="S58" s="40" t="n">
        <v>2.1</v>
      </c>
      <c r="T58" s="40" t="s">
        <v>233</v>
      </c>
      <c r="V58" s="41" t="n">
        <f aca="false">I58-$H58</f>
        <v>0.21</v>
      </c>
      <c r="W58" s="41" t="n">
        <f aca="false">J58-$H58</f>
        <v>-0.38</v>
      </c>
      <c r="X58" s="41" t="n">
        <f aca="false">K58-$H58</f>
        <v>-0.49</v>
      </c>
      <c r="Y58" s="41" t="n">
        <f aca="false">L58-$H58</f>
        <v>-0.82</v>
      </c>
      <c r="Z58" s="41" t="n">
        <f aca="false">M58-$H58</f>
        <v>-0.29</v>
      </c>
      <c r="AA58" s="41" t="n">
        <f aca="false">N58-$H58</f>
        <v>-0.0800000000000001</v>
      </c>
      <c r="AB58" s="41"/>
      <c r="AC58" s="41"/>
      <c r="AD58" s="41"/>
      <c r="AE58" s="41"/>
      <c r="AF58" s="41" t="n">
        <f aca="false">S58-$H58</f>
        <v>-0.269</v>
      </c>
      <c r="AG58" s="41"/>
    </row>
    <row r="59" customFormat="false" ht="12.75" hidden="false" customHeight="false" outlineLevel="0" collapsed="false">
      <c r="A59" s="39" t="n">
        <v>35346</v>
      </c>
      <c r="B59" s="40" t="s">
        <v>154</v>
      </c>
      <c r="C59" s="40" t="e">
        <f aca="false">IF(SWAPFIXED="FIXED",D59,D59-E59)</f>
        <v>#VALUE!</v>
      </c>
      <c r="D59" s="40" t="str">
        <f aca="false">VLOOKUP($A59,SWAPLOOK,HLOOKUP(D$2,SWAPLOOK,2,FALSE()),FALSE())</f>
        <v> </v>
      </c>
      <c r="E59" s="40" t="n">
        <f aca="false">VLOOKUP($A59,SWAPLOOK,HLOOKUP(E$2,SWAPLOOK,2,FALSE()),FALSE())</f>
        <v>2.438</v>
      </c>
      <c r="F59" s="40"/>
      <c r="G59" s="40"/>
      <c r="H59" s="40" t="n">
        <v>2.438</v>
      </c>
      <c r="I59" s="40" t="n">
        <v>2.658</v>
      </c>
      <c r="J59" s="40" t="n">
        <v>2.048</v>
      </c>
      <c r="K59" s="40" t="n">
        <v>1.928</v>
      </c>
      <c r="L59" s="40" t="n">
        <v>1.628</v>
      </c>
      <c r="M59" s="40" t="n">
        <v>2.148</v>
      </c>
      <c r="N59" s="40" t="n">
        <v>2.358</v>
      </c>
      <c r="O59" s="40" t="s">
        <v>233</v>
      </c>
      <c r="P59" s="40" t="s">
        <v>233</v>
      </c>
      <c r="Q59" s="38" t="s">
        <v>233</v>
      </c>
      <c r="R59" s="40" t="s">
        <v>233</v>
      </c>
      <c r="S59" s="40" t="n">
        <v>2.15</v>
      </c>
      <c r="T59" s="40" t="s">
        <v>233</v>
      </c>
      <c r="V59" s="41" t="n">
        <f aca="false">I59-$H59</f>
        <v>0.22</v>
      </c>
      <c r="W59" s="41" t="n">
        <f aca="false">J59-$H59</f>
        <v>-0.39</v>
      </c>
      <c r="X59" s="41" t="n">
        <f aca="false">K59-$H59</f>
        <v>-0.51</v>
      </c>
      <c r="Y59" s="41" t="n">
        <f aca="false">L59-$H59</f>
        <v>-0.81</v>
      </c>
      <c r="Z59" s="41" t="n">
        <f aca="false">M59-$H59</f>
        <v>-0.29</v>
      </c>
      <c r="AA59" s="41" t="n">
        <f aca="false">N59-$H59</f>
        <v>-0.0800000000000001</v>
      </c>
      <c r="AB59" s="41"/>
      <c r="AC59" s="41"/>
      <c r="AD59" s="41"/>
      <c r="AE59" s="41"/>
      <c r="AF59" s="41" t="n">
        <f aca="false">S59-$H59</f>
        <v>-0.288</v>
      </c>
      <c r="AG59" s="41"/>
    </row>
    <row r="60" customFormat="false" ht="12.75" hidden="false" customHeight="false" outlineLevel="0" collapsed="false">
      <c r="A60" s="39" t="n">
        <v>35347</v>
      </c>
      <c r="B60" s="40" t="s">
        <v>154</v>
      </c>
      <c r="C60" s="40" t="e">
        <f aca="false">IF(SWAPFIXED="FIXED",D60,D60-E60)</f>
        <v>#VALUE!</v>
      </c>
      <c r="D60" s="40" t="str">
        <f aca="false">VLOOKUP($A60,SWAPLOOK,HLOOKUP(D$2,SWAPLOOK,2,FALSE()),FALSE())</f>
        <v> </v>
      </c>
      <c r="E60" s="40" t="n">
        <f aca="false">VLOOKUP($A60,SWAPLOOK,HLOOKUP(E$2,SWAPLOOK,2,FALSE()),FALSE())</f>
        <v>2.47</v>
      </c>
      <c r="F60" s="40"/>
      <c r="G60" s="40"/>
      <c r="H60" s="40" t="n">
        <v>2.47</v>
      </c>
      <c r="I60" s="40" t="n">
        <v>2.73</v>
      </c>
      <c r="J60" s="40" t="n">
        <v>2.1</v>
      </c>
      <c r="K60" s="40" t="n">
        <v>1.93</v>
      </c>
      <c r="L60" s="40" t="n">
        <v>1.62</v>
      </c>
      <c r="M60" s="40" t="n">
        <v>2.17</v>
      </c>
      <c r="N60" s="40" t="n">
        <v>2.39</v>
      </c>
      <c r="O60" s="40" t="s">
        <v>233</v>
      </c>
      <c r="P60" s="40" t="s">
        <v>233</v>
      </c>
      <c r="Q60" s="38" t="s">
        <v>233</v>
      </c>
      <c r="R60" s="40" t="s">
        <v>233</v>
      </c>
      <c r="S60" s="40" t="n">
        <v>2.19</v>
      </c>
      <c r="T60" s="40" t="s">
        <v>233</v>
      </c>
      <c r="V60" s="41" t="n">
        <f aca="false">I60-$H60</f>
        <v>0.26</v>
      </c>
      <c r="W60" s="41" t="n">
        <f aca="false">J60-$H60</f>
        <v>-0.37</v>
      </c>
      <c r="X60" s="41" t="n">
        <f aca="false">K60-$H60</f>
        <v>-0.54</v>
      </c>
      <c r="Y60" s="41" t="n">
        <f aca="false">L60-$H60</f>
        <v>-0.85</v>
      </c>
      <c r="Z60" s="41" t="n">
        <f aca="false">M60-$H60</f>
        <v>-0.3</v>
      </c>
      <c r="AA60" s="41" t="n">
        <f aca="false">N60-$H60</f>
        <v>-0.0800000000000001</v>
      </c>
      <c r="AB60" s="41"/>
      <c r="AC60" s="41"/>
      <c r="AD60" s="41"/>
      <c r="AE60" s="41"/>
      <c r="AF60" s="41" t="n">
        <f aca="false">S60-$H60</f>
        <v>-0.28</v>
      </c>
      <c r="AG60" s="41"/>
    </row>
    <row r="61" customFormat="false" ht="12.75" hidden="false" customHeight="false" outlineLevel="0" collapsed="false">
      <c r="A61" s="39" t="n">
        <v>35348</v>
      </c>
      <c r="B61" s="40" t="s">
        <v>154</v>
      </c>
      <c r="C61" s="40" t="e">
        <f aca="false">IF(SWAPFIXED="FIXED",D61,D61-E61)</f>
        <v>#VALUE!</v>
      </c>
      <c r="D61" s="40" t="str">
        <f aca="false">VLOOKUP($A61,SWAPLOOK,HLOOKUP(D$2,SWAPLOOK,2,FALSE()),FALSE())</f>
        <v> </v>
      </c>
      <c r="E61" s="40" t="n">
        <f aca="false">VLOOKUP($A61,SWAPLOOK,HLOOKUP(E$2,SWAPLOOK,2,FALSE()),FALSE())</f>
        <v>2.371</v>
      </c>
      <c r="F61" s="40"/>
      <c r="G61" s="40"/>
      <c r="H61" s="40" t="n">
        <v>2.371</v>
      </c>
      <c r="I61" s="40" t="n">
        <v>2.631</v>
      </c>
      <c r="J61" s="40" t="n">
        <v>2.051</v>
      </c>
      <c r="K61" s="40" t="n">
        <v>1.921</v>
      </c>
      <c r="L61" s="40" t="n">
        <v>1.601</v>
      </c>
      <c r="M61" s="40" t="n">
        <v>2.121</v>
      </c>
      <c r="N61" s="40" t="n">
        <v>2.281</v>
      </c>
      <c r="O61" s="40" t="s">
        <v>233</v>
      </c>
      <c r="P61" s="40" t="s">
        <v>233</v>
      </c>
      <c r="Q61" s="38" t="s">
        <v>233</v>
      </c>
      <c r="R61" s="40" t="s">
        <v>233</v>
      </c>
      <c r="S61" s="40" t="n">
        <v>2.11</v>
      </c>
      <c r="T61" s="40" t="s">
        <v>233</v>
      </c>
      <c r="V61" s="41" t="n">
        <f aca="false">I61-$H61</f>
        <v>0.26</v>
      </c>
      <c r="W61" s="41" t="n">
        <f aca="false">J61-$H61</f>
        <v>-0.32</v>
      </c>
      <c r="X61" s="41" t="n">
        <f aca="false">K61-$H61</f>
        <v>-0.45</v>
      </c>
      <c r="Y61" s="41" t="n">
        <f aca="false">L61-$H61</f>
        <v>-0.77</v>
      </c>
      <c r="Z61" s="41" t="n">
        <f aca="false">M61-$H61</f>
        <v>-0.25</v>
      </c>
      <c r="AA61" s="41" t="n">
        <f aca="false">N61-$H61</f>
        <v>-0.0899999999999999</v>
      </c>
      <c r="AB61" s="41"/>
      <c r="AC61" s="41"/>
      <c r="AD61" s="41"/>
      <c r="AE61" s="41"/>
      <c r="AF61" s="41" t="n">
        <f aca="false">S61-$H61</f>
        <v>-0.261</v>
      </c>
      <c r="AG61" s="41"/>
    </row>
    <row r="62" customFormat="false" ht="12.75" hidden="false" customHeight="false" outlineLevel="0" collapsed="false">
      <c r="A62" s="39" t="n">
        <v>35349</v>
      </c>
      <c r="B62" s="40" t="s">
        <v>154</v>
      </c>
      <c r="C62" s="40" t="e">
        <f aca="false">IF(SWAPFIXED="FIXED",D62,D62-E62)</f>
        <v>#VALUE!</v>
      </c>
      <c r="D62" s="40" t="str">
        <f aca="false">VLOOKUP($A62,SWAPLOOK,HLOOKUP(D$2,SWAPLOOK,2,FALSE()),FALSE())</f>
        <v> </v>
      </c>
      <c r="E62" s="40" t="n">
        <f aca="false">VLOOKUP($A62,SWAPLOOK,HLOOKUP(E$2,SWAPLOOK,2,FALSE()),FALSE())</f>
        <v>2.347</v>
      </c>
      <c r="F62" s="40"/>
      <c r="G62" s="40"/>
      <c r="H62" s="40" t="n">
        <v>2.347</v>
      </c>
      <c r="I62" s="40" t="n">
        <v>2.597</v>
      </c>
      <c r="J62" s="40" t="n">
        <v>2.037</v>
      </c>
      <c r="K62" s="40" t="n">
        <v>1.837</v>
      </c>
      <c r="L62" s="40" t="n">
        <v>1.557</v>
      </c>
      <c r="M62" s="40" t="n">
        <v>2.087</v>
      </c>
      <c r="N62" s="40" t="n">
        <v>2.257</v>
      </c>
      <c r="O62" s="40" t="s">
        <v>233</v>
      </c>
      <c r="P62" s="40" t="s">
        <v>233</v>
      </c>
      <c r="Q62" s="38" t="s">
        <v>233</v>
      </c>
      <c r="R62" s="40" t="s">
        <v>233</v>
      </c>
      <c r="S62" s="40" t="n">
        <v>2.1</v>
      </c>
      <c r="T62" s="40" t="s">
        <v>233</v>
      </c>
      <c r="V62" s="41" t="n">
        <f aca="false">I62-$H62</f>
        <v>0.25</v>
      </c>
      <c r="W62" s="41" t="n">
        <f aca="false">J62-$H62</f>
        <v>-0.31</v>
      </c>
      <c r="X62" s="41" t="n">
        <f aca="false">K62-$H62</f>
        <v>-0.51</v>
      </c>
      <c r="Y62" s="41" t="n">
        <f aca="false">L62-$H62</f>
        <v>-0.79</v>
      </c>
      <c r="Z62" s="41" t="n">
        <f aca="false">M62-$H62</f>
        <v>-0.26</v>
      </c>
      <c r="AA62" s="41" t="n">
        <f aca="false">N62-$H62</f>
        <v>-0.0899999999999999</v>
      </c>
      <c r="AB62" s="41"/>
      <c r="AC62" s="41"/>
      <c r="AD62" s="41"/>
      <c r="AE62" s="41"/>
      <c r="AF62" s="41" t="n">
        <f aca="false">S62-$H62</f>
        <v>-0.247</v>
      </c>
      <c r="AG62" s="41"/>
    </row>
    <row r="63" customFormat="false" ht="12.75" hidden="false" customHeight="false" outlineLevel="0" collapsed="false">
      <c r="A63" s="39" t="n">
        <v>35352</v>
      </c>
      <c r="B63" s="40" t="s">
        <v>154</v>
      </c>
      <c r="C63" s="40" t="e">
        <f aca="false">IF(SWAPFIXED="FIXED",D63,D63-E63)</f>
        <v>#VALUE!</v>
      </c>
      <c r="D63" s="40" t="str">
        <f aca="false">VLOOKUP($A63,SWAPLOOK,HLOOKUP(D$2,SWAPLOOK,2,FALSE()),FALSE())</f>
        <v> </v>
      </c>
      <c r="E63" s="40" t="n">
        <f aca="false">VLOOKUP($A63,SWAPLOOK,HLOOKUP(E$2,SWAPLOOK,2,FALSE()),FALSE())</f>
        <v>2.3</v>
      </c>
      <c r="F63" s="40"/>
      <c r="G63" s="40"/>
      <c r="H63" s="40" t="n">
        <v>2.3</v>
      </c>
      <c r="I63" s="40" t="n">
        <v>2.54</v>
      </c>
      <c r="J63" s="40" t="n">
        <v>2.02</v>
      </c>
      <c r="K63" s="40" t="n">
        <v>1.84</v>
      </c>
      <c r="L63" s="40" t="n">
        <v>1.57</v>
      </c>
      <c r="M63" s="40" t="n">
        <v>2.05</v>
      </c>
      <c r="N63" s="40" t="n">
        <v>2.21</v>
      </c>
      <c r="O63" s="40" t="s">
        <v>233</v>
      </c>
      <c r="P63" s="40" t="s">
        <v>233</v>
      </c>
      <c r="Q63" s="38" t="s">
        <v>233</v>
      </c>
      <c r="R63" s="40" t="s">
        <v>233</v>
      </c>
      <c r="S63" s="40" t="n">
        <v>2.06</v>
      </c>
      <c r="T63" s="40" t="s">
        <v>233</v>
      </c>
      <c r="V63" s="41" t="n">
        <f aca="false">I63-$H63</f>
        <v>0.24</v>
      </c>
      <c r="W63" s="41" t="n">
        <f aca="false">J63-$H63</f>
        <v>-0.28</v>
      </c>
      <c r="X63" s="41" t="n">
        <f aca="false">K63-$H63</f>
        <v>-0.46</v>
      </c>
      <c r="Y63" s="41" t="n">
        <f aca="false">L63-$H63</f>
        <v>-0.73</v>
      </c>
      <c r="Z63" s="41" t="n">
        <f aca="false">M63-$H63</f>
        <v>-0.25</v>
      </c>
      <c r="AA63" s="41" t="n">
        <f aca="false">N63-$H63</f>
        <v>-0.0899999999999999</v>
      </c>
      <c r="AB63" s="41"/>
      <c r="AC63" s="41"/>
      <c r="AD63" s="41"/>
      <c r="AE63" s="41"/>
      <c r="AF63" s="41" t="n">
        <f aca="false">S63-$H63</f>
        <v>-0.24</v>
      </c>
      <c r="AG63" s="41"/>
    </row>
    <row r="64" customFormat="false" ht="12.75" hidden="false" customHeight="false" outlineLevel="0" collapsed="false">
      <c r="A64" s="39" t="n">
        <v>35353</v>
      </c>
      <c r="B64" s="40" t="s">
        <v>154</v>
      </c>
      <c r="C64" s="40" t="e">
        <f aca="false">IF(SWAPFIXED="FIXED",D64,D64-E64)</f>
        <v>#VALUE!</v>
      </c>
      <c r="D64" s="40" t="str">
        <f aca="false">VLOOKUP($A64,SWAPLOOK,HLOOKUP(D$2,SWAPLOOK,2,FALSE()),FALSE())</f>
        <v> </v>
      </c>
      <c r="E64" s="40" t="n">
        <f aca="false">VLOOKUP($A64,SWAPLOOK,HLOOKUP(E$2,SWAPLOOK,2,FALSE()),FALSE())</f>
        <v>2.464</v>
      </c>
      <c r="F64" s="40"/>
      <c r="G64" s="40"/>
      <c r="H64" s="40" t="n">
        <v>2.464</v>
      </c>
      <c r="I64" s="40" t="n">
        <v>2.724</v>
      </c>
      <c r="J64" s="40" t="n">
        <v>2.124</v>
      </c>
      <c r="K64" s="40" t="n">
        <v>1.984</v>
      </c>
      <c r="L64" s="40" t="n">
        <v>1.704</v>
      </c>
      <c r="M64" s="40" t="n">
        <v>2.214</v>
      </c>
      <c r="N64" s="40" t="n">
        <v>2.364</v>
      </c>
      <c r="O64" s="40" t="s">
        <v>233</v>
      </c>
      <c r="P64" s="40" t="s">
        <v>233</v>
      </c>
      <c r="Q64" s="38" t="s">
        <v>233</v>
      </c>
      <c r="R64" s="40" t="s">
        <v>233</v>
      </c>
      <c r="S64" s="40" t="n">
        <v>2.201</v>
      </c>
      <c r="T64" s="40" t="s">
        <v>233</v>
      </c>
      <c r="V64" s="41" t="n">
        <f aca="false">I64-$H64</f>
        <v>0.26</v>
      </c>
      <c r="W64" s="41" t="n">
        <f aca="false">J64-$H64</f>
        <v>-0.34</v>
      </c>
      <c r="X64" s="41" t="n">
        <f aca="false">K64-$H64</f>
        <v>-0.48</v>
      </c>
      <c r="Y64" s="41" t="n">
        <f aca="false">L64-$H64</f>
        <v>-0.76</v>
      </c>
      <c r="Z64" s="41" t="n">
        <f aca="false">M64-$H64</f>
        <v>-0.25</v>
      </c>
      <c r="AA64" s="41" t="n">
        <f aca="false">N64-$H64</f>
        <v>-0.1</v>
      </c>
      <c r="AB64" s="41"/>
      <c r="AC64" s="41"/>
      <c r="AD64" s="41"/>
      <c r="AE64" s="41"/>
      <c r="AF64" s="41" t="n">
        <f aca="false">S64-$H64</f>
        <v>-0.263</v>
      </c>
      <c r="AG64" s="41"/>
    </row>
    <row r="65" customFormat="false" ht="12.75" hidden="false" customHeight="false" outlineLevel="0" collapsed="false">
      <c r="A65" s="39" t="n">
        <v>35354</v>
      </c>
      <c r="B65" s="40" t="s">
        <v>154</v>
      </c>
      <c r="C65" s="40" t="e">
        <f aca="false">IF(SWAPFIXED="FIXED",D65,D65-E65)</f>
        <v>#VALUE!</v>
      </c>
      <c r="D65" s="40" t="str">
        <f aca="false">VLOOKUP($A65,SWAPLOOK,HLOOKUP(D$2,SWAPLOOK,2,FALSE()),FALSE())</f>
        <v> </v>
      </c>
      <c r="E65" s="40" t="n">
        <f aca="false">VLOOKUP($A65,SWAPLOOK,HLOOKUP(E$2,SWAPLOOK,2,FALSE()),FALSE())</f>
        <v>2.437</v>
      </c>
      <c r="F65" s="40"/>
      <c r="G65" s="40"/>
      <c r="H65" s="40" t="n">
        <v>2.437</v>
      </c>
      <c r="I65" s="40" t="n">
        <v>2.697</v>
      </c>
      <c r="J65" s="40" t="n">
        <v>2.147</v>
      </c>
      <c r="K65" s="40" t="n">
        <v>2.037</v>
      </c>
      <c r="L65" s="40" t="n">
        <v>1.737</v>
      </c>
      <c r="M65" s="40" t="n">
        <v>2.207</v>
      </c>
      <c r="N65" s="40" t="n">
        <v>2.337</v>
      </c>
      <c r="O65" s="40" t="s">
        <v>233</v>
      </c>
      <c r="P65" s="40" t="s">
        <v>233</v>
      </c>
      <c r="Q65" s="38" t="s">
        <v>233</v>
      </c>
      <c r="R65" s="40" t="s">
        <v>233</v>
      </c>
      <c r="S65" s="40" t="n">
        <v>2.21</v>
      </c>
      <c r="T65" s="40" t="s">
        <v>233</v>
      </c>
      <c r="V65" s="41" t="n">
        <f aca="false">I65-$H65</f>
        <v>0.26</v>
      </c>
      <c r="W65" s="41" t="n">
        <f aca="false">J65-$H65</f>
        <v>-0.29</v>
      </c>
      <c r="X65" s="41" t="n">
        <f aca="false">K65-$H65</f>
        <v>-0.4</v>
      </c>
      <c r="Y65" s="41" t="n">
        <f aca="false">L65-$H65</f>
        <v>-0.7</v>
      </c>
      <c r="Z65" s="41" t="n">
        <f aca="false">M65-$H65</f>
        <v>-0.23</v>
      </c>
      <c r="AA65" s="41" t="n">
        <f aca="false">N65-$H65</f>
        <v>-0.1</v>
      </c>
      <c r="AB65" s="41"/>
      <c r="AC65" s="41"/>
      <c r="AD65" s="41"/>
      <c r="AE65" s="41"/>
      <c r="AF65" s="41" t="n">
        <f aca="false">S65-$H65</f>
        <v>-0.227</v>
      </c>
      <c r="AG65" s="41"/>
    </row>
    <row r="66" customFormat="false" ht="12.75" hidden="false" customHeight="false" outlineLevel="0" collapsed="false">
      <c r="A66" s="39" t="n">
        <v>35355</v>
      </c>
      <c r="B66" s="40" t="s">
        <v>154</v>
      </c>
      <c r="C66" s="40" t="e">
        <f aca="false">IF(SWAPFIXED="FIXED",D66,D66-E66)</f>
        <v>#VALUE!</v>
      </c>
      <c r="D66" s="40" t="str">
        <f aca="false">VLOOKUP($A66,SWAPLOOK,HLOOKUP(D$2,SWAPLOOK,2,FALSE()),FALSE())</f>
        <v> </v>
      </c>
      <c r="E66" s="40" t="n">
        <f aca="false">VLOOKUP($A66,SWAPLOOK,HLOOKUP(E$2,SWAPLOOK,2,FALSE()),FALSE())</f>
        <v>2.428</v>
      </c>
      <c r="F66" s="40"/>
      <c r="G66" s="40"/>
      <c r="H66" s="40" t="n">
        <v>2.428</v>
      </c>
      <c r="I66" s="40" t="n">
        <v>2.698</v>
      </c>
      <c r="J66" s="40" t="n">
        <v>2.158</v>
      </c>
      <c r="K66" s="40" t="n">
        <v>2.028</v>
      </c>
      <c r="L66" s="40" t="n">
        <v>1.788</v>
      </c>
      <c r="M66" s="40" t="n">
        <v>2.218</v>
      </c>
      <c r="N66" s="40" t="n">
        <v>2.348</v>
      </c>
      <c r="O66" s="40" t="s">
        <v>233</v>
      </c>
      <c r="P66" s="40" t="s">
        <v>233</v>
      </c>
      <c r="Q66" s="38" t="s">
        <v>233</v>
      </c>
      <c r="R66" s="40" t="s">
        <v>233</v>
      </c>
      <c r="S66" s="40" t="n">
        <v>2.235</v>
      </c>
      <c r="T66" s="40" t="s">
        <v>233</v>
      </c>
      <c r="V66" s="41" t="n">
        <f aca="false">I66-$H66</f>
        <v>0.27</v>
      </c>
      <c r="W66" s="41" t="n">
        <f aca="false">J66-$H66</f>
        <v>-0.27</v>
      </c>
      <c r="X66" s="41" t="n">
        <f aca="false">K66-$H66</f>
        <v>-0.4</v>
      </c>
      <c r="Y66" s="41" t="n">
        <f aca="false">L66-$H66</f>
        <v>-0.64</v>
      </c>
      <c r="Z66" s="41" t="n">
        <f aca="false">M66-$H66</f>
        <v>-0.21</v>
      </c>
      <c r="AA66" s="41" t="n">
        <f aca="false">N66-$H66</f>
        <v>-0.0800000000000001</v>
      </c>
      <c r="AB66" s="41"/>
      <c r="AC66" s="41"/>
      <c r="AD66" s="41"/>
      <c r="AE66" s="41"/>
      <c r="AF66" s="41" t="n">
        <f aca="false">S66-$H66</f>
        <v>-0.193</v>
      </c>
      <c r="AG66" s="41"/>
    </row>
    <row r="67" customFormat="false" ht="12.75" hidden="false" customHeight="false" outlineLevel="0" collapsed="false">
      <c r="A67" s="39" t="n">
        <v>35356</v>
      </c>
      <c r="B67" s="40" t="s">
        <v>154</v>
      </c>
      <c r="C67" s="40" t="e">
        <f aca="false">IF(SWAPFIXED="FIXED",D67,D67-E67)</f>
        <v>#VALUE!</v>
      </c>
      <c r="D67" s="40" t="str">
        <f aca="false">VLOOKUP($A67,SWAPLOOK,HLOOKUP(D$2,SWAPLOOK,2,FALSE()),FALSE())</f>
        <v> </v>
      </c>
      <c r="E67" s="40" t="n">
        <f aca="false">VLOOKUP($A67,SWAPLOOK,HLOOKUP(E$2,SWAPLOOK,2,FALSE()),FALSE())</f>
        <v>2.4</v>
      </c>
      <c r="F67" s="40"/>
      <c r="G67" s="40"/>
      <c r="H67" s="40" t="n">
        <v>2.4</v>
      </c>
      <c r="I67" s="40" t="n">
        <v>2.69</v>
      </c>
      <c r="J67" s="40" t="n">
        <v>2.17</v>
      </c>
      <c r="K67" s="40" t="n">
        <v>2.07</v>
      </c>
      <c r="L67" s="40" t="n">
        <v>1.8</v>
      </c>
      <c r="M67" s="40" t="n">
        <v>2.22</v>
      </c>
      <c r="N67" s="40" t="n">
        <v>2.33</v>
      </c>
      <c r="O67" s="40" t="s">
        <v>233</v>
      </c>
      <c r="P67" s="40" t="s">
        <v>233</v>
      </c>
      <c r="Q67" s="38" t="s">
        <v>233</v>
      </c>
      <c r="R67" s="40" t="s">
        <v>233</v>
      </c>
      <c r="S67" s="40" t="n">
        <v>2.23</v>
      </c>
      <c r="T67" s="40" t="s">
        <v>233</v>
      </c>
      <c r="V67" s="41" t="n">
        <f aca="false">I67-$H67</f>
        <v>0.29</v>
      </c>
      <c r="W67" s="41" t="n">
        <f aca="false">J67-$H67</f>
        <v>-0.23</v>
      </c>
      <c r="X67" s="41" t="n">
        <f aca="false">K67-$H67</f>
        <v>-0.33</v>
      </c>
      <c r="Y67" s="41" t="n">
        <f aca="false">L67-$H67</f>
        <v>-0.6</v>
      </c>
      <c r="Z67" s="41" t="n">
        <f aca="false">M67-$H67</f>
        <v>-0.18</v>
      </c>
      <c r="AA67" s="41" t="n">
        <f aca="false">N67-$H67</f>
        <v>-0.0699999999999998</v>
      </c>
      <c r="AB67" s="41"/>
      <c r="AC67" s="41"/>
      <c r="AD67" s="41"/>
      <c r="AE67" s="41"/>
      <c r="AF67" s="41" t="n">
        <f aca="false">S67-$H67</f>
        <v>-0.17</v>
      </c>
      <c r="AG67" s="41"/>
    </row>
    <row r="68" customFormat="false" ht="12.75" hidden="false" customHeight="false" outlineLevel="0" collapsed="false">
      <c r="A68" s="39" t="n">
        <v>35359</v>
      </c>
      <c r="B68" s="40" t="s">
        <v>154</v>
      </c>
      <c r="C68" s="40" t="e">
        <f aca="false">IF(SWAPFIXED="FIXED",D68,D68-E68)</f>
        <v>#VALUE!</v>
      </c>
      <c r="D68" s="40" t="str">
        <f aca="false">VLOOKUP($A68,SWAPLOOK,HLOOKUP(D$2,SWAPLOOK,2,FALSE()),FALSE())</f>
        <v> </v>
      </c>
      <c r="E68" s="40" t="n">
        <f aca="false">VLOOKUP($A68,SWAPLOOK,HLOOKUP(E$2,SWAPLOOK,2,FALSE()),FALSE())</f>
        <v>2.482</v>
      </c>
      <c r="F68" s="40"/>
      <c r="G68" s="40"/>
      <c r="H68" s="40" t="n">
        <v>2.482</v>
      </c>
      <c r="I68" s="40" t="n">
        <v>2.802</v>
      </c>
      <c r="J68" s="40" t="n">
        <v>2.222</v>
      </c>
      <c r="K68" s="40" t="n">
        <v>2.152</v>
      </c>
      <c r="L68" s="40" t="n">
        <v>1.922</v>
      </c>
      <c r="M68" s="40" t="n">
        <v>2.332</v>
      </c>
      <c r="N68" s="40" t="n">
        <v>2.412</v>
      </c>
      <c r="O68" s="40" t="s">
        <v>233</v>
      </c>
      <c r="P68" s="40" t="s">
        <v>233</v>
      </c>
      <c r="Q68" s="38" t="s">
        <v>233</v>
      </c>
      <c r="R68" s="40" t="s">
        <v>233</v>
      </c>
      <c r="S68" s="40" t="n">
        <v>2.29</v>
      </c>
      <c r="T68" s="40" t="s">
        <v>233</v>
      </c>
      <c r="V68" s="41" t="n">
        <f aca="false">I68-$H68</f>
        <v>0.32</v>
      </c>
      <c r="W68" s="41" t="n">
        <f aca="false">J68-$H68</f>
        <v>-0.26</v>
      </c>
      <c r="X68" s="41" t="n">
        <f aca="false">K68-$H68</f>
        <v>-0.33</v>
      </c>
      <c r="Y68" s="41" t="n">
        <f aca="false">L68-$H68</f>
        <v>-0.56</v>
      </c>
      <c r="Z68" s="41" t="n">
        <f aca="false">M68-$H68</f>
        <v>-0.15</v>
      </c>
      <c r="AA68" s="41" t="n">
        <f aca="false">N68-$H68</f>
        <v>-0.0699999999999998</v>
      </c>
      <c r="AB68" s="41"/>
      <c r="AC68" s="41"/>
      <c r="AD68" s="41"/>
      <c r="AE68" s="41"/>
      <c r="AF68" s="41" t="n">
        <f aca="false">S68-$H68</f>
        <v>-0.192</v>
      </c>
      <c r="AG68" s="41"/>
    </row>
    <row r="69" customFormat="false" ht="12.75" hidden="false" customHeight="false" outlineLevel="0" collapsed="false">
      <c r="A69" s="39" t="n">
        <v>35360</v>
      </c>
      <c r="B69" s="40" t="s">
        <v>154</v>
      </c>
      <c r="C69" s="40" t="e">
        <f aca="false">IF(SWAPFIXED="FIXED",D69,D69-E69)</f>
        <v>#VALUE!</v>
      </c>
      <c r="D69" s="40" t="str">
        <f aca="false">VLOOKUP($A69,SWAPLOOK,HLOOKUP(D$2,SWAPLOOK,2,FALSE()),FALSE())</f>
        <v> </v>
      </c>
      <c r="E69" s="40" t="n">
        <f aca="false">VLOOKUP($A69,SWAPLOOK,HLOOKUP(E$2,SWAPLOOK,2,FALSE()),FALSE())</f>
        <v>2.625</v>
      </c>
      <c r="F69" s="40"/>
      <c r="G69" s="40"/>
      <c r="H69" s="40" t="n">
        <v>2.625</v>
      </c>
      <c r="I69" s="40" t="n">
        <v>2.955</v>
      </c>
      <c r="J69" s="40" t="n">
        <v>2.365</v>
      </c>
      <c r="K69" s="40" t="n">
        <v>2.345</v>
      </c>
      <c r="L69" s="40" t="n">
        <v>2.045</v>
      </c>
      <c r="M69" s="40" t="n">
        <v>2.435</v>
      </c>
      <c r="N69" s="40" t="n">
        <v>2.555</v>
      </c>
      <c r="O69" s="40" t="s">
        <v>233</v>
      </c>
      <c r="P69" s="40" t="s">
        <v>233</v>
      </c>
      <c r="Q69" s="38" t="s">
        <v>233</v>
      </c>
      <c r="R69" s="40" t="s">
        <v>233</v>
      </c>
      <c r="S69" s="40" t="n">
        <v>2.43</v>
      </c>
      <c r="T69" s="40" t="s">
        <v>233</v>
      </c>
      <c r="V69" s="41" t="n">
        <f aca="false">I69-$H69</f>
        <v>0.33</v>
      </c>
      <c r="W69" s="41" t="n">
        <f aca="false">J69-$H69</f>
        <v>-0.26</v>
      </c>
      <c r="X69" s="41" t="n">
        <f aca="false">K69-$H69</f>
        <v>-0.28</v>
      </c>
      <c r="Y69" s="41" t="n">
        <f aca="false">L69-$H69</f>
        <v>-0.58</v>
      </c>
      <c r="Z69" s="41" t="n">
        <f aca="false">M69-$H69</f>
        <v>-0.19</v>
      </c>
      <c r="AA69" s="41" t="n">
        <f aca="false">N69-$H69</f>
        <v>-0.0699999999999998</v>
      </c>
      <c r="AB69" s="41"/>
      <c r="AC69" s="41"/>
      <c r="AD69" s="41"/>
      <c r="AE69" s="41"/>
      <c r="AF69" s="41" t="n">
        <f aca="false">S69-$H69</f>
        <v>-0.195</v>
      </c>
      <c r="AG69" s="41"/>
    </row>
    <row r="70" customFormat="false" ht="12.75" hidden="false" customHeight="false" outlineLevel="0" collapsed="false">
      <c r="A70" s="39" t="n">
        <v>35361</v>
      </c>
      <c r="B70" s="40" t="s">
        <v>154</v>
      </c>
      <c r="C70" s="40" t="e">
        <f aca="false">IF(SWAPFIXED="FIXED",D70,D70-E70)</f>
        <v>#VALUE!</v>
      </c>
      <c r="D70" s="40" t="str">
        <f aca="false">VLOOKUP($A70,SWAPLOOK,HLOOKUP(D$2,SWAPLOOK,2,FALSE()),FALSE())</f>
        <v> </v>
      </c>
      <c r="E70" s="40" t="n">
        <f aca="false">VLOOKUP($A70,SWAPLOOK,HLOOKUP(E$2,SWAPLOOK,2,FALSE()),FALSE())</f>
        <v>2.575</v>
      </c>
      <c r="F70" s="40"/>
      <c r="G70" s="40"/>
      <c r="H70" s="40" t="n">
        <v>2.575</v>
      </c>
      <c r="I70" s="40" t="n">
        <v>2.875</v>
      </c>
      <c r="J70" s="40" t="n">
        <v>2.375</v>
      </c>
      <c r="K70" s="40" t="n">
        <v>2.355</v>
      </c>
      <c r="L70" s="40" t="n">
        <v>2.125</v>
      </c>
      <c r="M70" s="40" t="n">
        <v>2.395</v>
      </c>
      <c r="N70" s="40" t="n">
        <v>2.515</v>
      </c>
      <c r="O70" s="40" t="s">
        <v>233</v>
      </c>
      <c r="P70" s="40" t="s">
        <v>233</v>
      </c>
      <c r="Q70" s="38" t="s">
        <v>233</v>
      </c>
      <c r="R70" s="40" t="s">
        <v>233</v>
      </c>
      <c r="S70" s="40" t="n">
        <v>2.4</v>
      </c>
      <c r="T70" s="40" t="s">
        <v>233</v>
      </c>
      <c r="V70" s="41" t="n">
        <f aca="false">I70-$H70</f>
        <v>0.3</v>
      </c>
      <c r="W70" s="41" t="n">
        <f aca="false">J70-$H70</f>
        <v>-0.2</v>
      </c>
      <c r="X70" s="41" t="n">
        <f aca="false">K70-$H70</f>
        <v>-0.22</v>
      </c>
      <c r="Y70" s="41" t="n">
        <f aca="false">L70-$H70</f>
        <v>-0.45</v>
      </c>
      <c r="Z70" s="41" t="n">
        <f aca="false">M70-$H70</f>
        <v>-0.18</v>
      </c>
      <c r="AA70" s="41" t="n">
        <f aca="false">N70-$H70</f>
        <v>-0.0600000000000001</v>
      </c>
      <c r="AB70" s="41"/>
      <c r="AC70" s="41"/>
      <c r="AD70" s="41"/>
      <c r="AE70" s="41"/>
      <c r="AF70" s="41" t="n">
        <f aca="false">S70-$H70</f>
        <v>-0.175</v>
      </c>
      <c r="AG70" s="41"/>
    </row>
    <row r="71" customFormat="false" ht="12.75" hidden="false" customHeight="false" outlineLevel="0" collapsed="false">
      <c r="A71" s="39" t="n">
        <v>35362</v>
      </c>
      <c r="B71" s="40" t="s">
        <v>154</v>
      </c>
      <c r="C71" s="40" t="e">
        <f aca="false">IF(SWAPFIXED="FIXED",D71,D71-E71)</f>
        <v>#VALUE!</v>
      </c>
      <c r="D71" s="40" t="str">
        <f aca="false">VLOOKUP($A71,SWAPLOOK,HLOOKUP(D$2,SWAPLOOK,2,FALSE()),FALSE())</f>
        <v> </v>
      </c>
      <c r="E71" s="40" t="n">
        <f aca="false">VLOOKUP($A71,SWAPLOOK,HLOOKUP(E$2,SWAPLOOK,2,FALSE()),FALSE())</f>
        <v>2.485</v>
      </c>
      <c r="F71" s="40"/>
      <c r="G71" s="40"/>
      <c r="H71" s="40" t="n">
        <v>2.485</v>
      </c>
      <c r="I71" s="40" t="n">
        <v>2.755</v>
      </c>
      <c r="J71" s="40" t="n">
        <v>2.365</v>
      </c>
      <c r="K71" s="40" t="n">
        <v>2.355</v>
      </c>
      <c r="L71" s="40" t="n">
        <v>2.195</v>
      </c>
      <c r="M71" s="40" t="n">
        <v>2.345</v>
      </c>
      <c r="N71" s="40" t="n">
        <v>2.445</v>
      </c>
      <c r="O71" s="40" t="s">
        <v>233</v>
      </c>
      <c r="P71" s="40" t="s">
        <v>233</v>
      </c>
      <c r="Q71" s="38" t="s">
        <v>233</v>
      </c>
      <c r="R71" s="40" t="s">
        <v>233</v>
      </c>
      <c r="S71" s="40" t="n">
        <v>2.419</v>
      </c>
      <c r="T71" s="40" t="s">
        <v>233</v>
      </c>
      <c r="V71" s="41" t="n">
        <f aca="false">I71-$H71</f>
        <v>0.27</v>
      </c>
      <c r="W71" s="41" t="n">
        <f aca="false">J71-$H71</f>
        <v>-0.12</v>
      </c>
      <c r="X71" s="41" t="n">
        <f aca="false">K71-$H71</f>
        <v>-0.13</v>
      </c>
      <c r="Y71" s="41" t="n">
        <f aca="false">L71-$H71</f>
        <v>-0.29</v>
      </c>
      <c r="Z71" s="41" t="n">
        <f aca="false">M71-$H71</f>
        <v>-0.14</v>
      </c>
      <c r="AA71" s="41" t="n">
        <f aca="false">N71-$H71</f>
        <v>-0.04</v>
      </c>
      <c r="AB71" s="41"/>
      <c r="AC71" s="41"/>
      <c r="AD71" s="41"/>
      <c r="AE71" s="41"/>
      <c r="AF71" s="41" t="n">
        <f aca="false">S71-$H71</f>
        <v>-0.0660000000000003</v>
      </c>
      <c r="AG71" s="41"/>
    </row>
    <row r="72" customFormat="false" ht="12.75" hidden="false" customHeight="false" outlineLevel="0" collapsed="false">
      <c r="A72" s="39" t="n">
        <v>35363</v>
      </c>
      <c r="B72" s="40" t="s">
        <v>154</v>
      </c>
      <c r="C72" s="40" t="e">
        <f aca="false">IF(SWAPFIXED="FIXED",D72,D72-E72)</f>
        <v>#VALUE!</v>
      </c>
      <c r="D72" s="40" t="str">
        <f aca="false">VLOOKUP($A72,SWAPLOOK,HLOOKUP(D$2,SWAPLOOK,2,FALSE()),FALSE())</f>
        <v> </v>
      </c>
      <c r="E72" s="40" t="n">
        <f aca="false">VLOOKUP($A72,SWAPLOOK,HLOOKUP(E$2,SWAPLOOK,2,FALSE()),FALSE())</f>
        <v>2.652</v>
      </c>
      <c r="F72" s="40"/>
      <c r="G72" s="40" t="n">
        <v>1</v>
      </c>
      <c r="H72" s="40" t="n">
        <v>2.652</v>
      </c>
      <c r="I72" s="40" t="n">
        <v>2.912</v>
      </c>
      <c r="J72" s="40" t="n">
        <v>2.442</v>
      </c>
      <c r="K72" s="40" t="n">
        <v>2.422</v>
      </c>
      <c r="L72" s="40" t="n">
        <v>2.202</v>
      </c>
      <c r="M72" s="40" t="n">
        <v>2.482</v>
      </c>
      <c r="N72" s="40" t="n">
        <v>2.552</v>
      </c>
      <c r="O72" s="40" t="s">
        <v>233</v>
      </c>
      <c r="P72" s="40" t="s">
        <v>233</v>
      </c>
      <c r="Q72" s="38" t="s">
        <v>233</v>
      </c>
      <c r="R72" s="40" t="s">
        <v>233</v>
      </c>
      <c r="S72" s="40" t="n">
        <v>2.47</v>
      </c>
      <c r="T72" s="40" t="s">
        <v>233</v>
      </c>
      <c r="V72" s="41" t="n">
        <f aca="false">I72-$H72</f>
        <v>0.26</v>
      </c>
      <c r="W72" s="41" t="n">
        <f aca="false">J72-$H72</f>
        <v>-0.21</v>
      </c>
      <c r="X72" s="41" t="n">
        <f aca="false">K72-$H72</f>
        <v>-0.23</v>
      </c>
      <c r="Y72" s="41" t="n">
        <f aca="false">L72-$H72</f>
        <v>-0.45</v>
      </c>
      <c r="Z72" s="41" t="n">
        <f aca="false">M72-$H72</f>
        <v>-0.17</v>
      </c>
      <c r="AA72" s="41" t="n">
        <f aca="false">N72-$H72</f>
        <v>-0.1</v>
      </c>
      <c r="AB72" s="41"/>
      <c r="AC72" s="41"/>
      <c r="AD72" s="41"/>
      <c r="AE72" s="41"/>
      <c r="AF72" s="41" t="n">
        <f aca="false">S72-$H72</f>
        <v>-0.182</v>
      </c>
      <c r="AG72" s="41"/>
    </row>
    <row r="73" customFormat="false" ht="12.75" hidden="false" customHeight="false" outlineLevel="0" collapsed="false">
      <c r="A73" s="39" t="n">
        <v>35366</v>
      </c>
      <c r="B73" s="40" t="s">
        <v>155</v>
      </c>
      <c r="C73" s="40" t="e">
        <f aca="false">IF(SWAPFIXED="FIXED",D73,D73-E73)</f>
        <v>#VALUE!</v>
      </c>
      <c r="D73" s="40" t="str">
        <f aca="false">VLOOKUP($A73,SWAPLOOK,HLOOKUP(D$2,SWAPLOOK,2,FALSE()),FALSE())</f>
        <v> </v>
      </c>
      <c r="E73" s="40" t="n">
        <f aca="false">VLOOKUP($A73,SWAPLOOK,HLOOKUP(E$2,SWAPLOOK,2,FALSE()),FALSE())</f>
        <v>2.731</v>
      </c>
      <c r="F73" s="40"/>
      <c r="G73" s="40"/>
      <c r="H73" s="40" t="n">
        <v>2.731</v>
      </c>
      <c r="I73" s="40" t="n">
        <v>3.041</v>
      </c>
      <c r="J73" s="40" t="n">
        <v>2.501</v>
      </c>
      <c r="K73" s="40" t="n">
        <v>2.431</v>
      </c>
      <c r="L73" s="40" t="n">
        <v>2.241</v>
      </c>
      <c r="M73" s="40" t="n">
        <v>2.501</v>
      </c>
      <c r="N73" s="40" t="n">
        <v>2.591</v>
      </c>
      <c r="O73" s="40" t="s">
        <v>233</v>
      </c>
      <c r="P73" s="40" t="s">
        <v>233</v>
      </c>
      <c r="Q73" s="38" t="s">
        <v>233</v>
      </c>
      <c r="R73" s="40" t="s">
        <v>233</v>
      </c>
      <c r="S73" s="40" t="n">
        <v>2.545</v>
      </c>
      <c r="T73" s="40" t="s">
        <v>233</v>
      </c>
      <c r="V73" s="41" t="n">
        <f aca="false">I73-$H73</f>
        <v>0.31</v>
      </c>
      <c r="W73" s="41" t="n">
        <f aca="false">J73-$H73</f>
        <v>-0.23</v>
      </c>
      <c r="X73" s="41" t="n">
        <f aca="false">K73-$H73</f>
        <v>-0.3</v>
      </c>
      <c r="Y73" s="41" t="n">
        <f aca="false">L73-$H73</f>
        <v>-0.49</v>
      </c>
      <c r="Z73" s="41" t="n">
        <f aca="false">M73-$H73</f>
        <v>-0.23</v>
      </c>
      <c r="AA73" s="41" t="n">
        <f aca="false">N73-$H73</f>
        <v>-0.14</v>
      </c>
      <c r="AB73" s="41"/>
      <c r="AC73" s="41"/>
      <c r="AD73" s="41"/>
      <c r="AE73" s="41"/>
      <c r="AF73" s="41" t="n">
        <f aca="false">S73-$H73</f>
        <v>-0.186</v>
      </c>
      <c r="AG73" s="41"/>
    </row>
    <row r="74" customFormat="false" ht="12.75" hidden="false" customHeight="false" outlineLevel="0" collapsed="false">
      <c r="A74" s="39" t="n">
        <v>35367</v>
      </c>
      <c r="B74" s="40" t="s">
        <v>155</v>
      </c>
      <c r="C74" s="40" t="e">
        <f aca="false">IF(SWAPFIXED="FIXED",D74,D74-E74)</f>
        <v>#VALUE!</v>
      </c>
      <c r="D74" s="40" t="str">
        <f aca="false">VLOOKUP($A74,SWAPLOOK,HLOOKUP(D$2,SWAPLOOK,2,FALSE()),FALSE())</f>
        <v> </v>
      </c>
      <c r="E74" s="40" t="n">
        <f aca="false">VLOOKUP($A74,SWAPLOOK,HLOOKUP(E$2,SWAPLOOK,2,FALSE()),FALSE())</f>
        <v>2.795</v>
      </c>
      <c r="F74" s="40"/>
      <c r="G74" s="40"/>
      <c r="H74" s="40" t="n">
        <v>2.795</v>
      </c>
      <c r="I74" s="40" t="n">
        <v>3.115</v>
      </c>
      <c r="J74" s="40" t="n">
        <v>2.565</v>
      </c>
      <c r="K74" s="40" t="n">
        <v>2.545</v>
      </c>
      <c r="L74" s="40" t="n">
        <v>2.405</v>
      </c>
      <c r="M74" s="40" t="n">
        <v>2.625</v>
      </c>
      <c r="N74" s="40" t="n">
        <v>2.715</v>
      </c>
      <c r="O74" s="40" t="s">
        <v>233</v>
      </c>
      <c r="P74" s="40" t="s">
        <v>233</v>
      </c>
      <c r="Q74" s="38" t="s">
        <v>233</v>
      </c>
      <c r="R74" s="40" t="s">
        <v>233</v>
      </c>
      <c r="S74" s="40" t="n">
        <v>2.65</v>
      </c>
      <c r="T74" s="40" t="s">
        <v>233</v>
      </c>
      <c r="V74" s="41" t="n">
        <f aca="false">I74-$H74</f>
        <v>0.32</v>
      </c>
      <c r="W74" s="41" t="n">
        <f aca="false">J74-$H74</f>
        <v>-0.23</v>
      </c>
      <c r="X74" s="41" t="n">
        <f aca="false">K74-$H74</f>
        <v>-0.25</v>
      </c>
      <c r="Y74" s="41" t="n">
        <f aca="false">L74-$H74</f>
        <v>-0.39</v>
      </c>
      <c r="Z74" s="41" t="n">
        <f aca="false">M74-$H74</f>
        <v>-0.17</v>
      </c>
      <c r="AA74" s="41" t="n">
        <f aca="false">N74-$H74</f>
        <v>-0.0800000000000001</v>
      </c>
      <c r="AB74" s="41"/>
      <c r="AC74" s="41"/>
      <c r="AD74" s="41"/>
      <c r="AE74" s="41"/>
      <c r="AF74" s="41" t="n">
        <f aca="false">S74-$H74</f>
        <v>-0.145</v>
      </c>
      <c r="AG74" s="41"/>
    </row>
    <row r="75" customFormat="false" ht="12.75" hidden="false" customHeight="false" outlineLevel="0" collapsed="false">
      <c r="A75" s="39" t="n">
        <v>35368</v>
      </c>
      <c r="B75" s="40" t="s">
        <v>155</v>
      </c>
      <c r="C75" s="40" t="e">
        <f aca="false">IF(SWAPFIXED="FIXED",D75,D75-E75)</f>
        <v>#VALUE!</v>
      </c>
      <c r="D75" s="40" t="str">
        <f aca="false">VLOOKUP($A75,SWAPLOOK,HLOOKUP(D$2,SWAPLOOK,2,FALSE()),FALSE())</f>
        <v> </v>
      </c>
      <c r="E75" s="40" t="n">
        <f aca="false">VLOOKUP($A75,SWAPLOOK,HLOOKUP(E$2,SWAPLOOK,2,FALSE()),FALSE())</f>
        <v>2.864</v>
      </c>
      <c r="F75" s="40"/>
      <c r="G75" s="40"/>
      <c r="H75" s="40" t="n">
        <v>2.864</v>
      </c>
      <c r="I75" s="40" t="n">
        <v>3.244</v>
      </c>
      <c r="J75" s="40" t="n">
        <v>2.694</v>
      </c>
      <c r="K75" s="40" t="n">
        <v>2.614</v>
      </c>
      <c r="L75" s="40" t="n">
        <v>2.504</v>
      </c>
      <c r="M75" s="40" t="n">
        <v>2.724</v>
      </c>
      <c r="N75" s="40" t="n">
        <v>2.784</v>
      </c>
      <c r="O75" s="40" t="s">
        <v>233</v>
      </c>
      <c r="P75" s="40" t="s">
        <v>233</v>
      </c>
      <c r="Q75" s="38" t="s">
        <v>233</v>
      </c>
      <c r="R75" s="40" t="s">
        <v>233</v>
      </c>
      <c r="S75" s="40" t="n">
        <v>2.71</v>
      </c>
      <c r="T75" s="40" t="s">
        <v>233</v>
      </c>
      <c r="V75" s="41" t="n">
        <f aca="false">I75-$H75</f>
        <v>0.38</v>
      </c>
      <c r="W75" s="41" t="n">
        <f aca="false">J75-$H75</f>
        <v>-0.17</v>
      </c>
      <c r="X75" s="41" t="n">
        <f aca="false">K75-$H75</f>
        <v>-0.25</v>
      </c>
      <c r="Y75" s="41" t="n">
        <f aca="false">L75-$H75</f>
        <v>-0.36</v>
      </c>
      <c r="Z75" s="41" t="n">
        <f aca="false">M75-$H75</f>
        <v>-0.14</v>
      </c>
      <c r="AA75" s="41" t="n">
        <f aca="false">N75-$H75</f>
        <v>-0.0800000000000001</v>
      </c>
      <c r="AB75" s="41"/>
      <c r="AC75" s="41"/>
      <c r="AD75" s="41"/>
      <c r="AE75" s="41"/>
      <c r="AF75" s="41" t="n">
        <f aca="false">S75-$H75</f>
        <v>-0.154</v>
      </c>
      <c r="AG75" s="41"/>
    </row>
    <row r="76" customFormat="false" ht="12.75" hidden="false" customHeight="false" outlineLevel="0" collapsed="false">
      <c r="A76" s="39" t="n">
        <v>35369</v>
      </c>
      <c r="B76" s="40" t="s">
        <v>155</v>
      </c>
      <c r="C76" s="40" t="e">
        <f aca="false">IF(SWAPFIXED="FIXED",D76,D76-E76)</f>
        <v>#VALUE!</v>
      </c>
      <c r="D76" s="40" t="str">
        <f aca="false">VLOOKUP($A76,SWAPLOOK,HLOOKUP(D$2,SWAPLOOK,2,FALSE()),FALSE())</f>
        <v> </v>
      </c>
      <c r="E76" s="40" t="n">
        <f aca="false">VLOOKUP($A76,SWAPLOOK,HLOOKUP(E$2,SWAPLOOK,2,FALSE()),FALSE())</f>
        <v>2.728</v>
      </c>
      <c r="F76" s="40"/>
      <c r="G76" s="40"/>
      <c r="H76" s="40" t="n">
        <v>2.728</v>
      </c>
      <c r="I76" s="40" t="n">
        <v>3.108</v>
      </c>
      <c r="J76" s="40" t="n">
        <v>2.618</v>
      </c>
      <c r="K76" s="40" t="n">
        <v>2.578</v>
      </c>
      <c r="L76" s="40" t="n">
        <v>2.458</v>
      </c>
      <c r="M76" s="40" t="n">
        <v>2.598</v>
      </c>
      <c r="N76" s="40" t="n">
        <v>2.658</v>
      </c>
      <c r="O76" s="40" t="s">
        <v>233</v>
      </c>
      <c r="P76" s="40" t="s">
        <v>233</v>
      </c>
      <c r="Q76" s="38" t="s">
        <v>233</v>
      </c>
      <c r="R76" s="40" t="s">
        <v>233</v>
      </c>
      <c r="S76" s="40" t="n">
        <v>2.59</v>
      </c>
      <c r="T76" s="40" t="s">
        <v>233</v>
      </c>
      <c r="V76" s="41" t="n">
        <f aca="false">I76-$H76</f>
        <v>0.38</v>
      </c>
      <c r="W76" s="41" t="n">
        <f aca="false">J76-$H76</f>
        <v>-0.11</v>
      </c>
      <c r="X76" s="41" t="n">
        <f aca="false">K76-$H76</f>
        <v>-0.15</v>
      </c>
      <c r="Y76" s="41" t="n">
        <f aca="false">L76-$H76</f>
        <v>-0.27</v>
      </c>
      <c r="Z76" s="41" t="n">
        <f aca="false">M76-$H76</f>
        <v>-0.13</v>
      </c>
      <c r="AA76" s="41" t="n">
        <f aca="false">N76-$H76</f>
        <v>-0.0699999999999998</v>
      </c>
      <c r="AB76" s="41"/>
      <c r="AC76" s="41"/>
      <c r="AD76" s="41"/>
      <c r="AE76" s="41"/>
      <c r="AF76" s="41" t="n">
        <f aca="false">S76-$H76</f>
        <v>-0.138</v>
      </c>
      <c r="AG76" s="41"/>
    </row>
    <row r="77" customFormat="false" ht="12.75" hidden="false" customHeight="false" outlineLevel="0" collapsed="false">
      <c r="A77" s="39" t="n">
        <v>35370</v>
      </c>
      <c r="B77" s="40" t="s">
        <v>155</v>
      </c>
      <c r="C77" s="40" t="e">
        <f aca="false">IF(SWAPFIXED="FIXED",D77,D77-E77)</f>
        <v>#VALUE!</v>
      </c>
      <c r="D77" s="40" t="str">
        <f aca="false">VLOOKUP($A77,SWAPLOOK,HLOOKUP(D$2,SWAPLOOK,2,FALSE()),FALSE())</f>
        <v> </v>
      </c>
      <c r="E77" s="40" t="n">
        <f aca="false">VLOOKUP($A77,SWAPLOOK,HLOOKUP(E$2,SWAPLOOK,2,FALSE()),FALSE())</f>
        <v>2.662</v>
      </c>
      <c r="F77" s="40"/>
      <c r="G77" s="40"/>
      <c r="H77" s="40" t="n">
        <v>2.662</v>
      </c>
      <c r="I77" s="40" t="n">
        <v>3.022</v>
      </c>
      <c r="J77" s="40" t="n">
        <v>2.472</v>
      </c>
      <c r="K77" s="40" t="n">
        <v>2.512</v>
      </c>
      <c r="L77" s="40" t="n">
        <v>2.442</v>
      </c>
      <c r="M77" s="40" t="n">
        <v>2.512</v>
      </c>
      <c r="N77" s="40" t="n">
        <v>2.597</v>
      </c>
      <c r="O77" s="40" t="s">
        <v>233</v>
      </c>
      <c r="P77" s="40" t="s">
        <v>233</v>
      </c>
      <c r="Q77" s="38" t="s">
        <v>233</v>
      </c>
      <c r="R77" s="40" t="s">
        <v>233</v>
      </c>
      <c r="S77" s="40" t="n">
        <v>2.56</v>
      </c>
      <c r="T77" s="40" t="s">
        <v>233</v>
      </c>
      <c r="V77" s="41" t="n">
        <f aca="false">I77-$H77</f>
        <v>0.36</v>
      </c>
      <c r="W77" s="41" t="n">
        <f aca="false">J77-$H77</f>
        <v>-0.19</v>
      </c>
      <c r="X77" s="41" t="n">
        <f aca="false">K77-$H77</f>
        <v>-0.15</v>
      </c>
      <c r="Y77" s="41" t="n">
        <f aca="false">L77-$H77</f>
        <v>-0.22</v>
      </c>
      <c r="Z77" s="41" t="n">
        <f aca="false">M77-$H77</f>
        <v>-0.15</v>
      </c>
      <c r="AA77" s="41" t="n">
        <f aca="false">N77-$H77</f>
        <v>-0.065</v>
      </c>
      <c r="AB77" s="41"/>
      <c r="AC77" s="41"/>
      <c r="AD77" s="41"/>
      <c r="AE77" s="41"/>
      <c r="AF77" s="41" t="n">
        <f aca="false">S77-$H77</f>
        <v>-0.102</v>
      </c>
      <c r="AG77" s="41"/>
    </row>
    <row r="78" customFormat="false" ht="12.75" hidden="false" customHeight="false" outlineLevel="0" collapsed="false">
      <c r="A78" s="39" t="n">
        <v>35373</v>
      </c>
      <c r="B78" s="40" t="s">
        <v>155</v>
      </c>
      <c r="C78" s="40" t="e">
        <f aca="false">IF(SWAPFIXED="FIXED",D78,D78-E78)</f>
        <v>#VALUE!</v>
      </c>
      <c r="D78" s="40" t="str">
        <f aca="false">VLOOKUP($A78,SWAPLOOK,HLOOKUP(D$2,SWAPLOOK,2,FALSE()),FALSE())</f>
        <v> </v>
      </c>
      <c r="E78" s="40" t="n">
        <f aca="false">VLOOKUP($A78,SWAPLOOK,HLOOKUP(E$2,SWAPLOOK,2,FALSE()),FALSE())</f>
        <v>2.573</v>
      </c>
      <c r="F78" s="40"/>
      <c r="G78" s="40"/>
      <c r="H78" s="40" t="n">
        <v>2.573</v>
      </c>
      <c r="I78" s="40" t="n">
        <v>2.903</v>
      </c>
      <c r="J78" s="40" t="n">
        <v>2.373</v>
      </c>
      <c r="K78" s="40" t="n">
        <v>2.383</v>
      </c>
      <c r="L78" s="40" t="n">
        <v>2.413</v>
      </c>
      <c r="M78" s="40" t="n">
        <v>2.423</v>
      </c>
      <c r="N78" s="40" t="n">
        <v>2.503</v>
      </c>
      <c r="O78" s="40" t="s">
        <v>233</v>
      </c>
      <c r="P78" s="40" t="s">
        <v>233</v>
      </c>
      <c r="Q78" s="38" t="s">
        <v>233</v>
      </c>
      <c r="R78" s="40" t="s">
        <v>233</v>
      </c>
      <c r="S78" s="40" t="n">
        <v>2.473</v>
      </c>
      <c r="T78" s="40" t="s">
        <v>233</v>
      </c>
      <c r="V78" s="41" t="n">
        <f aca="false">I78-$H78</f>
        <v>0.33</v>
      </c>
      <c r="W78" s="41" t="n">
        <f aca="false">J78-$H78</f>
        <v>-0.2</v>
      </c>
      <c r="X78" s="41" t="n">
        <f aca="false">K78-$H78</f>
        <v>-0.19</v>
      </c>
      <c r="Y78" s="41" t="n">
        <f aca="false">L78-$H78</f>
        <v>-0.16</v>
      </c>
      <c r="Z78" s="41" t="n">
        <f aca="false">M78-$H78</f>
        <v>-0.15</v>
      </c>
      <c r="AA78" s="41" t="n">
        <f aca="false">N78-$H78</f>
        <v>-0.0699999999999998</v>
      </c>
      <c r="AB78" s="41"/>
      <c r="AC78" s="41"/>
      <c r="AD78" s="41"/>
      <c r="AE78" s="41"/>
      <c r="AF78" s="41" t="n">
        <f aca="false">S78-$H78</f>
        <v>-0.0999999999999996</v>
      </c>
      <c r="AG78" s="41"/>
    </row>
    <row r="79" customFormat="false" ht="12.75" hidden="false" customHeight="false" outlineLevel="0" collapsed="false">
      <c r="A79" s="39" t="n">
        <v>35374</v>
      </c>
      <c r="B79" s="40" t="s">
        <v>155</v>
      </c>
      <c r="C79" s="40" t="e">
        <f aca="false">IF(SWAPFIXED="FIXED",D79,D79-E79)</f>
        <v>#VALUE!</v>
      </c>
      <c r="D79" s="40" t="str">
        <f aca="false">VLOOKUP($A79,SWAPLOOK,HLOOKUP(D$2,SWAPLOOK,2,FALSE()),FALSE())</f>
        <v> </v>
      </c>
      <c r="E79" s="40" t="n">
        <f aca="false">VLOOKUP($A79,SWAPLOOK,HLOOKUP(E$2,SWAPLOOK,2,FALSE()),FALSE())</f>
        <v>2.674</v>
      </c>
      <c r="F79" s="40"/>
      <c r="G79" s="40"/>
      <c r="H79" s="40" t="n">
        <v>2.674</v>
      </c>
      <c r="I79" s="40" t="n">
        <v>2.944</v>
      </c>
      <c r="J79" s="40" t="n">
        <v>2.464</v>
      </c>
      <c r="K79" s="40" t="n">
        <v>2.424</v>
      </c>
      <c r="L79" s="40" t="n">
        <v>2.324</v>
      </c>
      <c r="M79" s="40" t="n">
        <v>2.504</v>
      </c>
      <c r="N79" s="40" t="n">
        <v>2.604</v>
      </c>
      <c r="O79" s="40" t="s">
        <v>233</v>
      </c>
      <c r="P79" s="40" t="s">
        <v>233</v>
      </c>
      <c r="Q79" s="38" t="s">
        <v>233</v>
      </c>
      <c r="R79" s="40" t="s">
        <v>233</v>
      </c>
      <c r="S79" s="40" t="n">
        <v>2.513</v>
      </c>
      <c r="T79" s="40" t="s">
        <v>233</v>
      </c>
      <c r="V79" s="41" t="n">
        <f aca="false">I79-$H79</f>
        <v>0.27</v>
      </c>
      <c r="W79" s="41" t="n">
        <f aca="false">J79-$H79</f>
        <v>-0.21</v>
      </c>
      <c r="X79" s="41" t="n">
        <f aca="false">K79-$H79</f>
        <v>-0.25</v>
      </c>
      <c r="Y79" s="41" t="n">
        <f aca="false">L79-$H79</f>
        <v>-0.35</v>
      </c>
      <c r="Z79" s="41" t="n">
        <f aca="false">M79-$H79</f>
        <v>-0.17</v>
      </c>
      <c r="AA79" s="41" t="n">
        <f aca="false">N79-$H79</f>
        <v>-0.0699999999999998</v>
      </c>
      <c r="AB79" s="41"/>
      <c r="AC79" s="41"/>
      <c r="AD79" s="41"/>
      <c r="AE79" s="41"/>
      <c r="AF79" s="41" t="n">
        <f aca="false">S79-$H79</f>
        <v>-0.161</v>
      </c>
      <c r="AG79" s="41"/>
    </row>
    <row r="80" customFormat="false" ht="12.75" hidden="false" customHeight="false" outlineLevel="0" collapsed="false">
      <c r="A80" s="39" t="n">
        <v>35375</v>
      </c>
      <c r="B80" s="40" t="s">
        <v>155</v>
      </c>
      <c r="C80" s="40" t="e">
        <f aca="false">IF(SWAPFIXED="FIXED",D80,D80-E80)</f>
        <v>#VALUE!</v>
      </c>
      <c r="D80" s="40" t="str">
        <f aca="false">VLOOKUP($A80,SWAPLOOK,HLOOKUP(D$2,SWAPLOOK,2,FALSE()),FALSE())</f>
        <v> </v>
      </c>
      <c r="E80" s="40" t="n">
        <f aca="false">VLOOKUP($A80,SWAPLOOK,HLOOKUP(E$2,SWAPLOOK,2,FALSE()),FALSE())</f>
        <v>2.684</v>
      </c>
      <c r="F80" s="40"/>
      <c r="G80" s="40"/>
      <c r="H80" s="40" t="n">
        <v>2.684</v>
      </c>
      <c r="I80" s="40" t="n">
        <v>3.004</v>
      </c>
      <c r="J80" s="40" t="n">
        <v>2.494</v>
      </c>
      <c r="K80" s="40" t="n">
        <v>2.444</v>
      </c>
      <c r="L80" s="40" t="n">
        <v>2.364</v>
      </c>
      <c r="M80" s="40" t="n">
        <v>2.504</v>
      </c>
      <c r="N80" s="40" t="n">
        <v>2.604</v>
      </c>
      <c r="O80" s="40" t="s">
        <v>233</v>
      </c>
      <c r="P80" s="40" t="s">
        <v>233</v>
      </c>
      <c r="Q80" s="38" t="s">
        <v>233</v>
      </c>
      <c r="R80" s="40" t="s">
        <v>233</v>
      </c>
      <c r="S80" s="40" t="n">
        <v>2.52</v>
      </c>
      <c r="T80" s="40" t="s">
        <v>233</v>
      </c>
      <c r="V80" s="41" t="n">
        <f aca="false">I80-$H80</f>
        <v>0.32</v>
      </c>
      <c r="W80" s="41" t="n">
        <f aca="false">J80-$H80</f>
        <v>-0.19</v>
      </c>
      <c r="X80" s="41" t="n">
        <f aca="false">K80-$H80</f>
        <v>-0.24</v>
      </c>
      <c r="Y80" s="41" t="n">
        <f aca="false">L80-$H80</f>
        <v>-0.32</v>
      </c>
      <c r="Z80" s="41" t="n">
        <f aca="false">M80-$H80</f>
        <v>-0.18</v>
      </c>
      <c r="AA80" s="41" t="n">
        <f aca="false">N80-$H80</f>
        <v>-0.0800000000000001</v>
      </c>
      <c r="AB80" s="41"/>
      <c r="AC80" s="41"/>
      <c r="AD80" s="41"/>
      <c r="AE80" s="41"/>
      <c r="AF80" s="41" t="n">
        <f aca="false">S80-$H80</f>
        <v>-0.164</v>
      </c>
      <c r="AG80" s="41"/>
    </row>
    <row r="81" customFormat="false" ht="12.75" hidden="false" customHeight="false" outlineLevel="0" collapsed="false">
      <c r="A81" s="39" t="n">
        <v>35376</v>
      </c>
      <c r="B81" s="40" t="s">
        <v>155</v>
      </c>
      <c r="C81" s="40" t="e">
        <f aca="false">IF(SWAPFIXED="FIXED",D81,D81-E81)</f>
        <v>#VALUE!</v>
      </c>
      <c r="D81" s="40" t="str">
        <f aca="false">VLOOKUP($A81,SWAPLOOK,HLOOKUP(D$2,SWAPLOOK,2,FALSE()),FALSE())</f>
        <v> </v>
      </c>
      <c r="E81" s="40" t="n">
        <f aca="false">VLOOKUP($A81,SWAPLOOK,HLOOKUP(E$2,SWAPLOOK,2,FALSE()),FALSE())</f>
        <v>2.643</v>
      </c>
      <c r="F81" s="40"/>
      <c r="G81" s="40"/>
      <c r="H81" s="40" t="n">
        <v>2.643</v>
      </c>
      <c r="I81" s="40" t="n">
        <v>2.973</v>
      </c>
      <c r="J81" s="40" t="n">
        <v>2.453</v>
      </c>
      <c r="K81" s="40" t="n">
        <v>2.403</v>
      </c>
      <c r="L81" s="40" t="n">
        <v>2.243</v>
      </c>
      <c r="M81" s="40" t="n">
        <v>2.463</v>
      </c>
      <c r="N81" s="40" t="n">
        <v>2.573</v>
      </c>
      <c r="O81" s="40" t="s">
        <v>233</v>
      </c>
      <c r="P81" s="40" t="s">
        <v>233</v>
      </c>
      <c r="Q81" s="38" t="s">
        <v>233</v>
      </c>
      <c r="R81" s="40" t="s">
        <v>233</v>
      </c>
      <c r="S81" s="40" t="n">
        <v>2.49</v>
      </c>
      <c r="T81" s="40" t="s">
        <v>233</v>
      </c>
      <c r="V81" s="41" t="n">
        <f aca="false">I81-$H81</f>
        <v>0.33</v>
      </c>
      <c r="W81" s="41" t="n">
        <f aca="false">J81-$H81</f>
        <v>-0.19</v>
      </c>
      <c r="X81" s="41" t="n">
        <f aca="false">K81-$H81</f>
        <v>-0.24</v>
      </c>
      <c r="Y81" s="41" t="n">
        <f aca="false">L81-$H81</f>
        <v>-0.4</v>
      </c>
      <c r="Z81" s="41" t="n">
        <f aca="false">M81-$H81</f>
        <v>-0.18</v>
      </c>
      <c r="AA81" s="41" t="n">
        <f aca="false">N81-$H81</f>
        <v>-0.0699999999999998</v>
      </c>
      <c r="AB81" s="41"/>
      <c r="AC81" s="41"/>
      <c r="AD81" s="41"/>
      <c r="AE81" s="41"/>
      <c r="AF81" s="41" t="n">
        <f aca="false">S81-$H81</f>
        <v>-0.153</v>
      </c>
      <c r="AG81" s="41"/>
    </row>
    <row r="82" customFormat="false" ht="12.75" hidden="false" customHeight="false" outlineLevel="0" collapsed="false">
      <c r="A82" s="39" t="n">
        <v>35377</v>
      </c>
      <c r="B82" s="40" t="s">
        <v>155</v>
      </c>
      <c r="C82" s="40" t="e">
        <f aca="false">IF(SWAPFIXED="FIXED",D82,D82-E82)</f>
        <v>#VALUE!</v>
      </c>
      <c r="D82" s="40" t="str">
        <f aca="false">VLOOKUP($A82,SWAPLOOK,HLOOKUP(D$2,SWAPLOOK,2,FALSE()),FALSE())</f>
        <v> </v>
      </c>
      <c r="E82" s="40" t="n">
        <f aca="false">VLOOKUP($A82,SWAPLOOK,HLOOKUP(E$2,SWAPLOOK,2,FALSE()),FALSE())</f>
        <v>2.669</v>
      </c>
      <c r="F82" s="40"/>
      <c r="G82" s="40"/>
      <c r="H82" s="40" t="n">
        <v>2.669</v>
      </c>
      <c r="I82" s="40" t="n">
        <v>2.999</v>
      </c>
      <c r="J82" s="40" t="n">
        <v>2.429</v>
      </c>
      <c r="K82" s="40" t="n">
        <v>2.369</v>
      </c>
      <c r="L82" s="40" t="n">
        <v>2.299</v>
      </c>
      <c r="M82" s="40" t="n">
        <v>2.479</v>
      </c>
      <c r="N82" s="40" t="n">
        <v>2.599</v>
      </c>
      <c r="O82" s="40" t="s">
        <v>233</v>
      </c>
      <c r="P82" s="40" t="s">
        <v>233</v>
      </c>
      <c r="Q82" s="38" t="s">
        <v>233</v>
      </c>
      <c r="R82" s="40" t="s">
        <v>233</v>
      </c>
      <c r="S82" s="40" t="n">
        <v>2.485</v>
      </c>
      <c r="T82" s="40" t="s">
        <v>233</v>
      </c>
      <c r="V82" s="41" t="n">
        <f aca="false">I82-$H82</f>
        <v>0.33</v>
      </c>
      <c r="W82" s="41" t="n">
        <f aca="false">J82-$H82</f>
        <v>-0.24</v>
      </c>
      <c r="X82" s="41" t="n">
        <f aca="false">K82-$H82</f>
        <v>-0.3</v>
      </c>
      <c r="Y82" s="41" t="n">
        <f aca="false">L82-$H82</f>
        <v>-0.37</v>
      </c>
      <c r="Z82" s="41" t="n">
        <f aca="false">M82-$H82</f>
        <v>-0.19</v>
      </c>
      <c r="AA82" s="41" t="n">
        <f aca="false">N82-$H82</f>
        <v>-0.0699999999999998</v>
      </c>
      <c r="AB82" s="41"/>
      <c r="AC82" s="41"/>
      <c r="AD82" s="41"/>
      <c r="AE82" s="41"/>
      <c r="AF82" s="41" t="n">
        <f aca="false">S82-$H82</f>
        <v>-0.184</v>
      </c>
      <c r="AG82" s="41"/>
    </row>
    <row r="83" customFormat="false" ht="12.75" hidden="false" customHeight="false" outlineLevel="0" collapsed="false">
      <c r="A83" s="39" t="n">
        <v>35380</v>
      </c>
      <c r="B83" s="40" t="s">
        <v>155</v>
      </c>
      <c r="C83" s="40" t="e">
        <f aca="false">IF(SWAPFIXED="FIXED",D83,D83-E83)</f>
        <v>#VALUE!</v>
      </c>
      <c r="D83" s="40" t="str">
        <f aca="false">VLOOKUP($A83,SWAPLOOK,HLOOKUP(D$2,SWAPLOOK,2,FALSE()),FALSE())</f>
        <v> </v>
      </c>
      <c r="E83" s="40" t="n">
        <f aca="false">VLOOKUP($A83,SWAPLOOK,HLOOKUP(E$2,SWAPLOOK,2,FALSE()),FALSE())</f>
        <v>2.733</v>
      </c>
      <c r="F83" s="40"/>
      <c r="G83" s="40"/>
      <c r="H83" s="40" t="n">
        <v>2.733</v>
      </c>
      <c r="I83" s="40" t="n">
        <v>3.063</v>
      </c>
      <c r="J83" s="40" t="n">
        <v>2.453</v>
      </c>
      <c r="K83" s="40" t="n">
        <v>2.403</v>
      </c>
      <c r="L83" s="40" t="n">
        <v>2.293</v>
      </c>
      <c r="M83" s="40" t="n">
        <v>2.543</v>
      </c>
      <c r="N83" s="40" t="n">
        <v>2.653</v>
      </c>
      <c r="O83" s="40" t="s">
        <v>233</v>
      </c>
      <c r="P83" s="40" t="s">
        <v>233</v>
      </c>
      <c r="Q83" s="38" t="s">
        <v>233</v>
      </c>
      <c r="R83" s="40" t="s">
        <v>233</v>
      </c>
      <c r="S83" s="40" t="n">
        <v>2.533</v>
      </c>
      <c r="T83" s="40" t="s">
        <v>233</v>
      </c>
      <c r="V83" s="41" t="n">
        <f aca="false">I83-$H83</f>
        <v>0.33</v>
      </c>
      <c r="W83" s="41" t="n">
        <f aca="false">J83-$H83</f>
        <v>-0.28</v>
      </c>
      <c r="X83" s="41" t="n">
        <f aca="false">K83-$H83</f>
        <v>-0.33</v>
      </c>
      <c r="Y83" s="41" t="n">
        <f aca="false">L83-$H83</f>
        <v>-0.44</v>
      </c>
      <c r="Z83" s="41" t="n">
        <f aca="false">M83-$H83</f>
        <v>-0.19</v>
      </c>
      <c r="AA83" s="41" t="n">
        <f aca="false">N83-$H83</f>
        <v>-0.0800000000000001</v>
      </c>
      <c r="AB83" s="41"/>
      <c r="AC83" s="41"/>
      <c r="AD83" s="41"/>
      <c r="AE83" s="41"/>
      <c r="AF83" s="41" t="n">
        <f aca="false">S83-$H83</f>
        <v>-0.2</v>
      </c>
      <c r="AG83" s="41"/>
    </row>
    <row r="84" customFormat="false" ht="12.75" hidden="false" customHeight="false" outlineLevel="0" collapsed="false">
      <c r="A84" s="39" t="n">
        <v>35381</v>
      </c>
      <c r="B84" s="40" t="s">
        <v>155</v>
      </c>
      <c r="C84" s="40" t="e">
        <f aca="false">IF(SWAPFIXED="FIXED",D84,D84-E84)</f>
        <v>#VALUE!</v>
      </c>
      <c r="D84" s="40" t="str">
        <f aca="false">VLOOKUP($A84,SWAPLOOK,HLOOKUP(D$2,SWAPLOOK,2,FALSE()),FALSE())</f>
        <v> </v>
      </c>
      <c r="E84" s="40" t="n">
        <f aca="false">VLOOKUP($A84,SWAPLOOK,HLOOKUP(E$2,SWAPLOOK,2,FALSE()),FALSE())</f>
        <v>2.646</v>
      </c>
      <c r="F84" s="40"/>
      <c r="G84" s="40"/>
      <c r="H84" s="40" t="n">
        <v>2.646</v>
      </c>
      <c r="I84" s="40" t="n">
        <v>2.976</v>
      </c>
      <c r="J84" s="40" t="n">
        <v>2.436</v>
      </c>
      <c r="K84" s="40" t="n">
        <v>2.326</v>
      </c>
      <c r="L84" s="40" t="n">
        <v>2.256</v>
      </c>
      <c r="M84" s="40" t="n">
        <v>2.466</v>
      </c>
      <c r="N84" s="40" t="n">
        <v>2.576</v>
      </c>
      <c r="O84" s="40" t="s">
        <v>233</v>
      </c>
      <c r="P84" s="40" t="s">
        <v>233</v>
      </c>
      <c r="Q84" s="38" t="s">
        <v>233</v>
      </c>
      <c r="R84" s="40" t="s">
        <v>233</v>
      </c>
      <c r="S84" s="40" t="n">
        <v>2.465</v>
      </c>
      <c r="T84" s="40" t="s">
        <v>233</v>
      </c>
      <c r="V84" s="41" t="n">
        <f aca="false">I84-$H84</f>
        <v>0.33</v>
      </c>
      <c r="W84" s="41" t="n">
        <f aca="false">J84-$H84</f>
        <v>-0.21</v>
      </c>
      <c r="X84" s="41" t="n">
        <f aca="false">K84-$H84</f>
        <v>-0.32</v>
      </c>
      <c r="Y84" s="41" t="n">
        <f aca="false">L84-$H84</f>
        <v>-0.39</v>
      </c>
      <c r="Z84" s="41" t="n">
        <f aca="false">M84-$H84</f>
        <v>-0.18</v>
      </c>
      <c r="AA84" s="41" t="n">
        <f aca="false">N84-$H84</f>
        <v>-0.0699999999999998</v>
      </c>
      <c r="AB84" s="41"/>
      <c r="AC84" s="41"/>
      <c r="AD84" s="41"/>
      <c r="AE84" s="41"/>
      <c r="AF84" s="41" t="n">
        <f aca="false">S84-$H84</f>
        <v>-0.181</v>
      </c>
      <c r="AG84" s="41"/>
    </row>
    <row r="85" customFormat="false" ht="12.75" hidden="false" customHeight="false" outlineLevel="0" collapsed="false">
      <c r="A85" s="39" t="n">
        <v>35382</v>
      </c>
      <c r="B85" s="40" t="s">
        <v>155</v>
      </c>
      <c r="C85" s="40" t="e">
        <f aca="false">IF(SWAPFIXED="FIXED",D85,D85-E85)</f>
        <v>#VALUE!</v>
      </c>
      <c r="D85" s="40" t="str">
        <f aca="false">VLOOKUP($A85,SWAPLOOK,HLOOKUP(D$2,SWAPLOOK,2,FALSE()),FALSE())</f>
        <v> </v>
      </c>
      <c r="E85" s="40" t="n">
        <f aca="false">VLOOKUP($A85,SWAPLOOK,HLOOKUP(E$2,SWAPLOOK,2,FALSE()),FALSE())</f>
        <v>2.645</v>
      </c>
      <c r="F85" s="40"/>
      <c r="G85" s="40"/>
      <c r="H85" s="40" t="n">
        <v>2.645</v>
      </c>
      <c r="I85" s="40" t="n">
        <v>2.945</v>
      </c>
      <c r="J85" s="40" t="n">
        <v>2.425</v>
      </c>
      <c r="K85" s="40" t="n">
        <v>2.395</v>
      </c>
      <c r="L85" s="40" t="n">
        <v>2.315</v>
      </c>
      <c r="M85" s="40" t="n">
        <v>2.49</v>
      </c>
      <c r="N85" s="40" t="n">
        <v>2.565</v>
      </c>
      <c r="O85" s="40" t="s">
        <v>233</v>
      </c>
      <c r="P85" s="40" t="s">
        <v>233</v>
      </c>
      <c r="Q85" s="38" t="s">
        <v>233</v>
      </c>
      <c r="R85" s="40" t="s">
        <v>233</v>
      </c>
      <c r="S85" s="40" t="n">
        <v>2.47</v>
      </c>
      <c r="T85" s="40" t="s">
        <v>233</v>
      </c>
      <c r="V85" s="41" t="n">
        <f aca="false">I85-$H85</f>
        <v>0.3</v>
      </c>
      <c r="W85" s="41" t="n">
        <f aca="false">J85-$H85</f>
        <v>-0.22</v>
      </c>
      <c r="X85" s="41" t="n">
        <f aca="false">K85-$H85</f>
        <v>-0.25</v>
      </c>
      <c r="Y85" s="41" t="n">
        <f aca="false">L85-$H85</f>
        <v>-0.33</v>
      </c>
      <c r="Z85" s="41" t="n">
        <f aca="false">M85-$H85</f>
        <v>-0.155</v>
      </c>
      <c r="AA85" s="41" t="n">
        <f aca="false">N85-$H85</f>
        <v>-0.0800000000000001</v>
      </c>
      <c r="AB85" s="41"/>
      <c r="AC85" s="41"/>
      <c r="AD85" s="41"/>
      <c r="AE85" s="41"/>
      <c r="AF85" s="41" t="n">
        <f aca="false">S85-$H85</f>
        <v>-0.175</v>
      </c>
      <c r="AG85" s="41"/>
    </row>
    <row r="86" customFormat="false" ht="12.75" hidden="false" customHeight="false" outlineLevel="0" collapsed="false">
      <c r="A86" s="39" t="n">
        <v>35383</v>
      </c>
      <c r="B86" s="40" t="s">
        <v>155</v>
      </c>
      <c r="C86" s="40" t="e">
        <f aca="false">IF(SWAPFIXED="FIXED",D86,D86-E86)</f>
        <v>#VALUE!</v>
      </c>
      <c r="D86" s="40" t="str">
        <f aca="false">VLOOKUP($A86,SWAPLOOK,HLOOKUP(D$2,SWAPLOOK,2,FALSE()),FALSE())</f>
        <v> </v>
      </c>
      <c r="E86" s="40" t="n">
        <f aca="false">VLOOKUP($A86,SWAPLOOK,HLOOKUP(E$2,SWAPLOOK,2,FALSE()),FALSE())</f>
        <v>2.787</v>
      </c>
      <c r="F86" s="40"/>
      <c r="G86" s="40"/>
      <c r="H86" s="40" t="n">
        <v>2.787</v>
      </c>
      <c r="I86" s="40" t="n">
        <v>3.087</v>
      </c>
      <c r="J86" s="40" t="n">
        <v>2.557</v>
      </c>
      <c r="K86" s="40" t="n">
        <v>2.477</v>
      </c>
      <c r="L86" s="40" t="n">
        <v>2.397</v>
      </c>
      <c r="M86" s="40" t="n">
        <v>2.627</v>
      </c>
      <c r="N86" s="40" t="n">
        <v>2.707</v>
      </c>
      <c r="O86" s="40" t="s">
        <v>233</v>
      </c>
      <c r="P86" s="40" t="s">
        <v>233</v>
      </c>
      <c r="Q86" s="38" t="s">
        <v>233</v>
      </c>
      <c r="R86" s="40" t="s">
        <v>233</v>
      </c>
      <c r="S86" s="40" t="n">
        <v>2.595</v>
      </c>
      <c r="T86" s="40" t="s">
        <v>233</v>
      </c>
      <c r="V86" s="41" t="n">
        <f aca="false">I86-$H86</f>
        <v>0.3</v>
      </c>
      <c r="W86" s="41" t="n">
        <f aca="false">J86-$H86</f>
        <v>-0.23</v>
      </c>
      <c r="X86" s="41" t="n">
        <f aca="false">K86-$H86</f>
        <v>-0.31</v>
      </c>
      <c r="Y86" s="41" t="n">
        <f aca="false">L86-$H86</f>
        <v>-0.39</v>
      </c>
      <c r="Z86" s="41" t="n">
        <f aca="false">M86-$H86</f>
        <v>-0.16</v>
      </c>
      <c r="AA86" s="41" t="n">
        <f aca="false">N86-$H86</f>
        <v>-0.0800000000000001</v>
      </c>
      <c r="AB86" s="41"/>
      <c r="AC86" s="41"/>
      <c r="AD86" s="41"/>
      <c r="AE86" s="41"/>
      <c r="AF86" s="41" t="n">
        <f aca="false">S86-$H86</f>
        <v>-0.192</v>
      </c>
      <c r="AG86" s="41"/>
    </row>
    <row r="87" customFormat="false" ht="12.75" hidden="false" customHeight="false" outlineLevel="0" collapsed="false">
      <c r="A87" s="39" t="n">
        <v>35384</v>
      </c>
      <c r="B87" s="40" t="s">
        <v>155</v>
      </c>
      <c r="C87" s="40" t="e">
        <f aca="false">IF(SWAPFIXED="FIXED",D87,D87-E87)</f>
        <v>#VALUE!</v>
      </c>
      <c r="D87" s="40" t="str">
        <f aca="false">VLOOKUP($A87,SWAPLOOK,HLOOKUP(D$2,SWAPLOOK,2,FALSE()),FALSE())</f>
        <v> </v>
      </c>
      <c r="E87" s="40" t="n">
        <f aca="false">VLOOKUP($A87,SWAPLOOK,HLOOKUP(E$2,SWAPLOOK,2,FALSE()),FALSE())</f>
        <v>2.908</v>
      </c>
      <c r="F87" s="40"/>
      <c r="G87" s="40"/>
      <c r="H87" s="40" t="n">
        <v>2.908</v>
      </c>
      <c r="I87" s="40" t="n">
        <v>3.208</v>
      </c>
      <c r="J87" s="40" t="n">
        <v>2.678</v>
      </c>
      <c r="K87" s="40" t="n">
        <v>2.578</v>
      </c>
      <c r="L87" s="40" t="n">
        <v>2.478</v>
      </c>
      <c r="M87" s="40" t="n">
        <v>2.748</v>
      </c>
      <c r="N87" s="40" t="n">
        <v>2.828</v>
      </c>
      <c r="O87" s="40" t="s">
        <v>233</v>
      </c>
      <c r="P87" s="40" t="s">
        <v>233</v>
      </c>
      <c r="Q87" s="38" t="s">
        <v>233</v>
      </c>
      <c r="R87" s="40" t="s">
        <v>233</v>
      </c>
      <c r="S87" s="40" t="n">
        <v>2.715</v>
      </c>
      <c r="T87" s="40" t="s">
        <v>233</v>
      </c>
      <c r="V87" s="41" t="n">
        <f aca="false">I87-$H87</f>
        <v>0.3</v>
      </c>
      <c r="W87" s="41" t="n">
        <f aca="false">J87-$H87</f>
        <v>-0.23</v>
      </c>
      <c r="X87" s="41" t="n">
        <f aca="false">K87-$H87</f>
        <v>-0.33</v>
      </c>
      <c r="Y87" s="41" t="n">
        <f aca="false">L87-$H87</f>
        <v>-0.43</v>
      </c>
      <c r="Z87" s="41" t="n">
        <f aca="false">M87-$H87</f>
        <v>-0.16</v>
      </c>
      <c r="AA87" s="41" t="n">
        <f aca="false">N87-$H87</f>
        <v>-0.0800000000000001</v>
      </c>
      <c r="AB87" s="41"/>
      <c r="AC87" s="41"/>
      <c r="AD87" s="41"/>
      <c r="AE87" s="41"/>
      <c r="AF87" s="41" t="n">
        <f aca="false">S87-$H87</f>
        <v>-0.193</v>
      </c>
      <c r="AG87" s="41"/>
    </row>
    <row r="88" customFormat="false" ht="12.75" hidden="false" customHeight="false" outlineLevel="0" collapsed="false">
      <c r="A88" s="39" t="n">
        <v>35387</v>
      </c>
      <c r="B88" s="40" t="s">
        <v>155</v>
      </c>
      <c r="C88" s="40" t="e">
        <f aca="false">IF(SWAPFIXED="FIXED",D88,D88-E88)</f>
        <v>#VALUE!</v>
      </c>
      <c r="D88" s="40" t="str">
        <f aca="false">VLOOKUP($A88,SWAPLOOK,HLOOKUP(D$2,SWAPLOOK,2,FALSE()),FALSE())</f>
        <v> </v>
      </c>
      <c r="E88" s="40" t="n">
        <f aca="false">VLOOKUP($A88,SWAPLOOK,HLOOKUP(E$2,SWAPLOOK,2,FALSE()),FALSE())</f>
        <v>2.978</v>
      </c>
      <c r="F88" s="40"/>
      <c r="G88" s="40"/>
      <c r="H88" s="40" t="n">
        <v>2.978</v>
      </c>
      <c r="I88" s="40" t="n">
        <v>3.288</v>
      </c>
      <c r="J88" s="40" t="n">
        <v>2.728</v>
      </c>
      <c r="K88" s="40" t="n">
        <v>2.638</v>
      </c>
      <c r="L88" s="40" t="n">
        <v>2.498</v>
      </c>
      <c r="M88" s="40" t="n">
        <v>2.778</v>
      </c>
      <c r="N88" s="40" t="n">
        <v>2.848</v>
      </c>
      <c r="O88" s="40" t="s">
        <v>233</v>
      </c>
      <c r="P88" s="40" t="s">
        <v>233</v>
      </c>
      <c r="Q88" s="38" t="s">
        <v>233</v>
      </c>
      <c r="R88" s="40" t="s">
        <v>233</v>
      </c>
      <c r="S88" s="40" t="n">
        <v>2.77</v>
      </c>
      <c r="T88" s="40" t="s">
        <v>233</v>
      </c>
      <c r="V88" s="41" t="n">
        <f aca="false">I88-$H88</f>
        <v>0.31</v>
      </c>
      <c r="W88" s="41" t="n">
        <f aca="false">J88-$H88</f>
        <v>-0.25</v>
      </c>
      <c r="X88" s="41" t="n">
        <f aca="false">K88-$H88</f>
        <v>-0.34</v>
      </c>
      <c r="Y88" s="41" t="n">
        <f aca="false">L88-$H88</f>
        <v>-0.48</v>
      </c>
      <c r="Z88" s="41" t="n">
        <f aca="false">M88-$H88</f>
        <v>-0.2</v>
      </c>
      <c r="AA88" s="41" t="n">
        <f aca="false">N88-$H88</f>
        <v>-0.13</v>
      </c>
      <c r="AB88" s="41"/>
      <c r="AC88" s="41"/>
      <c r="AD88" s="41"/>
      <c r="AE88" s="41"/>
      <c r="AF88" s="41" t="n">
        <f aca="false">S88-$H88</f>
        <v>-0.208</v>
      </c>
      <c r="AG88" s="41"/>
    </row>
    <row r="89" customFormat="false" ht="12.75" hidden="false" customHeight="false" outlineLevel="0" collapsed="false">
      <c r="A89" s="39" t="n">
        <v>35388</v>
      </c>
      <c r="B89" s="40" t="s">
        <v>155</v>
      </c>
      <c r="C89" s="40" t="e">
        <f aca="false">IF(SWAPFIXED="FIXED",D89,D89-E89)</f>
        <v>#VALUE!</v>
      </c>
      <c r="D89" s="40" t="str">
        <f aca="false">VLOOKUP($A89,SWAPLOOK,HLOOKUP(D$2,SWAPLOOK,2,FALSE()),FALSE())</f>
        <v> </v>
      </c>
      <c r="E89" s="40" t="n">
        <f aca="false">VLOOKUP($A89,SWAPLOOK,HLOOKUP(E$2,SWAPLOOK,2,FALSE()),FALSE())</f>
        <v>3.306</v>
      </c>
      <c r="F89" s="40"/>
      <c r="G89" s="40"/>
      <c r="H89" s="40" t="n">
        <v>3.306</v>
      </c>
      <c r="I89" s="40" t="n">
        <v>3.666</v>
      </c>
      <c r="J89" s="40" t="n">
        <v>3.036</v>
      </c>
      <c r="K89" s="40" t="n">
        <v>2.946</v>
      </c>
      <c r="L89" s="40" t="n">
        <v>2.766</v>
      </c>
      <c r="M89" s="40" t="n">
        <v>3.036</v>
      </c>
      <c r="N89" s="40" t="n">
        <v>3.136</v>
      </c>
      <c r="O89" s="40" t="s">
        <v>233</v>
      </c>
      <c r="P89" s="40" t="s">
        <v>233</v>
      </c>
      <c r="Q89" s="38" t="s">
        <v>233</v>
      </c>
      <c r="R89" s="40" t="s">
        <v>233</v>
      </c>
      <c r="S89" s="40" t="n">
        <v>3.05</v>
      </c>
      <c r="T89" s="40" t="s">
        <v>233</v>
      </c>
      <c r="V89" s="41" t="n">
        <f aca="false">I89-$H89</f>
        <v>0.36</v>
      </c>
      <c r="W89" s="41" t="n">
        <f aca="false">J89-$H89</f>
        <v>-0.27</v>
      </c>
      <c r="X89" s="41" t="n">
        <f aca="false">K89-$H89</f>
        <v>-0.36</v>
      </c>
      <c r="Y89" s="41" t="n">
        <f aca="false">L89-$H89</f>
        <v>-0.54</v>
      </c>
      <c r="Z89" s="41" t="n">
        <f aca="false">M89-$H89</f>
        <v>-0.27</v>
      </c>
      <c r="AA89" s="41" t="n">
        <f aca="false">N89-$H89</f>
        <v>-0.17</v>
      </c>
      <c r="AB89" s="41"/>
      <c r="AC89" s="41"/>
      <c r="AD89" s="41"/>
      <c r="AE89" s="41"/>
      <c r="AF89" s="41" t="n">
        <f aca="false">S89-$H89</f>
        <v>-0.256</v>
      </c>
      <c r="AG89" s="41"/>
    </row>
    <row r="90" customFormat="false" ht="12.75" hidden="false" customHeight="false" outlineLevel="0" collapsed="false">
      <c r="A90" s="39" t="n">
        <v>35389</v>
      </c>
      <c r="B90" s="40" t="s">
        <v>155</v>
      </c>
      <c r="C90" s="40" t="e">
        <f aca="false">IF(SWAPFIXED="FIXED",D90,D90-E90)</f>
        <v>#VALUE!</v>
      </c>
      <c r="D90" s="40" t="str">
        <f aca="false">VLOOKUP($A90,SWAPLOOK,HLOOKUP(D$2,SWAPLOOK,2,FALSE()),FALSE())</f>
        <v> </v>
      </c>
      <c r="E90" s="40" t="n">
        <f aca="false">VLOOKUP($A90,SWAPLOOK,HLOOKUP(E$2,SWAPLOOK,2,FALSE()),FALSE())</f>
        <v>3.627</v>
      </c>
      <c r="F90" s="40"/>
      <c r="G90" s="40"/>
      <c r="H90" s="40" t="n">
        <v>3.627</v>
      </c>
      <c r="I90" s="40" t="n">
        <v>4.007</v>
      </c>
      <c r="J90" s="40" t="n">
        <v>3.477</v>
      </c>
      <c r="K90" s="40" t="n">
        <v>3.437</v>
      </c>
      <c r="L90" s="40" t="n">
        <v>3.317</v>
      </c>
      <c r="M90" s="40" t="n">
        <v>3.427</v>
      </c>
      <c r="N90" s="40" t="n">
        <v>3.517</v>
      </c>
      <c r="O90" s="40" t="s">
        <v>233</v>
      </c>
      <c r="P90" s="40" t="s">
        <v>233</v>
      </c>
      <c r="Q90" s="38" t="s">
        <v>233</v>
      </c>
      <c r="R90" s="40" t="s">
        <v>233</v>
      </c>
      <c r="S90" s="40" t="n">
        <v>3.527</v>
      </c>
      <c r="T90" s="40" t="s">
        <v>233</v>
      </c>
      <c r="V90" s="41" t="n">
        <f aca="false">I90-$H90</f>
        <v>0.38</v>
      </c>
      <c r="W90" s="41" t="n">
        <f aca="false">J90-$H90</f>
        <v>-0.15</v>
      </c>
      <c r="X90" s="41" t="n">
        <f aca="false">K90-$H90</f>
        <v>-0.19</v>
      </c>
      <c r="Y90" s="41" t="n">
        <f aca="false">L90-$H90</f>
        <v>-0.31</v>
      </c>
      <c r="Z90" s="41" t="n">
        <f aca="false">M90-$H90</f>
        <v>-0.2</v>
      </c>
      <c r="AA90" s="41" t="n">
        <f aca="false">N90-$H90</f>
        <v>-0.11</v>
      </c>
      <c r="AB90" s="41"/>
      <c r="AC90" s="41"/>
      <c r="AD90" s="41"/>
      <c r="AE90" s="41"/>
      <c r="AF90" s="41" t="n">
        <f aca="false">S90-$H90</f>
        <v>-0.1</v>
      </c>
      <c r="AG90" s="41"/>
    </row>
    <row r="91" customFormat="false" ht="12.75" hidden="false" customHeight="false" outlineLevel="0" collapsed="false">
      <c r="A91" s="39" t="n">
        <v>35390</v>
      </c>
      <c r="B91" s="40" t="s">
        <v>155</v>
      </c>
      <c r="C91" s="40" t="e">
        <f aca="false">IF(SWAPFIXED="FIXED",D91,D91-E91)</f>
        <v>#VALUE!</v>
      </c>
      <c r="D91" s="40" t="str">
        <f aca="false">VLOOKUP($A91,SWAPLOOK,HLOOKUP(D$2,SWAPLOOK,2,FALSE()),FALSE())</f>
        <v> </v>
      </c>
      <c r="E91" s="40" t="n">
        <f aca="false">VLOOKUP($A91,SWAPLOOK,HLOOKUP(E$2,SWAPLOOK,2,FALSE()),FALSE())</f>
        <v>3.901</v>
      </c>
      <c r="F91" s="40"/>
      <c r="G91" s="40" t="n">
        <v>1</v>
      </c>
      <c r="H91" s="40" t="n">
        <v>3.901</v>
      </c>
      <c r="I91" s="40" t="n">
        <v>4.251</v>
      </c>
      <c r="J91" s="40" t="n">
        <v>3.621</v>
      </c>
      <c r="K91" s="40" t="n">
        <v>3.471</v>
      </c>
      <c r="L91" s="40" t="n">
        <v>3.411</v>
      </c>
      <c r="M91" s="40" t="n">
        <v>3.651</v>
      </c>
      <c r="N91" s="40" t="n">
        <v>3.651</v>
      </c>
      <c r="O91" s="40" t="s">
        <v>233</v>
      </c>
      <c r="P91" s="40" t="s">
        <v>233</v>
      </c>
      <c r="Q91" s="38" t="s">
        <v>233</v>
      </c>
      <c r="R91" s="40" t="s">
        <v>233</v>
      </c>
      <c r="S91" s="40" t="n">
        <v>3.65</v>
      </c>
      <c r="T91" s="40" t="s">
        <v>233</v>
      </c>
      <c r="V91" s="41" t="n">
        <f aca="false">I91-$H91</f>
        <v>0.35</v>
      </c>
      <c r="W91" s="41" t="n">
        <f aca="false">J91-$H91</f>
        <v>-0.28</v>
      </c>
      <c r="X91" s="41" t="n">
        <f aca="false">K91-$H91</f>
        <v>-0.43</v>
      </c>
      <c r="Y91" s="41" t="n">
        <f aca="false">L91-$H91</f>
        <v>-0.49</v>
      </c>
      <c r="Z91" s="41" t="n">
        <f aca="false">M91-$H91</f>
        <v>-0.25</v>
      </c>
      <c r="AA91" s="41" t="n">
        <f aca="false">N91-$H91</f>
        <v>-0.25</v>
      </c>
      <c r="AB91" s="41"/>
      <c r="AC91" s="41"/>
      <c r="AD91" s="41"/>
      <c r="AE91" s="41"/>
      <c r="AF91" s="41" t="n">
        <f aca="false">S91-$H91</f>
        <v>-0.251</v>
      </c>
      <c r="AG91" s="41"/>
    </row>
    <row r="92" customFormat="false" ht="12.75" hidden="false" customHeight="false" outlineLevel="0" collapsed="false">
      <c r="A92" s="39" t="n">
        <v>35391</v>
      </c>
      <c r="B92" s="40" t="s">
        <v>156</v>
      </c>
      <c r="C92" s="40" t="e">
        <f aca="false">IF(SWAPFIXED="FIXED",D92,D92-E92)</f>
        <v>#VALUE!</v>
      </c>
      <c r="D92" s="40" t="str">
        <f aca="false">VLOOKUP($A92,SWAPLOOK,HLOOKUP(D$2,SWAPLOOK,2,FALSE()),FALSE())</f>
        <v> </v>
      </c>
      <c r="E92" s="40" t="n">
        <f aca="false">VLOOKUP($A92,SWAPLOOK,HLOOKUP(E$2,SWAPLOOK,2,FALSE()),FALSE())</f>
        <v>3.437</v>
      </c>
      <c r="F92" s="40"/>
      <c r="G92" s="40"/>
      <c r="H92" s="40" t="n">
        <v>3.437</v>
      </c>
      <c r="I92" s="40" t="n">
        <v>3.847</v>
      </c>
      <c r="J92" s="40" t="n">
        <v>3.197</v>
      </c>
      <c r="K92" s="40" t="n">
        <v>3.197</v>
      </c>
      <c r="L92" s="40" t="n">
        <v>2.907</v>
      </c>
      <c r="M92" s="40" t="n">
        <v>3.237</v>
      </c>
      <c r="N92" s="40" t="n">
        <v>3.247</v>
      </c>
      <c r="O92" s="40" t="s">
        <v>233</v>
      </c>
      <c r="P92" s="40" t="s">
        <v>233</v>
      </c>
      <c r="Q92" s="38" t="s">
        <v>233</v>
      </c>
      <c r="R92" s="40" t="s">
        <v>233</v>
      </c>
      <c r="S92" s="40" t="n">
        <v>3.2</v>
      </c>
      <c r="T92" s="40" t="s">
        <v>233</v>
      </c>
      <c r="V92" s="41" t="n">
        <f aca="false">I92-$H92</f>
        <v>0.41</v>
      </c>
      <c r="W92" s="41" t="n">
        <f aca="false">J92-$H92</f>
        <v>-0.24</v>
      </c>
      <c r="X92" s="41" t="n">
        <f aca="false">K92-$H92</f>
        <v>-0.24</v>
      </c>
      <c r="Y92" s="41" t="n">
        <f aca="false">L92-$H92</f>
        <v>-0.53</v>
      </c>
      <c r="Z92" s="41" t="n">
        <f aca="false">M92-$H92</f>
        <v>-0.2</v>
      </c>
      <c r="AA92" s="41" t="n">
        <f aca="false">N92-$H92</f>
        <v>-0.19</v>
      </c>
      <c r="AB92" s="41"/>
      <c r="AC92" s="41"/>
      <c r="AD92" s="41"/>
      <c r="AE92" s="41"/>
      <c r="AF92" s="41" t="n">
        <f aca="false">S92-$H92</f>
        <v>-0.237</v>
      </c>
      <c r="AG92" s="41"/>
    </row>
    <row r="93" customFormat="false" ht="12.75" hidden="false" customHeight="false" outlineLevel="0" collapsed="false">
      <c r="A93" s="39" t="n">
        <v>35394</v>
      </c>
      <c r="B93" s="40" t="s">
        <v>156</v>
      </c>
      <c r="C93" s="40" t="e">
        <f aca="false">IF(SWAPFIXED="FIXED",D93,D93-E93)</f>
        <v>#VALUE!</v>
      </c>
      <c r="D93" s="40" t="str">
        <f aca="false">VLOOKUP($A93,SWAPLOOK,HLOOKUP(D$2,SWAPLOOK,2,FALSE()),FALSE())</f>
        <v> </v>
      </c>
      <c r="E93" s="40" t="n">
        <f aca="false">VLOOKUP($A93,SWAPLOOK,HLOOKUP(E$2,SWAPLOOK,2,FALSE()),FALSE())</f>
        <v>3.494</v>
      </c>
      <c r="F93" s="40"/>
      <c r="G93" s="40"/>
      <c r="H93" s="40" t="n">
        <v>3.494</v>
      </c>
      <c r="I93" s="40" t="n">
        <v>3.994</v>
      </c>
      <c r="J93" s="40" t="n">
        <v>3.234</v>
      </c>
      <c r="K93" s="40" t="n">
        <v>3.134</v>
      </c>
      <c r="L93" s="40" t="n">
        <v>3.064</v>
      </c>
      <c r="M93" s="40" t="n">
        <v>3.284</v>
      </c>
      <c r="N93" s="40" t="n">
        <v>3.334</v>
      </c>
      <c r="O93" s="40" t="s">
        <v>233</v>
      </c>
      <c r="P93" s="40" t="s">
        <v>233</v>
      </c>
      <c r="Q93" s="38" t="s">
        <v>233</v>
      </c>
      <c r="R93" s="40" t="s">
        <v>233</v>
      </c>
      <c r="S93" s="40" t="n">
        <v>3.27</v>
      </c>
      <c r="T93" s="40" t="s">
        <v>233</v>
      </c>
      <c r="V93" s="41" t="n">
        <f aca="false">I93-$H93</f>
        <v>0.5</v>
      </c>
      <c r="W93" s="41" t="n">
        <f aca="false">J93-$H93</f>
        <v>-0.26</v>
      </c>
      <c r="X93" s="41" t="n">
        <f aca="false">K93-$H93</f>
        <v>-0.36</v>
      </c>
      <c r="Y93" s="41" t="n">
        <f aca="false">L93-$H93</f>
        <v>-0.43</v>
      </c>
      <c r="Z93" s="41" t="n">
        <f aca="false">M93-$H93</f>
        <v>-0.21</v>
      </c>
      <c r="AA93" s="41" t="n">
        <f aca="false">N93-$H93</f>
        <v>-0.16</v>
      </c>
      <c r="AB93" s="41"/>
      <c r="AC93" s="41"/>
      <c r="AD93" s="41"/>
      <c r="AE93" s="41"/>
      <c r="AF93" s="41" t="n">
        <f aca="false">S93-$H93</f>
        <v>-0.224</v>
      </c>
      <c r="AG93" s="41"/>
    </row>
    <row r="94" customFormat="false" ht="12.75" hidden="false" customHeight="false" outlineLevel="0" collapsed="false">
      <c r="A94" s="39" t="n">
        <v>35395</v>
      </c>
      <c r="B94" s="40" t="s">
        <v>156</v>
      </c>
      <c r="C94" s="40" t="e">
        <f aca="false">IF(SWAPFIXED="FIXED",D94,D94-E94)</f>
        <v>#VALUE!</v>
      </c>
      <c r="D94" s="40" t="str">
        <f aca="false">VLOOKUP($A94,SWAPLOOK,HLOOKUP(D$2,SWAPLOOK,2,FALSE()),FALSE())</f>
        <v> </v>
      </c>
      <c r="E94" s="40" t="n">
        <f aca="false">VLOOKUP($A94,SWAPLOOK,HLOOKUP(E$2,SWAPLOOK,2,FALSE()),FALSE())</f>
        <v>3.581</v>
      </c>
      <c r="F94" s="40"/>
      <c r="G94" s="40"/>
      <c r="H94" s="40" t="n">
        <v>3.581</v>
      </c>
      <c r="I94" s="40" t="n">
        <v>4.141</v>
      </c>
      <c r="J94" s="40" t="n">
        <v>3.321</v>
      </c>
      <c r="K94" s="40" t="n">
        <v>3.141</v>
      </c>
      <c r="L94" s="40" t="n">
        <v>3.091</v>
      </c>
      <c r="M94" s="40" t="n">
        <v>3.361</v>
      </c>
      <c r="N94" s="40" t="n">
        <v>3.431</v>
      </c>
      <c r="O94" s="40" t="s">
        <v>233</v>
      </c>
      <c r="P94" s="40" t="s">
        <v>233</v>
      </c>
      <c r="Q94" s="38" t="s">
        <v>233</v>
      </c>
      <c r="R94" s="40" t="s">
        <v>233</v>
      </c>
      <c r="S94" s="40" t="n">
        <v>3.37</v>
      </c>
      <c r="T94" s="40" t="s">
        <v>233</v>
      </c>
      <c r="V94" s="41" t="n">
        <f aca="false">I94-$H94</f>
        <v>0.56</v>
      </c>
      <c r="W94" s="41" t="n">
        <f aca="false">J94-$H94</f>
        <v>-0.26</v>
      </c>
      <c r="X94" s="41" t="n">
        <f aca="false">K94-$H94</f>
        <v>-0.44</v>
      </c>
      <c r="Y94" s="41" t="n">
        <f aca="false">L94-$H94</f>
        <v>-0.49</v>
      </c>
      <c r="Z94" s="41" t="n">
        <f aca="false">M94-$H94</f>
        <v>-0.22</v>
      </c>
      <c r="AA94" s="41" t="n">
        <f aca="false">N94-$H94</f>
        <v>-0.15</v>
      </c>
      <c r="AB94" s="41"/>
      <c r="AC94" s="41"/>
      <c r="AD94" s="41"/>
      <c r="AE94" s="41"/>
      <c r="AF94" s="41" t="n">
        <f aca="false">S94-$H94</f>
        <v>-0.211</v>
      </c>
      <c r="AG94" s="41"/>
    </row>
    <row r="95" customFormat="false" ht="12.75" hidden="false" customHeight="false" outlineLevel="0" collapsed="false">
      <c r="A95" s="39" t="n">
        <v>35401</v>
      </c>
      <c r="B95" s="40" t="s">
        <v>156</v>
      </c>
      <c r="C95" s="40" t="e">
        <f aca="false">IF(SWAPFIXED="FIXED",D95,D95-E95)</f>
        <v>#VALUE!</v>
      </c>
      <c r="D95" s="40" t="str">
        <f aca="false">VLOOKUP($A95,SWAPLOOK,HLOOKUP(D$2,SWAPLOOK,2,FALSE()),FALSE())</f>
        <v> </v>
      </c>
      <c r="E95" s="40" t="n">
        <f aca="false">VLOOKUP($A95,SWAPLOOK,HLOOKUP(E$2,SWAPLOOK,2,FALSE()),FALSE())</f>
        <v>3.246</v>
      </c>
      <c r="F95" s="40"/>
      <c r="G95" s="40"/>
      <c r="H95" s="40" t="n">
        <v>3.246</v>
      </c>
      <c r="I95" s="40" t="n">
        <v>3.676</v>
      </c>
      <c r="J95" s="40" t="n">
        <v>3.056</v>
      </c>
      <c r="K95" s="40" t="n">
        <v>2.976</v>
      </c>
      <c r="L95" s="40" t="n">
        <v>2.886</v>
      </c>
      <c r="M95" s="40" t="n">
        <v>3.056</v>
      </c>
      <c r="N95" s="40" t="n">
        <v>3.106</v>
      </c>
      <c r="O95" s="40" t="s">
        <v>233</v>
      </c>
      <c r="P95" s="40" t="s">
        <v>233</v>
      </c>
      <c r="Q95" s="38" t="s">
        <v>233</v>
      </c>
      <c r="R95" s="40" t="s">
        <v>233</v>
      </c>
      <c r="S95" s="40" t="n">
        <v>3.12</v>
      </c>
      <c r="T95" s="40" t="s">
        <v>233</v>
      </c>
      <c r="V95" s="41" t="n">
        <f aca="false">I95-$H95</f>
        <v>0.43</v>
      </c>
      <c r="W95" s="41" t="n">
        <f aca="false">J95-$H95</f>
        <v>-0.19</v>
      </c>
      <c r="X95" s="41" t="n">
        <f aca="false">K95-$H95</f>
        <v>-0.27</v>
      </c>
      <c r="Y95" s="41" t="n">
        <f aca="false">L95-$H95</f>
        <v>-0.36</v>
      </c>
      <c r="Z95" s="41" t="n">
        <f aca="false">M95-$H95</f>
        <v>-0.19</v>
      </c>
      <c r="AA95" s="41" t="n">
        <f aca="false">N95-$H95</f>
        <v>-0.14</v>
      </c>
      <c r="AB95" s="41"/>
      <c r="AC95" s="41"/>
      <c r="AD95" s="41"/>
      <c r="AE95" s="41"/>
      <c r="AF95" s="41" t="n">
        <f aca="false">S95-$H95</f>
        <v>-0.126</v>
      </c>
      <c r="AG95" s="41"/>
    </row>
    <row r="96" customFormat="false" ht="12.75" hidden="false" customHeight="false" outlineLevel="0" collapsed="false">
      <c r="A96" s="39" t="n">
        <v>35402</v>
      </c>
      <c r="B96" s="40" t="s">
        <v>156</v>
      </c>
      <c r="C96" s="40" t="e">
        <f aca="false">IF(SWAPFIXED="FIXED",D96,D96-E96)</f>
        <v>#VALUE!</v>
      </c>
      <c r="D96" s="40" t="str">
        <f aca="false">VLOOKUP($A96,SWAPLOOK,HLOOKUP(D$2,SWAPLOOK,2,FALSE()),FALSE())</f>
        <v> </v>
      </c>
      <c r="E96" s="40" t="n">
        <f aca="false">VLOOKUP($A96,SWAPLOOK,HLOOKUP(E$2,SWAPLOOK,2,FALSE()),FALSE())</f>
        <v>3.364</v>
      </c>
      <c r="F96" s="40"/>
      <c r="G96" s="40"/>
      <c r="H96" s="40" t="n">
        <v>3.364</v>
      </c>
      <c r="I96" s="40" t="n">
        <v>3.814</v>
      </c>
      <c r="J96" s="40" t="n">
        <v>3.154</v>
      </c>
      <c r="K96" s="40" t="n">
        <v>3.144</v>
      </c>
      <c r="L96" s="40" t="n">
        <v>3.064</v>
      </c>
      <c r="M96" s="40" t="n">
        <v>3.174</v>
      </c>
      <c r="N96" s="40" t="n">
        <v>3.224</v>
      </c>
      <c r="O96" s="40" t="s">
        <v>233</v>
      </c>
      <c r="P96" s="40" t="s">
        <v>233</v>
      </c>
      <c r="Q96" s="38" t="s">
        <v>233</v>
      </c>
      <c r="R96" s="40" t="s">
        <v>233</v>
      </c>
      <c r="S96" s="40" t="n">
        <v>3.19</v>
      </c>
      <c r="T96" s="40" t="s">
        <v>233</v>
      </c>
      <c r="V96" s="41" t="n">
        <f aca="false">I96-$H96</f>
        <v>0.45</v>
      </c>
      <c r="W96" s="41" t="n">
        <f aca="false">J96-$H96</f>
        <v>-0.21</v>
      </c>
      <c r="X96" s="41" t="n">
        <f aca="false">K96-$H96</f>
        <v>-0.22</v>
      </c>
      <c r="Y96" s="41" t="n">
        <f aca="false">L96-$H96</f>
        <v>-0.3</v>
      </c>
      <c r="Z96" s="41" t="n">
        <f aca="false">M96-$H96</f>
        <v>-0.19</v>
      </c>
      <c r="AA96" s="41" t="n">
        <f aca="false">N96-$H96</f>
        <v>-0.14</v>
      </c>
      <c r="AB96" s="41"/>
      <c r="AC96" s="41"/>
      <c r="AD96" s="41"/>
      <c r="AE96" s="41"/>
      <c r="AF96" s="41" t="n">
        <f aca="false">S96-$H96</f>
        <v>-0.174</v>
      </c>
      <c r="AG96" s="41"/>
    </row>
    <row r="97" customFormat="false" ht="12.75" hidden="false" customHeight="false" outlineLevel="0" collapsed="false">
      <c r="A97" s="39" t="n">
        <v>35403</v>
      </c>
      <c r="B97" s="40" t="s">
        <v>156</v>
      </c>
      <c r="C97" s="40" t="e">
        <f aca="false">IF(SWAPFIXED="FIXED",D97,D97-E97)</f>
        <v>#VALUE!</v>
      </c>
      <c r="D97" s="40" t="str">
        <f aca="false">VLOOKUP($A97,SWAPLOOK,HLOOKUP(D$2,SWAPLOOK,2,FALSE()),FALSE())</f>
        <v> </v>
      </c>
      <c r="E97" s="40" t="n">
        <f aca="false">VLOOKUP($A97,SWAPLOOK,HLOOKUP(E$2,SWAPLOOK,2,FALSE()),FALSE())</f>
        <v>3.505</v>
      </c>
      <c r="F97" s="40"/>
      <c r="G97" s="40"/>
      <c r="H97" s="40" t="n">
        <v>3.505</v>
      </c>
      <c r="I97" s="40" t="n">
        <v>4.035</v>
      </c>
      <c r="J97" s="40" t="n">
        <v>3.305</v>
      </c>
      <c r="K97" s="40" t="n">
        <v>3.375</v>
      </c>
      <c r="L97" s="40" t="n">
        <v>3.265</v>
      </c>
      <c r="M97" s="40" t="n">
        <v>3.315</v>
      </c>
      <c r="N97" s="40" t="n">
        <v>3.355</v>
      </c>
      <c r="O97" s="40" t="s">
        <v>233</v>
      </c>
      <c r="P97" s="40" t="s">
        <v>233</v>
      </c>
      <c r="Q97" s="38" t="s">
        <v>233</v>
      </c>
      <c r="R97" s="40" t="s">
        <v>233</v>
      </c>
      <c r="S97" s="40" t="n">
        <v>3.33</v>
      </c>
      <c r="T97" s="40" t="s">
        <v>233</v>
      </c>
      <c r="V97" s="41" t="n">
        <f aca="false">I97-$H97</f>
        <v>0.53</v>
      </c>
      <c r="W97" s="41" t="n">
        <f aca="false">J97-$H97</f>
        <v>-0.2</v>
      </c>
      <c r="X97" s="41" t="n">
        <f aca="false">K97-$H97</f>
        <v>-0.13</v>
      </c>
      <c r="Y97" s="41" t="n">
        <f aca="false">L97-$H97</f>
        <v>-0.24</v>
      </c>
      <c r="Z97" s="41" t="n">
        <f aca="false">M97-$H97</f>
        <v>-0.19</v>
      </c>
      <c r="AA97" s="41" t="n">
        <f aca="false">N97-$H97</f>
        <v>-0.15</v>
      </c>
      <c r="AB97" s="41"/>
      <c r="AC97" s="41"/>
      <c r="AD97" s="41"/>
      <c r="AE97" s="41"/>
      <c r="AF97" s="41" t="n">
        <f aca="false">S97-$H97</f>
        <v>-0.175</v>
      </c>
      <c r="AG97" s="41"/>
    </row>
    <row r="98" customFormat="false" ht="12.75" hidden="false" customHeight="false" outlineLevel="0" collapsed="false">
      <c r="A98" s="39" t="n">
        <v>35404</v>
      </c>
      <c r="B98" s="40" t="s">
        <v>156</v>
      </c>
      <c r="C98" s="40" t="e">
        <f aca="false">IF(SWAPFIXED="FIXED",D98,D98-E98)</f>
        <v>#VALUE!</v>
      </c>
      <c r="D98" s="40" t="str">
        <f aca="false">VLOOKUP($A98,SWAPLOOK,HLOOKUP(D$2,SWAPLOOK,2,FALSE()),FALSE())</f>
        <v> </v>
      </c>
      <c r="E98" s="40" t="n">
        <f aca="false">VLOOKUP($A98,SWAPLOOK,HLOOKUP(E$2,SWAPLOOK,2,FALSE()),FALSE())</f>
        <v>3.784</v>
      </c>
      <c r="F98" s="40"/>
      <c r="G98" s="40"/>
      <c r="H98" s="40" t="n">
        <v>3.784</v>
      </c>
      <c r="I98" s="40" t="n">
        <v>4.304</v>
      </c>
      <c r="J98" s="40" t="n">
        <v>3.524</v>
      </c>
      <c r="K98" s="40" t="n">
        <v>3.484</v>
      </c>
      <c r="L98" s="40" t="n">
        <v>3.414</v>
      </c>
      <c r="M98" s="40" t="n">
        <v>3.604</v>
      </c>
      <c r="N98" s="40" t="n">
        <v>3.644</v>
      </c>
      <c r="O98" s="40" t="s">
        <v>233</v>
      </c>
      <c r="P98" s="40" t="s">
        <v>233</v>
      </c>
      <c r="Q98" s="38" t="s">
        <v>233</v>
      </c>
      <c r="R98" s="40" t="s">
        <v>233</v>
      </c>
      <c r="S98" s="40" t="n">
        <v>3.615</v>
      </c>
      <c r="T98" s="40" t="s">
        <v>233</v>
      </c>
      <c r="V98" s="41" t="n">
        <f aca="false">I98-$H98</f>
        <v>0.52</v>
      </c>
      <c r="W98" s="41" t="n">
        <f aca="false">J98-$H98</f>
        <v>-0.26</v>
      </c>
      <c r="X98" s="41" t="n">
        <f aca="false">K98-$H98</f>
        <v>-0.3</v>
      </c>
      <c r="Y98" s="41" t="n">
        <f aca="false">L98-$H98</f>
        <v>-0.37</v>
      </c>
      <c r="Z98" s="41" t="n">
        <f aca="false">M98-$H98</f>
        <v>-0.18</v>
      </c>
      <c r="AA98" s="41" t="n">
        <f aca="false">N98-$H98</f>
        <v>-0.14</v>
      </c>
      <c r="AB98" s="41"/>
      <c r="AC98" s="41"/>
      <c r="AD98" s="41"/>
      <c r="AE98" s="41"/>
      <c r="AF98" s="41" t="n">
        <f aca="false">S98-$H98</f>
        <v>-0.169</v>
      </c>
      <c r="AG98" s="41"/>
    </row>
    <row r="99" customFormat="false" ht="12.75" hidden="false" customHeight="false" outlineLevel="0" collapsed="false">
      <c r="A99" s="39" t="n">
        <v>35405</v>
      </c>
      <c r="B99" s="40" t="s">
        <v>156</v>
      </c>
      <c r="C99" s="40" t="e">
        <f aca="false">IF(SWAPFIXED="FIXED",D99,D99-E99)</f>
        <v>#VALUE!</v>
      </c>
      <c r="D99" s="40" t="str">
        <f aca="false">VLOOKUP($A99,SWAPLOOK,HLOOKUP(D$2,SWAPLOOK,2,FALSE()),FALSE())</f>
        <v> </v>
      </c>
      <c r="E99" s="40" t="n">
        <f aca="false">VLOOKUP($A99,SWAPLOOK,HLOOKUP(E$2,SWAPLOOK,2,FALSE()),FALSE())</f>
        <v>3.487</v>
      </c>
      <c r="F99" s="40"/>
      <c r="G99" s="40"/>
      <c r="H99" s="40" t="n">
        <v>3.487</v>
      </c>
      <c r="I99" s="40" t="n">
        <v>4.007</v>
      </c>
      <c r="J99" s="40" t="n">
        <v>3.327</v>
      </c>
      <c r="K99" s="40" t="n">
        <v>3.307</v>
      </c>
      <c r="L99" s="40" t="n">
        <v>3.257</v>
      </c>
      <c r="M99" s="40" t="n">
        <v>3.307</v>
      </c>
      <c r="N99" s="40" t="n">
        <v>3.347</v>
      </c>
      <c r="O99" s="40" t="s">
        <v>233</v>
      </c>
      <c r="P99" s="40" t="s">
        <v>233</v>
      </c>
      <c r="Q99" s="38" t="s">
        <v>233</v>
      </c>
      <c r="R99" s="40" t="s">
        <v>233</v>
      </c>
      <c r="S99" s="40" t="n">
        <v>3.35</v>
      </c>
      <c r="T99" s="40" t="s">
        <v>233</v>
      </c>
      <c r="V99" s="41" t="n">
        <f aca="false">I99-$H99</f>
        <v>0.520000000000001</v>
      </c>
      <c r="W99" s="41" t="n">
        <f aca="false">J99-$H99</f>
        <v>-0.16</v>
      </c>
      <c r="X99" s="41" t="n">
        <f aca="false">K99-$H99</f>
        <v>-0.18</v>
      </c>
      <c r="Y99" s="41" t="n">
        <f aca="false">L99-$H99</f>
        <v>-0.23</v>
      </c>
      <c r="Z99" s="41" t="n">
        <f aca="false">M99-$H99</f>
        <v>-0.18</v>
      </c>
      <c r="AA99" s="41" t="n">
        <f aca="false">N99-$H99</f>
        <v>-0.14</v>
      </c>
      <c r="AB99" s="41"/>
      <c r="AC99" s="41"/>
      <c r="AD99" s="41"/>
      <c r="AE99" s="41"/>
      <c r="AF99" s="41" t="n">
        <f aca="false">S99-$H99</f>
        <v>-0.137</v>
      </c>
      <c r="AG99" s="41"/>
    </row>
    <row r="100" customFormat="false" ht="12.75" hidden="false" customHeight="false" outlineLevel="0" collapsed="false">
      <c r="A100" s="39" t="n">
        <v>35408</v>
      </c>
      <c r="B100" s="40" t="s">
        <v>156</v>
      </c>
      <c r="C100" s="40" t="e">
        <f aca="false">IF(SWAPFIXED="FIXED",D100,D100-E100)</f>
        <v>#VALUE!</v>
      </c>
      <c r="D100" s="40" t="str">
        <f aca="false">VLOOKUP($A100,SWAPLOOK,HLOOKUP(D$2,SWAPLOOK,2,FALSE()),FALSE())</f>
        <v> </v>
      </c>
      <c r="E100" s="40" t="n">
        <f aca="false">VLOOKUP($A100,SWAPLOOK,HLOOKUP(E$2,SWAPLOOK,2,FALSE()),FALSE())</f>
        <v>3.222</v>
      </c>
      <c r="F100" s="40"/>
      <c r="G100" s="40"/>
      <c r="H100" s="40" t="n">
        <v>3.222</v>
      </c>
      <c r="I100" s="40" t="n">
        <v>3.682</v>
      </c>
      <c r="J100" s="40" t="n">
        <v>3.082</v>
      </c>
      <c r="K100" s="40" t="n">
        <v>3.092</v>
      </c>
      <c r="L100" s="40" t="n">
        <v>3.082</v>
      </c>
      <c r="M100" s="40" t="n">
        <v>3.062</v>
      </c>
      <c r="N100" s="40" t="n">
        <v>3.092</v>
      </c>
      <c r="O100" s="40" t="s">
        <v>233</v>
      </c>
      <c r="P100" s="40" t="s">
        <v>233</v>
      </c>
      <c r="Q100" s="38" t="s">
        <v>233</v>
      </c>
      <c r="R100" s="40" t="s">
        <v>233</v>
      </c>
      <c r="S100" s="40" t="n">
        <v>3.095</v>
      </c>
      <c r="T100" s="40" t="s">
        <v>233</v>
      </c>
      <c r="V100" s="41" t="n">
        <f aca="false">I100-$H100</f>
        <v>0.46</v>
      </c>
      <c r="W100" s="41" t="n">
        <f aca="false">J100-$H100</f>
        <v>-0.14</v>
      </c>
      <c r="X100" s="41" t="n">
        <f aca="false">K100-$H100</f>
        <v>-0.13</v>
      </c>
      <c r="Y100" s="41" t="n">
        <f aca="false">L100-$H100</f>
        <v>-0.14</v>
      </c>
      <c r="Z100" s="41" t="n">
        <f aca="false">M100-$H100</f>
        <v>-0.16</v>
      </c>
      <c r="AA100" s="41" t="n">
        <f aca="false">N100-$H100</f>
        <v>-0.13</v>
      </c>
      <c r="AB100" s="41"/>
      <c r="AC100" s="41"/>
      <c r="AD100" s="41"/>
      <c r="AE100" s="41"/>
      <c r="AF100" s="41" t="n">
        <f aca="false">S100-$H100</f>
        <v>-0.127</v>
      </c>
      <c r="AG100" s="41"/>
    </row>
    <row r="101" customFormat="false" ht="12.75" hidden="false" customHeight="false" outlineLevel="0" collapsed="false">
      <c r="A101" s="39" t="n">
        <v>35409</v>
      </c>
      <c r="B101" s="40" t="s">
        <v>156</v>
      </c>
      <c r="C101" s="40" t="e">
        <f aca="false">IF(SWAPFIXED="FIXED",D101,D101-E101)</f>
        <v>#VALUE!</v>
      </c>
      <c r="D101" s="40" t="str">
        <f aca="false">VLOOKUP($A101,SWAPLOOK,HLOOKUP(D$2,SWAPLOOK,2,FALSE()),FALSE())</f>
        <v> </v>
      </c>
      <c r="E101" s="40" t="n">
        <f aca="false">VLOOKUP($A101,SWAPLOOK,HLOOKUP(E$2,SWAPLOOK,2,FALSE()),FALSE())</f>
        <v>3.396</v>
      </c>
      <c r="F101" s="40"/>
      <c r="G101" s="40"/>
      <c r="H101" s="40" t="n">
        <v>3.396</v>
      </c>
      <c r="I101" s="40" t="n">
        <v>3.836</v>
      </c>
      <c r="J101" s="40" t="n">
        <v>3.216</v>
      </c>
      <c r="K101" s="40" t="n">
        <v>3.196</v>
      </c>
      <c r="L101" s="40" t="n">
        <v>3.146</v>
      </c>
      <c r="M101" s="40" t="n">
        <v>3.226</v>
      </c>
      <c r="N101" s="40" t="n">
        <v>3.266</v>
      </c>
      <c r="O101" s="40" t="s">
        <v>233</v>
      </c>
      <c r="P101" s="40" t="s">
        <v>233</v>
      </c>
      <c r="Q101" s="38" t="s">
        <v>233</v>
      </c>
      <c r="R101" s="40" t="s">
        <v>233</v>
      </c>
      <c r="S101" s="40" t="n">
        <v>3.255</v>
      </c>
      <c r="T101" s="40" t="s">
        <v>233</v>
      </c>
      <c r="V101" s="41" t="n">
        <f aca="false">I101-$H101</f>
        <v>0.44</v>
      </c>
      <c r="W101" s="41" t="n">
        <f aca="false">J101-$H101</f>
        <v>-0.18</v>
      </c>
      <c r="X101" s="41" t="n">
        <f aca="false">K101-$H101</f>
        <v>-0.2</v>
      </c>
      <c r="Y101" s="41" t="n">
        <f aca="false">L101-$H101</f>
        <v>-0.25</v>
      </c>
      <c r="Z101" s="41" t="n">
        <f aca="false">M101-$H101</f>
        <v>-0.17</v>
      </c>
      <c r="AA101" s="41" t="n">
        <f aca="false">N101-$H101</f>
        <v>-0.13</v>
      </c>
      <c r="AB101" s="41"/>
      <c r="AC101" s="41"/>
      <c r="AD101" s="41"/>
      <c r="AE101" s="41"/>
      <c r="AF101" s="41" t="n">
        <f aca="false">S101-$H101</f>
        <v>-0.141</v>
      </c>
      <c r="AG101" s="41"/>
    </row>
    <row r="102" customFormat="false" ht="12.75" hidden="false" customHeight="false" outlineLevel="0" collapsed="false">
      <c r="A102" s="39" t="n">
        <v>35410</v>
      </c>
      <c r="B102" s="40" t="s">
        <v>156</v>
      </c>
      <c r="C102" s="40" t="e">
        <f aca="false">IF(SWAPFIXED="FIXED",D102,D102-E102)</f>
        <v>#VALUE!</v>
      </c>
      <c r="D102" s="40" t="str">
        <f aca="false">VLOOKUP($A102,SWAPLOOK,HLOOKUP(D$2,SWAPLOOK,2,FALSE()),FALSE())</f>
        <v> </v>
      </c>
      <c r="E102" s="40" t="n">
        <f aca="false">VLOOKUP($A102,SWAPLOOK,HLOOKUP(E$2,SWAPLOOK,2,FALSE()),FALSE())</f>
        <v>3.493</v>
      </c>
      <c r="F102" s="40"/>
      <c r="G102" s="40"/>
      <c r="H102" s="40" t="n">
        <v>3.493</v>
      </c>
      <c r="I102" s="40" t="n">
        <v>3.893</v>
      </c>
      <c r="J102" s="40" t="n">
        <v>3.303</v>
      </c>
      <c r="K102" s="40" t="n">
        <v>3.213</v>
      </c>
      <c r="L102" s="40" t="n">
        <v>3.163</v>
      </c>
      <c r="M102" s="40" t="n">
        <v>3.333</v>
      </c>
      <c r="N102" s="40" t="n">
        <v>3.373</v>
      </c>
      <c r="O102" s="40" t="s">
        <v>233</v>
      </c>
      <c r="P102" s="40" t="s">
        <v>233</v>
      </c>
      <c r="Q102" s="38" t="s">
        <v>233</v>
      </c>
      <c r="R102" s="40" t="s">
        <v>233</v>
      </c>
      <c r="S102" s="40" t="n">
        <v>3.345</v>
      </c>
      <c r="T102" s="40" t="s">
        <v>233</v>
      </c>
      <c r="V102" s="41" t="n">
        <f aca="false">I102-$H102</f>
        <v>0.4</v>
      </c>
      <c r="W102" s="41" t="n">
        <f aca="false">J102-$H102</f>
        <v>-0.19</v>
      </c>
      <c r="X102" s="41" t="n">
        <f aca="false">K102-$H102</f>
        <v>-0.28</v>
      </c>
      <c r="Y102" s="41" t="n">
        <f aca="false">L102-$H102</f>
        <v>-0.33</v>
      </c>
      <c r="Z102" s="41" t="n">
        <f aca="false">M102-$H102</f>
        <v>-0.16</v>
      </c>
      <c r="AA102" s="41" t="n">
        <f aca="false">N102-$H102</f>
        <v>-0.12</v>
      </c>
      <c r="AB102" s="41"/>
      <c r="AC102" s="41"/>
      <c r="AD102" s="41"/>
      <c r="AE102" s="41"/>
      <c r="AF102" s="41" t="n">
        <f aca="false">S102-$H102</f>
        <v>-0.148</v>
      </c>
      <c r="AG102" s="41"/>
    </row>
    <row r="103" customFormat="false" ht="12.75" hidden="false" customHeight="false" outlineLevel="0" collapsed="false">
      <c r="A103" s="39" t="n">
        <v>35411</v>
      </c>
      <c r="B103" s="40" t="s">
        <v>156</v>
      </c>
      <c r="C103" s="40" t="e">
        <f aca="false">IF(SWAPFIXED="FIXED",D103,D103-E103)</f>
        <v>#VALUE!</v>
      </c>
      <c r="D103" s="40" t="str">
        <f aca="false">VLOOKUP($A103,SWAPLOOK,HLOOKUP(D$2,SWAPLOOK,2,FALSE()),FALSE())</f>
        <v> </v>
      </c>
      <c r="E103" s="40" t="n">
        <f aca="false">VLOOKUP($A103,SWAPLOOK,HLOOKUP(E$2,SWAPLOOK,2,FALSE()),FALSE())</f>
        <v>3.529</v>
      </c>
      <c r="F103" s="40"/>
      <c r="G103" s="40"/>
      <c r="H103" s="40" t="n">
        <v>3.529</v>
      </c>
      <c r="I103" s="40" t="n">
        <v>3.939</v>
      </c>
      <c r="J103" s="40" t="n">
        <v>3.339</v>
      </c>
      <c r="K103" s="40" t="n">
        <v>3.289</v>
      </c>
      <c r="L103" s="40" t="n">
        <v>3.199</v>
      </c>
      <c r="M103" s="40" t="n">
        <v>3.369</v>
      </c>
      <c r="N103" s="40" t="n">
        <v>3.419</v>
      </c>
      <c r="O103" s="40" t="s">
        <v>233</v>
      </c>
      <c r="P103" s="40" t="s">
        <v>233</v>
      </c>
      <c r="Q103" s="38" t="s">
        <v>233</v>
      </c>
      <c r="R103" s="40" t="s">
        <v>233</v>
      </c>
      <c r="S103" s="40" t="n">
        <v>3.43</v>
      </c>
      <c r="T103" s="40" t="s">
        <v>233</v>
      </c>
      <c r="V103" s="41" t="n">
        <f aca="false">I103-$H103</f>
        <v>0.41</v>
      </c>
      <c r="W103" s="41" t="n">
        <f aca="false">J103-$H103</f>
        <v>-0.19</v>
      </c>
      <c r="X103" s="41" t="n">
        <f aca="false">K103-$H103</f>
        <v>-0.24</v>
      </c>
      <c r="Y103" s="41" t="n">
        <f aca="false">L103-$H103</f>
        <v>-0.33</v>
      </c>
      <c r="Z103" s="41" t="n">
        <f aca="false">M103-$H103</f>
        <v>-0.16</v>
      </c>
      <c r="AA103" s="41" t="n">
        <f aca="false">N103-$H103</f>
        <v>-0.11</v>
      </c>
      <c r="AB103" s="41"/>
      <c r="AC103" s="41"/>
      <c r="AD103" s="41"/>
      <c r="AE103" s="41"/>
      <c r="AF103" s="41" t="n">
        <f aca="false">S103-$H103</f>
        <v>-0.0989999999999998</v>
      </c>
      <c r="AG103" s="41"/>
    </row>
    <row r="104" customFormat="false" ht="12.75" hidden="false" customHeight="false" outlineLevel="0" collapsed="false">
      <c r="A104" s="39" t="n">
        <v>35412</v>
      </c>
      <c r="B104" s="40" t="s">
        <v>156</v>
      </c>
      <c r="C104" s="40" t="e">
        <f aca="false">IF(SWAPFIXED="FIXED",D104,D104-E104)</f>
        <v>#VALUE!</v>
      </c>
      <c r="D104" s="40" t="str">
        <f aca="false">VLOOKUP($A104,SWAPLOOK,HLOOKUP(D$2,SWAPLOOK,2,FALSE()),FALSE())</f>
        <v> </v>
      </c>
      <c r="E104" s="40" t="n">
        <f aca="false">VLOOKUP($A104,SWAPLOOK,HLOOKUP(E$2,SWAPLOOK,2,FALSE()),FALSE())</f>
        <v>3.851</v>
      </c>
      <c r="F104" s="40"/>
      <c r="G104" s="40"/>
      <c r="H104" s="40" t="n">
        <v>3.851</v>
      </c>
      <c r="I104" s="40" t="n">
        <v>4.321</v>
      </c>
      <c r="J104" s="40" t="n">
        <v>3.691</v>
      </c>
      <c r="K104" s="40" t="n">
        <v>3.511</v>
      </c>
      <c r="L104" s="40" t="n">
        <v>3.441</v>
      </c>
      <c r="M104" s="40" t="n">
        <v>3.701</v>
      </c>
      <c r="N104" s="40" t="n">
        <v>3.741</v>
      </c>
      <c r="O104" s="40" t="s">
        <v>233</v>
      </c>
      <c r="P104" s="40" t="s">
        <v>233</v>
      </c>
      <c r="Q104" s="38" t="s">
        <v>233</v>
      </c>
      <c r="R104" s="40" t="s">
        <v>233</v>
      </c>
      <c r="S104" s="40" t="n">
        <v>3.67</v>
      </c>
      <c r="T104" s="40" t="s">
        <v>233</v>
      </c>
      <c r="V104" s="41" t="n">
        <f aca="false">I104-$H104</f>
        <v>0.47</v>
      </c>
      <c r="W104" s="41" t="n">
        <f aca="false">J104-$H104</f>
        <v>-0.16</v>
      </c>
      <c r="X104" s="41" t="n">
        <f aca="false">K104-$H104</f>
        <v>-0.34</v>
      </c>
      <c r="Y104" s="41" t="n">
        <f aca="false">L104-$H104</f>
        <v>-0.41</v>
      </c>
      <c r="Z104" s="41" t="n">
        <f aca="false">M104-$H104</f>
        <v>-0.15</v>
      </c>
      <c r="AA104" s="41" t="n">
        <f aca="false">N104-$H104</f>
        <v>-0.11</v>
      </c>
      <c r="AB104" s="41"/>
      <c r="AC104" s="41"/>
      <c r="AD104" s="41"/>
      <c r="AE104" s="41"/>
      <c r="AF104" s="41" t="n">
        <f aca="false">S104-$H104</f>
        <v>-0.181</v>
      </c>
      <c r="AG104" s="41"/>
    </row>
    <row r="105" customFormat="false" ht="12.75" hidden="false" customHeight="false" outlineLevel="0" collapsed="false">
      <c r="A105" s="39" t="n">
        <v>35415</v>
      </c>
      <c r="B105" s="40" t="s">
        <v>156</v>
      </c>
      <c r="C105" s="40" t="e">
        <f aca="false">IF(SWAPFIXED="FIXED",D105,D105-E105)</f>
        <v>#VALUE!</v>
      </c>
      <c r="D105" s="40" t="str">
        <f aca="false">VLOOKUP($A105,SWAPLOOK,HLOOKUP(D$2,SWAPLOOK,2,FALSE()),FALSE())</f>
        <v> </v>
      </c>
      <c r="E105" s="40" t="n">
        <f aca="false">VLOOKUP($A105,SWAPLOOK,HLOOKUP(E$2,SWAPLOOK,2,FALSE()),FALSE())</f>
        <v>4.467</v>
      </c>
      <c r="F105" s="40"/>
      <c r="G105" s="40"/>
      <c r="H105" s="40" t="n">
        <v>4.467</v>
      </c>
      <c r="I105" s="40" t="n">
        <v>4.937</v>
      </c>
      <c r="J105" s="40" t="n">
        <v>4.297</v>
      </c>
      <c r="K105" s="40" t="n">
        <v>4.277</v>
      </c>
      <c r="L105" s="40" t="n">
        <v>4.187</v>
      </c>
      <c r="M105" s="40" t="n">
        <v>4.327</v>
      </c>
      <c r="N105" s="40" t="n">
        <v>4.367</v>
      </c>
      <c r="O105" s="40" t="s">
        <v>233</v>
      </c>
      <c r="P105" s="40" t="s">
        <v>233</v>
      </c>
      <c r="Q105" s="38" t="s">
        <v>233</v>
      </c>
      <c r="R105" s="40" t="s">
        <v>233</v>
      </c>
      <c r="S105" s="40" t="n">
        <v>4.3</v>
      </c>
      <c r="T105" s="40" t="s">
        <v>233</v>
      </c>
      <c r="V105" s="41" t="n">
        <f aca="false">I105-$H105</f>
        <v>0.47</v>
      </c>
      <c r="W105" s="41" t="n">
        <f aca="false">J105-$H105</f>
        <v>-0.17</v>
      </c>
      <c r="X105" s="41" t="n">
        <f aca="false">K105-$H105</f>
        <v>-0.19</v>
      </c>
      <c r="Y105" s="41" t="n">
        <f aca="false">L105-$H105</f>
        <v>-0.28</v>
      </c>
      <c r="Z105" s="41" t="n">
        <f aca="false">M105-$H105</f>
        <v>-0.14</v>
      </c>
      <c r="AA105" s="41" t="n">
        <f aca="false">N105-$H105</f>
        <v>-0.0999999999999996</v>
      </c>
      <c r="AB105" s="41"/>
      <c r="AC105" s="41"/>
      <c r="AD105" s="41"/>
      <c r="AE105" s="41"/>
      <c r="AF105" s="41" t="n">
        <f aca="false">S105-$H105</f>
        <v>-0.167</v>
      </c>
      <c r="AG105" s="41"/>
    </row>
    <row r="106" customFormat="false" ht="12.75" hidden="false" customHeight="false" outlineLevel="0" collapsed="false">
      <c r="A106" s="39" t="n">
        <v>35416</v>
      </c>
      <c r="B106" s="40" t="s">
        <v>156</v>
      </c>
      <c r="C106" s="40" t="e">
        <f aca="false">IF(SWAPFIXED="FIXED",D106,D106-E106)</f>
        <v>#VALUE!</v>
      </c>
      <c r="D106" s="40" t="str">
        <f aca="false">VLOOKUP($A106,SWAPLOOK,HLOOKUP(D$2,SWAPLOOK,2,FALSE()),FALSE())</f>
        <v> </v>
      </c>
      <c r="E106" s="40" t="n">
        <f aca="false">VLOOKUP($A106,SWAPLOOK,HLOOKUP(E$2,SWAPLOOK,2,FALSE()),FALSE())</f>
        <v>4.17</v>
      </c>
      <c r="F106" s="40"/>
      <c r="G106" s="40"/>
      <c r="H106" s="40" t="n">
        <v>4.17</v>
      </c>
      <c r="I106" s="40" t="n">
        <v>4.59</v>
      </c>
      <c r="J106" s="40" t="n">
        <v>4.01</v>
      </c>
      <c r="K106" s="40" t="n">
        <v>4.1</v>
      </c>
      <c r="L106" s="40" t="n">
        <v>4.09</v>
      </c>
      <c r="M106" s="40" t="n">
        <v>4.04</v>
      </c>
      <c r="N106" s="40" t="n">
        <v>4.07</v>
      </c>
      <c r="O106" s="40" t="s">
        <v>233</v>
      </c>
      <c r="P106" s="40" t="s">
        <v>233</v>
      </c>
      <c r="Q106" s="38" t="s">
        <v>233</v>
      </c>
      <c r="R106" s="40" t="s">
        <v>233</v>
      </c>
      <c r="S106" s="40" t="n">
        <v>4.1</v>
      </c>
      <c r="T106" s="40" t="s">
        <v>233</v>
      </c>
      <c r="V106" s="41" t="n">
        <f aca="false">I106-$H106</f>
        <v>0.42</v>
      </c>
      <c r="W106" s="41" t="n">
        <f aca="false">J106-$H106</f>
        <v>-0.16</v>
      </c>
      <c r="X106" s="41" t="n">
        <f aca="false">K106-$H106</f>
        <v>-0.0700000000000003</v>
      </c>
      <c r="Y106" s="41" t="n">
        <f aca="false">L106-$H106</f>
        <v>-0.0800000000000001</v>
      </c>
      <c r="Z106" s="41" t="n">
        <f aca="false">M106-$H106</f>
        <v>-0.13</v>
      </c>
      <c r="AA106" s="41" t="n">
        <f aca="false">N106-$H106</f>
        <v>-0.0999999999999996</v>
      </c>
      <c r="AB106" s="41"/>
      <c r="AC106" s="41"/>
      <c r="AD106" s="41"/>
      <c r="AE106" s="41"/>
      <c r="AF106" s="41" t="n">
        <f aca="false">S106-$H106</f>
        <v>-0.0700000000000003</v>
      </c>
      <c r="AG106" s="41"/>
    </row>
    <row r="107" customFormat="false" ht="12.75" hidden="false" customHeight="false" outlineLevel="0" collapsed="false">
      <c r="A107" s="39" t="n">
        <v>35417</v>
      </c>
      <c r="B107" s="40" t="s">
        <v>156</v>
      </c>
      <c r="C107" s="40" t="e">
        <f aca="false">IF(SWAPFIXED="FIXED",D107,D107-E107)</f>
        <v>#VALUE!</v>
      </c>
      <c r="D107" s="40" t="str">
        <f aca="false">VLOOKUP($A107,SWAPLOOK,HLOOKUP(D$2,SWAPLOOK,2,FALSE()),FALSE())</f>
        <v> </v>
      </c>
      <c r="E107" s="40" t="n">
        <f aca="false">VLOOKUP($A107,SWAPLOOK,HLOOKUP(E$2,SWAPLOOK,2,FALSE()),FALSE())</f>
        <v>4.075</v>
      </c>
      <c r="F107" s="40"/>
      <c r="G107" s="40"/>
      <c r="H107" s="40" t="n">
        <v>4.075</v>
      </c>
      <c r="I107" s="40" t="n">
        <v>4.465</v>
      </c>
      <c r="J107" s="40" t="n">
        <v>3.935</v>
      </c>
      <c r="K107" s="40" t="n">
        <v>3.945</v>
      </c>
      <c r="L107" s="40" t="n">
        <v>3.915</v>
      </c>
      <c r="M107" s="40" t="n">
        <v>3.975</v>
      </c>
      <c r="N107" s="40" t="n">
        <v>3.985</v>
      </c>
      <c r="O107" s="40" t="s">
        <v>233</v>
      </c>
      <c r="P107" s="40" t="s">
        <v>233</v>
      </c>
      <c r="Q107" s="38" t="s">
        <v>233</v>
      </c>
      <c r="R107" s="40" t="s">
        <v>233</v>
      </c>
      <c r="S107" s="40" t="n">
        <v>3.985</v>
      </c>
      <c r="T107" s="40" t="s">
        <v>233</v>
      </c>
      <c r="V107" s="41" t="n">
        <f aca="false">I107-$H107</f>
        <v>0.39</v>
      </c>
      <c r="W107" s="41" t="n">
        <f aca="false">J107-$H107</f>
        <v>-0.14</v>
      </c>
      <c r="X107" s="41" t="n">
        <f aca="false">K107-$H107</f>
        <v>-0.13</v>
      </c>
      <c r="Y107" s="41" t="n">
        <f aca="false">L107-$H107</f>
        <v>-0.16</v>
      </c>
      <c r="Z107" s="41" t="n">
        <f aca="false">M107-$H107</f>
        <v>-0.1</v>
      </c>
      <c r="AA107" s="41" t="n">
        <f aca="false">N107-$H107</f>
        <v>-0.0900000000000003</v>
      </c>
      <c r="AB107" s="41"/>
      <c r="AC107" s="41"/>
      <c r="AD107" s="41"/>
      <c r="AE107" s="41"/>
      <c r="AF107" s="41" t="n">
        <f aca="false">S107-$H107</f>
        <v>-0.0900000000000003</v>
      </c>
      <c r="AG107" s="41"/>
    </row>
    <row r="108" customFormat="false" ht="12.75" hidden="false" customHeight="false" outlineLevel="0" collapsed="false">
      <c r="A108" s="39" t="n">
        <v>35418</v>
      </c>
      <c r="B108" s="40" t="s">
        <v>156</v>
      </c>
      <c r="C108" s="40" t="e">
        <f aca="false">IF(SWAPFIXED="FIXED",D108,D108-E108)</f>
        <v>#VALUE!</v>
      </c>
      <c r="D108" s="40" t="str">
        <f aca="false">VLOOKUP($A108,SWAPLOOK,HLOOKUP(D$2,SWAPLOOK,2,FALSE()),FALSE())</f>
        <v> </v>
      </c>
      <c r="E108" s="40" t="n">
        <f aca="false">VLOOKUP($A108,SWAPLOOK,HLOOKUP(E$2,SWAPLOOK,2,FALSE()),FALSE())</f>
        <v>4.409</v>
      </c>
      <c r="F108" s="40"/>
      <c r="G108" s="40"/>
      <c r="H108" s="40" t="n">
        <v>4.409</v>
      </c>
      <c r="I108" s="40" t="n">
        <v>4.779</v>
      </c>
      <c r="J108" s="40" t="n">
        <v>4.279</v>
      </c>
      <c r="K108" s="40" t="n">
        <v>4.199</v>
      </c>
      <c r="L108" s="40" t="n">
        <v>4.169</v>
      </c>
      <c r="M108" s="40" t="n">
        <v>4.319</v>
      </c>
      <c r="N108" s="40" t="n">
        <v>4.319</v>
      </c>
      <c r="O108" s="40" t="s">
        <v>233</v>
      </c>
      <c r="P108" s="40" t="s">
        <v>233</v>
      </c>
      <c r="Q108" s="38" t="s">
        <v>233</v>
      </c>
      <c r="R108" s="40" t="s">
        <v>233</v>
      </c>
      <c r="S108" s="40" t="n">
        <v>4.33</v>
      </c>
      <c r="T108" s="40" t="s">
        <v>233</v>
      </c>
      <c r="V108" s="41" t="n">
        <f aca="false">I108-$H108</f>
        <v>0.37</v>
      </c>
      <c r="W108" s="41" t="n">
        <f aca="false">J108-$H108</f>
        <v>-0.13</v>
      </c>
      <c r="X108" s="41" t="n">
        <f aca="false">K108-$H108</f>
        <v>-0.21</v>
      </c>
      <c r="Y108" s="41" t="n">
        <f aca="false">L108-$H108</f>
        <v>-0.24</v>
      </c>
      <c r="Z108" s="41" t="n">
        <f aca="false">M108-$H108</f>
        <v>-0.0899999999999999</v>
      </c>
      <c r="AA108" s="41" t="n">
        <f aca="false">N108-$H108</f>
        <v>-0.0899999999999999</v>
      </c>
      <c r="AB108" s="41"/>
      <c r="AC108" s="41"/>
      <c r="AD108" s="41"/>
      <c r="AE108" s="41"/>
      <c r="AF108" s="41" t="n">
        <f aca="false">S108-$H108</f>
        <v>-0.0789999999999997</v>
      </c>
      <c r="AG108" s="41"/>
    </row>
    <row r="109" customFormat="false" ht="12.75" hidden="false" customHeight="false" outlineLevel="0" collapsed="false">
      <c r="A109" s="39" t="n">
        <v>35419</v>
      </c>
      <c r="B109" s="40" t="s">
        <v>156</v>
      </c>
      <c r="C109" s="40" t="e">
        <f aca="false">IF(SWAPFIXED="FIXED",D109,D109-E109)</f>
        <v>#VALUE!</v>
      </c>
      <c r="D109" s="40" t="str">
        <f aca="false">VLOOKUP($A109,SWAPLOOK,HLOOKUP(D$2,SWAPLOOK,2,FALSE()),FALSE())</f>
        <v> </v>
      </c>
      <c r="E109" s="40" t="n">
        <f aca="false">VLOOKUP($A109,SWAPLOOK,HLOOKUP(E$2,SWAPLOOK,2,FALSE()),FALSE())</f>
        <v>4.573</v>
      </c>
      <c r="F109" s="40"/>
      <c r="G109" s="40"/>
      <c r="H109" s="40" t="n">
        <v>4.573</v>
      </c>
      <c r="I109" s="40" t="n">
        <v>4.923</v>
      </c>
      <c r="J109" s="40" t="n">
        <v>4.413</v>
      </c>
      <c r="K109" s="40" t="n">
        <v>4.233</v>
      </c>
      <c r="L109" s="40" t="n">
        <v>4.283</v>
      </c>
      <c r="M109" s="40" t="n">
        <v>4.493</v>
      </c>
      <c r="N109" s="40" t="n">
        <v>4.473</v>
      </c>
      <c r="O109" s="40" t="s">
        <v>233</v>
      </c>
      <c r="P109" s="40" t="s">
        <v>233</v>
      </c>
      <c r="Q109" s="38" t="s">
        <v>233</v>
      </c>
      <c r="R109" s="40" t="s">
        <v>233</v>
      </c>
      <c r="S109" s="40" t="n">
        <v>4.463</v>
      </c>
      <c r="T109" s="40" t="s">
        <v>233</v>
      </c>
      <c r="V109" s="41" t="n">
        <f aca="false">I109-$H109</f>
        <v>0.35</v>
      </c>
      <c r="W109" s="41" t="n">
        <f aca="false">J109-$H109</f>
        <v>-0.16</v>
      </c>
      <c r="X109" s="41" t="n">
        <f aca="false">K109-$H109</f>
        <v>-0.34</v>
      </c>
      <c r="Y109" s="41" t="n">
        <f aca="false">L109-$H109</f>
        <v>-0.29</v>
      </c>
      <c r="Z109" s="41" t="n">
        <f aca="false">M109-$H109</f>
        <v>-0.0800000000000001</v>
      </c>
      <c r="AA109" s="41" t="n">
        <f aca="false">N109-$H109</f>
        <v>-0.0999999999999996</v>
      </c>
      <c r="AB109" s="41"/>
      <c r="AC109" s="41"/>
      <c r="AD109" s="41"/>
      <c r="AE109" s="41"/>
      <c r="AF109" s="41" t="n">
        <f aca="false">S109-$H109</f>
        <v>-0.11</v>
      </c>
      <c r="AG109" s="41"/>
    </row>
    <row r="110" customFormat="false" ht="12.75" hidden="false" customHeight="false" outlineLevel="0" collapsed="false">
      <c r="A110" s="39" t="n">
        <v>35422</v>
      </c>
      <c r="B110" s="40" t="s">
        <v>156</v>
      </c>
      <c r="C110" s="40" t="e">
        <f aca="false">IF(SWAPFIXED="FIXED",D110,D110-E110)</f>
        <v>#VALUE!</v>
      </c>
      <c r="D110" s="40" t="str">
        <f aca="false">VLOOKUP($A110,SWAPLOOK,HLOOKUP(D$2,SWAPLOOK,2,FALSE()),FALSE())</f>
        <v> </v>
      </c>
      <c r="E110" s="40" t="n">
        <f aca="false">VLOOKUP($A110,SWAPLOOK,HLOOKUP(E$2,SWAPLOOK,2,FALSE()),FALSE())</f>
        <v>4.192</v>
      </c>
      <c r="F110" s="40"/>
      <c r="G110" s="40"/>
      <c r="H110" s="40" t="n">
        <v>4.192</v>
      </c>
      <c r="I110" s="40" t="n">
        <v>4.502</v>
      </c>
      <c r="J110" s="40" t="n">
        <v>4.092</v>
      </c>
      <c r="K110" s="40" t="n">
        <v>4.102</v>
      </c>
      <c r="L110" s="40" t="n">
        <v>4.112</v>
      </c>
      <c r="M110" s="40" t="n">
        <v>4.112</v>
      </c>
      <c r="N110" s="40" t="n">
        <v>4.112</v>
      </c>
      <c r="O110" s="40" t="s">
        <v>233</v>
      </c>
      <c r="P110" s="40" t="s">
        <v>233</v>
      </c>
      <c r="Q110" s="38" t="s">
        <v>233</v>
      </c>
      <c r="R110" s="40" t="s">
        <v>233</v>
      </c>
      <c r="S110" s="40" t="n">
        <v>4.12</v>
      </c>
      <c r="T110" s="40" t="s">
        <v>233</v>
      </c>
      <c r="V110" s="41" t="n">
        <f aca="false">I110-$H110</f>
        <v>0.31</v>
      </c>
      <c r="W110" s="41" t="n">
        <f aca="false">J110-$H110</f>
        <v>-0.0999999999999996</v>
      </c>
      <c r="X110" s="41" t="n">
        <f aca="false">K110-$H110</f>
        <v>-0.0899999999999999</v>
      </c>
      <c r="Y110" s="41" t="n">
        <f aca="false">L110-$H110</f>
        <v>-0.0800000000000001</v>
      </c>
      <c r="Z110" s="41" t="n">
        <f aca="false">M110-$H110</f>
        <v>-0.0800000000000001</v>
      </c>
      <c r="AA110" s="41" t="n">
        <f aca="false">N110-$H110</f>
        <v>-0.0800000000000001</v>
      </c>
      <c r="AB110" s="41"/>
      <c r="AC110" s="41"/>
      <c r="AD110" s="41"/>
      <c r="AE110" s="41"/>
      <c r="AF110" s="41" t="n">
        <f aca="false">S110-$H110</f>
        <v>-0.0720000000000001</v>
      </c>
      <c r="AG110" s="41"/>
    </row>
    <row r="111" customFormat="false" ht="12.75" hidden="false" customHeight="false" outlineLevel="0" collapsed="false">
      <c r="A111" s="42" t="n">
        <v>35423</v>
      </c>
      <c r="B111" s="40" t="s">
        <v>156</v>
      </c>
      <c r="C111" s="40" t="n">
        <f aca="false">IF(SWAPFIXED="FIXED",D111,D111-E111)</f>
        <v>-3.998</v>
      </c>
      <c r="D111" s="40" t="n">
        <f aca="false">VLOOKUP($A111,SWAPLOOK,HLOOKUP(D$2,SWAPLOOK,2,FALSE()),FALSE())</f>
        <v>0</v>
      </c>
      <c r="E111" s="40" t="n">
        <f aca="false">VLOOKUP($A111,SWAPLOOK,HLOOKUP(E$2,SWAPLOOK,2,FALSE()),FALSE())</f>
        <v>3.998</v>
      </c>
      <c r="F111" s="40"/>
      <c r="G111" s="40" t="n">
        <v>1</v>
      </c>
      <c r="H111" s="40" t="n">
        <v>3.998</v>
      </c>
      <c r="I111" s="40" t="n">
        <v>4.29331104960844</v>
      </c>
      <c r="J111" s="40" t="n">
        <v>3.90273837109405</v>
      </c>
      <c r="K111" s="40" t="n">
        <v>3.91226453398465</v>
      </c>
      <c r="L111" s="40" t="n">
        <v>3.92179069687524</v>
      </c>
      <c r="M111" s="40" t="n">
        <v>3.92179069687524</v>
      </c>
      <c r="N111" s="40" t="n">
        <v>3.92179069687524</v>
      </c>
      <c r="O111" s="40"/>
      <c r="P111" s="40"/>
      <c r="Q111" s="38"/>
      <c r="R111" s="40"/>
      <c r="S111" s="40" t="n">
        <v>3.92941162718772</v>
      </c>
      <c r="T111" s="40"/>
      <c r="V111" s="41" t="n">
        <f aca="false">I111-$H111</f>
        <v>0.295311049608435</v>
      </c>
      <c r="W111" s="41" t="n">
        <f aca="false">J111-$H111</f>
        <v>-0.0952616289059463</v>
      </c>
      <c r="X111" s="41" t="n">
        <f aca="false">K111-$H111</f>
        <v>-0.0857354660153518</v>
      </c>
      <c r="Y111" s="41" t="n">
        <f aca="false">L111-$H111</f>
        <v>-0.0762093031247573</v>
      </c>
      <c r="Z111" s="41" t="n">
        <f aca="false">M111-$H111</f>
        <v>-0.0762093031247573</v>
      </c>
      <c r="AA111" s="41" t="n">
        <f aca="false">N111-$H111</f>
        <v>-0.0762093031247573</v>
      </c>
      <c r="AB111" s="41"/>
      <c r="AC111" s="41"/>
      <c r="AD111" s="41"/>
      <c r="AE111" s="41"/>
      <c r="AF111" s="41" t="n">
        <f aca="false">S111-$H111</f>
        <v>-0.0685883728122816</v>
      </c>
      <c r="AG111" s="41"/>
    </row>
    <row r="112" customFormat="false" ht="12.75" hidden="false" customHeight="false" outlineLevel="0" collapsed="false">
      <c r="A112" s="39" t="n">
        <v>35430</v>
      </c>
      <c r="B112" s="40" t="s">
        <v>157</v>
      </c>
      <c r="C112" s="40" t="e">
        <f aca="false">IF(SWAPFIXED="FIXED",D112,D112-E112)</f>
        <v>#VALUE!</v>
      </c>
      <c r="D112" s="40" t="str">
        <f aca="false">VLOOKUP($A112,SWAPLOOK,HLOOKUP(D$2,SWAPLOOK,2,FALSE()),FALSE())</f>
        <v> </v>
      </c>
      <c r="E112" s="40" t="n">
        <f aca="false">VLOOKUP($A112,SWAPLOOK,HLOOKUP(E$2,SWAPLOOK,2,FALSE()),FALSE())</f>
        <v>2.757</v>
      </c>
      <c r="F112" s="40"/>
      <c r="G112" s="40"/>
      <c r="H112" s="40" t="n">
        <v>2.757</v>
      </c>
      <c r="I112" s="40" t="n">
        <v>3.137</v>
      </c>
      <c r="J112" s="40" t="n">
        <v>2.507</v>
      </c>
      <c r="K112" s="40" t="n">
        <v>2.377</v>
      </c>
      <c r="L112" s="40" t="n">
        <v>2.317</v>
      </c>
      <c r="M112" s="40" t="n">
        <v>2.577</v>
      </c>
      <c r="N112" s="40" t="n">
        <v>2.637</v>
      </c>
      <c r="O112" s="40" t="s">
        <v>233</v>
      </c>
      <c r="P112" s="40" t="s">
        <v>233</v>
      </c>
      <c r="Q112" s="38" t="s">
        <v>233</v>
      </c>
      <c r="R112" s="40" t="s">
        <v>233</v>
      </c>
      <c r="S112" s="40" t="n">
        <v>2.53</v>
      </c>
      <c r="T112" s="40" t="s">
        <v>233</v>
      </c>
      <c r="V112" s="41" t="n">
        <f aca="false">I112-$H112</f>
        <v>0.38</v>
      </c>
      <c r="W112" s="41" t="n">
        <f aca="false">J112-$H112</f>
        <v>-0.25</v>
      </c>
      <c r="X112" s="41" t="n">
        <f aca="false">K112-$H112</f>
        <v>-0.38</v>
      </c>
      <c r="Y112" s="41" t="n">
        <f aca="false">L112-$H112</f>
        <v>-0.44</v>
      </c>
      <c r="Z112" s="41" t="n">
        <f aca="false">M112-$H112</f>
        <v>-0.18</v>
      </c>
      <c r="AA112" s="41" t="n">
        <f aca="false">N112-$H112</f>
        <v>-0.12</v>
      </c>
      <c r="AB112" s="41"/>
      <c r="AC112" s="41"/>
      <c r="AD112" s="41"/>
      <c r="AE112" s="41"/>
      <c r="AF112" s="41" t="n">
        <f aca="false">S112-$H112</f>
        <v>-0.227</v>
      </c>
      <c r="AG112" s="41"/>
    </row>
    <row r="113" customFormat="false" ht="12.75" hidden="false" customHeight="false" outlineLevel="0" collapsed="false">
      <c r="A113" s="39" t="n">
        <v>35433</v>
      </c>
      <c r="B113" s="40" t="s">
        <v>157</v>
      </c>
      <c r="C113" s="40" t="e">
        <f aca="false">IF(SWAPFIXED="FIXED",D113,D113-E113)</f>
        <v>#VALUE!</v>
      </c>
      <c r="D113" s="40" t="str">
        <f aca="false">VLOOKUP($A113,SWAPLOOK,HLOOKUP(D$2,SWAPLOOK,2,FALSE()),FALSE())</f>
        <v> </v>
      </c>
      <c r="E113" s="40" t="n">
        <f aca="false">VLOOKUP($A113,SWAPLOOK,HLOOKUP(E$2,SWAPLOOK,2,FALSE()),FALSE())</f>
        <v>3.106</v>
      </c>
      <c r="F113" s="40"/>
      <c r="G113" s="40"/>
      <c r="H113" s="40" t="n">
        <v>3.106</v>
      </c>
      <c r="I113" s="40" t="n">
        <v>3.436</v>
      </c>
      <c r="J113" s="40" t="n">
        <v>2.826</v>
      </c>
      <c r="K113" s="40" t="n">
        <v>2.696</v>
      </c>
      <c r="L113" s="40" t="n">
        <v>2.566</v>
      </c>
      <c r="M113" s="40" t="n">
        <v>2.926</v>
      </c>
      <c r="N113" s="40" t="n">
        <v>2.986</v>
      </c>
      <c r="O113" s="40" t="s">
        <v>233</v>
      </c>
      <c r="P113" s="40" t="s">
        <v>233</v>
      </c>
      <c r="Q113" s="38" t="s">
        <v>233</v>
      </c>
      <c r="R113" s="40" t="s">
        <v>233</v>
      </c>
      <c r="S113" s="40" t="n">
        <v>2.9</v>
      </c>
      <c r="T113" s="40" t="s">
        <v>233</v>
      </c>
      <c r="V113" s="41" t="n">
        <f aca="false">I113-$H113</f>
        <v>0.33</v>
      </c>
      <c r="W113" s="41" t="n">
        <f aca="false">J113-$H113</f>
        <v>-0.28</v>
      </c>
      <c r="X113" s="41" t="n">
        <f aca="false">K113-$H113</f>
        <v>-0.41</v>
      </c>
      <c r="Y113" s="41" t="n">
        <f aca="false">L113-$H113</f>
        <v>-0.54</v>
      </c>
      <c r="Z113" s="41" t="n">
        <f aca="false">M113-$H113</f>
        <v>-0.18</v>
      </c>
      <c r="AA113" s="41" t="n">
        <f aca="false">N113-$H113</f>
        <v>-0.12</v>
      </c>
      <c r="AB113" s="41"/>
      <c r="AC113" s="41"/>
      <c r="AD113" s="41"/>
      <c r="AE113" s="41"/>
      <c r="AF113" s="41" t="n">
        <f aca="false">S113-$H113</f>
        <v>-0.206</v>
      </c>
      <c r="AG113" s="41"/>
    </row>
    <row r="114" customFormat="false" ht="12.75" hidden="false" customHeight="false" outlineLevel="0" collapsed="false">
      <c r="A114" s="39" t="n">
        <v>35436</v>
      </c>
      <c r="B114" s="40" t="s">
        <v>157</v>
      </c>
      <c r="C114" s="40" t="e">
        <f aca="false">IF(SWAPFIXED="FIXED",D114,D114-E114)</f>
        <v>#VALUE!</v>
      </c>
      <c r="D114" s="40" t="str">
        <f aca="false">VLOOKUP($A114,SWAPLOOK,HLOOKUP(D$2,SWAPLOOK,2,FALSE()),FALSE())</f>
        <v> </v>
      </c>
      <c r="E114" s="40" t="n">
        <f aca="false">VLOOKUP($A114,SWAPLOOK,HLOOKUP(E$2,SWAPLOOK,2,FALSE()),FALSE())</f>
        <v>3.636</v>
      </c>
      <c r="F114" s="40"/>
      <c r="G114" s="40"/>
      <c r="H114" s="40" t="n">
        <v>3.636</v>
      </c>
      <c r="I114" s="40" t="n">
        <v>4.036</v>
      </c>
      <c r="J114" s="40" t="n">
        <v>3.456</v>
      </c>
      <c r="K114" s="40" t="n">
        <v>3.346</v>
      </c>
      <c r="L114" s="40" t="n">
        <v>3.196</v>
      </c>
      <c r="M114" s="40" t="n">
        <v>3.506</v>
      </c>
      <c r="N114" s="40" t="n">
        <v>3.516</v>
      </c>
      <c r="O114" s="40" t="s">
        <v>233</v>
      </c>
      <c r="P114" s="40" t="s">
        <v>233</v>
      </c>
      <c r="Q114" s="38" t="s">
        <v>233</v>
      </c>
      <c r="R114" s="40" t="s">
        <v>233</v>
      </c>
      <c r="S114" s="40" t="n">
        <v>3.5</v>
      </c>
      <c r="T114" s="40" t="s">
        <v>233</v>
      </c>
      <c r="V114" s="41" t="n">
        <f aca="false">I114-$H114</f>
        <v>0.4</v>
      </c>
      <c r="W114" s="41" t="n">
        <f aca="false">J114-$H114</f>
        <v>-0.18</v>
      </c>
      <c r="X114" s="41" t="n">
        <f aca="false">K114-$H114</f>
        <v>-0.29</v>
      </c>
      <c r="Y114" s="41" t="n">
        <f aca="false">L114-$H114</f>
        <v>-0.44</v>
      </c>
      <c r="Z114" s="41" t="n">
        <f aca="false">M114-$H114</f>
        <v>-0.13</v>
      </c>
      <c r="AA114" s="41" t="n">
        <f aca="false">N114-$H114</f>
        <v>-0.12</v>
      </c>
      <c r="AB114" s="41"/>
      <c r="AC114" s="41"/>
      <c r="AD114" s="41"/>
      <c r="AE114" s="41"/>
      <c r="AF114" s="41" t="n">
        <f aca="false">S114-$H114</f>
        <v>-0.136</v>
      </c>
      <c r="AG114" s="41"/>
    </row>
    <row r="115" customFormat="false" ht="12.75" hidden="false" customHeight="false" outlineLevel="0" collapsed="false">
      <c r="A115" s="39" t="n">
        <v>35437</v>
      </c>
      <c r="B115" s="40" t="s">
        <v>157</v>
      </c>
      <c r="C115" s="40" t="e">
        <f aca="false">IF(SWAPFIXED="FIXED",D115,D115-E115)</f>
        <v>#VALUE!</v>
      </c>
      <c r="D115" s="40" t="str">
        <f aca="false">VLOOKUP($A115,SWAPLOOK,HLOOKUP(D$2,SWAPLOOK,2,FALSE()),FALSE())</f>
        <v> </v>
      </c>
      <c r="E115" s="40" t="n">
        <f aca="false">VLOOKUP($A115,SWAPLOOK,HLOOKUP(E$2,SWAPLOOK,2,FALSE()),FALSE())</f>
        <v>3.334</v>
      </c>
      <c r="F115" s="40"/>
      <c r="G115" s="40"/>
      <c r="H115" s="40" t="n">
        <v>3.334</v>
      </c>
      <c r="I115" s="40" t="n">
        <v>3.714</v>
      </c>
      <c r="J115" s="40" t="n">
        <v>3.154</v>
      </c>
      <c r="K115" s="40" t="n">
        <v>3.084</v>
      </c>
      <c r="L115" s="40" t="n">
        <v>3.044</v>
      </c>
      <c r="M115" s="40" t="n">
        <v>3.214</v>
      </c>
      <c r="N115" s="40" t="n">
        <v>3.229</v>
      </c>
      <c r="O115" s="40" t="s">
        <v>233</v>
      </c>
      <c r="P115" s="40" t="s">
        <v>233</v>
      </c>
      <c r="Q115" s="38" t="s">
        <v>233</v>
      </c>
      <c r="R115" s="40" t="s">
        <v>233</v>
      </c>
      <c r="S115" s="40" t="n">
        <v>3.211</v>
      </c>
      <c r="T115" s="40" t="s">
        <v>233</v>
      </c>
      <c r="V115" s="41" t="n">
        <f aca="false">I115-$H115</f>
        <v>0.38</v>
      </c>
      <c r="W115" s="41" t="n">
        <f aca="false">J115-$H115</f>
        <v>-0.18</v>
      </c>
      <c r="X115" s="41" t="n">
        <f aca="false">K115-$H115</f>
        <v>-0.25</v>
      </c>
      <c r="Y115" s="41" t="n">
        <f aca="false">L115-$H115</f>
        <v>-0.29</v>
      </c>
      <c r="Z115" s="41" t="n">
        <f aca="false">M115-$H115</f>
        <v>-0.12</v>
      </c>
      <c r="AA115" s="41" t="n">
        <f aca="false">N115-$H115</f>
        <v>-0.105</v>
      </c>
      <c r="AB115" s="41"/>
      <c r="AC115" s="41"/>
      <c r="AD115" s="41"/>
      <c r="AE115" s="41"/>
      <c r="AF115" s="41" t="n">
        <f aca="false">S115-$H115</f>
        <v>-0.123</v>
      </c>
      <c r="AG115" s="41"/>
    </row>
    <row r="116" customFormat="false" ht="12.75" hidden="false" customHeight="false" outlineLevel="0" collapsed="false">
      <c r="A116" s="39" t="n">
        <v>35438</v>
      </c>
      <c r="B116" s="40" t="s">
        <v>157</v>
      </c>
      <c r="C116" s="40" t="e">
        <f aca="false">IF(SWAPFIXED="FIXED",D116,D116-E116)</f>
        <v>#VALUE!</v>
      </c>
      <c r="D116" s="40" t="str">
        <f aca="false">VLOOKUP($A116,SWAPLOOK,HLOOKUP(D$2,SWAPLOOK,2,FALSE()),FALSE())</f>
        <v> </v>
      </c>
      <c r="E116" s="40" t="n">
        <f aca="false">VLOOKUP($A116,SWAPLOOK,HLOOKUP(E$2,SWAPLOOK,2,FALSE()),FALSE())</f>
        <v>3.513</v>
      </c>
      <c r="F116" s="40"/>
      <c r="G116" s="40"/>
      <c r="H116" s="40" t="n">
        <v>3.513</v>
      </c>
      <c r="I116" s="40" t="n">
        <v>3.873</v>
      </c>
      <c r="J116" s="40" t="n">
        <v>3.263</v>
      </c>
      <c r="K116" s="40" t="n">
        <v>3.133</v>
      </c>
      <c r="L116" s="40" t="n">
        <v>3.123</v>
      </c>
      <c r="M116" s="40" t="n">
        <v>3.393</v>
      </c>
      <c r="N116" s="40" t="n">
        <v>3.403</v>
      </c>
      <c r="O116" s="40" t="s">
        <v>233</v>
      </c>
      <c r="P116" s="40" t="s">
        <v>233</v>
      </c>
      <c r="Q116" s="38" t="s">
        <v>233</v>
      </c>
      <c r="R116" s="40" t="s">
        <v>233</v>
      </c>
      <c r="S116" s="40" t="n">
        <v>3.33</v>
      </c>
      <c r="T116" s="40" t="s">
        <v>233</v>
      </c>
      <c r="V116" s="41" t="n">
        <f aca="false">I116-$H116</f>
        <v>0.36</v>
      </c>
      <c r="W116" s="41" t="n">
        <f aca="false">J116-$H116</f>
        <v>-0.25</v>
      </c>
      <c r="X116" s="41" t="n">
        <f aca="false">K116-$H116</f>
        <v>-0.38</v>
      </c>
      <c r="Y116" s="41" t="n">
        <f aca="false">L116-$H116</f>
        <v>-0.39</v>
      </c>
      <c r="Z116" s="41" t="n">
        <f aca="false">M116-$H116</f>
        <v>-0.12</v>
      </c>
      <c r="AA116" s="41" t="n">
        <f aca="false">N116-$H116</f>
        <v>-0.11</v>
      </c>
      <c r="AB116" s="41"/>
      <c r="AC116" s="41"/>
      <c r="AD116" s="41"/>
      <c r="AE116" s="41"/>
      <c r="AF116" s="41" t="n">
        <f aca="false">S116-$H116</f>
        <v>-0.183</v>
      </c>
      <c r="AG116" s="41"/>
    </row>
    <row r="117" customFormat="false" ht="12.75" hidden="false" customHeight="false" outlineLevel="0" collapsed="false">
      <c r="A117" s="39" t="n">
        <v>35439</v>
      </c>
      <c r="B117" s="40" t="s">
        <v>157</v>
      </c>
      <c r="C117" s="40" t="e">
        <f aca="false">IF(SWAPFIXED="FIXED",D117,D117-E117)</f>
        <v>#VALUE!</v>
      </c>
      <c r="D117" s="40" t="str">
        <f aca="false">VLOOKUP($A117,SWAPLOOK,HLOOKUP(D$2,SWAPLOOK,2,FALSE()),FALSE())</f>
        <v> </v>
      </c>
      <c r="E117" s="40" t="n">
        <f aca="false">VLOOKUP($A117,SWAPLOOK,HLOOKUP(E$2,SWAPLOOK,2,FALSE()),FALSE())</f>
        <v>3.481</v>
      </c>
      <c r="F117" s="40"/>
      <c r="G117" s="40"/>
      <c r="H117" s="40" t="n">
        <v>3.481</v>
      </c>
      <c r="I117" s="40" t="n">
        <v>3.821</v>
      </c>
      <c r="J117" s="40" t="n">
        <v>3.231</v>
      </c>
      <c r="K117" s="40" t="n">
        <v>3.231</v>
      </c>
      <c r="L117" s="40" t="n">
        <v>3.061</v>
      </c>
      <c r="M117" s="40" t="n">
        <v>3.371</v>
      </c>
      <c r="N117" s="40" t="n">
        <v>3.371</v>
      </c>
      <c r="O117" s="40" t="s">
        <v>233</v>
      </c>
      <c r="P117" s="40" t="s">
        <v>233</v>
      </c>
      <c r="Q117" s="38" t="s">
        <v>233</v>
      </c>
      <c r="R117" s="40" t="s">
        <v>233</v>
      </c>
      <c r="S117" s="40" t="n">
        <v>3.32</v>
      </c>
      <c r="T117" s="40" t="s">
        <v>233</v>
      </c>
      <c r="V117" s="41" t="n">
        <f aca="false">I117-$H117</f>
        <v>0.34</v>
      </c>
      <c r="W117" s="41" t="n">
        <f aca="false">J117-$H117</f>
        <v>-0.25</v>
      </c>
      <c r="X117" s="41" t="n">
        <f aca="false">K117-$H117</f>
        <v>-0.25</v>
      </c>
      <c r="Y117" s="41" t="n">
        <f aca="false">L117-$H117</f>
        <v>-0.42</v>
      </c>
      <c r="Z117" s="41" t="n">
        <f aca="false">M117-$H117</f>
        <v>-0.11</v>
      </c>
      <c r="AA117" s="41" t="n">
        <f aca="false">N117-$H117</f>
        <v>-0.11</v>
      </c>
      <c r="AB117" s="41"/>
      <c r="AC117" s="41"/>
      <c r="AD117" s="41"/>
      <c r="AE117" s="41"/>
      <c r="AF117" s="41" t="n">
        <f aca="false">S117-$H117</f>
        <v>-0.161</v>
      </c>
      <c r="AG117" s="41"/>
    </row>
    <row r="118" customFormat="false" ht="12.75" hidden="false" customHeight="false" outlineLevel="0" collapsed="false">
      <c r="A118" s="39" t="n">
        <v>35440</v>
      </c>
      <c r="B118" s="40" t="s">
        <v>157</v>
      </c>
      <c r="C118" s="40" t="e">
        <f aca="false">IF(SWAPFIXED="FIXED",D118,D118-E118)</f>
        <v>#VALUE!</v>
      </c>
      <c r="D118" s="40" t="str">
        <f aca="false">VLOOKUP($A118,SWAPLOOK,HLOOKUP(D$2,SWAPLOOK,2,FALSE()),FALSE())</f>
        <v> </v>
      </c>
      <c r="E118" s="40" t="n">
        <f aca="false">VLOOKUP($A118,SWAPLOOK,HLOOKUP(E$2,SWAPLOOK,2,FALSE()),FALSE())</f>
        <v>3.316</v>
      </c>
      <c r="F118" s="40"/>
      <c r="G118" s="40"/>
      <c r="H118" s="40" t="n">
        <v>3.316</v>
      </c>
      <c r="I118" s="40" t="n">
        <v>3.676</v>
      </c>
      <c r="J118" s="40" t="n">
        <v>3.086</v>
      </c>
      <c r="K118" s="40" t="n">
        <v>2.886</v>
      </c>
      <c r="L118" s="40" t="n">
        <v>2.796</v>
      </c>
      <c r="M118" s="40" t="n">
        <v>3.206</v>
      </c>
      <c r="N118" s="40" t="n">
        <v>3.211</v>
      </c>
      <c r="O118" s="40" t="s">
        <v>233</v>
      </c>
      <c r="P118" s="40" t="s">
        <v>233</v>
      </c>
      <c r="Q118" s="38" t="s">
        <v>233</v>
      </c>
      <c r="R118" s="40" t="s">
        <v>233</v>
      </c>
      <c r="S118" s="40" t="n">
        <v>3.131</v>
      </c>
      <c r="T118" s="40" t="s">
        <v>233</v>
      </c>
      <c r="V118" s="41" t="n">
        <f aca="false">I118-$H118</f>
        <v>0.36</v>
      </c>
      <c r="W118" s="41" t="n">
        <f aca="false">J118-$H118</f>
        <v>-0.23</v>
      </c>
      <c r="X118" s="41" t="n">
        <f aca="false">K118-$H118</f>
        <v>-0.43</v>
      </c>
      <c r="Y118" s="41" t="n">
        <f aca="false">L118-$H118</f>
        <v>-0.520000000000001</v>
      </c>
      <c r="Z118" s="41" t="n">
        <f aca="false">M118-$H118</f>
        <v>-0.11</v>
      </c>
      <c r="AA118" s="41" t="n">
        <f aca="false">N118-$H118</f>
        <v>-0.105</v>
      </c>
      <c r="AB118" s="41"/>
      <c r="AC118" s="41"/>
      <c r="AD118" s="41"/>
      <c r="AE118" s="41"/>
      <c r="AF118" s="41" t="n">
        <f aca="false">S118-$H118</f>
        <v>-0.185</v>
      </c>
      <c r="AG118" s="41"/>
    </row>
    <row r="119" customFormat="false" ht="12.75" hidden="false" customHeight="false" outlineLevel="0" collapsed="false">
      <c r="A119" s="39" t="n">
        <v>35443</v>
      </c>
      <c r="B119" s="40" t="s">
        <v>157</v>
      </c>
      <c r="C119" s="40" t="e">
        <f aca="false">IF(SWAPFIXED="FIXED",D119,D119-E119)</f>
        <v>#VALUE!</v>
      </c>
      <c r="D119" s="40" t="str">
        <f aca="false">VLOOKUP($A119,SWAPLOOK,HLOOKUP(D$2,SWAPLOOK,2,FALSE()),FALSE())</f>
        <v> </v>
      </c>
      <c r="E119" s="40" t="n">
        <f aca="false">VLOOKUP($A119,SWAPLOOK,HLOOKUP(E$2,SWAPLOOK,2,FALSE()),FALSE())</f>
        <v>3.254</v>
      </c>
      <c r="F119" s="40"/>
      <c r="G119" s="40"/>
      <c r="H119" s="40" t="n">
        <v>3.254</v>
      </c>
      <c r="I119" s="40" t="n">
        <v>3.584</v>
      </c>
      <c r="J119" s="40" t="n">
        <v>3.004</v>
      </c>
      <c r="K119" s="40" t="n">
        <v>2.884</v>
      </c>
      <c r="L119" s="40" t="n">
        <v>2.794</v>
      </c>
      <c r="M119" s="40" t="n">
        <v>3.134</v>
      </c>
      <c r="N119" s="40" t="n">
        <v>3.149</v>
      </c>
      <c r="O119" s="40" t="s">
        <v>233</v>
      </c>
      <c r="P119" s="40" t="s">
        <v>233</v>
      </c>
      <c r="Q119" s="38" t="s">
        <v>233</v>
      </c>
      <c r="R119" s="40" t="s">
        <v>233</v>
      </c>
      <c r="S119" s="40" t="n">
        <v>3.06</v>
      </c>
      <c r="T119" s="40" t="s">
        <v>233</v>
      </c>
      <c r="V119" s="41" t="n">
        <f aca="false">I119-$H119</f>
        <v>0.33</v>
      </c>
      <c r="W119" s="41" t="n">
        <f aca="false">J119-$H119</f>
        <v>-0.25</v>
      </c>
      <c r="X119" s="41" t="n">
        <f aca="false">K119-$H119</f>
        <v>-0.37</v>
      </c>
      <c r="Y119" s="41" t="n">
        <f aca="false">L119-$H119</f>
        <v>-0.46</v>
      </c>
      <c r="Z119" s="41" t="n">
        <f aca="false">M119-$H119</f>
        <v>-0.12</v>
      </c>
      <c r="AA119" s="41" t="n">
        <f aca="false">N119-$H119</f>
        <v>-0.105</v>
      </c>
      <c r="AB119" s="41"/>
      <c r="AC119" s="41"/>
      <c r="AD119" s="41"/>
      <c r="AE119" s="41"/>
      <c r="AF119" s="41" t="n">
        <f aca="false">S119-$H119</f>
        <v>-0.194</v>
      </c>
      <c r="AG119" s="41"/>
    </row>
    <row r="120" customFormat="false" ht="12.75" hidden="false" customHeight="false" outlineLevel="0" collapsed="false">
      <c r="A120" s="39" t="n">
        <v>35444</v>
      </c>
      <c r="B120" s="40" t="s">
        <v>157</v>
      </c>
      <c r="C120" s="40" t="e">
        <f aca="false">IF(SWAPFIXED="FIXED",D120,D120-E120)</f>
        <v>#VALUE!</v>
      </c>
      <c r="D120" s="40" t="str">
        <f aca="false">VLOOKUP($A120,SWAPLOOK,HLOOKUP(D$2,SWAPLOOK,2,FALSE()),FALSE())</f>
        <v> </v>
      </c>
      <c r="E120" s="40" t="n">
        <f aca="false">VLOOKUP($A120,SWAPLOOK,HLOOKUP(E$2,SWAPLOOK,2,FALSE()),FALSE())</f>
        <v>3.393</v>
      </c>
      <c r="F120" s="40"/>
      <c r="G120" s="40"/>
      <c r="H120" s="40" t="n">
        <v>3.393</v>
      </c>
      <c r="I120" s="40" t="n">
        <v>3.753</v>
      </c>
      <c r="J120" s="40" t="n">
        <v>3.203</v>
      </c>
      <c r="K120" s="40" t="n">
        <v>3.183</v>
      </c>
      <c r="L120" s="40" t="n">
        <v>3.133</v>
      </c>
      <c r="M120" s="40" t="n">
        <v>3.323</v>
      </c>
      <c r="N120" s="40" t="n">
        <v>3.303</v>
      </c>
      <c r="O120" s="40" t="s">
        <v>233</v>
      </c>
      <c r="P120" s="40" t="s">
        <v>233</v>
      </c>
      <c r="Q120" s="38" t="s">
        <v>233</v>
      </c>
      <c r="R120" s="40" t="s">
        <v>233</v>
      </c>
      <c r="S120" s="40" t="n">
        <v>3.23</v>
      </c>
      <c r="T120" s="40" t="s">
        <v>233</v>
      </c>
      <c r="V120" s="41" t="n">
        <f aca="false">I120-$H120</f>
        <v>0.36</v>
      </c>
      <c r="W120" s="41" t="n">
        <f aca="false">J120-$H120</f>
        <v>-0.19</v>
      </c>
      <c r="X120" s="41" t="n">
        <f aca="false">K120-$H120</f>
        <v>-0.21</v>
      </c>
      <c r="Y120" s="41" t="n">
        <f aca="false">L120-$H120</f>
        <v>-0.26</v>
      </c>
      <c r="Z120" s="41" t="n">
        <f aca="false">M120-$H120</f>
        <v>-0.0699999999999998</v>
      </c>
      <c r="AA120" s="41" t="n">
        <f aca="false">N120-$H120</f>
        <v>-0.0899999999999999</v>
      </c>
      <c r="AB120" s="41"/>
      <c r="AC120" s="41"/>
      <c r="AD120" s="41"/>
      <c r="AE120" s="41"/>
      <c r="AF120" s="41" t="n">
        <f aca="false">S120-$H120</f>
        <v>-0.163</v>
      </c>
      <c r="AG120" s="41"/>
    </row>
    <row r="121" customFormat="false" ht="12.75" hidden="false" customHeight="false" outlineLevel="0" collapsed="false">
      <c r="A121" s="39" t="n">
        <v>35445</v>
      </c>
      <c r="B121" s="40" t="s">
        <v>157</v>
      </c>
      <c r="C121" s="40" t="e">
        <f aca="false">IF(SWAPFIXED="FIXED",D121,D121-E121)</f>
        <v>#VALUE!</v>
      </c>
      <c r="D121" s="40" t="str">
        <f aca="false">VLOOKUP($A121,SWAPLOOK,HLOOKUP(D$2,SWAPLOOK,2,FALSE()),FALSE())</f>
        <v> </v>
      </c>
      <c r="E121" s="40" t="n">
        <f aca="false">VLOOKUP($A121,SWAPLOOK,HLOOKUP(E$2,SWAPLOOK,2,FALSE()),FALSE())</f>
        <v>3.611</v>
      </c>
      <c r="F121" s="40"/>
      <c r="G121" s="40"/>
      <c r="H121" s="40" t="n">
        <v>3.611</v>
      </c>
      <c r="I121" s="40" t="n">
        <v>4.021</v>
      </c>
      <c r="J121" s="40" t="n">
        <v>3.391</v>
      </c>
      <c r="K121" s="40" t="n">
        <v>3.181</v>
      </c>
      <c r="L121" s="40" t="n">
        <v>3.121</v>
      </c>
      <c r="M121" s="40" t="n">
        <v>3.541</v>
      </c>
      <c r="N121" s="40" t="n">
        <v>3.531</v>
      </c>
      <c r="O121" s="40" t="s">
        <v>233</v>
      </c>
      <c r="P121" s="40" t="s">
        <v>233</v>
      </c>
      <c r="Q121" s="38" t="s">
        <v>233</v>
      </c>
      <c r="R121" s="40" t="s">
        <v>233</v>
      </c>
      <c r="S121" s="40" t="n">
        <v>3.4</v>
      </c>
      <c r="T121" s="40" t="s">
        <v>233</v>
      </c>
      <c r="V121" s="41" t="n">
        <f aca="false">I121-$H121</f>
        <v>0.410000000000001</v>
      </c>
      <c r="W121" s="41" t="n">
        <f aca="false">J121-$H121</f>
        <v>-0.22</v>
      </c>
      <c r="X121" s="41" t="n">
        <f aca="false">K121-$H121</f>
        <v>-0.43</v>
      </c>
      <c r="Y121" s="41" t="n">
        <f aca="false">L121-$H121</f>
        <v>-0.49</v>
      </c>
      <c r="Z121" s="41" t="n">
        <f aca="false">M121-$H121</f>
        <v>-0.0699999999999998</v>
      </c>
      <c r="AA121" s="41" t="n">
        <f aca="false">N121-$H121</f>
        <v>-0.0800000000000001</v>
      </c>
      <c r="AB121" s="41"/>
      <c r="AC121" s="41"/>
      <c r="AD121" s="41"/>
      <c r="AE121" s="41"/>
      <c r="AF121" s="41" t="n">
        <f aca="false">S121-$H121</f>
        <v>-0.211</v>
      </c>
      <c r="AG121" s="41"/>
    </row>
    <row r="122" customFormat="false" ht="12.75" hidden="false" customHeight="false" outlineLevel="0" collapsed="false">
      <c r="A122" s="39" t="n">
        <v>35446</v>
      </c>
      <c r="B122" s="40" t="s">
        <v>157</v>
      </c>
      <c r="C122" s="40" t="e">
        <f aca="false">IF(SWAPFIXED="FIXED",D122,D122-E122)</f>
        <v>#VALUE!</v>
      </c>
      <c r="D122" s="40" t="str">
        <f aca="false">VLOOKUP($A122,SWAPLOOK,HLOOKUP(D$2,SWAPLOOK,2,FALSE()),FALSE())</f>
        <v> </v>
      </c>
      <c r="E122" s="40" t="n">
        <f aca="false">VLOOKUP($A122,SWAPLOOK,HLOOKUP(E$2,SWAPLOOK,2,FALSE()),FALSE())</f>
        <v>3.341</v>
      </c>
      <c r="F122" s="40"/>
      <c r="G122" s="40"/>
      <c r="H122" s="40" t="n">
        <v>3.341</v>
      </c>
      <c r="I122" s="40" t="n">
        <v>3.711</v>
      </c>
      <c r="J122" s="40" t="n">
        <v>3.141</v>
      </c>
      <c r="K122" s="40" t="n">
        <v>2.901</v>
      </c>
      <c r="L122" s="40" t="n">
        <v>2.841</v>
      </c>
      <c r="M122" s="40" t="n">
        <v>3.261</v>
      </c>
      <c r="N122" s="40" t="n">
        <v>3.261</v>
      </c>
      <c r="O122" s="40" t="s">
        <v>233</v>
      </c>
      <c r="P122" s="40" t="s">
        <v>233</v>
      </c>
      <c r="Q122" s="38" t="s">
        <v>233</v>
      </c>
      <c r="R122" s="40" t="s">
        <v>233</v>
      </c>
      <c r="S122" s="40" t="n">
        <v>3.15</v>
      </c>
      <c r="T122" s="40" t="s">
        <v>233</v>
      </c>
      <c r="V122" s="41" t="n">
        <f aca="false">I122-$H122</f>
        <v>0.37</v>
      </c>
      <c r="W122" s="41" t="n">
        <f aca="false">J122-$H122</f>
        <v>-0.2</v>
      </c>
      <c r="X122" s="41" t="n">
        <f aca="false">K122-$H122</f>
        <v>-0.44</v>
      </c>
      <c r="Y122" s="41" t="n">
        <f aca="false">L122-$H122</f>
        <v>-0.5</v>
      </c>
      <c r="Z122" s="41" t="n">
        <f aca="false">M122-$H122</f>
        <v>-0.0800000000000001</v>
      </c>
      <c r="AA122" s="41" t="n">
        <f aca="false">N122-$H122</f>
        <v>-0.0800000000000001</v>
      </c>
      <c r="AB122" s="41"/>
      <c r="AC122" s="41"/>
      <c r="AD122" s="41"/>
      <c r="AE122" s="41"/>
      <c r="AF122" s="41" t="n">
        <f aca="false">S122-$H122</f>
        <v>-0.191</v>
      </c>
      <c r="AG122" s="41"/>
    </row>
    <row r="123" customFormat="false" ht="12.75" hidden="false" customHeight="false" outlineLevel="0" collapsed="false">
      <c r="A123" s="39" t="n">
        <v>35447</v>
      </c>
      <c r="B123" s="40" t="s">
        <v>157</v>
      </c>
      <c r="C123" s="40" t="e">
        <f aca="false">IF(SWAPFIXED="FIXED",D123,D123-E123)</f>
        <v>#VALUE!</v>
      </c>
      <c r="D123" s="40" t="str">
        <f aca="false">VLOOKUP($A123,SWAPLOOK,HLOOKUP(D$2,SWAPLOOK,2,FALSE()),FALSE())</f>
        <v> </v>
      </c>
      <c r="E123" s="40" t="n">
        <f aca="false">VLOOKUP($A123,SWAPLOOK,HLOOKUP(E$2,SWAPLOOK,2,FALSE()),FALSE())</f>
        <v>3.257</v>
      </c>
      <c r="F123" s="40"/>
      <c r="G123" s="40"/>
      <c r="H123" s="40" t="n">
        <v>3.257</v>
      </c>
      <c r="I123" s="40" t="n">
        <v>3.607</v>
      </c>
      <c r="J123" s="40" t="n">
        <v>3.067</v>
      </c>
      <c r="K123" s="40" t="n">
        <v>2.857</v>
      </c>
      <c r="L123" s="40" t="n">
        <v>2.747</v>
      </c>
      <c r="M123" s="40" t="n">
        <v>3.177</v>
      </c>
      <c r="N123" s="40" t="n">
        <v>3.147</v>
      </c>
      <c r="O123" s="40" t="s">
        <v>233</v>
      </c>
      <c r="P123" s="40" t="s">
        <v>233</v>
      </c>
      <c r="Q123" s="38" t="s">
        <v>233</v>
      </c>
      <c r="R123" s="40" t="s">
        <v>233</v>
      </c>
      <c r="S123" s="40" t="n">
        <v>3.1</v>
      </c>
      <c r="T123" s="40" t="s">
        <v>233</v>
      </c>
      <c r="V123" s="41" t="n">
        <f aca="false">I123-$H123</f>
        <v>0.35</v>
      </c>
      <c r="W123" s="41" t="n">
        <f aca="false">J123-$H123</f>
        <v>-0.19</v>
      </c>
      <c r="X123" s="41" t="n">
        <f aca="false">K123-$H123</f>
        <v>-0.4</v>
      </c>
      <c r="Y123" s="41" t="n">
        <f aca="false">L123-$H123</f>
        <v>-0.51</v>
      </c>
      <c r="Z123" s="41" t="n">
        <f aca="false">M123-$H123</f>
        <v>-0.0800000000000001</v>
      </c>
      <c r="AA123" s="41" t="n">
        <f aca="false">N123-$H123</f>
        <v>-0.11</v>
      </c>
      <c r="AB123" s="41"/>
      <c r="AC123" s="41"/>
      <c r="AD123" s="41"/>
      <c r="AE123" s="41"/>
      <c r="AF123" s="41" t="n">
        <f aca="false">S123-$H123</f>
        <v>-0.157</v>
      </c>
      <c r="AG123" s="41"/>
    </row>
    <row r="124" customFormat="false" ht="12.75" hidden="false" customHeight="false" outlineLevel="0" collapsed="false">
      <c r="A124" s="39" t="n">
        <v>35450</v>
      </c>
      <c r="B124" s="40" t="s">
        <v>157</v>
      </c>
      <c r="C124" s="40" t="e">
        <f aca="false">IF(SWAPFIXED="FIXED",D124,D124-E124)</f>
        <v>#VALUE!</v>
      </c>
      <c r="D124" s="40" t="str">
        <f aca="false">VLOOKUP($A124,SWAPLOOK,HLOOKUP(D$2,SWAPLOOK,2,FALSE()),FALSE())</f>
        <v> </v>
      </c>
      <c r="E124" s="40" t="n">
        <f aca="false">VLOOKUP($A124,SWAPLOOK,HLOOKUP(E$2,SWAPLOOK,2,FALSE()),FALSE())</f>
        <v>3.07</v>
      </c>
      <c r="F124" s="40"/>
      <c r="G124" s="40"/>
      <c r="H124" s="40" t="n">
        <v>3.07</v>
      </c>
      <c r="I124" s="40" t="n">
        <v>3.41</v>
      </c>
      <c r="J124" s="40" t="n">
        <v>2.87</v>
      </c>
      <c r="K124" s="40" t="n">
        <v>2.73</v>
      </c>
      <c r="L124" s="40" t="n">
        <v>2.66</v>
      </c>
      <c r="M124" s="40" t="n">
        <v>2.965</v>
      </c>
      <c r="N124" s="40" t="n">
        <v>2.96</v>
      </c>
      <c r="O124" s="40" t="s">
        <v>233</v>
      </c>
      <c r="P124" s="40" t="s">
        <v>233</v>
      </c>
      <c r="Q124" s="38" t="s">
        <v>233</v>
      </c>
      <c r="R124" s="40" t="s">
        <v>233</v>
      </c>
      <c r="S124" s="40" t="n">
        <v>2.93</v>
      </c>
      <c r="T124" s="40" t="s">
        <v>233</v>
      </c>
      <c r="V124" s="41" t="n">
        <f aca="false">I124-$H124</f>
        <v>0.34</v>
      </c>
      <c r="W124" s="41" t="n">
        <f aca="false">J124-$H124</f>
        <v>-0.2</v>
      </c>
      <c r="X124" s="41" t="n">
        <f aca="false">K124-$H124</f>
        <v>-0.34</v>
      </c>
      <c r="Y124" s="41" t="n">
        <f aca="false">L124-$H124</f>
        <v>-0.41</v>
      </c>
      <c r="Z124" s="41" t="n">
        <f aca="false">M124-$H124</f>
        <v>-0.105</v>
      </c>
      <c r="AA124" s="41" t="n">
        <f aca="false">N124-$H124</f>
        <v>-0.11</v>
      </c>
      <c r="AB124" s="41"/>
      <c r="AC124" s="41"/>
      <c r="AD124" s="41"/>
      <c r="AE124" s="41"/>
      <c r="AF124" s="41" t="n">
        <f aca="false">S124-$H124</f>
        <v>-0.14</v>
      </c>
      <c r="AG124" s="41"/>
    </row>
    <row r="125" customFormat="false" ht="12.75" hidden="false" customHeight="false" outlineLevel="0" collapsed="false">
      <c r="A125" s="39" t="n">
        <v>35451</v>
      </c>
      <c r="B125" s="40" t="s">
        <v>157</v>
      </c>
      <c r="C125" s="40" t="e">
        <f aca="false">IF(SWAPFIXED="FIXED",D125,D125-E125)</f>
        <v>#VALUE!</v>
      </c>
      <c r="D125" s="40" t="str">
        <f aca="false">VLOOKUP($A125,SWAPLOOK,HLOOKUP(D$2,SWAPLOOK,2,FALSE()),FALSE())</f>
        <v> </v>
      </c>
      <c r="E125" s="40" t="n">
        <f aca="false">VLOOKUP($A125,SWAPLOOK,HLOOKUP(E$2,SWAPLOOK,2,FALSE()),FALSE())</f>
        <v>2.916</v>
      </c>
      <c r="F125" s="40"/>
      <c r="G125" s="40"/>
      <c r="H125" s="40" t="n">
        <v>2.916</v>
      </c>
      <c r="I125" s="40" t="n">
        <v>3.256</v>
      </c>
      <c r="J125" s="40" t="n">
        <v>2.706</v>
      </c>
      <c r="K125" s="40" t="n">
        <v>2.546</v>
      </c>
      <c r="L125" s="40" t="n">
        <v>2.456</v>
      </c>
      <c r="M125" s="40" t="n">
        <v>2.796</v>
      </c>
      <c r="N125" s="40" t="n">
        <v>2.796</v>
      </c>
      <c r="O125" s="40" t="s">
        <v>233</v>
      </c>
      <c r="P125" s="40" t="s">
        <v>233</v>
      </c>
      <c r="Q125" s="38" t="s">
        <v>233</v>
      </c>
      <c r="R125" s="40" t="s">
        <v>233</v>
      </c>
      <c r="S125" s="40" t="n">
        <v>2.79</v>
      </c>
      <c r="T125" s="40" t="s">
        <v>233</v>
      </c>
      <c r="V125" s="41" t="n">
        <f aca="false">I125-$H125</f>
        <v>0.34</v>
      </c>
      <c r="W125" s="41" t="n">
        <f aca="false">J125-$H125</f>
        <v>-0.21</v>
      </c>
      <c r="X125" s="41" t="n">
        <f aca="false">K125-$H125</f>
        <v>-0.37</v>
      </c>
      <c r="Y125" s="41" t="n">
        <f aca="false">L125-$H125</f>
        <v>-0.46</v>
      </c>
      <c r="Z125" s="41" t="n">
        <f aca="false">M125-$H125</f>
        <v>-0.12</v>
      </c>
      <c r="AA125" s="41" t="n">
        <f aca="false">N125-$H125</f>
        <v>-0.12</v>
      </c>
      <c r="AB125" s="41"/>
      <c r="AC125" s="41"/>
      <c r="AD125" s="41"/>
      <c r="AE125" s="41"/>
      <c r="AF125" s="41" t="n">
        <f aca="false">S125-$H125</f>
        <v>-0.126</v>
      </c>
      <c r="AG125" s="41"/>
    </row>
    <row r="126" customFormat="false" ht="12.75" hidden="false" customHeight="false" outlineLevel="0" collapsed="false">
      <c r="A126" s="39" t="n">
        <v>35452</v>
      </c>
      <c r="B126" s="40" t="s">
        <v>157</v>
      </c>
      <c r="C126" s="40" t="e">
        <f aca="false">IF(SWAPFIXED="FIXED",D126,D126-E126)</f>
        <v>#VALUE!</v>
      </c>
      <c r="D126" s="40" t="str">
        <f aca="false">VLOOKUP($A126,SWAPLOOK,HLOOKUP(D$2,SWAPLOOK,2,FALSE()),FALSE())</f>
        <v> </v>
      </c>
      <c r="E126" s="40" t="n">
        <f aca="false">VLOOKUP($A126,SWAPLOOK,HLOOKUP(E$2,SWAPLOOK,2,FALSE()),FALSE())</f>
        <v>2.908</v>
      </c>
      <c r="F126" s="40"/>
      <c r="G126" s="40"/>
      <c r="H126" s="40" t="n">
        <v>2.908</v>
      </c>
      <c r="I126" s="40" t="n">
        <v>3.248</v>
      </c>
      <c r="J126" s="40" t="n">
        <v>2.698</v>
      </c>
      <c r="K126" s="40" t="n">
        <v>2.578</v>
      </c>
      <c r="L126" s="40" t="n">
        <v>2.458</v>
      </c>
      <c r="M126" s="40" t="n">
        <v>2.798</v>
      </c>
      <c r="N126" s="40" t="n">
        <v>2.788</v>
      </c>
      <c r="O126" s="40" t="s">
        <v>233</v>
      </c>
      <c r="P126" s="40" t="s">
        <v>233</v>
      </c>
      <c r="Q126" s="38" t="s">
        <v>233</v>
      </c>
      <c r="R126" s="40" t="s">
        <v>233</v>
      </c>
      <c r="S126" s="40" t="n">
        <v>2.745</v>
      </c>
      <c r="T126" s="40" t="s">
        <v>233</v>
      </c>
      <c r="V126" s="41" t="n">
        <f aca="false">I126-$H126</f>
        <v>0.34</v>
      </c>
      <c r="W126" s="41" t="n">
        <f aca="false">J126-$H126</f>
        <v>-0.21</v>
      </c>
      <c r="X126" s="41" t="n">
        <f aca="false">K126-$H126</f>
        <v>-0.33</v>
      </c>
      <c r="Y126" s="41" t="n">
        <f aca="false">L126-$H126</f>
        <v>-0.45</v>
      </c>
      <c r="Z126" s="41" t="n">
        <f aca="false">M126-$H126</f>
        <v>-0.11</v>
      </c>
      <c r="AA126" s="41" t="n">
        <f aca="false">N126-$H126</f>
        <v>-0.12</v>
      </c>
      <c r="AB126" s="41"/>
      <c r="AC126" s="41"/>
      <c r="AD126" s="41"/>
      <c r="AE126" s="41"/>
      <c r="AF126" s="41" t="n">
        <f aca="false">S126-$H126</f>
        <v>-0.163</v>
      </c>
      <c r="AG126" s="41"/>
    </row>
    <row r="127" customFormat="false" ht="12.75" hidden="false" customHeight="false" outlineLevel="0" collapsed="false">
      <c r="A127" s="39" t="n">
        <v>35453</v>
      </c>
      <c r="B127" s="40" t="s">
        <v>157</v>
      </c>
      <c r="C127" s="40" t="e">
        <f aca="false">IF(SWAPFIXED="FIXED",D127,D127-E127)</f>
        <v>#VALUE!</v>
      </c>
      <c r="D127" s="40" t="str">
        <f aca="false">VLOOKUP($A127,SWAPLOOK,HLOOKUP(D$2,SWAPLOOK,2,FALSE()),FALSE())</f>
        <v> </v>
      </c>
      <c r="E127" s="40" t="n">
        <f aca="false">VLOOKUP($A127,SWAPLOOK,HLOOKUP(E$2,SWAPLOOK,2,FALSE()),FALSE())</f>
        <v>2.794</v>
      </c>
      <c r="F127" s="40"/>
      <c r="G127" s="40"/>
      <c r="H127" s="40" t="n">
        <v>2.794</v>
      </c>
      <c r="I127" s="40" t="n">
        <v>3.114</v>
      </c>
      <c r="J127" s="40" t="n">
        <v>2.584</v>
      </c>
      <c r="K127" s="40" t="n">
        <v>2.474</v>
      </c>
      <c r="L127" s="40" t="n">
        <v>2.454</v>
      </c>
      <c r="M127" s="40" t="n">
        <v>2.674</v>
      </c>
      <c r="N127" s="40" t="n">
        <v>2.674</v>
      </c>
      <c r="O127" s="40" t="s">
        <v>233</v>
      </c>
      <c r="P127" s="40" t="s">
        <v>233</v>
      </c>
      <c r="Q127" s="38" t="s">
        <v>233</v>
      </c>
      <c r="R127" s="40" t="s">
        <v>233</v>
      </c>
      <c r="S127" s="40" t="n">
        <v>2.6</v>
      </c>
      <c r="T127" s="40" t="s">
        <v>233</v>
      </c>
      <c r="V127" s="41" t="n">
        <f aca="false">I127-$H127</f>
        <v>0.32</v>
      </c>
      <c r="W127" s="41" t="n">
        <f aca="false">J127-$H127</f>
        <v>-0.21</v>
      </c>
      <c r="X127" s="41" t="n">
        <f aca="false">K127-$H127</f>
        <v>-0.32</v>
      </c>
      <c r="Y127" s="41" t="n">
        <f aca="false">L127-$H127</f>
        <v>-0.34</v>
      </c>
      <c r="Z127" s="41" t="n">
        <f aca="false">M127-$H127</f>
        <v>-0.12</v>
      </c>
      <c r="AA127" s="41" t="n">
        <f aca="false">N127-$H127</f>
        <v>-0.12</v>
      </c>
      <c r="AB127" s="41"/>
      <c r="AC127" s="41"/>
      <c r="AD127" s="41"/>
      <c r="AE127" s="41"/>
      <c r="AF127" s="41" t="n">
        <f aca="false">S127-$H127</f>
        <v>-0.194</v>
      </c>
      <c r="AG127" s="41"/>
    </row>
    <row r="128" customFormat="false" ht="12.75" hidden="false" customHeight="false" outlineLevel="0" collapsed="false">
      <c r="A128" s="39" t="n">
        <v>35454</v>
      </c>
      <c r="B128" s="40" t="s">
        <v>157</v>
      </c>
      <c r="C128" s="40" t="e">
        <f aca="false">IF(SWAPFIXED="FIXED",D128,D128-E128)</f>
        <v>#VALUE!</v>
      </c>
      <c r="D128" s="40" t="str">
        <f aca="false">VLOOKUP($A128,SWAPLOOK,HLOOKUP(D$2,SWAPLOOK,2,FALSE()),FALSE())</f>
        <v> </v>
      </c>
      <c r="E128" s="40" t="n">
        <f aca="false">VLOOKUP($A128,SWAPLOOK,HLOOKUP(E$2,SWAPLOOK,2,FALSE()),FALSE())</f>
        <v>2.824</v>
      </c>
      <c r="F128" s="40"/>
      <c r="G128" s="40"/>
      <c r="H128" s="40" t="n">
        <v>2.824</v>
      </c>
      <c r="I128" s="40" t="n">
        <v>3.094</v>
      </c>
      <c r="J128" s="40" t="n">
        <v>2.594</v>
      </c>
      <c r="K128" s="40" t="n">
        <v>2.454</v>
      </c>
      <c r="L128" s="40" t="n">
        <v>2.464</v>
      </c>
      <c r="M128" s="40" t="n">
        <v>2.684</v>
      </c>
      <c r="N128" s="40" t="n">
        <v>2.699</v>
      </c>
      <c r="O128" s="40" t="s">
        <v>233</v>
      </c>
      <c r="P128" s="40" t="s">
        <v>233</v>
      </c>
      <c r="Q128" s="38" t="s">
        <v>233</v>
      </c>
      <c r="R128" s="40" t="s">
        <v>233</v>
      </c>
      <c r="S128" s="40" t="n">
        <v>2.61</v>
      </c>
      <c r="T128" s="40" t="s">
        <v>233</v>
      </c>
      <c r="V128" s="41" t="n">
        <f aca="false">I128-$H128</f>
        <v>0.27</v>
      </c>
      <c r="W128" s="41" t="n">
        <f aca="false">J128-$H128</f>
        <v>-0.23</v>
      </c>
      <c r="X128" s="41" t="n">
        <f aca="false">K128-$H128</f>
        <v>-0.37</v>
      </c>
      <c r="Y128" s="41" t="n">
        <f aca="false">L128-$H128</f>
        <v>-0.36</v>
      </c>
      <c r="Z128" s="41" t="n">
        <f aca="false">M128-$H128</f>
        <v>-0.14</v>
      </c>
      <c r="AA128" s="41" t="n">
        <f aca="false">N128-$H128</f>
        <v>-0.125</v>
      </c>
      <c r="AB128" s="41"/>
      <c r="AC128" s="41"/>
      <c r="AD128" s="41"/>
      <c r="AE128" s="41"/>
      <c r="AF128" s="41" t="n">
        <f aca="false">S128-$H128</f>
        <v>-0.214</v>
      </c>
      <c r="AG128" s="41"/>
    </row>
    <row r="129" customFormat="false" ht="12.75" hidden="false" customHeight="false" outlineLevel="0" collapsed="false">
      <c r="A129" s="39" t="n">
        <v>35457</v>
      </c>
      <c r="B129" s="40" t="s">
        <v>157</v>
      </c>
      <c r="C129" s="40" t="e">
        <f aca="false">IF(SWAPFIXED="FIXED",D129,D129-E129)</f>
        <v>#VALUE!</v>
      </c>
      <c r="D129" s="40" t="str">
        <f aca="false">VLOOKUP($A129,SWAPLOOK,HLOOKUP(D$2,SWAPLOOK,2,FALSE()),FALSE())</f>
        <v> </v>
      </c>
      <c r="E129" s="40" t="n">
        <f aca="false">VLOOKUP($A129,SWAPLOOK,HLOOKUP(E$2,SWAPLOOK,2,FALSE()),FALSE())</f>
        <v>2.986</v>
      </c>
      <c r="F129" s="40"/>
      <c r="G129" s="40" t="n">
        <v>1</v>
      </c>
      <c r="H129" s="40" t="n">
        <v>2.986</v>
      </c>
      <c r="I129" s="40" t="n">
        <v>3.296</v>
      </c>
      <c r="J129" s="40" t="n">
        <v>2.656</v>
      </c>
      <c r="K129" s="40" t="n">
        <v>2.456</v>
      </c>
      <c r="L129" s="40" t="n">
        <v>2.466</v>
      </c>
      <c r="M129" s="40" t="n">
        <v>2.816</v>
      </c>
      <c r="N129" s="40" t="n">
        <v>2.816</v>
      </c>
      <c r="O129" s="40" t="s">
        <v>233</v>
      </c>
      <c r="P129" s="40" t="s">
        <v>233</v>
      </c>
      <c r="Q129" s="38" t="s">
        <v>233</v>
      </c>
      <c r="R129" s="40" t="s">
        <v>233</v>
      </c>
      <c r="S129" s="40" t="n">
        <v>2.607</v>
      </c>
      <c r="T129" s="40" t="s">
        <v>233</v>
      </c>
      <c r="V129" s="41" t="n">
        <f aca="false">I129-$H129</f>
        <v>0.31</v>
      </c>
      <c r="W129" s="41" t="n">
        <f aca="false">J129-$H129</f>
        <v>-0.33</v>
      </c>
      <c r="X129" s="41" t="n">
        <f aca="false">K129-$H129</f>
        <v>-0.53</v>
      </c>
      <c r="Y129" s="41" t="n">
        <f aca="false">L129-$H129</f>
        <v>-0.520000000000001</v>
      </c>
      <c r="Z129" s="41" t="n">
        <f aca="false">M129-$H129</f>
        <v>-0.17</v>
      </c>
      <c r="AA129" s="41" t="n">
        <f aca="false">N129-$H129</f>
        <v>-0.17</v>
      </c>
      <c r="AB129" s="41"/>
      <c r="AC129" s="41"/>
      <c r="AD129" s="41"/>
      <c r="AE129" s="41"/>
      <c r="AF129" s="41" t="n">
        <f aca="false">S129-$H129</f>
        <v>-0.379</v>
      </c>
      <c r="AG129" s="41"/>
    </row>
    <row r="130" customFormat="false" ht="12.75" hidden="false" customHeight="false" outlineLevel="0" collapsed="false">
      <c r="A130" s="39" t="n">
        <v>35458</v>
      </c>
      <c r="B130" s="40" t="s">
        <v>158</v>
      </c>
      <c r="C130" s="40" t="e">
        <f aca="false">IF(SWAPFIXED="FIXED",D130,D130-E130)</f>
        <v>#VALUE!</v>
      </c>
      <c r="D130" s="40" t="str">
        <f aca="false">VLOOKUP($A130,SWAPLOOK,HLOOKUP(D$2,SWAPLOOK,2,FALSE()),FALSE())</f>
        <v> </v>
      </c>
      <c r="E130" s="40" t="n">
        <f aca="false">VLOOKUP($A130,SWAPLOOK,HLOOKUP(E$2,SWAPLOOK,2,FALSE()),FALSE())</f>
        <v>2.546</v>
      </c>
      <c r="F130" s="40"/>
      <c r="G130" s="40"/>
      <c r="H130" s="40" t="n">
        <v>2.546</v>
      </c>
      <c r="I130" s="40" t="n">
        <v>2.836</v>
      </c>
      <c r="J130" s="40" t="n">
        <v>2.236</v>
      </c>
      <c r="K130" s="40" t="n">
        <v>2.02</v>
      </c>
      <c r="L130" s="40" t="n">
        <v>1.906</v>
      </c>
      <c r="M130" s="40" t="n">
        <v>2.366</v>
      </c>
      <c r="N130" s="40" t="n">
        <v>2.416</v>
      </c>
      <c r="O130" s="40" t="s">
        <v>233</v>
      </c>
      <c r="P130" s="40" t="s">
        <v>233</v>
      </c>
      <c r="Q130" s="38" t="s">
        <v>233</v>
      </c>
      <c r="R130" s="40" t="s">
        <v>233</v>
      </c>
      <c r="S130" s="40" t="n">
        <v>2.31</v>
      </c>
      <c r="T130" s="40" t="s">
        <v>233</v>
      </c>
      <c r="V130" s="41" t="n">
        <f aca="false">I130-$H130</f>
        <v>0.29</v>
      </c>
      <c r="W130" s="41" t="n">
        <f aca="false">J130-$H130</f>
        <v>-0.31</v>
      </c>
      <c r="X130" s="41" t="n">
        <f aca="false">K130-$H130</f>
        <v>-0.526</v>
      </c>
      <c r="Y130" s="41" t="n">
        <f aca="false">L130-$H130</f>
        <v>-0.64</v>
      </c>
      <c r="Z130" s="41" t="n">
        <f aca="false">M130-$H130</f>
        <v>-0.18</v>
      </c>
      <c r="AA130" s="41" t="n">
        <f aca="false">N130-$H130</f>
        <v>-0.13</v>
      </c>
      <c r="AB130" s="41"/>
      <c r="AC130" s="41"/>
      <c r="AD130" s="41"/>
      <c r="AE130" s="41"/>
      <c r="AF130" s="41" t="n">
        <f aca="false">S130-$H130</f>
        <v>-0.236</v>
      </c>
      <c r="AG130" s="41"/>
    </row>
    <row r="131" customFormat="false" ht="12.75" hidden="false" customHeight="false" outlineLevel="0" collapsed="false">
      <c r="A131" s="39" t="n">
        <v>35459</v>
      </c>
      <c r="B131" s="40" t="s">
        <v>158</v>
      </c>
      <c r="C131" s="40" t="e">
        <f aca="false">IF(SWAPFIXED="FIXED",D131,D131-E131)</f>
        <v>#VALUE!</v>
      </c>
      <c r="D131" s="40" t="str">
        <f aca="false">VLOOKUP($A131,SWAPLOOK,HLOOKUP(D$2,SWAPLOOK,2,FALSE()),FALSE())</f>
        <v> </v>
      </c>
      <c r="E131" s="40" t="n">
        <f aca="false">VLOOKUP($A131,SWAPLOOK,HLOOKUP(E$2,SWAPLOOK,2,FALSE()),FALSE())</f>
        <v>2.438</v>
      </c>
      <c r="F131" s="40"/>
      <c r="G131" s="40"/>
      <c r="H131" s="40" t="n">
        <v>2.438</v>
      </c>
      <c r="I131" s="40" t="n">
        <v>2.768</v>
      </c>
      <c r="J131" s="40" t="n">
        <v>2.128</v>
      </c>
      <c r="K131" s="40" t="n">
        <v>1.898</v>
      </c>
      <c r="L131" s="40" t="n">
        <v>1.678</v>
      </c>
      <c r="M131" s="40" t="n">
        <v>2.228</v>
      </c>
      <c r="N131" s="40" t="n">
        <v>2.293</v>
      </c>
      <c r="O131" s="40" t="s">
        <v>233</v>
      </c>
      <c r="P131" s="40" t="s">
        <v>233</v>
      </c>
      <c r="Q131" s="38" t="s">
        <v>233</v>
      </c>
      <c r="R131" s="40" t="s">
        <v>233</v>
      </c>
      <c r="S131" s="40" t="n">
        <v>2.14</v>
      </c>
      <c r="T131" s="40" t="s">
        <v>233</v>
      </c>
      <c r="V131" s="41" t="n">
        <f aca="false">I131-$H131</f>
        <v>0.33</v>
      </c>
      <c r="W131" s="41" t="n">
        <f aca="false">J131-$H131</f>
        <v>-0.31</v>
      </c>
      <c r="X131" s="41" t="n">
        <f aca="false">K131-$H131</f>
        <v>-0.54</v>
      </c>
      <c r="Y131" s="41" t="n">
        <f aca="false">L131-$H131</f>
        <v>-0.76</v>
      </c>
      <c r="Z131" s="41" t="n">
        <f aca="false">M131-$H131</f>
        <v>-0.21</v>
      </c>
      <c r="AA131" s="41" t="n">
        <f aca="false">N131-$H131</f>
        <v>-0.145</v>
      </c>
      <c r="AB131" s="41"/>
      <c r="AC131" s="41"/>
      <c r="AD131" s="41"/>
      <c r="AE131" s="41"/>
      <c r="AF131" s="41" t="n">
        <f aca="false">S131-$H131</f>
        <v>-0.298</v>
      </c>
      <c r="AG131" s="41"/>
    </row>
    <row r="132" customFormat="false" ht="12.75" hidden="false" customHeight="false" outlineLevel="0" collapsed="false">
      <c r="A132" s="39" t="n">
        <v>35464</v>
      </c>
      <c r="B132" s="40" t="s">
        <v>158</v>
      </c>
      <c r="C132" s="40" t="e">
        <f aca="false">IF(SWAPFIXED="FIXED",D132,D132-E132)</f>
        <v>#VALUE!</v>
      </c>
      <c r="D132" s="40" t="str">
        <f aca="false">VLOOKUP($A132,SWAPLOOK,HLOOKUP(D$2,SWAPLOOK,2,FALSE()),FALSE())</f>
        <v> </v>
      </c>
      <c r="E132" s="40" t="n">
        <f aca="false">VLOOKUP($A132,SWAPLOOK,HLOOKUP(E$2,SWAPLOOK,2,FALSE()),FALSE())</f>
        <v>2.313</v>
      </c>
      <c r="F132" s="40"/>
      <c r="G132" s="40"/>
      <c r="H132" s="40" t="n">
        <v>2.313</v>
      </c>
      <c r="I132" s="40" t="n">
        <v>2.603</v>
      </c>
      <c r="J132" s="40" t="n">
        <v>1.973</v>
      </c>
      <c r="K132" s="40" t="n">
        <v>1.773</v>
      </c>
      <c r="L132" s="40" t="n">
        <v>1.763</v>
      </c>
      <c r="M132" s="40" t="n">
        <v>2.083</v>
      </c>
      <c r="N132" s="40" t="n">
        <v>2.173</v>
      </c>
      <c r="O132" s="40" t="s">
        <v>233</v>
      </c>
      <c r="P132" s="40" t="s">
        <v>233</v>
      </c>
      <c r="Q132" s="38" t="s">
        <v>233</v>
      </c>
      <c r="R132" s="40" t="s">
        <v>233</v>
      </c>
      <c r="S132" s="40" t="n">
        <v>2.055</v>
      </c>
      <c r="T132" s="40" t="s">
        <v>233</v>
      </c>
      <c r="V132" s="41" t="n">
        <f aca="false">I132-$H132</f>
        <v>0.29</v>
      </c>
      <c r="W132" s="41" t="n">
        <f aca="false">J132-$H132</f>
        <v>-0.34</v>
      </c>
      <c r="X132" s="41" t="n">
        <f aca="false">K132-$H132</f>
        <v>-0.54</v>
      </c>
      <c r="Y132" s="41" t="n">
        <f aca="false">L132-$H132</f>
        <v>-0.55</v>
      </c>
      <c r="Z132" s="41" t="n">
        <f aca="false">M132-$H132</f>
        <v>-0.23</v>
      </c>
      <c r="AA132" s="41" t="n">
        <f aca="false">N132-$H132</f>
        <v>-0.14</v>
      </c>
      <c r="AB132" s="41"/>
      <c r="AC132" s="41"/>
      <c r="AD132" s="41"/>
      <c r="AE132" s="41"/>
      <c r="AF132" s="41" t="n">
        <f aca="false">S132-$H132</f>
        <v>-0.258</v>
      </c>
      <c r="AG132" s="41"/>
    </row>
    <row r="133" customFormat="false" ht="12.75" hidden="false" customHeight="false" outlineLevel="0" collapsed="false">
      <c r="A133" s="39" t="n">
        <v>35465</v>
      </c>
      <c r="B133" s="40" t="s">
        <v>158</v>
      </c>
      <c r="C133" s="40" t="e">
        <f aca="false">IF(SWAPFIXED="FIXED",D133,D133-E133)</f>
        <v>#VALUE!</v>
      </c>
      <c r="D133" s="40" t="str">
        <f aca="false">VLOOKUP($A133,SWAPLOOK,HLOOKUP(D$2,SWAPLOOK,2,FALSE()),FALSE())</f>
        <v> </v>
      </c>
      <c r="E133" s="40" t="n">
        <f aca="false">VLOOKUP($A133,SWAPLOOK,HLOOKUP(E$2,SWAPLOOK,2,FALSE()),FALSE())</f>
        <v>2.497</v>
      </c>
      <c r="F133" s="40"/>
      <c r="G133" s="40"/>
      <c r="H133" s="40" t="n">
        <v>2.497</v>
      </c>
      <c r="I133" s="40" t="n">
        <v>2.807</v>
      </c>
      <c r="J133" s="40" t="n">
        <v>2.152</v>
      </c>
      <c r="K133" s="40" t="n">
        <v>1.987</v>
      </c>
      <c r="L133" s="40" t="n">
        <v>1.927</v>
      </c>
      <c r="M133" s="40" t="n">
        <v>2.282</v>
      </c>
      <c r="N133" s="40" t="n">
        <v>2.3545</v>
      </c>
      <c r="O133" s="40" t="s">
        <v>233</v>
      </c>
      <c r="P133" s="40" t="s">
        <v>233</v>
      </c>
      <c r="Q133" s="38" t="s">
        <v>233</v>
      </c>
      <c r="R133" s="40" t="s">
        <v>233</v>
      </c>
      <c r="S133" s="40" t="n">
        <v>2.2</v>
      </c>
      <c r="T133" s="40" t="s">
        <v>233</v>
      </c>
      <c r="V133" s="41" t="n">
        <f aca="false">I133-$H133</f>
        <v>0.31</v>
      </c>
      <c r="W133" s="41" t="n">
        <f aca="false">J133-$H133</f>
        <v>-0.345</v>
      </c>
      <c r="X133" s="41" t="n">
        <f aca="false">K133-$H133</f>
        <v>-0.51</v>
      </c>
      <c r="Y133" s="41" t="n">
        <f aca="false">L133-$H133</f>
        <v>-0.57</v>
      </c>
      <c r="Z133" s="41" t="n">
        <f aca="false">M133-$H133</f>
        <v>-0.215</v>
      </c>
      <c r="AA133" s="41" t="n">
        <f aca="false">N133-$H133</f>
        <v>-0.1425</v>
      </c>
      <c r="AB133" s="41"/>
      <c r="AC133" s="41"/>
      <c r="AD133" s="41"/>
      <c r="AE133" s="41"/>
      <c r="AF133" s="41" t="n">
        <f aca="false">S133-$H133</f>
        <v>-0.297</v>
      </c>
      <c r="AG133" s="41"/>
    </row>
    <row r="134" customFormat="false" ht="12.75" hidden="false" customHeight="false" outlineLevel="0" collapsed="false">
      <c r="A134" s="39" t="n">
        <v>35466</v>
      </c>
      <c r="B134" s="40" t="s">
        <v>158</v>
      </c>
      <c r="C134" s="40" t="e">
        <f aca="false">IF(SWAPFIXED="FIXED",D134,D134-E134)</f>
        <v>#VALUE!</v>
      </c>
      <c r="D134" s="40" t="str">
        <f aca="false">VLOOKUP($A134,SWAPLOOK,HLOOKUP(D$2,SWAPLOOK,2,FALSE()),FALSE())</f>
        <v> </v>
      </c>
      <c r="E134" s="40" t="n">
        <f aca="false">VLOOKUP($A134,SWAPLOOK,HLOOKUP(E$2,SWAPLOOK,2,FALSE()),FALSE())</f>
        <v>2.43</v>
      </c>
      <c r="F134" s="40"/>
      <c r="G134" s="40"/>
      <c r="H134" s="40" t="n">
        <v>2.43</v>
      </c>
      <c r="I134" s="40" t="n">
        <v>2.74</v>
      </c>
      <c r="J134" s="40" t="n">
        <v>2.11</v>
      </c>
      <c r="K134" s="40" t="n">
        <v>1.95</v>
      </c>
      <c r="L134" s="40" t="n">
        <v>1.92</v>
      </c>
      <c r="M134" s="40" t="n">
        <v>2.235</v>
      </c>
      <c r="N134" s="40" t="n">
        <v>2.3</v>
      </c>
      <c r="O134" s="40" t="s">
        <v>233</v>
      </c>
      <c r="P134" s="40" t="s">
        <v>233</v>
      </c>
      <c r="Q134" s="38" t="s">
        <v>233</v>
      </c>
      <c r="R134" s="40" t="s">
        <v>233</v>
      </c>
      <c r="S134" s="40" t="n">
        <v>2.141</v>
      </c>
      <c r="T134" s="40" t="s">
        <v>233</v>
      </c>
      <c r="V134" s="41" t="n">
        <f aca="false">I134-$H134</f>
        <v>0.31</v>
      </c>
      <c r="W134" s="41" t="n">
        <f aca="false">J134-$H134</f>
        <v>-0.32</v>
      </c>
      <c r="X134" s="41" t="n">
        <f aca="false">K134-$H134</f>
        <v>-0.48</v>
      </c>
      <c r="Y134" s="41" t="n">
        <f aca="false">L134-$H134</f>
        <v>-0.51</v>
      </c>
      <c r="Z134" s="41" t="n">
        <f aca="false">M134-$H134</f>
        <v>-0.195</v>
      </c>
      <c r="AA134" s="41" t="n">
        <f aca="false">N134-$H134</f>
        <v>-0.13</v>
      </c>
      <c r="AB134" s="41"/>
      <c r="AC134" s="41"/>
      <c r="AD134" s="41"/>
      <c r="AE134" s="41"/>
      <c r="AF134" s="41" t="n">
        <f aca="false">S134-$H134</f>
        <v>-0.289000000000001</v>
      </c>
      <c r="AG134" s="41"/>
    </row>
    <row r="135" customFormat="false" ht="12.75" hidden="false" customHeight="false" outlineLevel="0" collapsed="false">
      <c r="A135" s="39" t="n">
        <v>35467</v>
      </c>
      <c r="B135" s="40" t="s">
        <v>158</v>
      </c>
      <c r="C135" s="40" t="e">
        <f aca="false">IF(SWAPFIXED="FIXED",D135,D135-E135)</f>
        <v>#VALUE!</v>
      </c>
      <c r="D135" s="40" t="str">
        <f aca="false">VLOOKUP($A135,SWAPLOOK,HLOOKUP(D$2,SWAPLOOK,2,FALSE()),FALSE())</f>
        <v> </v>
      </c>
      <c r="E135" s="40" t="n">
        <f aca="false">VLOOKUP($A135,SWAPLOOK,HLOOKUP(E$2,SWAPLOOK,2,FALSE()),FALSE())</f>
        <v>2.361</v>
      </c>
      <c r="F135" s="40"/>
      <c r="G135" s="40"/>
      <c r="H135" s="40" t="n">
        <v>2.361</v>
      </c>
      <c r="I135" s="40" t="n">
        <v>2.651</v>
      </c>
      <c r="J135" s="40" t="n">
        <v>2.046</v>
      </c>
      <c r="K135" s="40" t="n">
        <v>1.921</v>
      </c>
      <c r="L135" s="40" t="n">
        <v>1.901</v>
      </c>
      <c r="M135" s="40" t="n">
        <v>2.171</v>
      </c>
      <c r="N135" s="40" t="n">
        <v>2.231</v>
      </c>
      <c r="O135" s="40" t="s">
        <v>233</v>
      </c>
      <c r="P135" s="40" t="s">
        <v>233</v>
      </c>
      <c r="Q135" s="38" t="s">
        <v>233</v>
      </c>
      <c r="R135" s="40" t="s">
        <v>233</v>
      </c>
      <c r="S135" s="40" t="n">
        <v>2.099</v>
      </c>
      <c r="T135" s="40" t="s">
        <v>233</v>
      </c>
      <c r="V135" s="41" t="n">
        <f aca="false">I135-$H135</f>
        <v>0.29</v>
      </c>
      <c r="W135" s="41" t="n">
        <f aca="false">J135-$H135</f>
        <v>-0.315</v>
      </c>
      <c r="X135" s="41" t="n">
        <f aca="false">K135-$H135</f>
        <v>-0.44</v>
      </c>
      <c r="Y135" s="41" t="n">
        <f aca="false">L135-$H135</f>
        <v>-0.46</v>
      </c>
      <c r="Z135" s="41" t="n">
        <f aca="false">M135-$H135</f>
        <v>-0.19</v>
      </c>
      <c r="AA135" s="41" t="n">
        <f aca="false">N135-$H135</f>
        <v>-0.13</v>
      </c>
      <c r="AB135" s="41"/>
      <c r="AC135" s="41"/>
      <c r="AD135" s="41"/>
      <c r="AE135" s="41"/>
      <c r="AF135" s="41" t="n">
        <f aca="false">S135-$H135</f>
        <v>-0.262</v>
      </c>
      <c r="AG135" s="41"/>
    </row>
    <row r="136" customFormat="false" ht="12.75" hidden="false" customHeight="false" outlineLevel="0" collapsed="false">
      <c r="A136" s="39" t="n">
        <v>35468</v>
      </c>
      <c r="B136" s="40" t="s">
        <v>158</v>
      </c>
      <c r="C136" s="40" t="e">
        <f aca="false">IF(SWAPFIXED="FIXED",D136,D136-E136)</f>
        <v>#VALUE!</v>
      </c>
      <c r="D136" s="40" t="str">
        <f aca="false">VLOOKUP($A136,SWAPLOOK,HLOOKUP(D$2,SWAPLOOK,2,FALSE()),FALSE())</f>
        <v> </v>
      </c>
      <c r="E136" s="40" t="n">
        <f aca="false">VLOOKUP($A136,SWAPLOOK,HLOOKUP(E$2,SWAPLOOK,2,FALSE()),FALSE())</f>
        <v>2.182</v>
      </c>
      <c r="F136" s="40"/>
      <c r="G136" s="40"/>
      <c r="H136" s="40" t="n">
        <v>2.182</v>
      </c>
      <c r="I136" s="40" t="n">
        <v>2.442</v>
      </c>
      <c r="J136" s="40" t="n">
        <v>1.872</v>
      </c>
      <c r="K136" s="40" t="n">
        <v>1.752</v>
      </c>
      <c r="L136" s="40" t="n">
        <v>1.792</v>
      </c>
      <c r="M136" s="40" t="n">
        <v>2.002</v>
      </c>
      <c r="N136" s="40" t="n">
        <v>2.077</v>
      </c>
      <c r="O136" s="40" t="s">
        <v>233</v>
      </c>
      <c r="P136" s="40" t="s">
        <v>233</v>
      </c>
      <c r="Q136" s="38" t="s">
        <v>233</v>
      </c>
      <c r="R136" s="40" t="s">
        <v>233</v>
      </c>
      <c r="S136" s="40" t="n">
        <v>1.97</v>
      </c>
      <c r="T136" s="40" t="s">
        <v>233</v>
      </c>
      <c r="V136" s="41" t="n">
        <f aca="false">I136-$H136</f>
        <v>0.26</v>
      </c>
      <c r="W136" s="41" t="n">
        <f aca="false">J136-$H136</f>
        <v>-0.31</v>
      </c>
      <c r="X136" s="41" t="n">
        <f aca="false">K136-$H136</f>
        <v>-0.43</v>
      </c>
      <c r="Y136" s="41" t="n">
        <f aca="false">L136-$H136</f>
        <v>-0.39</v>
      </c>
      <c r="Z136" s="41" t="n">
        <f aca="false">M136-$H136</f>
        <v>-0.18</v>
      </c>
      <c r="AA136" s="41" t="n">
        <f aca="false">N136-$H136</f>
        <v>-0.105</v>
      </c>
      <c r="AB136" s="41"/>
      <c r="AC136" s="41"/>
      <c r="AD136" s="41"/>
      <c r="AE136" s="41"/>
      <c r="AF136" s="41" t="n">
        <f aca="false">S136-$H136</f>
        <v>-0.212</v>
      </c>
      <c r="AG136" s="41"/>
    </row>
    <row r="137" customFormat="false" ht="12.75" hidden="false" customHeight="false" outlineLevel="0" collapsed="false">
      <c r="A137" s="39" t="n">
        <v>35471</v>
      </c>
      <c r="B137" s="40" t="s">
        <v>158</v>
      </c>
      <c r="C137" s="40" t="e">
        <f aca="false">IF(SWAPFIXED="FIXED",D137,D137-E137)</f>
        <v>#VALUE!</v>
      </c>
      <c r="D137" s="40" t="str">
        <f aca="false">VLOOKUP($A137,SWAPLOOK,HLOOKUP(D$2,SWAPLOOK,2,FALSE()),FALSE())</f>
        <v> </v>
      </c>
      <c r="E137" s="40" t="n">
        <f aca="false">VLOOKUP($A137,SWAPLOOK,HLOOKUP(E$2,SWAPLOOK,2,FALSE()),FALSE())</f>
        <v>2.167</v>
      </c>
      <c r="F137" s="40"/>
      <c r="G137" s="40"/>
      <c r="H137" s="40" t="n">
        <v>2.167</v>
      </c>
      <c r="I137" s="40" t="n">
        <v>2.407</v>
      </c>
      <c r="J137" s="40" t="n">
        <v>1.887</v>
      </c>
      <c r="K137" s="40" t="n">
        <v>1.797</v>
      </c>
      <c r="L137" s="40" t="n">
        <v>1.807</v>
      </c>
      <c r="M137" s="40" t="n">
        <v>2.002</v>
      </c>
      <c r="N137" s="40" t="n">
        <v>2.067</v>
      </c>
      <c r="O137" s="40" t="s">
        <v>233</v>
      </c>
      <c r="P137" s="40" t="s">
        <v>233</v>
      </c>
      <c r="Q137" s="38" t="s">
        <v>233</v>
      </c>
      <c r="R137" s="40" t="s">
        <v>233</v>
      </c>
      <c r="S137" s="40" t="n">
        <v>1.93</v>
      </c>
      <c r="T137" s="40" t="s">
        <v>233</v>
      </c>
      <c r="V137" s="41" t="n">
        <f aca="false">I137-$H137</f>
        <v>0.24</v>
      </c>
      <c r="W137" s="41" t="n">
        <f aca="false">J137-$H137</f>
        <v>-0.28</v>
      </c>
      <c r="X137" s="41" t="n">
        <f aca="false">K137-$H137</f>
        <v>-0.37</v>
      </c>
      <c r="Y137" s="41" t="n">
        <f aca="false">L137-$H137</f>
        <v>-0.36</v>
      </c>
      <c r="Z137" s="41" t="n">
        <f aca="false">M137-$H137</f>
        <v>-0.165</v>
      </c>
      <c r="AA137" s="41" t="n">
        <f aca="false">N137-$H137</f>
        <v>-0.1</v>
      </c>
      <c r="AB137" s="41"/>
      <c r="AC137" s="41"/>
      <c r="AD137" s="41"/>
      <c r="AE137" s="41"/>
      <c r="AF137" s="41" t="n">
        <f aca="false">S137-$H137</f>
        <v>-0.237</v>
      </c>
      <c r="AG137" s="41"/>
    </row>
    <row r="138" customFormat="false" ht="12.75" hidden="false" customHeight="false" outlineLevel="0" collapsed="false">
      <c r="A138" s="39" t="n">
        <v>35472</v>
      </c>
      <c r="B138" s="40" t="s">
        <v>158</v>
      </c>
      <c r="C138" s="40" t="e">
        <f aca="false">IF(SWAPFIXED="FIXED",D138,D138-E138)</f>
        <v>#VALUE!</v>
      </c>
      <c r="D138" s="40" t="str">
        <f aca="false">VLOOKUP($A138,SWAPLOOK,HLOOKUP(D$2,SWAPLOOK,2,FALSE()),FALSE())</f>
        <v> </v>
      </c>
      <c r="E138" s="40" t="n">
        <f aca="false">VLOOKUP($A138,SWAPLOOK,HLOOKUP(E$2,SWAPLOOK,2,FALSE()),FALSE())</f>
        <v>2.224</v>
      </c>
      <c r="F138" s="40"/>
      <c r="G138" s="40"/>
      <c r="H138" s="40" t="n">
        <v>2.224</v>
      </c>
      <c r="I138" s="40" t="n">
        <v>2.454</v>
      </c>
      <c r="J138" s="40" t="n">
        <v>1.914</v>
      </c>
      <c r="K138" s="40" t="n">
        <v>1.814</v>
      </c>
      <c r="L138" s="40" t="n">
        <v>1.824</v>
      </c>
      <c r="M138" s="40" t="n">
        <v>2.044</v>
      </c>
      <c r="N138" s="40" t="n">
        <v>2.214</v>
      </c>
      <c r="O138" s="40" t="s">
        <v>233</v>
      </c>
      <c r="P138" s="40" t="s">
        <v>233</v>
      </c>
      <c r="Q138" s="38" t="s">
        <v>233</v>
      </c>
      <c r="R138" s="40" t="s">
        <v>233</v>
      </c>
      <c r="S138" s="40" t="n">
        <v>1.99</v>
      </c>
      <c r="T138" s="40" t="s">
        <v>233</v>
      </c>
      <c r="V138" s="41" t="n">
        <f aca="false">I138-$H138</f>
        <v>0.23</v>
      </c>
      <c r="W138" s="41" t="n">
        <f aca="false">J138-$H138</f>
        <v>-0.31</v>
      </c>
      <c r="X138" s="41" t="n">
        <f aca="false">K138-$H138</f>
        <v>-0.41</v>
      </c>
      <c r="Y138" s="41" t="n">
        <f aca="false">L138-$H138</f>
        <v>-0.4</v>
      </c>
      <c r="Z138" s="41" t="n">
        <f aca="false">M138-$H138</f>
        <v>-0.18</v>
      </c>
      <c r="AA138" s="41" t="n">
        <f aca="false">N138-$H138</f>
        <v>-0.00999999999999979</v>
      </c>
      <c r="AB138" s="41"/>
      <c r="AC138" s="41"/>
      <c r="AD138" s="41"/>
      <c r="AE138" s="41"/>
      <c r="AF138" s="41" t="n">
        <f aca="false">S138-$H138</f>
        <v>-0.234</v>
      </c>
      <c r="AG138" s="41"/>
    </row>
    <row r="139" customFormat="false" ht="12.75" hidden="false" customHeight="false" outlineLevel="0" collapsed="false">
      <c r="A139" s="39" t="n">
        <v>35473</v>
      </c>
      <c r="B139" s="40" t="s">
        <v>158</v>
      </c>
      <c r="C139" s="40" t="e">
        <f aca="false">IF(SWAPFIXED="FIXED",D139,D139-E139)</f>
        <v>#VALUE!</v>
      </c>
      <c r="D139" s="40" t="str">
        <f aca="false">VLOOKUP($A139,SWAPLOOK,HLOOKUP(D$2,SWAPLOOK,2,FALSE()),FALSE())</f>
        <v> </v>
      </c>
      <c r="E139" s="40" t="n">
        <f aca="false">VLOOKUP($A139,SWAPLOOK,HLOOKUP(E$2,SWAPLOOK,2,FALSE()),FALSE())</f>
        <v>2.09</v>
      </c>
      <c r="F139" s="40"/>
      <c r="G139" s="40"/>
      <c r="H139" s="40" t="n">
        <v>2.09</v>
      </c>
      <c r="I139" s="40" t="n">
        <v>2.305</v>
      </c>
      <c r="J139" s="40" t="n">
        <v>1.79</v>
      </c>
      <c r="K139" s="40" t="n">
        <v>1.67</v>
      </c>
      <c r="L139" s="40" t="n">
        <v>1.68</v>
      </c>
      <c r="M139" s="40" t="n">
        <v>1.91</v>
      </c>
      <c r="N139" s="40" t="n">
        <v>1.99</v>
      </c>
      <c r="O139" s="40" t="s">
        <v>233</v>
      </c>
      <c r="P139" s="40" t="s">
        <v>233</v>
      </c>
      <c r="Q139" s="38" t="s">
        <v>233</v>
      </c>
      <c r="R139" s="40" t="s">
        <v>233</v>
      </c>
      <c r="S139" s="40" t="n">
        <v>1.848</v>
      </c>
      <c r="T139" s="40" t="s">
        <v>233</v>
      </c>
      <c r="V139" s="41" t="n">
        <f aca="false">I139-$H139</f>
        <v>0.215</v>
      </c>
      <c r="W139" s="41" t="n">
        <f aca="false">J139-$H139</f>
        <v>-0.3</v>
      </c>
      <c r="X139" s="41" t="n">
        <f aca="false">K139-$H139</f>
        <v>-0.42</v>
      </c>
      <c r="Y139" s="41" t="n">
        <f aca="false">L139-$H139</f>
        <v>-0.41</v>
      </c>
      <c r="Z139" s="41" t="n">
        <f aca="false">M139-$H139</f>
        <v>-0.18</v>
      </c>
      <c r="AA139" s="41" t="n">
        <f aca="false">N139-$H139</f>
        <v>-0.0999999999999999</v>
      </c>
      <c r="AB139" s="41"/>
      <c r="AC139" s="41"/>
      <c r="AD139" s="41"/>
      <c r="AE139" s="41"/>
      <c r="AF139" s="41" t="n">
        <f aca="false">S139-$H139</f>
        <v>-0.242</v>
      </c>
      <c r="AG139" s="41"/>
    </row>
    <row r="140" customFormat="false" ht="12.75" hidden="false" customHeight="false" outlineLevel="0" collapsed="false">
      <c r="A140" s="39" t="n">
        <v>35474</v>
      </c>
      <c r="B140" s="40" t="s">
        <v>158</v>
      </c>
      <c r="C140" s="40" t="e">
        <f aca="false">IF(SWAPFIXED="FIXED",D140,D140-E140)</f>
        <v>#VALUE!</v>
      </c>
      <c r="D140" s="40" t="str">
        <f aca="false">VLOOKUP($A140,SWAPLOOK,HLOOKUP(D$2,SWAPLOOK,2,FALSE()),FALSE())</f>
        <v> </v>
      </c>
      <c r="E140" s="40" t="n">
        <f aca="false">VLOOKUP($A140,SWAPLOOK,HLOOKUP(E$2,SWAPLOOK,2,FALSE()),FALSE())</f>
        <v>1.999</v>
      </c>
      <c r="F140" s="40"/>
      <c r="G140" s="40"/>
      <c r="H140" s="40" t="n">
        <v>1.999</v>
      </c>
      <c r="I140" s="40" t="n">
        <v>2.159</v>
      </c>
      <c r="J140" s="40" t="n">
        <v>1.669</v>
      </c>
      <c r="K140" s="40" t="n">
        <v>1.569</v>
      </c>
      <c r="L140" s="40" t="n">
        <v>1.549</v>
      </c>
      <c r="M140" s="40" t="n">
        <v>1.809</v>
      </c>
      <c r="N140" s="40" t="n">
        <v>1.899</v>
      </c>
      <c r="O140" s="40" t="s">
        <v>233</v>
      </c>
      <c r="P140" s="40" t="s">
        <v>233</v>
      </c>
      <c r="Q140" s="38" t="s">
        <v>233</v>
      </c>
      <c r="R140" s="40" t="s">
        <v>233</v>
      </c>
      <c r="S140" s="40" t="n">
        <v>1.74</v>
      </c>
      <c r="T140" s="40" t="s">
        <v>233</v>
      </c>
      <c r="V140" s="41" t="n">
        <f aca="false">I140-$H140</f>
        <v>0.16</v>
      </c>
      <c r="W140" s="41" t="n">
        <f aca="false">J140-$H140</f>
        <v>-0.33</v>
      </c>
      <c r="X140" s="41" t="n">
        <f aca="false">K140-$H140</f>
        <v>-0.43</v>
      </c>
      <c r="Y140" s="41" t="n">
        <f aca="false">L140-$H140</f>
        <v>-0.45</v>
      </c>
      <c r="Z140" s="41" t="n">
        <f aca="false">M140-$H140</f>
        <v>-0.19</v>
      </c>
      <c r="AA140" s="41" t="n">
        <f aca="false">N140-$H140</f>
        <v>-0.1</v>
      </c>
      <c r="AB140" s="41"/>
      <c r="AC140" s="41"/>
      <c r="AD140" s="41"/>
      <c r="AE140" s="41"/>
      <c r="AF140" s="41" t="n">
        <f aca="false">S140-$H140</f>
        <v>-0.259</v>
      </c>
      <c r="AG140" s="41"/>
    </row>
    <row r="141" customFormat="false" ht="12.75" hidden="false" customHeight="false" outlineLevel="0" collapsed="false">
      <c r="A141" s="39" t="n">
        <v>35475</v>
      </c>
      <c r="B141" s="40" t="s">
        <v>158</v>
      </c>
      <c r="C141" s="40" t="e">
        <f aca="false">IF(SWAPFIXED="FIXED",D141,D141-E141)</f>
        <v>#VALUE!</v>
      </c>
      <c r="D141" s="40" t="str">
        <f aca="false">VLOOKUP($A141,SWAPLOOK,HLOOKUP(D$2,SWAPLOOK,2,FALSE()),FALSE())</f>
        <v> </v>
      </c>
      <c r="E141" s="40" t="n">
        <f aca="false">VLOOKUP($A141,SWAPLOOK,HLOOKUP(E$2,SWAPLOOK,2,FALSE()),FALSE())</f>
        <v>1.966</v>
      </c>
      <c r="F141" s="40"/>
      <c r="G141" s="40"/>
      <c r="H141" s="40" t="n">
        <v>1.966</v>
      </c>
      <c r="I141" s="40" t="n">
        <v>2.056</v>
      </c>
      <c r="J141" s="40" t="n">
        <v>1.626</v>
      </c>
      <c r="K141" s="40" t="n">
        <v>1.546</v>
      </c>
      <c r="L141" s="40" t="n">
        <v>1.556</v>
      </c>
      <c r="M141" s="40" t="n">
        <v>1.761</v>
      </c>
      <c r="N141" s="40" t="n">
        <v>1.871</v>
      </c>
      <c r="O141" s="40" t="s">
        <v>233</v>
      </c>
      <c r="P141" s="40" t="s">
        <v>233</v>
      </c>
      <c r="Q141" s="38" t="s">
        <v>233</v>
      </c>
      <c r="R141" s="40" t="s">
        <v>233</v>
      </c>
      <c r="S141" s="40" t="n">
        <v>1.72</v>
      </c>
      <c r="T141" s="40" t="s">
        <v>233</v>
      </c>
      <c r="V141" s="41" t="n">
        <f aca="false">I141-$H141</f>
        <v>0.0900000000000001</v>
      </c>
      <c r="W141" s="41" t="n">
        <f aca="false">J141-$H141</f>
        <v>-0.34</v>
      </c>
      <c r="X141" s="41" t="n">
        <f aca="false">K141-$H141</f>
        <v>-0.42</v>
      </c>
      <c r="Y141" s="41" t="n">
        <f aca="false">L141-$H141</f>
        <v>-0.41</v>
      </c>
      <c r="Z141" s="41" t="n">
        <f aca="false">M141-$H141</f>
        <v>-0.205</v>
      </c>
      <c r="AA141" s="41" t="n">
        <f aca="false">N141-$H141</f>
        <v>-0.095</v>
      </c>
      <c r="AB141" s="41"/>
      <c r="AC141" s="41"/>
      <c r="AD141" s="41"/>
      <c r="AE141" s="41"/>
      <c r="AF141" s="41" t="n">
        <f aca="false">S141-$H141</f>
        <v>-0.246</v>
      </c>
      <c r="AG141" s="41"/>
    </row>
    <row r="142" customFormat="false" ht="12.75" hidden="false" customHeight="false" outlineLevel="0" collapsed="false">
      <c r="A142" s="39" t="n">
        <v>35479</v>
      </c>
      <c r="B142" s="40" t="s">
        <v>158</v>
      </c>
      <c r="C142" s="40" t="e">
        <f aca="false">IF(SWAPFIXED="FIXED",D142,D142-E142)</f>
        <v>#VALUE!</v>
      </c>
      <c r="D142" s="40" t="str">
        <f aca="false">VLOOKUP($A142,SWAPLOOK,HLOOKUP(D$2,SWAPLOOK,2,FALSE()),FALSE())</f>
        <v> </v>
      </c>
      <c r="E142" s="40" t="n">
        <f aca="false">VLOOKUP($A142,SWAPLOOK,HLOOKUP(E$2,SWAPLOOK,2,FALSE()),FALSE())</f>
        <v>1.964</v>
      </c>
      <c r="F142" s="40"/>
      <c r="G142" s="40"/>
      <c r="H142" s="40" t="n">
        <v>1.964</v>
      </c>
      <c r="I142" s="40" t="n">
        <v>2.069</v>
      </c>
      <c r="J142" s="40" t="n">
        <v>1.634</v>
      </c>
      <c r="K142" s="40" t="n">
        <v>1.529</v>
      </c>
      <c r="L142" s="40" t="n">
        <v>1.524</v>
      </c>
      <c r="M142" s="40" t="n">
        <v>1.764</v>
      </c>
      <c r="N142" s="40" t="n">
        <v>1.879</v>
      </c>
      <c r="O142" s="40" t="s">
        <v>233</v>
      </c>
      <c r="P142" s="40" t="s">
        <v>233</v>
      </c>
      <c r="Q142" s="38" t="s">
        <v>233</v>
      </c>
      <c r="R142" s="40" t="s">
        <v>233</v>
      </c>
      <c r="S142" s="40" t="n">
        <v>1.706</v>
      </c>
      <c r="T142" s="40" t="s">
        <v>233</v>
      </c>
      <c r="V142" s="41" t="n">
        <f aca="false">I142-$H142</f>
        <v>0.105</v>
      </c>
      <c r="W142" s="41" t="n">
        <f aca="false">J142-$H142</f>
        <v>-0.33</v>
      </c>
      <c r="X142" s="41" t="n">
        <f aca="false">K142-$H142</f>
        <v>-0.435</v>
      </c>
      <c r="Y142" s="41" t="n">
        <f aca="false">L142-$H142</f>
        <v>-0.44</v>
      </c>
      <c r="Z142" s="41" t="n">
        <f aca="false">M142-$H142</f>
        <v>-0.2</v>
      </c>
      <c r="AA142" s="41" t="n">
        <f aca="false">N142-$H142</f>
        <v>-0.085</v>
      </c>
      <c r="AB142" s="41"/>
      <c r="AC142" s="41"/>
      <c r="AD142" s="41"/>
      <c r="AE142" s="41"/>
      <c r="AF142" s="41" t="n">
        <f aca="false">S142-$H142</f>
        <v>-0.258</v>
      </c>
      <c r="AG142" s="41"/>
    </row>
    <row r="143" customFormat="false" ht="12.75" hidden="false" customHeight="false" outlineLevel="0" collapsed="false">
      <c r="A143" s="39" t="n">
        <v>35480</v>
      </c>
      <c r="B143" s="40" t="s">
        <v>158</v>
      </c>
      <c r="C143" s="40" t="e">
        <f aca="false">IF(SWAPFIXED="FIXED",D143,D143-E143)</f>
        <v>#VALUE!</v>
      </c>
      <c r="D143" s="40" t="str">
        <f aca="false">VLOOKUP($A143,SWAPLOOK,HLOOKUP(D$2,SWAPLOOK,2,FALSE()),FALSE())</f>
        <v> </v>
      </c>
      <c r="E143" s="40" t="n">
        <f aca="false">VLOOKUP($A143,SWAPLOOK,HLOOKUP(E$2,SWAPLOOK,2,FALSE()),FALSE())</f>
        <v>2.016</v>
      </c>
      <c r="F143" s="40"/>
      <c r="G143" s="40"/>
      <c r="H143" s="40" t="n">
        <v>2.016</v>
      </c>
      <c r="I143" s="40" t="n">
        <v>2.121</v>
      </c>
      <c r="J143" s="40" t="n">
        <v>1.686</v>
      </c>
      <c r="K143" s="40" t="n">
        <v>1.581</v>
      </c>
      <c r="L143" s="40" t="n">
        <v>1.576</v>
      </c>
      <c r="M143" s="40" t="n">
        <v>1.816</v>
      </c>
      <c r="N143" s="40" t="n">
        <v>1.931</v>
      </c>
      <c r="O143" s="40" t="s">
        <v>233</v>
      </c>
      <c r="P143" s="40" t="s">
        <v>233</v>
      </c>
      <c r="Q143" s="38" t="s">
        <v>233</v>
      </c>
      <c r="R143" s="40" t="s">
        <v>233</v>
      </c>
      <c r="S143" s="40" t="n">
        <v>1.758</v>
      </c>
      <c r="T143" s="40" t="s">
        <v>233</v>
      </c>
      <c r="V143" s="41" t="n">
        <f aca="false">I143-$H143</f>
        <v>0.105</v>
      </c>
      <c r="W143" s="41" t="n">
        <f aca="false">J143-$H143</f>
        <v>-0.33</v>
      </c>
      <c r="X143" s="41" t="n">
        <f aca="false">K143-$H143</f>
        <v>-0.435</v>
      </c>
      <c r="Y143" s="41" t="n">
        <f aca="false">L143-$H143</f>
        <v>-0.44</v>
      </c>
      <c r="Z143" s="41" t="n">
        <f aca="false">M143-$H143</f>
        <v>-0.2</v>
      </c>
      <c r="AA143" s="41" t="n">
        <f aca="false">N143-$H143</f>
        <v>-0.085</v>
      </c>
      <c r="AB143" s="41"/>
      <c r="AC143" s="41"/>
      <c r="AD143" s="41"/>
      <c r="AE143" s="41"/>
      <c r="AF143" s="41" t="n">
        <f aca="false">S143-$H143</f>
        <v>-0.258</v>
      </c>
      <c r="AG143" s="41"/>
    </row>
    <row r="144" customFormat="false" ht="12.75" hidden="false" customHeight="false" outlineLevel="0" collapsed="false">
      <c r="A144" s="39" t="n">
        <v>35481</v>
      </c>
      <c r="B144" s="40" t="s">
        <v>158</v>
      </c>
      <c r="C144" s="40" t="e">
        <f aca="false">IF(SWAPFIXED="FIXED",D144,D144-E144)</f>
        <v>#VALUE!</v>
      </c>
      <c r="D144" s="40" t="str">
        <f aca="false">VLOOKUP($A144,SWAPLOOK,HLOOKUP(D$2,SWAPLOOK,2,FALSE()),FALSE())</f>
        <v> </v>
      </c>
      <c r="E144" s="40" t="n">
        <f aca="false">VLOOKUP($A144,SWAPLOOK,HLOOKUP(E$2,SWAPLOOK,2,FALSE()),FALSE())</f>
        <v>1.922</v>
      </c>
      <c r="F144" s="40"/>
      <c r="G144" s="40"/>
      <c r="H144" s="40" t="n">
        <v>1.922</v>
      </c>
      <c r="I144" s="40" t="n">
        <v>1.972</v>
      </c>
      <c r="J144" s="40" t="n">
        <v>1.542</v>
      </c>
      <c r="K144" s="40" t="n">
        <v>1.462</v>
      </c>
      <c r="L144" s="40" t="n">
        <v>1.422</v>
      </c>
      <c r="M144" s="40" t="n">
        <v>1.667</v>
      </c>
      <c r="N144" s="40" t="n">
        <v>1.817</v>
      </c>
      <c r="O144" s="40" t="s">
        <v>233</v>
      </c>
      <c r="P144" s="40" t="s">
        <v>233</v>
      </c>
      <c r="Q144" s="38" t="s">
        <v>233</v>
      </c>
      <c r="R144" s="40" t="s">
        <v>233</v>
      </c>
      <c r="S144" s="40" t="n">
        <v>1.64</v>
      </c>
      <c r="T144" s="40" t="s">
        <v>233</v>
      </c>
      <c r="V144" s="41" t="n">
        <f aca="false">I144-$H144</f>
        <v>0.05</v>
      </c>
      <c r="W144" s="41" t="n">
        <f aca="false">J144-$H144</f>
        <v>-0.38</v>
      </c>
      <c r="X144" s="41" t="n">
        <f aca="false">K144-$H144</f>
        <v>-0.46</v>
      </c>
      <c r="Y144" s="41" t="n">
        <f aca="false">L144-$H144</f>
        <v>-0.5</v>
      </c>
      <c r="Z144" s="41" t="n">
        <f aca="false">M144-$H144</f>
        <v>-0.255</v>
      </c>
      <c r="AA144" s="41" t="n">
        <f aca="false">N144-$H144</f>
        <v>-0.105</v>
      </c>
      <c r="AB144" s="41"/>
      <c r="AC144" s="41"/>
      <c r="AD144" s="41"/>
      <c r="AE144" s="41"/>
      <c r="AF144" s="41" t="n">
        <f aca="false">S144-$H144</f>
        <v>-0.282</v>
      </c>
      <c r="AG144" s="41"/>
    </row>
    <row r="145" customFormat="false" ht="12.75" hidden="false" customHeight="false" outlineLevel="0" collapsed="false">
      <c r="A145" s="39" t="n">
        <v>35482</v>
      </c>
      <c r="B145" s="40" t="s">
        <v>158</v>
      </c>
      <c r="C145" s="40" t="e">
        <f aca="false">IF(SWAPFIXED="FIXED",D145,D145-E145)</f>
        <v>#VALUE!</v>
      </c>
      <c r="D145" s="40" t="str">
        <f aca="false">VLOOKUP($A145,SWAPLOOK,HLOOKUP(D$2,SWAPLOOK,2,FALSE()),FALSE())</f>
        <v> </v>
      </c>
      <c r="E145" s="40" t="n">
        <f aca="false">VLOOKUP($A145,SWAPLOOK,HLOOKUP(E$2,SWAPLOOK,2,FALSE()),FALSE())</f>
        <v>1.936</v>
      </c>
      <c r="F145" s="40"/>
      <c r="G145" s="40"/>
      <c r="H145" s="40" t="n">
        <v>1.936</v>
      </c>
      <c r="I145" s="40" t="n">
        <v>1.976</v>
      </c>
      <c r="J145" s="40" t="n">
        <v>1.566</v>
      </c>
      <c r="K145" s="40" t="n">
        <v>1.471</v>
      </c>
      <c r="L145" s="40" t="n">
        <v>1.421</v>
      </c>
      <c r="M145" s="40" t="n">
        <v>1.691</v>
      </c>
      <c r="N145" s="40" t="n">
        <v>1.836</v>
      </c>
      <c r="O145" s="40" t="s">
        <v>233</v>
      </c>
      <c r="P145" s="40" t="s">
        <v>233</v>
      </c>
      <c r="Q145" s="38" t="s">
        <v>233</v>
      </c>
      <c r="R145" s="40" t="s">
        <v>233</v>
      </c>
      <c r="S145" s="40" t="n">
        <v>1.65</v>
      </c>
      <c r="T145" s="40" t="s">
        <v>233</v>
      </c>
      <c r="V145" s="41" t="n">
        <f aca="false">I145-$H145</f>
        <v>0.04</v>
      </c>
      <c r="W145" s="41" t="n">
        <f aca="false">J145-$H145</f>
        <v>-0.37</v>
      </c>
      <c r="X145" s="41" t="n">
        <f aca="false">K145-$H145</f>
        <v>-0.465</v>
      </c>
      <c r="Y145" s="41" t="n">
        <f aca="false">L145-$H145</f>
        <v>-0.515</v>
      </c>
      <c r="Z145" s="41" t="n">
        <f aca="false">M145-$H145</f>
        <v>-0.245</v>
      </c>
      <c r="AA145" s="41" t="n">
        <f aca="false">N145-$H145</f>
        <v>-0.1</v>
      </c>
      <c r="AB145" s="41"/>
      <c r="AC145" s="41"/>
      <c r="AD145" s="41"/>
      <c r="AE145" s="41"/>
      <c r="AF145" s="41" t="n">
        <f aca="false">S145-$H145</f>
        <v>-0.286</v>
      </c>
      <c r="AG145" s="41"/>
    </row>
    <row r="146" customFormat="false" ht="12.75" hidden="false" customHeight="false" outlineLevel="0" collapsed="false">
      <c r="A146" s="39" t="n">
        <v>35485</v>
      </c>
      <c r="B146" s="40" t="s">
        <v>158</v>
      </c>
      <c r="C146" s="40" t="e">
        <f aca="false">IF(SWAPFIXED="FIXED",D146,D146-E146)</f>
        <v>#VALUE!</v>
      </c>
      <c r="D146" s="40" t="str">
        <f aca="false">VLOOKUP($A146,SWAPLOOK,HLOOKUP(D$2,SWAPLOOK,2,FALSE()),FALSE())</f>
        <v> </v>
      </c>
      <c r="E146" s="40" t="n">
        <f aca="false">VLOOKUP($A146,SWAPLOOK,HLOOKUP(E$2,SWAPLOOK,2,FALSE()),FALSE())</f>
        <v>1.78</v>
      </c>
      <c r="F146" s="40"/>
      <c r="G146" s="40" t="n">
        <v>1</v>
      </c>
      <c r="H146" s="40" t="n">
        <v>1.78</v>
      </c>
      <c r="I146" s="40" t="n">
        <v>1.83</v>
      </c>
      <c r="J146" s="40" t="n">
        <v>1.5</v>
      </c>
      <c r="K146" s="40" t="n">
        <v>1.42</v>
      </c>
      <c r="L146" s="40" t="n">
        <v>1.38</v>
      </c>
      <c r="M146" s="40" t="n">
        <v>1.61</v>
      </c>
      <c r="N146" s="40" t="n">
        <v>1.74</v>
      </c>
      <c r="O146" s="40" t="s">
        <v>233</v>
      </c>
      <c r="P146" s="40" t="s">
        <v>233</v>
      </c>
      <c r="Q146" s="38" t="s">
        <v>233</v>
      </c>
      <c r="R146" s="40" t="s">
        <v>233</v>
      </c>
      <c r="S146" s="40" t="n">
        <v>1.55</v>
      </c>
      <c r="T146" s="40" t="s">
        <v>233</v>
      </c>
      <c r="V146" s="41" t="n">
        <f aca="false">I146-$H146</f>
        <v>0.05</v>
      </c>
      <c r="W146" s="41" t="n">
        <f aca="false">J146-$H146</f>
        <v>-0.28</v>
      </c>
      <c r="X146" s="41" t="n">
        <f aca="false">K146-$H146</f>
        <v>-0.36</v>
      </c>
      <c r="Y146" s="41" t="n">
        <f aca="false">L146-$H146</f>
        <v>-0.4</v>
      </c>
      <c r="Z146" s="41" t="n">
        <f aca="false">M146-$H146</f>
        <v>-0.17</v>
      </c>
      <c r="AA146" s="41" t="n">
        <f aca="false">N146-$H146</f>
        <v>-0.04</v>
      </c>
      <c r="AB146" s="41"/>
      <c r="AC146" s="41"/>
      <c r="AD146" s="41"/>
      <c r="AE146" s="41"/>
      <c r="AF146" s="41" t="n">
        <f aca="false">S146-$H146</f>
        <v>-0.23</v>
      </c>
      <c r="AG146" s="41"/>
    </row>
    <row r="147" customFormat="false" ht="12.75" hidden="false" customHeight="false" outlineLevel="0" collapsed="false">
      <c r="A147" s="39" t="n">
        <v>35486</v>
      </c>
      <c r="B147" s="40" t="s">
        <v>159</v>
      </c>
      <c r="C147" s="40" t="e">
        <f aca="false">IF(SWAPFIXED="FIXED",D147,D147-E147)</f>
        <v>#VALUE!</v>
      </c>
      <c r="D147" s="40" t="str">
        <f aca="false">VLOOKUP($A147,SWAPLOOK,HLOOKUP(D$2,SWAPLOOK,2,FALSE()),FALSE())</f>
        <v> </v>
      </c>
      <c r="E147" s="40" t="n">
        <f aca="false">VLOOKUP($A147,SWAPLOOK,HLOOKUP(E$2,SWAPLOOK,2,FALSE()),FALSE())</f>
        <v>1.865</v>
      </c>
      <c r="F147" s="40"/>
      <c r="G147" s="40"/>
      <c r="H147" s="40" t="n">
        <v>1.865</v>
      </c>
      <c r="I147" s="40" t="n">
        <v>1.895</v>
      </c>
      <c r="J147" s="40" t="n">
        <v>1.525</v>
      </c>
      <c r="K147" s="40" t="n">
        <v>1.44</v>
      </c>
      <c r="L147" s="40" t="n">
        <v>1.4</v>
      </c>
      <c r="M147" s="40" t="n">
        <v>1.635</v>
      </c>
      <c r="N147" s="40" t="n">
        <v>1.785</v>
      </c>
      <c r="O147" s="40" t="s">
        <v>233</v>
      </c>
      <c r="P147" s="40" t="s">
        <v>233</v>
      </c>
      <c r="Q147" s="38" t="s">
        <v>233</v>
      </c>
      <c r="R147" s="40" t="s">
        <v>233</v>
      </c>
      <c r="S147" s="40" t="n">
        <v>1.59</v>
      </c>
      <c r="T147" s="40" t="s">
        <v>233</v>
      </c>
      <c r="V147" s="41" t="n">
        <f aca="false">I147-$H147</f>
        <v>0.03</v>
      </c>
      <c r="W147" s="41" t="n">
        <f aca="false">J147-$H147</f>
        <v>-0.34</v>
      </c>
      <c r="X147" s="41" t="n">
        <f aca="false">K147-$H147</f>
        <v>-0.425</v>
      </c>
      <c r="Y147" s="41" t="n">
        <f aca="false">L147-$H147</f>
        <v>-0.465</v>
      </c>
      <c r="Z147" s="41" t="n">
        <f aca="false">M147-$H147</f>
        <v>-0.23</v>
      </c>
      <c r="AA147" s="41" t="n">
        <f aca="false">N147-$H147</f>
        <v>-0.0800000000000001</v>
      </c>
      <c r="AB147" s="41"/>
      <c r="AC147" s="41"/>
      <c r="AD147" s="41"/>
      <c r="AE147" s="41"/>
      <c r="AF147" s="41" t="n">
        <f aca="false">S147-$H147</f>
        <v>-0.275</v>
      </c>
      <c r="AG147" s="41"/>
    </row>
    <row r="148" customFormat="false" ht="12.75" hidden="false" customHeight="false" outlineLevel="0" collapsed="false">
      <c r="A148" s="39" t="n">
        <v>35487</v>
      </c>
      <c r="B148" s="40" t="s">
        <v>159</v>
      </c>
      <c r="C148" s="40" t="e">
        <f aca="false">IF(SWAPFIXED="FIXED",D148,D148-E148)</f>
        <v>#VALUE!</v>
      </c>
      <c r="D148" s="40" t="str">
        <f aca="false">VLOOKUP($A148,SWAPLOOK,HLOOKUP(D$2,SWAPLOOK,2,FALSE()),FALSE())</f>
        <v> </v>
      </c>
      <c r="E148" s="40" t="n">
        <f aca="false">VLOOKUP($A148,SWAPLOOK,HLOOKUP(E$2,SWAPLOOK,2,FALSE()),FALSE())</f>
        <v>1.874</v>
      </c>
      <c r="F148" s="40"/>
      <c r="G148" s="40"/>
      <c r="H148" s="40" t="n">
        <v>1.874</v>
      </c>
      <c r="I148" s="40" t="n">
        <v>1.904</v>
      </c>
      <c r="J148" s="40" t="n">
        <v>1.534</v>
      </c>
      <c r="K148" s="40" t="n">
        <v>1.449</v>
      </c>
      <c r="L148" s="40" t="n">
        <v>1.409</v>
      </c>
      <c r="M148" s="40" t="n">
        <v>1.644</v>
      </c>
      <c r="N148" s="40" t="n">
        <v>1.794</v>
      </c>
      <c r="O148" s="40" t="s">
        <v>233</v>
      </c>
      <c r="P148" s="40" t="s">
        <v>233</v>
      </c>
      <c r="Q148" s="38" t="s">
        <v>233</v>
      </c>
      <c r="R148" s="40" t="s">
        <v>233</v>
      </c>
      <c r="S148" s="40" t="n">
        <v>1.599</v>
      </c>
      <c r="T148" s="40" t="s">
        <v>233</v>
      </c>
      <c r="V148" s="41" t="n">
        <f aca="false">I148-$H148</f>
        <v>0.03</v>
      </c>
      <c r="W148" s="41" t="n">
        <f aca="false">J148-$H148</f>
        <v>-0.34</v>
      </c>
      <c r="X148" s="41" t="n">
        <f aca="false">K148-$H148</f>
        <v>-0.425</v>
      </c>
      <c r="Y148" s="41" t="n">
        <f aca="false">L148-$H148</f>
        <v>-0.465</v>
      </c>
      <c r="Z148" s="41" t="n">
        <f aca="false">M148-$H148</f>
        <v>-0.23</v>
      </c>
      <c r="AA148" s="41" t="n">
        <f aca="false">N148-$H148</f>
        <v>-0.0800000000000001</v>
      </c>
      <c r="AB148" s="41"/>
      <c r="AC148" s="41"/>
      <c r="AD148" s="41"/>
      <c r="AE148" s="41"/>
      <c r="AF148" s="41" t="n">
        <f aca="false">S148-$H148</f>
        <v>-0.275</v>
      </c>
      <c r="AG148" s="41"/>
    </row>
    <row r="149" customFormat="false" ht="12.75" hidden="false" customHeight="false" outlineLevel="0" collapsed="false">
      <c r="A149" s="39" t="n">
        <v>35488</v>
      </c>
      <c r="B149" s="40" t="s">
        <v>159</v>
      </c>
      <c r="C149" s="40" t="e">
        <f aca="false">IF(SWAPFIXED="FIXED",D149,D149-E149)</f>
        <v>#VALUE!</v>
      </c>
      <c r="D149" s="40" t="str">
        <f aca="false">VLOOKUP($A149,SWAPLOOK,HLOOKUP(D$2,SWAPLOOK,2,FALSE()),FALSE())</f>
        <v> </v>
      </c>
      <c r="E149" s="40" t="n">
        <f aca="false">VLOOKUP($A149,SWAPLOOK,HLOOKUP(E$2,SWAPLOOK,2,FALSE()),FALSE())</f>
        <v>1.838</v>
      </c>
      <c r="F149" s="40"/>
      <c r="G149" s="40"/>
      <c r="H149" s="40" t="n">
        <v>1.838</v>
      </c>
      <c r="I149" s="40" t="n">
        <v>1.883</v>
      </c>
      <c r="J149" s="40" t="n">
        <v>1.548</v>
      </c>
      <c r="K149" s="40" t="n">
        <v>1.468</v>
      </c>
      <c r="L149" s="40" t="n">
        <v>1.378</v>
      </c>
      <c r="M149" s="40" t="n">
        <v>1.633</v>
      </c>
      <c r="N149" s="40" t="n">
        <v>1.783</v>
      </c>
      <c r="O149" s="40" t="s">
        <v>233</v>
      </c>
      <c r="P149" s="40" t="s">
        <v>233</v>
      </c>
      <c r="Q149" s="38" t="s">
        <v>233</v>
      </c>
      <c r="R149" s="40" t="s">
        <v>233</v>
      </c>
      <c r="S149" s="40" t="n">
        <v>1.635</v>
      </c>
      <c r="T149" s="40" t="s">
        <v>233</v>
      </c>
      <c r="V149" s="41" t="n">
        <f aca="false">I149-$H149</f>
        <v>0.0449999999999999</v>
      </c>
      <c r="W149" s="41" t="n">
        <f aca="false">J149-$H149</f>
        <v>-0.29</v>
      </c>
      <c r="X149" s="41" t="n">
        <f aca="false">K149-$H149</f>
        <v>-0.37</v>
      </c>
      <c r="Y149" s="41" t="n">
        <f aca="false">L149-$H149</f>
        <v>-0.46</v>
      </c>
      <c r="Z149" s="41" t="n">
        <f aca="false">M149-$H149</f>
        <v>-0.205</v>
      </c>
      <c r="AA149" s="41" t="n">
        <f aca="false">N149-$H149</f>
        <v>-0.0549999999999999</v>
      </c>
      <c r="AB149" s="41"/>
      <c r="AC149" s="41"/>
      <c r="AD149" s="41"/>
      <c r="AE149" s="41"/>
      <c r="AF149" s="41" t="n">
        <f aca="false">S149-$H149</f>
        <v>-0.203</v>
      </c>
      <c r="AG149" s="41"/>
    </row>
    <row r="150" customFormat="false" ht="12.75" hidden="false" customHeight="false" outlineLevel="0" collapsed="false">
      <c r="A150" s="39" t="n">
        <v>35489</v>
      </c>
      <c r="B150" s="40" t="s">
        <v>159</v>
      </c>
      <c r="C150" s="40" t="e">
        <f aca="false">IF(SWAPFIXED="FIXED",D150,D150-E150)</f>
        <v>#VALUE!</v>
      </c>
      <c r="D150" s="40" t="str">
        <f aca="false">VLOOKUP($A150,SWAPLOOK,HLOOKUP(D$2,SWAPLOOK,2,FALSE()),FALSE())</f>
        <v> </v>
      </c>
      <c r="E150" s="40" t="n">
        <f aca="false">VLOOKUP($A150,SWAPLOOK,HLOOKUP(E$2,SWAPLOOK,2,FALSE()),FALSE())</f>
        <v>1.821</v>
      </c>
      <c r="F150" s="40"/>
      <c r="G150" s="40"/>
      <c r="H150" s="40" t="n">
        <v>1.821</v>
      </c>
      <c r="I150" s="40" t="n">
        <v>1.871</v>
      </c>
      <c r="J150" s="40" t="n">
        <v>1.521</v>
      </c>
      <c r="K150" s="40" t="n">
        <v>1.471</v>
      </c>
      <c r="L150" s="40" t="n">
        <v>1.366</v>
      </c>
      <c r="M150" s="40" t="n">
        <v>1.626</v>
      </c>
      <c r="N150" s="40" t="n">
        <v>1.761</v>
      </c>
      <c r="O150" s="40" t="s">
        <v>233</v>
      </c>
      <c r="P150" s="40" t="s">
        <v>233</v>
      </c>
      <c r="Q150" s="38" t="s">
        <v>233</v>
      </c>
      <c r="R150" s="40" t="s">
        <v>233</v>
      </c>
      <c r="S150" s="40" t="n">
        <v>1.62</v>
      </c>
      <c r="T150" s="40" t="s">
        <v>233</v>
      </c>
      <c r="V150" s="41" t="n">
        <f aca="false">I150-$H150</f>
        <v>0.05</v>
      </c>
      <c r="W150" s="41" t="n">
        <f aca="false">J150-$H150</f>
        <v>-0.3</v>
      </c>
      <c r="X150" s="41" t="n">
        <f aca="false">K150-$H150</f>
        <v>-0.35</v>
      </c>
      <c r="Y150" s="41" t="n">
        <f aca="false">L150-$H150</f>
        <v>-0.455</v>
      </c>
      <c r="Z150" s="41" t="n">
        <f aca="false">M150-$H150</f>
        <v>-0.195</v>
      </c>
      <c r="AA150" s="41" t="n">
        <f aca="false">N150-$H150</f>
        <v>-0.0600000000000001</v>
      </c>
      <c r="AB150" s="41"/>
      <c r="AC150" s="41"/>
      <c r="AD150" s="41"/>
      <c r="AE150" s="41"/>
      <c r="AF150" s="41" t="n">
        <f aca="false">S150-$H150</f>
        <v>-0.201</v>
      </c>
      <c r="AG150" s="41"/>
    </row>
    <row r="151" customFormat="false" ht="12.75" hidden="false" customHeight="false" outlineLevel="0" collapsed="false">
      <c r="A151" s="39" t="n">
        <v>35492</v>
      </c>
      <c r="B151" s="40" t="s">
        <v>159</v>
      </c>
      <c r="C151" s="40" t="e">
        <f aca="false">IF(SWAPFIXED="FIXED",D151,D151-E151)</f>
        <v>#VALUE!</v>
      </c>
      <c r="D151" s="40" t="str">
        <f aca="false">VLOOKUP($A151,SWAPLOOK,HLOOKUP(D$2,SWAPLOOK,2,FALSE()),FALSE())</f>
        <v> </v>
      </c>
      <c r="E151" s="40" t="n">
        <f aca="false">VLOOKUP($A151,SWAPLOOK,HLOOKUP(E$2,SWAPLOOK,2,FALSE()),FALSE())</f>
        <v>1.803</v>
      </c>
      <c r="F151" s="40"/>
      <c r="G151" s="40"/>
      <c r="H151" s="40" t="n">
        <v>1.803</v>
      </c>
      <c r="I151" s="40" t="n">
        <v>1.853</v>
      </c>
      <c r="J151" s="40" t="n">
        <v>1.513</v>
      </c>
      <c r="K151" s="40" t="n">
        <v>1.433</v>
      </c>
      <c r="L151" s="40" t="n">
        <v>1.363</v>
      </c>
      <c r="M151" s="40" t="n">
        <v>1.618</v>
      </c>
      <c r="N151" s="40" t="n">
        <v>1.748</v>
      </c>
      <c r="O151" s="40" t="s">
        <v>233</v>
      </c>
      <c r="P151" s="40" t="s">
        <v>233</v>
      </c>
      <c r="Q151" s="38" t="s">
        <v>233</v>
      </c>
      <c r="R151" s="40" t="s">
        <v>233</v>
      </c>
      <c r="S151" s="40" t="n">
        <v>1.57</v>
      </c>
      <c r="T151" s="40" t="s">
        <v>233</v>
      </c>
      <c r="V151" s="41" t="n">
        <f aca="false">I151-$H151</f>
        <v>0.05</v>
      </c>
      <c r="W151" s="41" t="n">
        <f aca="false">J151-$H151</f>
        <v>-0.29</v>
      </c>
      <c r="X151" s="41" t="n">
        <f aca="false">K151-$H151</f>
        <v>-0.37</v>
      </c>
      <c r="Y151" s="41" t="n">
        <f aca="false">L151-$H151</f>
        <v>-0.44</v>
      </c>
      <c r="Z151" s="41" t="n">
        <f aca="false">M151-$H151</f>
        <v>-0.185</v>
      </c>
      <c r="AA151" s="41" t="n">
        <f aca="false">N151-$H151</f>
        <v>-0.0549999999999999</v>
      </c>
      <c r="AB151" s="41"/>
      <c r="AC151" s="41"/>
      <c r="AD151" s="41"/>
      <c r="AE151" s="41"/>
      <c r="AF151" s="41" t="n">
        <f aca="false">S151-$H151</f>
        <v>-0.233</v>
      </c>
      <c r="AG151" s="41"/>
    </row>
    <row r="152" customFormat="false" ht="12.75" hidden="false" customHeight="false" outlineLevel="0" collapsed="false">
      <c r="A152" s="39" t="n">
        <v>35493</v>
      </c>
      <c r="B152" s="40" t="s">
        <v>159</v>
      </c>
      <c r="C152" s="40" t="e">
        <f aca="false">IF(SWAPFIXED="FIXED",D152,D152-E152)</f>
        <v>#VALUE!</v>
      </c>
      <c r="D152" s="40" t="str">
        <f aca="false">VLOOKUP($A152,SWAPLOOK,HLOOKUP(D$2,SWAPLOOK,2,FALSE()),FALSE())</f>
        <v> </v>
      </c>
      <c r="E152" s="40" t="n">
        <f aca="false">VLOOKUP($A152,SWAPLOOK,HLOOKUP(E$2,SWAPLOOK,2,FALSE()),FALSE())</f>
        <v>1.943</v>
      </c>
      <c r="F152" s="40"/>
      <c r="G152" s="40"/>
      <c r="H152" s="40" t="n">
        <v>1.943</v>
      </c>
      <c r="I152" s="40" t="n">
        <v>1.993</v>
      </c>
      <c r="J152" s="40" t="n">
        <v>1.653</v>
      </c>
      <c r="K152" s="40" t="n">
        <v>1.593</v>
      </c>
      <c r="L152" s="40" t="n">
        <v>1.493</v>
      </c>
      <c r="M152" s="40" t="n">
        <v>1.743</v>
      </c>
      <c r="N152" s="40" t="n">
        <v>1.898</v>
      </c>
      <c r="O152" s="40" t="s">
        <v>233</v>
      </c>
      <c r="P152" s="40" t="s">
        <v>233</v>
      </c>
      <c r="Q152" s="38" t="s">
        <v>233</v>
      </c>
      <c r="R152" s="40" t="s">
        <v>233</v>
      </c>
      <c r="S152" s="40" t="n">
        <v>1.713</v>
      </c>
      <c r="T152" s="40" t="s">
        <v>233</v>
      </c>
      <c r="V152" s="41" t="n">
        <f aca="false">I152-$H152</f>
        <v>0.05</v>
      </c>
      <c r="W152" s="41" t="n">
        <f aca="false">J152-$H152</f>
        <v>-0.29</v>
      </c>
      <c r="X152" s="41" t="n">
        <f aca="false">K152-$H152</f>
        <v>-0.35</v>
      </c>
      <c r="Y152" s="41" t="n">
        <f aca="false">L152-$H152</f>
        <v>-0.45</v>
      </c>
      <c r="Z152" s="41" t="n">
        <f aca="false">M152-$H152</f>
        <v>-0.2</v>
      </c>
      <c r="AA152" s="41" t="n">
        <f aca="false">N152-$H152</f>
        <v>-0.0449999999999999</v>
      </c>
      <c r="AB152" s="41"/>
      <c r="AC152" s="41"/>
      <c r="AD152" s="41"/>
      <c r="AE152" s="41"/>
      <c r="AF152" s="41" t="n">
        <f aca="false">S152-$H152</f>
        <v>-0.23</v>
      </c>
      <c r="AG152" s="41"/>
    </row>
    <row r="153" customFormat="false" ht="12.75" hidden="false" customHeight="false" outlineLevel="0" collapsed="false">
      <c r="A153" s="39" t="n">
        <v>35494</v>
      </c>
      <c r="B153" s="40" t="s">
        <v>159</v>
      </c>
      <c r="C153" s="40" t="e">
        <f aca="false">IF(SWAPFIXED="FIXED",D153,D153-E153)</f>
        <v>#VALUE!</v>
      </c>
      <c r="D153" s="40" t="str">
        <f aca="false">VLOOKUP($A153,SWAPLOOK,HLOOKUP(D$2,SWAPLOOK,2,FALSE()),FALSE())</f>
        <v> </v>
      </c>
      <c r="E153" s="40" t="n">
        <f aca="false">VLOOKUP($A153,SWAPLOOK,HLOOKUP(E$2,SWAPLOOK,2,FALSE()),FALSE())</f>
        <v>1.839</v>
      </c>
      <c r="F153" s="40"/>
      <c r="G153" s="40"/>
      <c r="H153" s="40" t="n">
        <v>1.839</v>
      </c>
      <c r="I153" s="40" t="n">
        <v>1.879</v>
      </c>
      <c r="J153" s="40" t="n">
        <v>1.549</v>
      </c>
      <c r="K153" s="40" t="n">
        <v>1.489</v>
      </c>
      <c r="L153" s="40" t="n">
        <v>1.399</v>
      </c>
      <c r="M153" s="40" t="n">
        <v>1.639</v>
      </c>
      <c r="N153" s="40" t="n">
        <v>1.794</v>
      </c>
      <c r="O153" s="40" t="s">
        <v>233</v>
      </c>
      <c r="P153" s="40" t="s">
        <v>233</v>
      </c>
      <c r="Q153" s="38" t="s">
        <v>233</v>
      </c>
      <c r="R153" s="40" t="s">
        <v>233</v>
      </c>
      <c r="S153" s="40" t="n">
        <v>1.58</v>
      </c>
      <c r="T153" s="40" t="s">
        <v>233</v>
      </c>
      <c r="V153" s="41" t="n">
        <f aca="false">I153-$H153</f>
        <v>0.04</v>
      </c>
      <c r="W153" s="41" t="n">
        <f aca="false">J153-$H153</f>
        <v>-0.29</v>
      </c>
      <c r="X153" s="41" t="n">
        <f aca="false">K153-$H153</f>
        <v>-0.35</v>
      </c>
      <c r="Y153" s="41" t="n">
        <f aca="false">L153-$H153</f>
        <v>-0.44</v>
      </c>
      <c r="Z153" s="41" t="n">
        <f aca="false">M153-$H153</f>
        <v>-0.2</v>
      </c>
      <c r="AA153" s="41" t="n">
        <f aca="false">N153-$H153</f>
        <v>-0.0449999999999999</v>
      </c>
      <c r="AB153" s="41"/>
      <c r="AC153" s="41"/>
      <c r="AD153" s="41"/>
      <c r="AE153" s="41"/>
      <c r="AF153" s="41" t="n">
        <f aca="false">S153-$H153</f>
        <v>-0.259</v>
      </c>
      <c r="AG153" s="41"/>
    </row>
    <row r="154" customFormat="false" ht="12.75" hidden="false" customHeight="false" outlineLevel="0" collapsed="false">
      <c r="A154" s="39" t="n">
        <v>35495</v>
      </c>
      <c r="B154" s="40" t="s">
        <v>159</v>
      </c>
      <c r="C154" s="40" t="e">
        <f aca="false">IF(SWAPFIXED="FIXED",D154,D154-E154)</f>
        <v>#VALUE!</v>
      </c>
      <c r="D154" s="40" t="str">
        <f aca="false">VLOOKUP($A154,SWAPLOOK,HLOOKUP(D$2,SWAPLOOK,2,FALSE()),FALSE())</f>
        <v> </v>
      </c>
      <c r="E154" s="40" t="n">
        <f aca="false">VLOOKUP($A154,SWAPLOOK,HLOOKUP(E$2,SWAPLOOK,2,FALSE()),FALSE())</f>
        <v>1.886</v>
      </c>
      <c r="F154" s="40"/>
      <c r="G154" s="40"/>
      <c r="H154" s="40" t="n">
        <v>1.886</v>
      </c>
      <c r="I154" s="40" t="n">
        <v>1.926</v>
      </c>
      <c r="J154" s="40" t="n">
        <v>1.586</v>
      </c>
      <c r="K154" s="40" t="n">
        <v>1.536</v>
      </c>
      <c r="L154" s="40" t="n">
        <v>1.411</v>
      </c>
      <c r="M154" s="40" t="n">
        <v>1.696</v>
      </c>
      <c r="N154" s="40" t="n">
        <v>1.8335</v>
      </c>
      <c r="O154" s="40" t="s">
        <v>233</v>
      </c>
      <c r="P154" s="40" t="s">
        <v>233</v>
      </c>
      <c r="Q154" s="38" t="s">
        <v>233</v>
      </c>
      <c r="R154" s="40" t="s">
        <v>233</v>
      </c>
      <c r="S154" s="40" t="n">
        <v>1.65</v>
      </c>
      <c r="T154" s="40" t="s">
        <v>233</v>
      </c>
      <c r="V154" s="41" t="n">
        <f aca="false">I154-$H154</f>
        <v>0.04</v>
      </c>
      <c r="W154" s="41" t="n">
        <f aca="false">J154-$H154</f>
        <v>-0.3</v>
      </c>
      <c r="X154" s="41" t="n">
        <f aca="false">K154-$H154</f>
        <v>-0.35</v>
      </c>
      <c r="Y154" s="41" t="n">
        <f aca="false">L154-$H154</f>
        <v>-0.475</v>
      </c>
      <c r="Z154" s="41" t="n">
        <f aca="false">M154-$H154</f>
        <v>-0.19</v>
      </c>
      <c r="AA154" s="41" t="n">
        <f aca="false">N154-$H154</f>
        <v>-0.0525</v>
      </c>
      <c r="AB154" s="41"/>
      <c r="AC154" s="41"/>
      <c r="AD154" s="41"/>
      <c r="AE154" s="41"/>
      <c r="AF154" s="41" t="n">
        <f aca="false">S154-$H154</f>
        <v>-0.236</v>
      </c>
      <c r="AG154" s="41"/>
    </row>
    <row r="155" customFormat="false" ht="12.75" hidden="false" customHeight="false" outlineLevel="0" collapsed="false">
      <c r="A155" s="39" t="n">
        <v>35496</v>
      </c>
      <c r="B155" s="40" t="s">
        <v>159</v>
      </c>
      <c r="C155" s="40" t="e">
        <f aca="false">IF(SWAPFIXED="FIXED",D155,D155-E155)</f>
        <v>#VALUE!</v>
      </c>
      <c r="D155" s="40" t="str">
        <f aca="false">VLOOKUP($A155,SWAPLOOK,HLOOKUP(D$2,SWAPLOOK,2,FALSE()),FALSE())</f>
        <v> </v>
      </c>
      <c r="E155" s="40" t="n">
        <f aca="false">VLOOKUP($A155,SWAPLOOK,HLOOKUP(E$2,SWAPLOOK,2,FALSE()),FALSE())</f>
        <v>1.947</v>
      </c>
      <c r="F155" s="40"/>
      <c r="G155" s="40"/>
      <c r="H155" s="40" t="n">
        <v>1.947</v>
      </c>
      <c r="I155" s="40" t="n">
        <v>1.992</v>
      </c>
      <c r="J155" s="40" t="n">
        <v>1.647</v>
      </c>
      <c r="K155" s="40" t="n">
        <v>1.587</v>
      </c>
      <c r="L155" s="40" t="n">
        <v>1.477</v>
      </c>
      <c r="M155" s="40" t="n">
        <v>1.752</v>
      </c>
      <c r="N155" s="40" t="n">
        <v>1.892</v>
      </c>
      <c r="O155" s="40" t="s">
        <v>233</v>
      </c>
      <c r="P155" s="40" t="s">
        <v>233</v>
      </c>
      <c r="Q155" s="38" t="s">
        <v>233</v>
      </c>
      <c r="R155" s="40" t="s">
        <v>233</v>
      </c>
      <c r="S155" s="40" t="n">
        <v>1.72</v>
      </c>
      <c r="T155" s="40" t="s">
        <v>233</v>
      </c>
      <c r="V155" s="41" t="n">
        <f aca="false">I155-$H155</f>
        <v>0.0449999999999999</v>
      </c>
      <c r="W155" s="41" t="n">
        <f aca="false">J155-$H155</f>
        <v>-0.3</v>
      </c>
      <c r="X155" s="41" t="n">
        <f aca="false">K155-$H155</f>
        <v>-0.36</v>
      </c>
      <c r="Y155" s="41" t="n">
        <f aca="false">L155-$H155</f>
        <v>-0.47</v>
      </c>
      <c r="Z155" s="41" t="n">
        <f aca="false">M155-$H155</f>
        <v>-0.195</v>
      </c>
      <c r="AA155" s="41" t="n">
        <f aca="false">N155-$H155</f>
        <v>-0.0549999999999999</v>
      </c>
      <c r="AB155" s="41"/>
      <c r="AC155" s="41"/>
      <c r="AD155" s="41"/>
      <c r="AE155" s="41"/>
      <c r="AF155" s="41" t="n">
        <f aca="false">S155-$H155</f>
        <v>-0.227</v>
      </c>
      <c r="AG155" s="41"/>
    </row>
    <row r="156" customFormat="false" ht="12.75" hidden="false" customHeight="false" outlineLevel="0" collapsed="false">
      <c r="A156" s="39" t="n">
        <v>35500</v>
      </c>
      <c r="B156" s="40" t="s">
        <v>159</v>
      </c>
      <c r="C156" s="40" t="e">
        <f aca="false">IF(SWAPFIXED="FIXED",D156,D156-E156)</f>
        <v>#VALUE!</v>
      </c>
      <c r="D156" s="40" t="str">
        <f aca="false">VLOOKUP($A156,SWAPLOOK,HLOOKUP(D$2,SWAPLOOK,2,FALSE()),FALSE())</f>
        <v> </v>
      </c>
      <c r="E156" s="40" t="n">
        <f aca="false">VLOOKUP($A156,SWAPLOOK,HLOOKUP(E$2,SWAPLOOK,2,FALSE()),FALSE())</f>
        <v>1.919</v>
      </c>
      <c r="F156" s="40"/>
      <c r="G156" s="40"/>
      <c r="H156" s="40" t="n">
        <v>1.919</v>
      </c>
      <c r="I156" s="40" t="n">
        <v>1.964</v>
      </c>
      <c r="J156" s="40" t="n">
        <v>1.644</v>
      </c>
      <c r="K156" s="40" t="n">
        <v>1.594</v>
      </c>
      <c r="L156" s="40" t="n">
        <v>1.459</v>
      </c>
      <c r="M156" s="40" t="n">
        <v>1.729</v>
      </c>
      <c r="N156" s="40" t="n">
        <v>1.864</v>
      </c>
      <c r="O156" s="40" t="s">
        <v>233</v>
      </c>
      <c r="P156" s="40" t="s">
        <v>233</v>
      </c>
      <c r="Q156" s="38" t="s">
        <v>233</v>
      </c>
      <c r="R156" s="40" t="s">
        <v>233</v>
      </c>
      <c r="S156" s="40" t="n">
        <v>1.69</v>
      </c>
      <c r="T156" s="40" t="s">
        <v>233</v>
      </c>
      <c r="V156" s="41" t="n">
        <f aca="false">I156-$H156</f>
        <v>0.0449999999999999</v>
      </c>
      <c r="W156" s="41" t="n">
        <f aca="false">J156-$H156</f>
        <v>-0.275</v>
      </c>
      <c r="X156" s="41" t="n">
        <f aca="false">K156-$H156</f>
        <v>-0.325</v>
      </c>
      <c r="Y156" s="41" t="n">
        <f aca="false">L156-$H156</f>
        <v>-0.46</v>
      </c>
      <c r="Z156" s="41" t="n">
        <f aca="false">M156-$H156</f>
        <v>-0.19</v>
      </c>
      <c r="AA156" s="41" t="n">
        <f aca="false">N156-$H156</f>
        <v>-0.0549999999999999</v>
      </c>
      <c r="AB156" s="41"/>
      <c r="AC156" s="41"/>
      <c r="AD156" s="41"/>
      <c r="AE156" s="41"/>
      <c r="AF156" s="41" t="n">
        <f aca="false">S156-$H156</f>
        <v>-0.229</v>
      </c>
      <c r="AG156" s="41"/>
    </row>
    <row r="157" customFormat="false" ht="12.75" hidden="false" customHeight="false" outlineLevel="0" collapsed="false">
      <c r="A157" s="39" t="n">
        <v>35501</v>
      </c>
      <c r="B157" s="40" t="s">
        <v>159</v>
      </c>
      <c r="C157" s="40" t="e">
        <f aca="false">IF(SWAPFIXED="FIXED",D157,D157-E157)</f>
        <v>#VALUE!</v>
      </c>
      <c r="D157" s="40" t="str">
        <f aca="false">VLOOKUP($A157,SWAPLOOK,HLOOKUP(D$2,SWAPLOOK,2,FALSE()),FALSE())</f>
        <v> </v>
      </c>
      <c r="E157" s="40" t="n">
        <f aca="false">VLOOKUP($A157,SWAPLOOK,HLOOKUP(E$2,SWAPLOOK,2,FALSE()),FALSE())</f>
        <v>1.955</v>
      </c>
      <c r="F157" s="40"/>
      <c r="G157" s="40"/>
      <c r="H157" s="40" t="n">
        <v>1.955</v>
      </c>
      <c r="I157" s="40" t="n">
        <v>2</v>
      </c>
      <c r="J157" s="40" t="n">
        <v>1.68</v>
      </c>
      <c r="K157" s="40" t="n">
        <v>1.62</v>
      </c>
      <c r="L157" s="40" t="n">
        <v>1.475</v>
      </c>
      <c r="M157" s="40" t="n">
        <v>1.765</v>
      </c>
      <c r="N157" s="40" t="n">
        <v>1.905</v>
      </c>
      <c r="O157" s="40" t="s">
        <v>233</v>
      </c>
      <c r="P157" s="40" t="s">
        <v>233</v>
      </c>
      <c r="Q157" s="38" t="s">
        <v>233</v>
      </c>
      <c r="R157" s="40" t="s">
        <v>233</v>
      </c>
      <c r="S157" s="40" t="n">
        <v>1.72</v>
      </c>
      <c r="T157" s="40" t="s">
        <v>233</v>
      </c>
      <c r="V157" s="41" t="n">
        <f aca="false">I157-$H157</f>
        <v>0.0449999999999999</v>
      </c>
      <c r="W157" s="41" t="n">
        <f aca="false">J157-$H157</f>
        <v>-0.275</v>
      </c>
      <c r="X157" s="41" t="n">
        <f aca="false">K157-$H157</f>
        <v>-0.335</v>
      </c>
      <c r="Y157" s="41" t="n">
        <f aca="false">L157-$H157</f>
        <v>-0.48</v>
      </c>
      <c r="Z157" s="41" t="n">
        <f aca="false">M157-$H157</f>
        <v>-0.19</v>
      </c>
      <c r="AA157" s="41" t="n">
        <f aca="false">N157-$H157</f>
        <v>-0.05</v>
      </c>
      <c r="AB157" s="41"/>
      <c r="AC157" s="41"/>
      <c r="AD157" s="41"/>
      <c r="AE157" s="41"/>
      <c r="AF157" s="41" t="n">
        <f aca="false">S157-$H157</f>
        <v>-0.235</v>
      </c>
      <c r="AG157" s="41"/>
    </row>
    <row r="158" customFormat="false" ht="12.75" hidden="false" customHeight="false" outlineLevel="0" collapsed="false">
      <c r="A158" s="39" t="n">
        <v>35502</v>
      </c>
      <c r="B158" s="40" t="s">
        <v>159</v>
      </c>
      <c r="C158" s="40" t="e">
        <f aca="false">IF(SWAPFIXED="FIXED",D158,D158-E158)</f>
        <v>#VALUE!</v>
      </c>
      <c r="D158" s="40" t="str">
        <f aca="false">VLOOKUP($A158,SWAPLOOK,HLOOKUP(D$2,SWAPLOOK,2,FALSE()),FALSE())</f>
        <v> </v>
      </c>
      <c r="E158" s="40" t="n">
        <f aca="false">VLOOKUP($A158,SWAPLOOK,HLOOKUP(E$2,SWAPLOOK,2,FALSE()),FALSE())</f>
        <v>1.942</v>
      </c>
      <c r="F158" s="40"/>
      <c r="G158" s="40"/>
      <c r="H158" s="40" t="n">
        <v>1.942</v>
      </c>
      <c r="I158" s="40" t="n">
        <v>1.987</v>
      </c>
      <c r="J158" s="40" t="n">
        <v>1.672</v>
      </c>
      <c r="K158" s="40" t="n">
        <v>1.612</v>
      </c>
      <c r="L158" s="40" t="n">
        <v>1.472</v>
      </c>
      <c r="M158" s="40" t="n">
        <v>1.752</v>
      </c>
      <c r="N158" s="40" t="n">
        <v>1.892</v>
      </c>
      <c r="O158" s="40" t="s">
        <v>233</v>
      </c>
      <c r="P158" s="40" t="s">
        <v>233</v>
      </c>
      <c r="Q158" s="38" t="s">
        <v>233</v>
      </c>
      <c r="R158" s="40" t="s">
        <v>233</v>
      </c>
      <c r="S158" s="40" t="n">
        <v>1.719</v>
      </c>
      <c r="T158" s="40" t="s">
        <v>233</v>
      </c>
      <c r="V158" s="41" t="n">
        <f aca="false">I158-$H158</f>
        <v>0.0449999999999999</v>
      </c>
      <c r="W158" s="41" t="n">
        <f aca="false">J158-$H158</f>
        <v>-0.27</v>
      </c>
      <c r="X158" s="41" t="n">
        <f aca="false">K158-$H158</f>
        <v>-0.33</v>
      </c>
      <c r="Y158" s="41" t="n">
        <f aca="false">L158-$H158</f>
        <v>-0.47</v>
      </c>
      <c r="Z158" s="41" t="n">
        <f aca="false">M158-$H158</f>
        <v>-0.19</v>
      </c>
      <c r="AA158" s="41" t="n">
        <f aca="false">N158-$H158</f>
        <v>-0.05</v>
      </c>
      <c r="AB158" s="41"/>
      <c r="AC158" s="41"/>
      <c r="AD158" s="41"/>
      <c r="AE158" s="41"/>
      <c r="AF158" s="41" t="n">
        <f aca="false">S158-$H158</f>
        <v>-0.223</v>
      </c>
      <c r="AG158" s="41"/>
    </row>
    <row r="159" customFormat="false" ht="12.75" hidden="false" customHeight="false" outlineLevel="0" collapsed="false">
      <c r="A159" s="39" t="n">
        <v>35503</v>
      </c>
      <c r="B159" s="40" t="s">
        <v>159</v>
      </c>
      <c r="C159" s="40" t="e">
        <f aca="false">IF(SWAPFIXED="FIXED",D159,D159-E159)</f>
        <v>#VALUE!</v>
      </c>
      <c r="D159" s="40" t="str">
        <f aca="false">VLOOKUP($A159,SWAPLOOK,HLOOKUP(D$2,SWAPLOOK,2,FALSE()),FALSE())</f>
        <v> </v>
      </c>
      <c r="E159" s="40" t="n">
        <f aca="false">VLOOKUP($A159,SWAPLOOK,HLOOKUP(E$2,SWAPLOOK,2,FALSE()),FALSE())</f>
        <v>1.96</v>
      </c>
      <c r="F159" s="40"/>
      <c r="G159" s="40"/>
      <c r="H159" s="40" t="n">
        <v>1.96</v>
      </c>
      <c r="I159" s="40" t="n">
        <v>2.01</v>
      </c>
      <c r="J159" s="40" t="n">
        <v>1.695</v>
      </c>
      <c r="K159" s="40" t="n">
        <v>1.6</v>
      </c>
      <c r="L159" s="40" t="n">
        <v>1.48</v>
      </c>
      <c r="M159" s="40" t="n">
        <v>1.77</v>
      </c>
      <c r="N159" s="40" t="n">
        <v>1.91</v>
      </c>
      <c r="O159" s="40" t="s">
        <v>233</v>
      </c>
      <c r="P159" s="40" t="s">
        <v>233</v>
      </c>
      <c r="Q159" s="38" t="s">
        <v>233</v>
      </c>
      <c r="R159" s="40" t="s">
        <v>233</v>
      </c>
      <c r="S159" s="40" t="n">
        <v>1.74</v>
      </c>
      <c r="T159" s="40" t="s">
        <v>233</v>
      </c>
      <c r="V159" s="41" t="n">
        <f aca="false">I159-$H159</f>
        <v>0.0499999999999998</v>
      </c>
      <c r="W159" s="41" t="n">
        <f aca="false">J159-$H159</f>
        <v>-0.265</v>
      </c>
      <c r="X159" s="41" t="n">
        <f aca="false">K159-$H159</f>
        <v>-0.36</v>
      </c>
      <c r="Y159" s="41" t="n">
        <f aca="false">L159-$H159</f>
        <v>-0.48</v>
      </c>
      <c r="Z159" s="41" t="n">
        <f aca="false">M159-$H159</f>
        <v>-0.19</v>
      </c>
      <c r="AA159" s="41" t="n">
        <f aca="false">N159-$H159</f>
        <v>-0.05</v>
      </c>
      <c r="AB159" s="41"/>
      <c r="AC159" s="41"/>
      <c r="AD159" s="41"/>
      <c r="AE159" s="41"/>
      <c r="AF159" s="41" t="n">
        <f aca="false">S159-$H159</f>
        <v>-0.22</v>
      </c>
      <c r="AG159" s="41"/>
    </row>
    <row r="160" customFormat="false" ht="12.75" hidden="false" customHeight="false" outlineLevel="0" collapsed="false">
      <c r="A160" s="39" t="n">
        <v>35506</v>
      </c>
      <c r="B160" s="40" t="s">
        <v>159</v>
      </c>
      <c r="C160" s="40" t="e">
        <f aca="false">IF(SWAPFIXED="FIXED",D160,D160-E160)</f>
        <v>#VALUE!</v>
      </c>
      <c r="D160" s="40" t="str">
        <f aca="false">VLOOKUP($A160,SWAPLOOK,HLOOKUP(D$2,SWAPLOOK,2,FALSE()),FALSE())</f>
        <v> </v>
      </c>
      <c r="E160" s="40" t="n">
        <f aca="false">VLOOKUP($A160,SWAPLOOK,HLOOKUP(E$2,SWAPLOOK,2,FALSE()),FALSE())</f>
        <v>1.909</v>
      </c>
      <c r="F160" s="40"/>
      <c r="G160" s="40"/>
      <c r="H160" s="40" t="n">
        <v>1.909</v>
      </c>
      <c r="I160" s="40" t="n">
        <v>1.974</v>
      </c>
      <c r="J160" s="40" t="n">
        <v>1.659</v>
      </c>
      <c r="K160" s="40" t="n">
        <v>1.594</v>
      </c>
      <c r="L160" s="40" t="n">
        <v>1.489</v>
      </c>
      <c r="M160" s="40" t="n">
        <v>1.739</v>
      </c>
      <c r="N160" s="40" t="n">
        <v>1.859</v>
      </c>
      <c r="O160" s="40" t="s">
        <v>233</v>
      </c>
      <c r="P160" s="40" t="s">
        <v>233</v>
      </c>
      <c r="Q160" s="38" t="s">
        <v>233</v>
      </c>
      <c r="R160" s="40" t="s">
        <v>233</v>
      </c>
      <c r="S160" s="40" t="n">
        <v>1.705</v>
      </c>
      <c r="T160" s="40" t="s">
        <v>233</v>
      </c>
      <c r="V160" s="41" t="n">
        <f aca="false">I160-$H160</f>
        <v>0.065</v>
      </c>
      <c r="W160" s="41" t="n">
        <f aca="false">J160-$H160</f>
        <v>-0.25</v>
      </c>
      <c r="X160" s="41" t="n">
        <f aca="false">K160-$H160</f>
        <v>-0.315</v>
      </c>
      <c r="Y160" s="41" t="n">
        <f aca="false">L160-$H160</f>
        <v>-0.42</v>
      </c>
      <c r="Z160" s="41" t="n">
        <f aca="false">M160-$H160</f>
        <v>-0.17</v>
      </c>
      <c r="AA160" s="41" t="n">
        <f aca="false">N160-$H160</f>
        <v>-0.05</v>
      </c>
      <c r="AB160" s="41"/>
      <c r="AC160" s="41"/>
      <c r="AD160" s="41"/>
      <c r="AE160" s="41"/>
      <c r="AF160" s="41" t="n">
        <f aca="false">S160-$H160</f>
        <v>-0.204</v>
      </c>
      <c r="AG160" s="41"/>
    </row>
    <row r="161" customFormat="false" ht="12.75" hidden="false" customHeight="false" outlineLevel="0" collapsed="false">
      <c r="A161" s="39" t="n">
        <v>35507</v>
      </c>
      <c r="B161" s="40" t="s">
        <v>159</v>
      </c>
      <c r="C161" s="40" t="e">
        <f aca="false">IF(SWAPFIXED="FIXED",D161,D161-E161)</f>
        <v>#VALUE!</v>
      </c>
      <c r="D161" s="40" t="str">
        <f aca="false">VLOOKUP($A161,SWAPLOOK,HLOOKUP(D$2,SWAPLOOK,2,FALSE()),FALSE())</f>
        <v> </v>
      </c>
      <c r="E161" s="40" t="n">
        <f aca="false">VLOOKUP($A161,SWAPLOOK,HLOOKUP(E$2,SWAPLOOK,2,FALSE()),FALSE())</f>
        <v>1.897</v>
      </c>
      <c r="F161" s="40"/>
      <c r="G161" s="40"/>
      <c r="H161" s="40" t="n">
        <v>1.897</v>
      </c>
      <c r="I161" s="40" t="n">
        <v>1.962</v>
      </c>
      <c r="J161" s="40" t="n">
        <v>1.647</v>
      </c>
      <c r="K161" s="40" t="n">
        <v>1.577</v>
      </c>
      <c r="L161" s="40" t="n">
        <v>1.437</v>
      </c>
      <c r="M161" s="40" t="n">
        <v>1.727</v>
      </c>
      <c r="N161" s="40" t="n">
        <v>1.847</v>
      </c>
      <c r="O161" s="40" t="s">
        <v>233</v>
      </c>
      <c r="P161" s="40" t="s">
        <v>233</v>
      </c>
      <c r="Q161" s="38" t="s">
        <v>233</v>
      </c>
      <c r="R161" s="40" t="s">
        <v>233</v>
      </c>
      <c r="S161" s="40" t="n">
        <v>1.7</v>
      </c>
      <c r="T161" s="40" t="s">
        <v>233</v>
      </c>
      <c r="V161" s="41" t="n">
        <f aca="false">I161-$H161</f>
        <v>0.065</v>
      </c>
      <c r="W161" s="41" t="n">
        <f aca="false">J161-$H161</f>
        <v>-0.25</v>
      </c>
      <c r="X161" s="41" t="n">
        <f aca="false">K161-$H161</f>
        <v>-0.32</v>
      </c>
      <c r="Y161" s="41" t="n">
        <f aca="false">L161-$H161</f>
        <v>-0.46</v>
      </c>
      <c r="Z161" s="41" t="n">
        <f aca="false">M161-$H161</f>
        <v>-0.17</v>
      </c>
      <c r="AA161" s="41" t="n">
        <f aca="false">N161-$H161</f>
        <v>-0.05</v>
      </c>
      <c r="AB161" s="41"/>
      <c r="AC161" s="41"/>
      <c r="AD161" s="41"/>
      <c r="AE161" s="41"/>
      <c r="AF161" s="41" t="n">
        <f aca="false">S161-$H161</f>
        <v>-0.197</v>
      </c>
      <c r="AG161" s="41"/>
    </row>
    <row r="162" customFormat="false" ht="12.75" hidden="false" customHeight="false" outlineLevel="0" collapsed="false">
      <c r="A162" s="39" t="n">
        <v>35513</v>
      </c>
      <c r="B162" s="40" t="s">
        <v>159</v>
      </c>
      <c r="C162" s="40" t="e">
        <f aca="false">IF(SWAPFIXED="FIXED",D162,D162-E162)</f>
        <v>#VALUE!</v>
      </c>
      <c r="D162" s="40" t="str">
        <f aca="false">VLOOKUP($A162,SWAPLOOK,HLOOKUP(D$2,SWAPLOOK,2,FALSE()),FALSE())</f>
        <v> </v>
      </c>
      <c r="E162" s="40" t="n">
        <f aca="false">VLOOKUP($A162,SWAPLOOK,HLOOKUP(E$2,SWAPLOOK,2,FALSE()),FALSE())</f>
        <v>1.805</v>
      </c>
      <c r="F162" s="40"/>
      <c r="G162" s="40" t="n">
        <v>1</v>
      </c>
      <c r="H162" s="40" t="n">
        <v>1.805</v>
      </c>
      <c r="I162" s="40" t="n">
        <v>1.915</v>
      </c>
      <c r="J162" s="40" t="n">
        <v>1.63</v>
      </c>
      <c r="K162" s="40" t="n">
        <v>1.565</v>
      </c>
      <c r="L162" s="40" t="n">
        <v>1.445</v>
      </c>
      <c r="M162" s="40" t="n">
        <v>1.695</v>
      </c>
      <c r="N162" s="40" t="n">
        <v>1.77</v>
      </c>
      <c r="O162" s="40" t="s">
        <v>233</v>
      </c>
      <c r="P162" s="40" t="s">
        <v>233</v>
      </c>
      <c r="Q162" s="38" t="s">
        <v>233</v>
      </c>
      <c r="R162" s="40" t="s">
        <v>233</v>
      </c>
      <c r="S162" s="40" t="n">
        <v>1.68</v>
      </c>
      <c r="T162" s="40" t="s">
        <v>233</v>
      </c>
      <c r="V162" s="41" t="n">
        <f aca="false">I162-$H162</f>
        <v>0.11</v>
      </c>
      <c r="W162" s="41" t="n">
        <f aca="false">J162-$H162</f>
        <v>-0.175</v>
      </c>
      <c r="X162" s="41" t="n">
        <f aca="false">K162-$H162</f>
        <v>-0.24</v>
      </c>
      <c r="Y162" s="41" t="n">
        <f aca="false">L162-$H162</f>
        <v>-0.36</v>
      </c>
      <c r="Z162" s="41" t="n">
        <f aca="false">M162-$H162</f>
        <v>-0.11</v>
      </c>
      <c r="AA162" s="41" t="n">
        <f aca="false">N162-$H162</f>
        <v>-0.0349999999999999</v>
      </c>
      <c r="AB162" s="41"/>
      <c r="AC162" s="41"/>
      <c r="AD162" s="41"/>
      <c r="AE162" s="41"/>
      <c r="AF162" s="41" t="n">
        <f aca="false">S162-$H162</f>
        <v>-0.125</v>
      </c>
      <c r="AG162" s="41"/>
    </row>
    <row r="163" customFormat="false" ht="12.75" hidden="false" customHeight="false" outlineLevel="0" collapsed="false">
      <c r="A163" s="39" t="n">
        <v>35514</v>
      </c>
      <c r="B163" s="40" t="s">
        <v>160</v>
      </c>
      <c r="C163" s="40" t="e">
        <f aca="false">IF(SWAPFIXED="FIXED",D163,D163-E163)</f>
        <v>#VALUE!</v>
      </c>
      <c r="D163" s="40" t="str">
        <f aca="false">VLOOKUP($A163,SWAPLOOK,HLOOKUP(D$2,SWAPLOOK,2,FALSE()),FALSE())</f>
        <v> </v>
      </c>
      <c r="E163" s="40" t="n">
        <f aca="false">VLOOKUP($A163,SWAPLOOK,HLOOKUP(E$2,SWAPLOOK,2,FALSE()),FALSE())</f>
        <v>1.884</v>
      </c>
      <c r="F163" s="40"/>
      <c r="G163" s="40"/>
      <c r="H163" s="40" t="n">
        <v>1.884</v>
      </c>
      <c r="I163" s="40" t="n">
        <v>1.969</v>
      </c>
      <c r="J163" s="40" t="n">
        <v>1.644</v>
      </c>
      <c r="K163" s="40" t="n">
        <v>1.609</v>
      </c>
      <c r="L163" s="40" t="n">
        <v>1.454</v>
      </c>
      <c r="M163" s="40" t="n">
        <v>1.724</v>
      </c>
      <c r="N163" s="40" t="n">
        <v>1.849</v>
      </c>
      <c r="O163" s="40" t="s">
        <v>233</v>
      </c>
      <c r="P163" s="40" t="s">
        <v>233</v>
      </c>
      <c r="Q163" s="38" t="s">
        <v>233</v>
      </c>
      <c r="R163" s="40" t="s">
        <v>233</v>
      </c>
      <c r="S163" s="40" t="n">
        <v>1.7</v>
      </c>
      <c r="T163" s="40" t="s">
        <v>233</v>
      </c>
      <c r="V163" s="41" t="n">
        <f aca="false">I163-$H163</f>
        <v>0.085</v>
      </c>
      <c r="W163" s="41" t="n">
        <f aca="false">J163-$H163</f>
        <v>-0.24</v>
      </c>
      <c r="X163" s="41" t="n">
        <f aca="false">K163-$H163</f>
        <v>-0.275</v>
      </c>
      <c r="Y163" s="41" t="n">
        <f aca="false">L163-$H163</f>
        <v>-0.43</v>
      </c>
      <c r="Z163" s="41" t="n">
        <f aca="false">M163-$H163</f>
        <v>-0.16</v>
      </c>
      <c r="AA163" s="41" t="n">
        <f aca="false">N163-$H163</f>
        <v>-0.0349999999999999</v>
      </c>
      <c r="AB163" s="41"/>
      <c r="AC163" s="41"/>
      <c r="AD163" s="41"/>
      <c r="AE163" s="41"/>
      <c r="AF163" s="41" t="n">
        <f aca="false">S163-$H163</f>
        <v>-0.184</v>
      </c>
      <c r="AG163" s="41"/>
    </row>
    <row r="164" customFormat="false" ht="12.75" hidden="false" customHeight="false" outlineLevel="0" collapsed="false">
      <c r="A164" s="39" t="n">
        <v>35515</v>
      </c>
      <c r="B164" s="40" t="s">
        <v>160</v>
      </c>
      <c r="C164" s="40" t="e">
        <f aca="false">IF(SWAPFIXED="FIXED",D164,D164-E164)</f>
        <v>#VALUE!</v>
      </c>
      <c r="D164" s="40" t="str">
        <f aca="false">VLOOKUP($A164,SWAPLOOK,HLOOKUP(D$2,SWAPLOOK,2,FALSE()),FALSE())</f>
        <v> </v>
      </c>
      <c r="E164" s="40" t="n">
        <f aca="false">VLOOKUP($A164,SWAPLOOK,HLOOKUP(E$2,SWAPLOOK,2,FALSE()),FALSE())</f>
        <v>1.883</v>
      </c>
      <c r="F164" s="40"/>
      <c r="G164" s="40"/>
      <c r="H164" s="40" t="n">
        <v>1.883</v>
      </c>
      <c r="I164" s="40" t="n">
        <v>1.968</v>
      </c>
      <c r="J164" s="40" t="n">
        <v>1.663</v>
      </c>
      <c r="K164" s="40" t="n">
        <v>1.618</v>
      </c>
      <c r="L164" s="40" t="n">
        <v>1.458</v>
      </c>
      <c r="M164" s="40" t="n">
        <v>1.738</v>
      </c>
      <c r="N164" s="40" t="n">
        <v>1.853</v>
      </c>
      <c r="O164" s="40" t="s">
        <v>233</v>
      </c>
      <c r="P164" s="40" t="s">
        <v>233</v>
      </c>
      <c r="Q164" s="38" t="s">
        <v>233</v>
      </c>
      <c r="R164" s="40" t="s">
        <v>233</v>
      </c>
      <c r="S164" s="40" t="n">
        <v>1.758</v>
      </c>
      <c r="T164" s="40" t="s">
        <v>233</v>
      </c>
      <c r="V164" s="41" t="n">
        <f aca="false">I164-$H164</f>
        <v>0.085</v>
      </c>
      <c r="W164" s="41" t="n">
        <f aca="false">J164-$H164</f>
        <v>-0.22</v>
      </c>
      <c r="X164" s="41" t="n">
        <f aca="false">K164-$H164</f>
        <v>-0.265</v>
      </c>
      <c r="Y164" s="41" t="n">
        <f aca="false">L164-$H164</f>
        <v>-0.425</v>
      </c>
      <c r="Z164" s="41" t="n">
        <f aca="false">M164-$H164</f>
        <v>-0.145</v>
      </c>
      <c r="AA164" s="41" t="n">
        <f aca="false">N164-$H164</f>
        <v>-0.03</v>
      </c>
      <c r="AB164" s="41"/>
      <c r="AC164" s="41"/>
      <c r="AD164" s="41"/>
      <c r="AE164" s="41"/>
      <c r="AF164" s="41" t="n">
        <f aca="false">S164-$H164</f>
        <v>-0.125</v>
      </c>
      <c r="AG164" s="41"/>
    </row>
    <row r="165" customFormat="false" ht="12.75" hidden="false" customHeight="false" outlineLevel="0" collapsed="false">
      <c r="A165" s="39" t="n">
        <v>35516</v>
      </c>
      <c r="B165" s="40" t="s">
        <v>160</v>
      </c>
      <c r="C165" s="40" t="e">
        <f aca="false">IF(SWAPFIXED="FIXED",D165,D165-E165)</f>
        <v>#VALUE!</v>
      </c>
      <c r="D165" s="40" t="str">
        <f aca="false">VLOOKUP($A165,SWAPLOOK,HLOOKUP(D$2,SWAPLOOK,2,FALSE()),FALSE())</f>
        <v> </v>
      </c>
      <c r="E165" s="40" t="n">
        <f aca="false">VLOOKUP($A165,SWAPLOOK,HLOOKUP(E$2,SWAPLOOK,2,FALSE()),FALSE())</f>
        <v>1.928</v>
      </c>
      <c r="F165" s="40"/>
      <c r="G165" s="40"/>
      <c r="H165" s="40" t="n">
        <v>1.928</v>
      </c>
      <c r="I165" s="40" t="n">
        <v>2.013</v>
      </c>
      <c r="J165" s="40" t="n">
        <v>1.738</v>
      </c>
      <c r="K165" s="40" t="n">
        <v>1.673</v>
      </c>
      <c r="L165" s="40" t="n">
        <v>1.513</v>
      </c>
      <c r="M165" s="40" t="n">
        <v>1.793</v>
      </c>
      <c r="N165" s="40" t="n">
        <v>1.903</v>
      </c>
      <c r="O165" s="40" t="s">
        <v>233</v>
      </c>
      <c r="P165" s="40" t="s">
        <v>233</v>
      </c>
      <c r="Q165" s="38" t="s">
        <v>233</v>
      </c>
      <c r="R165" s="40" t="s">
        <v>233</v>
      </c>
      <c r="S165" s="40" t="n">
        <v>1.79</v>
      </c>
      <c r="T165" s="40" t="s">
        <v>233</v>
      </c>
      <c r="V165" s="41" t="n">
        <f aca="false">I165-$H165</f>
        <v>0.085</v>
      </c>
      <c r="W165" s="41" t="n">
        <f aca="false">J165-$H165</f>
        <v>-0.19</v>
      </c>
      <c r="X165" s="41" t="n">
        <f aca="false">K165-$H165</f>
        <v>-0.255</v>
      </c>
      <c r="Y165" s="41" t="n">
        <f aca="false">L165-$H165</f>
        <v>-0.415</v>
      </c>
      <c r="Z165" s="41" t="n">
        <f aca="false">M165-$H165</f>
        <v>-0.135</v>
      </c>
      <c r="AA165" s="41" t="n">
        <f aca="false">N165-$H165</f>
        <v>-0.0249999999999999</v>
      </c>
      <c r="AB165" s="41"/>
      <c r="AC165" s="41"/>
      <c r="AD165" s="41"/>
      <c r="AE165" s="41"/>
      <c r="AF165" s="41" t="n">
        <f aca="false">S165-$H165</f>
        <v>-0.138</v>
      </c>
      <c r="AG165" s="41"/>
    </row>
    <row r="166" customFormat="false" ht="12.75" hidden="false" customHeight="false" outlineLevel="0" collapsed="false">
      <c r="A166" s="39" t="n">
        <v>35520</v>
      </c>
      <c r="B166" s="40" t="s">
        <v>160</v>
      </c>
      <c r="C166" s="40" t="e">
        <f aca="false">IF(SWAPFIXED="FIXED",D166,D166-E166)</f>
        <v>#VALUE!</v>
      </c>
      <c r="D166" s="40" t="str">
        <f aca="false">VLOOKUP($A166,SWAPLOOK,HLOOKUP(D$2,SWAPLOOK,2,FALSE()),FALSE())</f>
        <v> </v>
      </c>
      <c r="E166" s="40" t="n">
        <f aca="false">VLOOKUP($A166,SWAPLOOK,HLOOKUP(E$2,SWAPLOOK,2,FALSE()),FALSE())</f>
        <v>1.926</v>
      </c>
      <c r="F166" s="40"/>
      <c r="G166" s="40"/>
      <c r="H166" s="40" t="n">
        <v>1.926</v>
      </c>
      <c r="I166" s="40" t="n">
        <v>2.026</v>
      </c>
      <c r="J166" s="40" t="n">
        <v>1.701</v>
      </c>
      <c r="K166" s="40" t="n">
        <v>1.656</v>
      </c>
      <c r="L166" s="40" t="n">
        <v>1.476</v>
      </c>
      <c r="M166" s="40" t="n">
        <v>1.791</v>
      </c>
      <c r="N166" s="40" t="n">
        <v>1.8985</v>
      </c>
      <c r="O166" s="40" t="s">
        <v>233</v>
      </c>
      <c r="P166" s="40" t="s">
        <v>233</v>
      </c>
      <c r="Q166" s="38" t="s">
        <v>233</v>
      </c>
      <c r="R166" s="40" t="s">
        <v>233</v>
      </c>
      <c r="S166" s="40" t="n">
        <v>1.76</v>
      </c>
      <c r="T166" s="40" t="s">
        <v>233</v>
      </c>
      <c r="V166" s="41" t="n">
        <f aca="false">I166-$H166</f>
        <v>0.0999999999999999</v>
      </c>
      <c r="W166" s="41" t="n">
        <f aca="false">J166-$H166</f>
        <v>-0.225</v>
      </c>
      <c r="X166" s="41" t="n">
        <f aca="false">K166-$H166</f>
        <v>-0.27</v>
      </c>
      <c r="Y166" s="41" t="n">
        <f aca="false">L166-$H166</f>
        <v>-0.45</v>
      </c>
      <c r="Z166" s="41" t="n">
        <f aca="false">M166-$H166</f>
        <v>-0.135</v>
      </c>
      <c r="AA166" s="41" t="n">
        <f aca="false">N166-$H166</f>
        <v>-0.0275000000000001</v>
      </c>
      <c r="AB166" s="41"/>
      <c r="AC166" s="41"/>
      <c r="AD166" s="41"/>
      <c r="AE166" s="41"/>
      <c r="AF166" s="41" t="n">
        <f aca="false">S166-$H166</f>
        <v>-0.166</v>
      </c>
      <c r="AG166" s="41"/>
    </row>
    <row r="167" customFormat="false" ht="12.75" hidden="false" customHeight="false" outlineLevel="0" collapsed="false">
      <c r="A167" s="39" t="n">
        <v>35522</v>
      </c>
      <c r="B167" s="40" t="s">
        <v>160</v>
      </c>
      <c r="C167" s="40" t="e">
        <f aca="false">IF(SWAPFIXED="FIXED",D167,D167-E167)</f>
        <v>#VALUE!</v>
      </c>
      <c r="D167" s="40" t="str">
        <f aca="false">VLOOKUP($A167,SWAPLOOK,HLOOKUP(D$2,SWAPLOOK,2,FALSE()),FALSE())</f>
        <v> </v>
      </c>
      <c r="E167" s="40" t="n">
        <f aca="false">VLOOKUP($A167,SWAPLOOK,HLOOKUP(E$2,SWAPLOOK,2,FALSE()),FALSE())</f>
        <v>1.867</v>
      </c>
      <c r="F167" s="40"/>
      <c r="G167" s="40"/>
      <c r="H167" s="40" t="n">
        <v>1.867</v>
      </c>
      <c r="I167" s="40" t="n">
        <v>1.957</v>
      </c>
      <c r="J167" s="40" t="n">
        <v>1.667</v>
      </c>
      <c r="K167" s="40" t="n">
        <v>1.657</v>
      </c>
      <c r="L167" s="40" t="n">
        <v>1.447</v>
      </c>
      <c r="M167" s="40" t="n">
        <v>1.717</v>
      </c>
      <c r="N167" s="40" t="n">
        <v>1.832</v>
      </c>
      <c r="O167" s="40" t="s">
        <v>233</v>
      </c>
      <c r="P167" s="40" t="s">
        <v>233</v>
      </c>
      <c r="Q167" s="38" t="s">
        <v>233</v>
      </c>
      <c r="R167" s="40" t="s">
        <v>233</v>
      </c>
      <c r="S167" s="40" t="n">
        <v>1.74</v>
      </c>
      <c r="T167" s="40" t="s">
        <v>233</v>
      </c>
      <c r="V167" s="41" t="n">
        <f aca="false">I167-$H167</f>
        <v>0.0900000000000001</v>
      </c>
      <c r="W167" s="41" t="n">
        <f aca="false">J167-$H167</f>
        <v>-0.2</v>
      </c>
      <c r="X167" s="41" t="n">
        <f aca="false">K167-$H167</f>
        <v>-0.21</v>
      </c>
      <c r="Y167" s="41" t="n">
        <f aca="false">L167-$H167</f>
        <v>-0.42</v>
      </c>
      <c r="Z167" s="41" t="n">
        <f aca="false">M167-$H167</f>
        <v>-0.15</v>
      </c>
      <c r="AA167" s="41" t="n">
        <f aca="false">N167-$H167</f>
        <v>-0.0349999999999999</v>
      </c>
      <c r="AB167" s="41"/>
      <c r="AC167" s="41"/>
      <c r="AD167" s="41"/>
      <c r="AE167" s="41"/>
      <c r="AF167" s="41" t="n">
        <f aca="false">S167-$H167</f>
        <v>-0.127</v>
      </c>
      <c r="AG167" s="41"/>
    </row>
    <row r="168" customFormat="false" ht="12.75" hidden="false" customHeight="false" outlineLevel="0" collapsed="false">
      <c r="A168" s="39" t="n">
        <v>35523</v>
      </c>
      <c r="B168" s="40" t="s">
        <v>160</v>
      </c>
      <c r="C168" s="40" t="e">
        <f aca="false">IF(SWAPFIXED="FIXED",D168,D168-E168)</f>
        <v>#VALUE!</v>
      </c>
      <c r="D168" s="40" t="str">
        <f aca="false">VLOOKUP($A168,SWAPLOOK,HLOOKUP(D$2,SWAPLOOK,2,FALSE()),FALSE())</f>
        <v> </v>
      </c>
      <c r="E168" s="40" t="n">
        <f aca="false">VLOOKUP($A168,SWAPLOOK,HLOOKUP(E$2,SWAPLOOK,2,FALSE()),FALSE())</f>
        <v>1.905</v>
      </c>
      <c r="F168" s="40"/>
      <c r="G168" s="40"/>
      <c r="H168" s="40" t="n">
        <v>1.905</v>
      </c>
      <c r="I168" s="40" t="n">
        <v>2</v>
      </c>
      <c r="J168" s="40" t="n">
        <v>1.7</v>
      </c>
      <c r="K168" s="40" t="n">
        <v>1.675</v>
      </c>
      <c r="L168" s="40" t="n">
        <v>1.455</v>
      </c>
      <c r="M168" s="40" t="n">
        <v>1.755</v>
      </c>
      <c r="N168" s="40" t="n">
        <v>1.87</v>
      </c>
      <c r="O168" s="40" t="s">
        <v>233</v>
      </c>
      <c r="P168" s="40" t="s">
        <v>233</v>
      </c>
      <c r="Q168" s="38" t="s">
        <v>233</v>
      </c>
      <c r="R168" s="40" t="s">
        <v>233</v>
      </c>
      <c r="S168" s="40" t="n">
        <v>1.76</v>
      </c>
      <c r="T168" s="40" t="s">
        <v>233</v>
      </c>
      <c r="V168" s="41" t="n">
        <f aca="false">I168-$H168</f>
        <v>0.095</v>
      </c>
      <c r="W168" s="41" t="n">
        <f aca="false">J168-$H168</f>
        <v>-0.205</v>
      </c>
      <c r="X168" s="41" t="n">
        <f aca="false">K168-$H168</f>
        <v>-0.23</v>
      </c>
      <c r="Y168" s="41" t="n">
        <f aca="false">L168-$H168</f>
        <v>-0.45</v>
      </c>
      <c r="Z168" s="41" t="n">
        <f aca="false">M168-$H168</f>
        <v>-0.15</v>
      </c>
      <c r="AA168" s="41" t="n">
        <f aca="false">N168-$H168</f>
        <v>-0.0349999999999999</v>
      </c>
      <c r="AB168" s="41"/>
      <c r="AC168" s="41"/>
      <c r="AD168" s="41"/>
      <c r="AE168" s="41"/>
      <c r="AF168" s="41" t="n">
        <f aca="false">S168-$H168</f>
        <v>-0.145</v>
      </c>
      <c r="AG168" s="41"/>
    </row>
    <row r="169" customFormat="false" ht="12.75" hidden="false" customHeight="false" outlineLevel="0" collapsed="false">
      <c r="A169" s="39" t="n">
        <v>35524</v>
      </c>
      <c r="B169" s="40" t="s">
        <v>160</v>
      </c>
      <c r="C169" s="40" t="e">
        <f aca="false">IF(SWAPFIXED="FIXED",D169,D169-E169)</f>
        <v>#VALUE!</v>
      </c>
      <c r="D169" s="40" t="str">
        <f aca="false">VLOOKUP($A169,SWAPLOOK,HLOOKUP(D$2,SWAPLOOK,2,FALSE()),FALSE())</f>
        <v> </v>
      </c>
      <c r="E169" s="40" t="n">
        <f aca="false">VLOOKUP($A169,SWAPLOOK,HLOOKUP(E$2,SWAPLOOK,2,FALSE()),FALSE())</f>
        <v>1.942</v>
      </c>
      <c r="F169" s="40"/>
      <c r="G169" s="40"/>
      <c r="H169" s="40" t="n">
        <v>1.942</v>
      </c>
      <c r="I169" s="40" t="n">
        <v>2.037</v>
      </c>
      <c r="J169" s="40" t="n">
        <v>1.727</v>
      </c>
      <c r="K169" s="40" t="n">
        <v>1.682</v>
      </c>
      <c r="L169" s="40" t="n">
        <v>1.452</v>
      </c>
      <c r="M169" s="40" t="n">
        <v>1.792</v>
      </c>
      <c r="N169" s="40" t="n">
        <v>1.912</v>
      </c>
      <c r="O169" s="40" t="s">
        <v>233</v>
      </c>
      <c r="P169" s="40" t="s">
        <v>233</v>
      </c>
      <c r="Q169" s="38" t="s">
        <v>233</v>
      </c>
      <c r="R169" s="40" t="s">
        <v>233</v>
      </c>
      <c r="S169" s="40" t="n">
        <v>1.78</v>
      </c>
      <c r="T169" s="40" t="s">
        <v>233</v>
      </c>
      <c r="V169" s="41" t="n">
        <f aca="false">I169-$H169</f>
        <v>0.095</v>
      </c>
      <c r="W169" s="41" t="n">
        <f aca="false">J169-$H169</f>
        <v>-0.215</v>
      </c>
      <c r="X169" s="41" t="n">
        <f aca="false">K169-$H169</f>
        <v>-0.26</v>
      </c>
      <c r="Y169" s="41" t="n">
        <f aca="false">L169-$H169</f>
        <v>-0.49</v>
      </c>
      <c r="Z169" s="41" t="n">
        <f aca="false">M169-$H169</f>
        <v>-0.15</v>
      </c>
      <c r="AA169" s="41" t="n">
        <f aca="false">N169-$H169</f>
        <v>-0.03</v>
      </c>
      <c r="AB169" s="41"/>
      <c r="AC169" s="41"/>
      <c r="AD169" s="41"/>
      <c r="AE169" s="41"/>
      <c r="AF169" s="41" t="n">
        <f aca="false">S169-$H169</f>
        <v>-0.162</v>
      </c>
      <c r="AG169" s="41"/>
    </row>
    <row r="170" customFormat="false" ht="12.75" hidden="false" customHeight="false" outlineLevel="0" collapsed="false">
      <c r="A170" s="39" t="n">
        <v>35527</v>
      </c>
      <c r="B170" s="40" t="s">
        <v>160</v>
      </c>
      <c r="C170" s="40" t="e">
        <f aca="false">IF(SWAPFIXED="FIXED",D170,D170-E170)</f>
        <v>#VALUE!</v>
      </c>
      <c r="D170" s="40" t="str">
        <f aca="false">VLOOKUP($A170,SWAPLOOK,HLOOKUP(D$2,SWAPLOOK,2,FALSE()),FALSE())</f>
        <v> </v>
      </c>
      <c r="E170" s="40" t="n">
        <f aca="false">VLOOKUP($A170,SWAPLOOK,HLOOKUP(E$2,SWAPLOOK,2,FALSE()),FALSE())</f>
        <v>1.946</v>
      </c>
      <c r="F170" s="40"/>
      <c r="G170" s="40"/>
      <c r="H170" s="40" t="n">
        <v>1.946</v>
      </c>
      <c r="I170" s="40" t="n">
        <v>2.041</v>
      </c>
      <c r="J170" s="40" t="n">
        <v>1.726</v>
      </c>
      <c r="K170" s="40" t="n">
        <v>1.696</v>
      </c>
      <c r="L170" s="40" t="n">
        <v>1.486</v>
      </c>
      <c r="M170" s="40" t="n">
        <v>1.796</v>
      </c>
      <c r="N170" s="40" t="n">
        <v>1.911</v>
      </c>
      <c r="O170" s="40" t="s">
        <v>233</v>
      </c>
      <c r="P170" s="40" t="s">
        <v>233</v>
      </c>
      <c r="Q170" s="38" t="s">
        <v>233</v>
      </c>
      <c r="R170" s="40" t="s">
        <v>233</v>
      </c>
      <c r="S170" s="40" t="n">
        <v>1.795</v>
      </c>
      <c r="T170" s="40" t="s">
        <v>233</v>
      </c>
      <c r="V170" s="41" t="n">
        <f aca="false">I170-$H170</f>
        <v>0.095</v>
      </c>
      <c r="W170" s="41" t="n">
        <f aca="false">J170-$H170</f>
        <v>-0.22</v>
      </c>
      <c r="X170" s="41" t="n">
        <f aca="false">K170-$H170</f>
        <v>-0.25</v>
      </c>
      <c r="Y170" s="41" t="n">
        <f aca="false">L170-$H170</f>
        <v>-0.46</v>
      </c>
      <c r="Z170" s="41" t="n">
        <f aca="false">M170-$H170</f>
        <v>-0.15</v>
      </c>
      <c r="AA170" s="41" t="n">
        <f aca="false">N170-$H170</f>
        <v>-0.0349999999999999</v>
      </c>
      <c r="AB170" s="41"/>
      <c r="AC170" s="41"/>
      <c r="AD170" s="41"/>
      <c r="AE170" s="41"/>
      <c r="AF170" s="41" t="n">
        <f aca="false">S170-$H170</f>
        <v>-0.151</v>
      </c>
      <c r="AG170" s="41"/>
    </row>
    <row r="171" customFormat="false" ht="12.75" hidden="false" customHeight="false" outlineLevel="0" collapsed="false">
      <c r="A171" s="39" t="n">
        <v>35528</v>
      </c>
      <c r="B171" s="40" t="s">
        <v>160</v>
      </c>
      <c r="C171" s="40" t="e">
        <f aca="false">IF(SWAPFIXED="FIXED",D171,D171-E171)</f>
        <v>#VALUE!</v>
      </c>
      <c r="D171" s="40" t="str">
        <f aca="false">VLOOKUP($A171,SWAPLOOK,HLOOKUP(D$2,SWAPLOOK,2,FALSE()),FALSE())</f>
        <v> </v>
      </c>
      <c r="E171" s="40" t="n">
        <f aca="false">VLOOKUP($A171,SWAPLOOK,HLOOKUP(E$2,SWAPLOOK,2,FALSE()),FALSE())</f>
        <v>1.916</v>
      </c>
      <c r="F171" s="40"/>
      <c r="G171" s="40"/>
      <c r="H171" s="40" t="n">
        <v>1.916</v>
      </c>
      <c r="I171" s="40" t="n">
        <v>1.996</v>
      </c>
      <c r="J171" s="40" t="n">
        <v>1.706</v>
      </c>
      <c r="K171" s="40" t="n">
        <v>1.681</v>
      </c>
      <c r="L171" s="40" t="n">
        <v>1.491</v>
      </c>
      <c r="M171" s="40" t="n">
        <v>1.7735</v>
      </c>
      <c r="N171" s="40" t="n">
        <v>1.881</v>
      </c>
      <c r="O171" s="40" t="s">
        <v>233</v>
      </c>
      <c r="P171" s="40" t="s">
        <v>233</v>
      </c>
      <c r="Q171" s="38" t="s">
        <v>233</v>
      </c>
      <c r="R171" s="40" t="s">
        <v>233</v>
      </c>
      <c r="S171" s="40" t="n">
        <v>1.785</v>
      </c>
      <c r="T171" s="40" t="s">
        <v>233</v>
      </c>
      <c r="V171" s="41" t="n">
        <f aca="false">I171-$H171</f>
        <v>0.0800000000000001</v>
      </c>
      <c r="W171" s="41" t="n">
        <f aca="false">J171-$H171</f>
        <v>-0.21</v>
      </c>
      <c r="X171" s="41" t="n">
        <f aca="false">K171-$H171</f>
        <v>-0.234999999999999</v>
      </c>
      <c r="Y171" s="41" t="n">
        <f aca="false">L171-$H171</f>
        <v>-0.424999999999999</v>
      </c>
      <c r="Z171" s="41" t="n">
        <f aca="false">M171-$H171</f>
        <v>-0.1425</v>
      </c>
      <c r="AA171" s="41" t="n">
        <f aca="false">N171-$H171</f>
        <v>-0.0349999999999999</v>
      </c>
      <c r="AB171" s="41"/>
      <c r="AC171" s="41"/>
      <c r="AD171" s="41"/>
      <c r="AE171" s="41"/>
      <c r="AF171" s="41" t="n">
        <f aca="false">S171-$H171</f>
        <v>-0.131</v>
      </c>
      <c r="AG171" s="41"/>
    </row>
    <row r="172" customFormat="false" ht="12.75" hidden="false" customHeight="false" outlineLevel="0" collapsed="false">
      <c r="A172" s="39" t="n">
        <v>35529</v>
      </c>
      <c r="B172" s="40" t="s">
        <v>160</v>
      </c>
      <c r="C172" s="40" t="e">
        <f aca="false">IF(SWAPFIXED="FIXED",D172,D172-E172)</f>
        <v>#VALUE!</v>
      </c>
      <c r="D172" s="40" t="str">
        <f aca="false">VLOOKUP($A172,SWAPLOOK,HLOOKUP(D$2,SWAPLOOK,2,FALSE()),FALSE())</f>
        <v> </v>
      </c>
      <c r="E172" s="40" t="n">
        <f aca="false">VLOOKUP($A172,SWAPLOOK,HLOOKUP(E$2,SWAPLOOK,2,FALSE()),FALSE())</f>
        <v>1.901</v>
      </c>
      <c r="F172" s="40"/>
      <c r="G172" s="40"/>
      <c r="H172" s="40" t="n">
        <v>1.901</v>
      </c>
      <c r="I172" s="40" t="n">
        <v>1.981</v>
      </c>
      <c r="J172" s="40" t="n">
        <v>1.691</v>
      </c>
      <c r="K172" s="40" t="n">
        <v>1.681</v>
      </c>
      <c r="L172" s="40" t="n">
        <v>1.491</v>
      </c>
      <c r="M172" s="40" t="n">
        <v>1.7585</v>
      </c>
      <c r="N172" s="40" t="n">
        <v>1.866</v>
      </c>
      <c r="O172" s="40" t="s">
        <v>233</v>
      </c>
      <c r="P172" s="40" t="s">
        <v>233</v>
      </c>
      <c r="Q172" s="38" t="s">
        <v>233</v>
      </c>
      <c r="R172" s="40" t="s">
        <v>233</v>
      </c>
      <c r="S172" s="40" t="n">
        <v>1.77</v>
      </c>
      <c r="T172" s="40" t="s">
        <v>233</v>
      </c>
      <c r="V172" s="41" t="n">
        <f aca="false">I172-$H172</f>
        <v>0.0800000000000001</v>
      </c>
      <c r="W172" s="41" t="n">
        <f aca="false">J172-$H172</f>
        <v>-0.21</v>
      </c>
      <c r="X172" s="41" t="n">
        <f aca="false">K172-$H172</f>
        <v>-0.22</v>
      </c>
      <c r="Y172" s="41" t="n">
        <f aca="false">L172-$H172</f>
        <v>-0.41</v>
      </c>
      <c r="Z172" s="41" t="n">
        <f aca="false">M172-$H172</f>
        <v>-0.1425</v>
      </c>
      <c r="AA172" s="41" t="n">
        <f aca="false">N172-$H172</f>
        <v>-0.0349999999999999</v>
      </c>
      <c r="AB172" s="41"/>
      <c r="AC172" s="41"/>
      <c r="AD172" s="41"/>
      <c r="AE172" s="41"/>
      <c r="AF172" s="41" t="n">
        <f aca="false">S172-$H172</f>
        <v>-0.131</v>
      </c>
      <c r="AG172" s="41"/>
    </row>
    <row r="173" customFormat="false" ht="12.75" hidden="false" customHeight="false" outlineLevel="0" collapsed="false">
      <c r="A173" s="39" t="n">
        <v>35530</v>
      </c>
      <c r="B173" s="40" t="s">
        <v>160</v>
      </c>
      <c r="C173" s="40" t="e">
        <f aca="false">IF(SWAPFIXED="FIXED",D173,D173-E173)</f>
        <v>#VALUE!</v>
      </c>
      <c r="D173" s="40" t="str">
        <f aca="false">VLOOKUP($A173,SWAPLOOK,HLOOKUP(D$2,SWAPLOOK,2,FALSE()),FALSE())</f>
        <v> </v>
      </c>
      <c r="E173" s="40" t="n">
        <f aca="false">VLOOKUP($A173,SWAPLOOK,HLOOKUP(E$2,SWAPLOOK,2,FALSE()),FALSE())</f>
        <v>1.9</v>
      </c>
      <c r="F173" s="40"/>
      <c r="G173" s="40"/>
      <c r="H173" s="40" t="n">
        <v>1.9</v>
      </c>
      <c r="I173" s="40" t="n">
        <v>1.985</v>
      </c>
      <c r="J173" s="40" t="n">
        <v>1.705</v>
      </c>
      <c r="K173" s="40" t="n">
        <v>1.68</v>
      </c>
      <c r="L173" s="40" t="n">
        <v>1.48</v>
      </c>
      <c r="M173" s="40" t="n">
        <v>1.76</v>
      </c>
      <c r="N173" s="40" t="n">
        <v>1.865</v>
      </c>
      <c r="O173" s="40" t="s">
        <v>233</v>
      </c>
      <c r="P173" s="40" t="s">
        <v>233</v>
      </c>
      <c r="Q173" s="38" t="s">
        <v>233</v>
      </c>
      <c r="R173" s="40" t="s">
        <v>233</v>
      </c>
      <c r="S173" s="40" t="n">
        <v>1.77</v>
      </c>
      <c r="T173" s="40" t="s">
        <v>233</v>
      </c>
      <c r="V173" s="41" t="n">
        <f aca="false">I173-$H173</f>
        <v>0.0850000000000002</v>
      </c>
      <c r="W173" s="41" t="n">
        <f aca="false">J173-$H173</f>
        <v>-0.195</v>
      </c>
      <c r="X173" s="41" t="n">
        <f aca="false">K173-$H173</f>
        <v>-0.22</v>
      </c>
      <c r="Y173" s="41" t="n">
        <f aca="false">L173-$H173</f>
        <v>-0.42</v>
      </c>
      <c r="Z173" s="41" t="n">
        <f aca="false">M173-$H173</f>
        <v>-0.14</v>
      </c>
      <c r="AA173" s="41" t="n">
        <f aca="false">N173-$H173</f>
        <v>-0.0349999999999999</v>
      </c>
      <c r="AB173" s="41"/>
      <c r="AC173" s="41"/>
      <c r="AD173" s="41"/>
      <c r="AE173" s="41"/>
      <c r="AF173" s="41" t="n">
        <f aca="false">S173-$H173</f>
        <v>-0.13</v>
      </c>
      <c r="AG173" s="41"/>
    </row>
    <row r="174" customFormat="false" ht="12.75" hidden="false" customHeight="false" outlineLevel="0" collapsed="false">
      <c r="A174" s="39" t="n">
        <v>35531</v>
      </c>
      <c r="B174" s="40" t="s">
        <v>160</v>
      </c>
      <c r="C174" s="40" t="e">
        <f aca="false">IF(SWAPFIXED="FIXED",D174,D174-E174)</f>
        <v>#VALUE!</v>
      </c>
      <c r="D174" s="40" t="str">
        <f aca="false">VLOOKUP($A174,SWAPLOOK,HLOOKUP(D$2,SWAPLOOK,2,FALSE()),FALSE())</f>
        <v> </v>
      </c>
      <c r="E174" s="40" t="n">
        <f aca="false">VLOOKUP($A174,SWAPLOOK,HLOOKUP(E$2,SWAPLOOK,2,FALSE()),FALSE())</f>
        <v>1.933</v>
      </c>
      <c r="F174" s="40"/>
      <c r="G174" s="40"/>
      <c r="H174" s="40" t="n">
        <v>1.933</v>
      </c>
      <c r="I174" s="40" t="n">
        <v>2.0255</v>
      </c>
      <c r="J174" s="40" t="n">
        <v>1.733</v>
      </c>
      <c r="K174" s="40" t="n">
        <v>1.713</v>
      </c>
      <c r="L174" s="40" t="n">
        <v>1.483</v>
      </c>
      <c r="M174" s="40" t="n">
        <v>1.793</v>
      </c>
      <c r="N174" s="40" t="n">
        <v>1.903</v>
      </c>
      <c r="O174" s="40" t="s">
        <v>233</v>
      </c>
      <c r="P174" s="40" t="s">
        <v>233</v>
      </c>
      <c r="Q174" s="38" t="s">
        <v>233</v>
      </c>
      <c r="R174" s="40" t="s">
        <v>233</v>
      </c>
      <c r="S174" s="40" t="n">
        <v>1.799</v>
      </c>
      <c r="T174" s="40" t="s">
        <v>233</v>
      </c>
      <c r="V174" s="41" t="n">
        <f aca="false">I174-$H174</f>
        <v>0.0925</v>
      </c>
      <c r="W174" s="41" t="n">
        <f aca="false">J174-$H174</f>
        <v>-0.2</v>
      </c>
      <c r="X174" s="41" t="n">
        <f aca="false">K174-$H174</f>
        <v>-0.22</v>
      </c>
      <c r="Y174" s="41" t="n">
        <f aca="false">L174-$H174</f>
        <v>-0.45</v>
      </c>
      <c r="Z174" s="41" t="n">
        <f aca="false">M174-$H174</f>
        <v>-0.14</v>
      </c>
      <c r="AA174" s="41" t="n">
        <f aca="false">N174-$H174</f>
        <v>-0.03</v>
      </c>
      <c r="AB174" s="41"/>
      <c r="AC174" s="41"/>
      <c r="AD174" s="41"/>
      <c r="AE174" s="41"/>
      <c r="AF174" s="41" t="n">
        <f aca="false">S174-$H174</f>
        <v>-0.134</v>
      </c>
      <c r="AG174" s="41"/>
    </row>
    <row r="175" customFormat="false" ht="12.75" hidden="false" customHeight="false" outlineLevel="0" collapsed="false">
      <c r="A175" s="39" t="n">
        <v>35534</v>
      </c>
      <c r="B175" s="40" t="s">
        <v>160</v>
      </c>
      <c r="C175" s="40" t="e">
        <f aca="false">IF(SWAPFIXED="FIXED",D175,D175-E175)</f>
        <v>#VALUE!</v>
      </c>
      <c r="D175" s="40" t="str">
        <f aca="false">VLOOKUP($A175,SWAPLOOK,HLOOKUP(D$2,SWAPLOOK,2,FALSE()),FALSE())</f>
        <v> </v>
      </c>
      <c r="E175" s="40" t="n">
        <f aca="false">VLOOKUP($A175,SWAPLOOK,HLOOKUP(E$2,SWAPLOOK,2,FALSE()),FALSE())</f>
        <v>1.953</v>
      </c>
      <c r="F175" s="40"/>
      <c r="G175" s="40"/>
      <c r="H175" s="40" t="n">
        <v>1.953</v>
      </c>
      <c r="I175" s="40" t="n">
        <v>2.0455</v>
      </c>
      <c r="J175" s="40" t="n">
        <v>1.753</v>
      </c>
      <c r="K175" s="40" t="n">
        <v>1.733</v>
      </c>
      <c r="L175" s="40" t="n">
        <v>1.503</v>
      </c>
      <c r="M175" s="40" t="n">
        <v>1.813</v>
      </c>
      <c r="N175" s="40" t="n">
        <v>1.923</v>
      </c>
      <c r="O175" s="40" t="s">
        <v>233</v>
      </c>
      <c r="P175" s="40" t="s">
        <v>233</v>
      </c>
      <c r="Q175" s="38" t="s">
        <v>233</v>
      </c>
      <c r="R175" s="40" t="s">
        <v>233</v>
      </c>
      <c r="S175" s="40" t="n">
        <v>1.819</v>
      </c>
      <c r="T175" s="40" t="s">
        <v>233</v>
      </c>
      <c r="V175" s="41" t="n">
        <f aca="false">I175-$H175</f>
        <v>0.0925</v>
      </c>
      <c r="W175" s="41" t="n">
        <f aca="false">J175-$H175</f>
        <v>-0.2</v>
      </c>
      <c r="X175" s="41" t="n">
        <f aca="false">K175-$H175</f>
        <v>-0.22</v>
      </c>
      <c r="Y175" s="41" t="n">
        <f aca="false">L175-$H175</f>
        <v>-0.45</v>
      </c>
      <c r="Z175" s="41" t="n">
        <f aca="false">M175-$H175</f>
        <v>-0.14</v>
      </c>
      <c r="AA175" s="41" t="n">
        <f aca="false">N175-$H175</f>
        <v>-0.03</v>
      </c>
      <c r="AB175" s="41"/>
      <c r="AC175" s="41"/>
      <c r="AD175" s="41"/>
      <c r="AE175" s="41"/>
      <c r="AF175" s="41" t="n">
        <f aca="false">S175-$H175</f>
        <v>-0.134</v>
      </c>
      <c r="AG175" s="41"/>
    </row>
    <row r="176" customFormat="false" ht="12.75" hidden="false" customHeight="false" outlineLevel="0" collapsed="false">
      <c r="A176" s="39" t="n">
        <v>35535</v>
      </c>
      <c r="B176" s="40" t="s">
        <v>160</v>
      </c>
      <c r="C176" s="40" t="e">
        <f aca="false">IF(SWAPFIXED="FIXED",D176,D176-E176)</f>
        <v>#VALUE!</v>
      </c>
      <c r="D176" s="40" t="str">
        <f aca="false">VLOOKUP($A176,SWAPLOOK,HLOOKUP(D$2,SWAPLOOK,2,FALSE()),FALSE())</f>
        <v> </v>
      </c>
      <c r="E176" s="40" t="n">
        <f aca="false">VLOOKUP($A176,SWAPLOOK,HLOOKUP(E$2,SWAPLOOK,2,FALSE()),FALSE())</f>
        <v>1.937</v>
      </c>
      <c r="F176" s="40"/>
      <c r="G176" s="40"/>
      <c r="H176" s="40" t="n">
        <v>1.937</v>
      </c>
      <c r="I176" s="40" t="n">
        <v>2.037</v>
      </c>
      <c r="J176" s="40" t="n">
        <v>1.757</v>
      </c>
      <c r="K176" s="40" t="n">
        <v>1.737</v>
      </c>
      <c r="L176" s="40" t="n">
        <v>1.492</v>
      </c>
      <c r="M176" s="40" t="n">
        <v>1.807</v>
      </c>
      <c r="N176" s="40" t="n">
        <v>1.9045</v>
      </c>
      <c r="O176" s="40" t="s">
        <v>233</v>
      </c>
      <c r="P176" s="40" t="s">
        <v>233</v>
      </c>
      <c r="Q176" s="38" t="s">
        <v>233</v>
      </c>
      <c r="R176" s="40" t="s">
        <v>233</v>
      </c>
      <c r="S176" s="40" t="n">
        <v>1.81</v>
      </c>
      <c r="T176" s="40" t="s">
        <v>233</v>
      </c>
      <c r="V176" s="41" t="n">
        <f aca="false">I176-$H176</f>
        <v>0.0999999999999999</v>
      </c>
      <c r="W176" s="41" t="n">
        <f aca="false">J176-$H176</f>
        <v>-0.18</v>
      </c>
      <c r="X176" s="41" t="n">
        <f aca="false">K176-$H176</f>
        <v>-0.2</v>
      </c>
      <c r="Y176" s="41" t="n">
        <f aca="false">L176-$H176</f>
        <v>-0.445</v>
      </c>
      <c r="Z176" s="41" t="n">
        <f aca="false">M176-$H176</f>
        <v>-0.13</v>
      </c>
      <c r="AA176" s="41" t="n">
        <f aca="false">N176-$H176</f>
        <v>-0.0325</v>
      </c>
      <c r="AB176" s="41"/>
      <c r="AC176" s="41"/>
      <c r="AD176" s="41"/>
      <c r="AE176" s="41"/>
      <c r="AF176" s="41" t="n">
        <f aca="false">S176-$H176</f>
        <v>-0.127</v>
      </c>
      <c r="AG176" s="41"/>
    </row>
    <row r="177" customFormat="false" ht="12.75" hidden="false" customHeight="false" outlineLevel="0" collapsed="false">
      <c r="A177" s="39" t="n">
        <v>35536</v>
      </c>
      <c r="B177" s="40" t="s">
        <v>160</v>
      </c>
      <c r="C177" s="40" t="e">
        <f aca="false">IF(SWAPFIXED="FIXED",D177,D177-E177)</f>
        <v>#VALUE!</v>
      </c>
      <c r="D177" s="40" t="str">
        <f aca="false">VLOOKUP($A177,SWAPLOOK,HLOOKUP(D$2,SWAPLOOK,2,FALSE()),FALSE())</f>
        <v> </v>
      </c>
      <c r="E177" s="40" t="n">
        <f aca="false">VLOOKUP($A177,SWAPLOOK,HLOOKUP(E$2,SWAPLOOK,2,FALSE()),FALSE())</f>
        <v>2.005</v>
      </c>
      <c r="F177" s="40"/>
      <c r="G177" s="40"/>
      <c r="H177" s="40" t="n">
        <v>2.005</v>
      </c>
      <c r="I177" s="40" t="n">
        <v>2.1075</v>
      </c>
      <c r="J177" s="40" t="n">
        <v>1.8325</v>
      </c>
      <c r="K177" s="40" t="n">
        <v>1.8</v>
      </c>
      <c r="L177" s="40" t="n">
        <v>1.61</v>
      </c>
      <c r="M177" s="40" t="n">
        <v>1.88</v>
      </c>
      <c r="N177" s="40" t="n">
        <v>1.9775</v>
      </c>
      <c r="O177" s="40" t="s">
        <v>233</v>
      </c>
      <c r="P177" s="40" t="s">
        <v>233</v>
      </c>
      <c r="Q177" s="38" t="s">
        <v>233</v>
      </c>
      <c r="R177" s="40" t="s">
        <v>233</v>
      </c>
      <c r="S177" s="40" t="n">
        <v>1.89</v>
      </c>
      <c r="T177" s="40" t="s">
        <v>233</v>
      </c>
      <c r="V177" s="41" t="n">
        <f aca="false">I177-$H177</f>
        <v>0.1025</v>
      </c>
      <c r="W177" s="41" t="n">
        <f aca="false">J177-$H177</f>
        <v>-0.1725</v>
      </c>
      <c r="X177" s="41" t="n">
        <f aca="false">K177-$H177</f>
        <v>-0.205</v>
      </c>
      <c r="Y177" s="41" t="n">
        <f aca="false">L177-$H177</f>
        <v>-0.395</v>
      </c>
      <c r="Z177" s="41" t="n">
        <f aca="false">M177-$H177</f>
        <v>-0.125</v>
      </c>
      <c r="AA177" s="41" t="n">
        <f aca="false">N177-$H177</f>
        <v>-0.0274999999999999</v>
      </c>
      <c r="AB177" s="41"/>
      <c r="AC177" s="41"/>
      <c r="AD177" s="41"/>
      <c r="AE177" s="41"/>
      <c r="AF177" s="41" t="n">
        <f aca="false">S177-$H177</f>
        <v>-0.115</v>
      </c>
      <c r="AG177" s="41"/>
    </row>
    <row r="178" customFormat="false" ht="12.75" hidden="false" customHeight="false" outlineLevel="0" collapsed="false">
      <c r="A178" s="39" t="n">
        <v>35537</v>
      </c>
      <c r="B178" s="40" t="s">
        <v>160</v>
      </c>
      <c r="C178" s="40" t="e">
        <f aca="false">IF(SWAPFIXED="FIXED",D178,D178-E178)</f>
        <v>#VALUE!</v>
      </c>
      <c r="D178" s="40" t="str">
        <f aca="false">VLOOKUP($A178,SWAPLOOK,HLOOKUP(D$2,SWAPLOOK,2,FALSE()),FALSE())</f>
        <v> </v>
      </c>
      <c r="E178" s="40" t="n">
        <f aca="false">VLOOKUP($A178,SWAPLOOK,HLOOKUP(E$2,SWAPLOOK,2,FALSE()),FALSE())</f>
        <v>2.069</v>
      </c>
      <c r="F178" s="40"/>
      <c r="G178" s="40"/>
      <c r="H178" s="40" t="n">
        <v>2.069</v>
      </c>
      <c r="I178" s="40" t="n">
        <v>2.179</v>
      </c>
      <c r="J178" s="40" t="n">
        <v>1.894</v>
      </c>
      <c r="K178" s="40" t="n">
        <v>1.879</v>
      </c>
      <c r="L178" s="40" t="n">
        <v>1.619</v>
      </c>
      <c r="M178" s="40" t="n">
        <v>1.9365</v>
      </c>
      <c r="N178" s="40" t="n">
        <v>2.0415</v>
      </c>
      <c r="O178" s="40" t="s">
        <v>233</v>
      </c>
      <c r="P178" s="40" t="s">
        <v>233</v>
      </c>
      <c r="Q178" s="38" t="s">
        <v>233</v>
      </c>
      <c r="R178" s="40" t="s">
        <v>233</v>
      </c>
      <c r="S178" s="40" t="n">
        <v>1.94</v>
      </c>
      <c r="T178" s="40" t="s">
        <v>233</v>
      </c>
      <c r="V178" s="41" t="n">
        <f aca="false">I178-$H178</f>
        <v>0.11</v>
      </c>
      <c r="W178" s="41" t="n">
        <f aca="false">J178-$H178</f>
        <v>-0.175</v>
      </c>
      <c r="X178" s="41" t="n">
        <f aca="false">K178-$H178</f>
        <v>-0.19</v>
      </c>
      <c r="Y178" s="41" t="n">
        <f aca="false">L178-$H178</f>
        <v>-0.45</v>
      </c>
      <c r="Z178" s="41" t="n">
        <f aca="false">M178-$H178</f>
        <v>-0.1325</v>
      </c>
      <c r="AA178" s="41" t="n">
        <f aca="false">N178-$H178</f>
        <v>-0.0274999999999999</v>
      </c>
      <c r="AB178" s="41"/>
      <c r="AC178" s="41"/>
      <c r="AD178" s="41"/>
      <c r="AE178" s="41"/>
      <c r="AF178" s="41" t="n">
        <f aca="false">S178-$H178</f>
        <v>-0.129</v>
      </c>
      <c r="AG178" s="41"/>
    </row>
    <row r="179" customFormat="false" ht="12.75" hidden="false" customHeight="false" outlineLevel="0" collapsed="false">
      <c r="A179" s="39" t="n">
        <v>35538</v>
      </c>
      <c r="B179" s="40" t="s">
        <v>160</v>
      </c>
      <c r="C179" s="40" t="e">
        <f aca="false">IF(SWAPFIXED="FIXED",D179,D179-E179)</f>
        <v>#VALUE!</v>
      </c>
      <c r="D179" s="40" t="str">
        <f aca="false">VLOOKUP($A179,SWAPLOOK,HLOOKUP(D$2,SWAPLOOK,2,FALSE()),FALSE())</f>
        <v> </v>
      </c>
      <c r="E179" s="40" t="n">
        <f aca="false">VLOOKUP($A179,SWAPLOOK,HLOOKUP(E$2,SWAPLOOK,2,FALSE()),FALSE())</f>
        <v>2.081</v>
      </c>
      <c r="F179" s="40"/>
      <c r="G179" s="40"/>
      <c r="H179" s="40" t="n">
        <v>2.081</v>
      </c>
      <c r="I179" s="40" t="n">
        <v>2.181</v>
      </c>
      <c r="J179" s="40" t="n">
        <v>1.921</v>
      </c>
      <c r="K179" s="40" t="n">
        <v>1.881</v>
      </c>
      <c r="L179" s="40" t="n">
        <v>1.641</v>
      </c>
      <c r="M179" s="40" t="n">
        <v>1.951</v>
      </c>
      <c r="N179" s="40" t="n">
        <v>2.0535</v>
      </c>
      <c r="O179" s="40" t="s">
        <v>233</v>
      </c>
      <c r="P179" s="40" t="s">
        <v>233</v>
      </c>
      <c r="Q179" s="38" t="s">
        <v>233</v>
      </c>
      <c r="R179" s="40" t="s">
        <v>233</v>
      </c>
      <c r="S179" s="40" t="n">
        <v>1.952</v>
      </c>
      <c r="T179" s="40" t="s">
        <v>233</v>
      </c>
      <c r="V179" s="41" t="n">
        <f aca="false">I179-$H179</f>
        <v>0.1</v>
      </c>
      <c r="W179" s="41" t="n">
        <f aca="false">J179-$H179</f>
        <v>-0.16</v>
      </c>
      <c r="X179" s="41" t="n">
        <f aca="false">K179-$H179</f>
        <v>-0.2</v>
      </c>
      <c r="Y179" s="41" t="n">
        <f aca="false">L179-$H179</f>
        <v>-0.44</v>
      </c>
      <c r="Z179" s="41" t="n">
        <f aca="false">M179-$H179</f>
        <v>-0.13</v>
      </c>
      <c r="AA179" s="41" t="n">
        <f aca="false">N179-$H179</f>
        <v>-0.0274999999999999</v>
      </c>
      <c r="AB179" s="41"/>
      <c r="AC179" s="41"/>
      <c r="AD179" s="41"/>
      <c r="AE179" s="41"/>
      <c r="AF179" s="41" t="n">
        <f aca="false">S179-$H179</f>
        <v>-0.129</v>
      </c>
      <c r="AG179" s="41"/>
    </row>
    <row r="180" customFormat="false" ht="12.75" hidden="false" customHeight="false" outlineLevel="0" collapsed="false">
      <c r="A180" s="39" t="n">
        <v>35541</v>
      </c>
      <c r="B180" s="40" t="s">
        <v>160</v>
      </c>
      <c r="C180" s="40" t="e">
        <f aca="false">IF(SWAPFIXED="FIXED",D180,D180-E180)</f>
        <v>#VALUE!</v>
      </c>
      <c r="D180" s="40" t="str">
        <f aca="false">VLOOKUP($A180,SWAPLOOK,HLOOKUP(D$2,SWAPLOOK,2,FALSE()),FALSE())</f>
        <v> </v>
      </c>
      <c r="E180" s="40" t="n">
        <f aca="false">VLOOKUP($A180,SWAPLOOK,HLOOKUP(E$2,SWAPLOOK,2,FALSE()),FALSE())</f>
        <v>2.064</v>
      </c>
      <c r="F180" s="40"/>
      <c r="G180" s="40"/>
      <c r="H180" s="40" t="n">
        <v>2.064</v>
      </c>
      <c r="I180" s="40" t="n">
        <v>2.1715</v>
      </c>
      <c r="J180" s="40" t="n">
        <v>1.904</v>
      </c>
      <c r="K180" s="40" t="n">
        <v>1.884</v>
      </c>
      <c r="L180" s="40" t="n">
        <v>1.599</v>
      </c>
      <c r="M180" s="40" t="n">
        <v>1.934</v>
      </c>
      <c r="N180" s="40" t="n">
        <v>2.0365</v>
      </c>
      <c r="O180" s="40" t="s">
        <v>233</v>
      </c>
      <c r="P180" s="40" t="s">
        <v>233</v>
      </c>
      <c r="Q180" s="38" t="s">
        <v>233</v>
      </c>
      <c r="R180" s="40" t="s">
        <v>233</v>
      </c>
      <c r="S180" s="40" t="n">
        <v>1.93</v>
      </c>
      <c r="T180" s="40" t="s">
        <v>233</v>
      </c>
      <c r="V180" s="41" t="n">
        <f aca="false">I180-$H180</f>
        <v>0.1075</v>
      </c>
      <c r="W180" s="41" t="n">
        <f aca="false">J180-$H180</f>
        <v>-0.16</v>
      </c>
      <c r="X180" s="41" t="n">
        <f aca="false">K180-$H180</f>
        <v>-0.18</v>
      </c>
      <c r="Y180" s="41" t="n">
        <f aca="false">L180-$H180</f>
        <v>-0.465</v>
      </c>
      <c r="Z180" s="41" t="n">
        <f aca="false">M180-$H180</f>
        <v>-0.13</v>
      </c>
      <c r="AA180" s="41" t="n">
        <f aca="false">N180-$H180</f>
        <v>-0.0274999999999999</v>
      </c>
      <c r="AB180" s="41"/>
      <c r="AC180" s="41"/>
      <c r="AD180" s="41"/>
      <c r="AE180" s="41"/>
      <c r="AF180" s="41" t="n">
        <f aca="false">S180-$H180</f>
        <v>-0.134</v>
      </c>
      <c r="AG180" s="41"/>
    </row>
    <row r="181" customFormat="false" ht="12.75" hidden="false" customHeight="false" outlineLevel="0" collapsed="false">
      <c r="A181" s="39" t="n">
        <v>35542</v>
      </c>
      <c r="B181" s="40" t="s">
        <v>160</v>
      </c>
      <c r="C181" s="40" t="e">
        <f aca="false">IF(SWAPFIXED="FIXED",D181,D181-E181)</f>
        <v>#VALUE!</v>
      </c>
      <c r="D181" s="40" t="str">
        <f aca="false">VLOOKUP($A181,SWAPLOOK,HLOOKUP(D$2,SWAPLOOK,2,FALSE()),FALSE())</f>
        <v> </v>
      </c>
      <c r="E181" s="40" t="n">
        <f aca="false">VLOOKUP($A181,SWAPLOOK,HLOOKUP(E$2,SWAPLOOK,2,FALSE()),FALSE())</f>
        <v>2.114</v>
      </c>
      <c r="F181" s="40"/>
      <c r="G181" s="40"/>
      <c r="H181" s="40" t="n">
        <v>2.114</v>
      </c>
      <c r="I181" s="40" t="n">
        <v>2.2215</v>
      </c>
      <c r="J181" s="40" t="n">
        <v>1.964</v>
      </c>
      <c r="K181" s="40" t="n">
        <v>1.969</v>
      </c>
      <c r="L181" s="40" t="n">
        <v>1.669</v>
      </c>
      <c r="M181" s="40" t="n">
        <v>1.9815</v>
      </c>
      <c r="N181" s="40" t="n">
        <v>2.0865</v>
      </c>
      <c r="O181" s="40" t="s">
        <v>233</v>
      </c>
      <c r="P181" s="40" t="s">
        <v>233</v>
      </c>
      <c r="Q181" s="38" t="s">
        <v>233</v>
      </c>
      <c r="R181" s="40" t="s">
        <v>233</v>
      </c>
      <c r="S181" s="40" t="n">
        <v>2.02</v>
      </c>
      <c r="T181" s="40" t="s">
        <v>233</v>
      </c>
      <c r="V181" s="41" t="n">
        <f aca="false">I181-$H181</f>
        <v>0.1075</v>
      </c>
      <c r="W181" s="41" t="n">
        <f aca="false">J181-$H181</f>
        <v>-0.15</v>
      </c>
      <c r="X181" s="41" t="n">
        <f aca="false">K181-$H181</f>
        <v>-0.145</v>
      </c>
      <c r="Y181" s="41" t="n">
        <f aca="false">L181-$H181</f>
        <v>-0.445</v>
      </c>
      <c r="Z181" s="41" t="n">
        <f aca="false">M181-$H181</f>
        <v>-0.1325</v>
      </c>
      <c r="AA181" s="41" t="n">
        <f aca="false">N181-$H181</f>
        <v>-0.0274999999999999</v>
      </c>
      <c r="AB181" s="41"/>
      <c r="AC181" s="41"/>
      <c r="AD181" s="41"/>
      <c r="AE181" s="41"/>
      <c r="AF181" s="41" t="n">
        <f aca="false">S181-$H181</f>
        <v>-0.0939999999999999</v>
      </c>
      <c r="AG181" s="41"/>
    </row>
    <row r="182" customFormat="false" ht="12.75" hidden="false" customHeight="false" outlineLevel="0" collapsed="false">
      <c r="A182" s="39" t="n">
        <v>35543</v>
      </c>
      <c r="B182" s="40" t="s">
        <v>160</v>
      </c>
      <c r="C182" s="40" t="e">
        <f aca="false">IF(SWAPFIXED="FIXED",D182,D182-E182)</f>
        <v>#VALUE!</v>
      </c>
      <c r="D182" s="40" t="str">
        <f aca="false">VLOOKUP($A182,SWAPLOOK,HLOOKUP(D$2,SWAPLOOK,2,FALSE()),FALSE())</f>
        <v> </v>
      </c>
      <c r="E182" s="40" t="n">
        <f aca="false">VLOOKUP($A182,SWAPLOOK,HLOOKUP(E$2,SWAPLOOK,2,FALSE()),FALSE())</f>
        <v>2.06</v>
      </c>
      <c r="F182" s="40"/>
      <c r="G182" s="40"/>
      <c r="H182" s="40" t="n">
        <v>2.06</v>
      </c>
      <c r="I182" s="40" t="n">
        <v>2.17</v>
      </c>
      <c r="J182" s="40" t="n">
        <v>1.935</v>
      </c>
      <c r="K182" s="40" t="n">
        <v>1.925</v>
      </c>
      <c r="L182" s="40" t="n">
        <v>1.655</v>
      </c>
      <c r="M182" s="40" t="n">
        <v>1.935</v>
      </c>
      <c r="N182" s="40" t="n">
        <v>2.035</v>
      </c>
      <c r="O182" s="40" t="s">
        <v>233</v>
      </c>
      <c r="P182" s="40" t="s">
        <v>233</v>
      </c>
      <c r="Q182" s="38" t="s">
        <v>233</v>
      </c>
      <c r="R182" s="40" t="s">
        <v>233</v>
      </c>
      <c r="S182" s="40" t="n">
        <v>1.95</v>
      </c>
      <c r="T182" s="40" t="s">
        <v>233</v>
      </c>
      <c r="V182" s="41" t="n">
        <f aca="false">I182-$H182</f>
        <v>0.11</v>
      </c>
      <c r="W182" s="41" t="n">
        <f aca="false">J182-$H182</f>
        <v>-0.125</v>
      </c>
      <c r="X182" s="41" t="n">
        <f aca="false">K182-$H182</f>
        <v>-0.135</v>
      </c>
      <c r="Y182" s="41" t="n">
        <f aca="false">L182-$H182</f>
        <v>-0.405</v>
      </c>
      <c r="Z182" s="41" t="n">
        <f aca="false">M182-$H182</f>
        <v>-0.125</v>
      </c>
      <c r="AA182" s="41" t="n">
        <f aca="false">N182-$H182</f>
        <v>-0.0249999999999999</v>
      </c>
      <c r="AB182" s="41"/>
      <c r="AC182" s="41"/>
      <c r="AD182" s="41"/>
      <c r="AE182" s="41"/>
      <c r="AF182" s="41" t="n">
        <f aca="false">S182-$H182</f>
        <v>-0.11</v>
      </c>
      <c r="AG182" s="41"/>
    </row>
    <row r="183" customFormat="false" ht="12.75" hidden="false" customHeight="false" outlineLevel="0" collapsed="false">
      <c r="A183" s="39" t="n">
        <v>35544</v>
      </c>
      <c r="B183" s="40" t="s">
        <v>160</v>
      </c>
      <c r="C183" s="40" t="e">
        <f aca="false">IF(SWAPFIXED="FIXED",D183,D183-E183)</f>
        <v>#VALUE!</v>
      </c>
      <c r="D183" s="40" t="str">
        <f aca="false">VLOOKUP($A183,SWAPLOOK,HLOOKUP(D$2,SWAPLOOK,2,FALSE()),FALSE())</f>
        <v> </v>
      </c>
      <c r="E183" s="40" t="n">
        <f aca="false">VLOOKUP($A183,SWAPLOOK,HLOOKUP(E$2,SWAPLOOK,2,FALSE()),FALSE())</f>
        <v>2.122</v>
      </c>
      <c r="F183" s="40"/>
      <c r="G183" s="40" t="n">
        <v>1</v>
      </c>
      <c r="H183" s="40" t="n">
        <v>2.122</v>
      </c>
      <c r="I183" s="40" t="n">
        <v>2.232</v>
      </c>
      <c r="J183" s="40" t="n">
        <v>1.902</v>
      </c>
      <c r="K183" s="40" t="n">
        <v>1.882</v>
      </c>
      <c r="L183" s="40" t="n">
        <v>1.642</v>
      </c>
      <c r="M183" s="40" t="n">
        <v>2.007</v>
      </c>
      <c r="N183" s="40" t="n">
        <v>2.092</v>
      </c>
      <c r="O183" s="40" t="s">
        <v>233</v>
      </c>
      <c r="P183" s="40" t="s">
        <v>233</v>
      </c>
      <c r="Q183" s="38" t="s">
        <v>233</v>
      </c>
      <c r="R183" s="40" t="s">
        <v>233</v>
      </c>
      <c r="S183" s="40" t="n">
        <v>1.955</v>
      </c>
      <c r="T183" s="40" t="s">
        <v>233</v>
      </c>
      <c r="V183" s="41" t="n">
        <f aca="false">I183-$H183</f>
        <v>0.11</v>
      </c>
      <c r="W183" s="41" t="n">
        <f aca="false">J183-$H183</f>
        <v>-0.22</v>
      </c>
      <c r="X183" s="41" t="n">
        <f aca="false">K183-$H183</f>
        <v>-0.24</v>
      </c>
      <c r="Y183" s="41" t="n">
        <f aca="false">L183-$H183</f>
        <v>-0.48</v>
      </c>
      <c r="Z183" s="41" t="n">
        <f aca="false">M183-$H183</f>
        <v>-0.115</v>
      </c>
      <c r="AA183" s="41" t="n">
        <f aca="false">N183-$H183</f>
        <v>-0.0299999999999998</v>
      </c>
      <c r="AB183" s="41"/>
      <c r="AC183" s="41"/>
      <c r="AD183" s="41"/>
      <c r="AE183" s="41"/>
      <c r="AF183" s="41" t="n">
        <f aca="false">S183-$H183</f>
        <v>-0.167</v>
      </c>
      <c r="AG183" s="41"/>
    </row>
    <row r="184" customFormat="false" ht="12.75" hidden="false" customHeight="false" outlineLevel="0" collapsed="false">
      <c r="A184" s="39" t="n">
        <v>35545</v>
      </c>
      <c r="B184" s="40" t="s">
        <v>161</v>
      </c>
      <c r="C184" s="40" t="e">
        <f aca="false">IF(SWAPFIXED="FIXED",D184,D184-E184)</f>
        <v>#VALUE!</v>
      </c>
      <c r="D184" s="40" t="str">
        <f aca="false">VLOOKUP($A184,SWAPLOOK,HLOOKUP(D$2,SWAPLOOK,2,FALSE()),FALSE())</f>
        <v> </v>
      </c>
      <c r="E184" s="40" t="n">
        <f aca="false">VLOOKUP($A184,SWAPLOOK,HLOOKUP(E$2,SWAPLOOK,2,FALSE()),FALSE())</f>
        <v>2.126</v>
      </c>
      <c r="F184" s="40"/>
      <c r="G184" s="40"/>
      <c r="H184" s="40" t="n">
        <v>2.126</v>
      </c>
      <c r="I184" s="40" t="n">
        <v>2.231</v>
      </c>
      <c r="J184" s="40" t="n">
        <v>1.926</v>
      </c>
      <c r="K184" s="40" t="n">
        <v>1.886</v>
      </c>
      <c r="L184" s="40" t="n">
        <v>1.641</v>
      </c>
      <c r="M184" s="40" t="n">
        <v>1.981</v>
      </c>
      <c r="N184" s="40" t="n">
        <v>2.096</v>
      </c>
      <c r="O184" s="40" t="s">
        <v>233</v>
      </c>
      <c r="P184" s="40" t="s">
        <v>233</v>
      </c>
      <c r="Q184" s="38" t="s">
        <v>233</v>
      </c>
      <c r="R184" s="40" t="s">
        <v>233</v>
      </c>
      <c r="S184" s="40" t="n">
        <v>1.99</v>
      </c>
      <c r="T184" s="40" t="s">
        <v>233</v>
      </c>
      <c r="V184" s="41" t="n">
        <f aca="false">I184-$H184</f>
        <v>0.105</v>
      </c>
      <c r="W184" s="41" t="n">
        <f aca="false">J184-$H184</f>
        <v>-0.2</v>
      </c>
      <c r="X184" s="41" t="n">
        <f aca="false">K184-$H184</f>
        <v>-0.24</v>
      </c>
      <c r="Y184" s="41" t="n">
        <f aca="false">L184-$H184</f>
        <v>-0.485</v>
      </c>
      <c r="Z184" s="41" t="n">
        <f aca="false">M184-$H184</f>
        <v>-0.145</v>
      </c>
      <c r="AA184" s="41" t="n">
        <f aca="false">N184-$H184</f>
        <v>-0.0299999999999998</v>
      </c>
      <c r="AB184" s="41"/>
      <c r="AC184" s="41"/>
      <c r="AD184" s="41"/>
      <c r="AE184" s="41"/>
      <c r="AF184" s="41" t="n">
        <f aca="false">S184-$H184</f>
        <v>-0.136</v>
      </c>
      <c r="AG184" s="41"/>
    </row>
    <row r="185" customFormat="false" ht="12.75" hidden="false" customHeight="false" outlineLevel="0" collapsed="false">
      <c r="A185" s="39" t="n">
        <v>35548</v>
      </c>
      <c r="B185" s="40" t="s">
        <v>161</v>
      </c>
      <c r="C185" s="40" t="e">
        <f aca="false">IF(SWAPFIXED="FIXED",D185,D185-E185)</f>
        <v>#VALUE!</v>
      </c>
      <c r="D185" s="40" t="str">
        <f aca="false">VLOOKUP($A185,SWAPLOOK,HLOOKUP(D$2,SWAPLOOK,2,FALSE()),FALSE())</f>
        <v> </v>
      </c>
      <c r="E185" s="40" t="n">
        <f aca="false">VLOOKUP($A185,SWAPLOOK,HLOOKUP(E$2,SWAPLOOK,2,FALSE()),FALSE())</f>
        <v>2.081</v>
      </c>
      <c r="F185" s="40"/>
      <c r="G185" s="40"/>
      <c r="H185" s="40" t="n">
        <v>2.081</v>
      </c>
      <c r="I185" s="40" t="n">
        <v>2.161</v>
      </c>
      <c r="J185" s="40" t="n">
        <v>1.861</v>
      </c>
      <c r="K185" s="40" t="n">
        <v>1.841</v>
      </c>
      <c r="L185" s="40" t="n">
        <v>1.626</v>
      </c>
      <c r="M185" s="40" t="n">
        <v>1.916</v>
      </c>
      <c r="N185" s="40" t="n">
        <v>2.051</v>
      </c>
      <c r="O185" s="40" t="s">
        <v>233</v>
      </c>
      <c r="P185" s="40" t="s">
        <v>233</v>
      </c>
      <c r="Q185" s="38" t="s">
        <v>233</v>
      </c>
      <c r="R185" s="40" t="s">
        <v>233</v>
      </c>
      <c r="S185" s="40" t="n">
        <v>1.97</v>
      </c>
      <c r="T185" s="40" t="s">
        <v>233</v>
      </c>
      <c r="V185" s="41" t="n">
        <f aca="false">I185-$H185</f>
        <v>0.0800000000000001</v>
      </c>
      <c r="W185" s="41" t="n">
        <f aca="false">J185-$H185</f>
        <v>-0.22</v>
      </c>
      <c r="X185" s="41" t="n">
        <f aca="false">K185-$H185</f>
        <v>-0.24</v>
      </c>
      <c r="Y185" s="41" t="n">
        <f aca="false">L185-$H185</f>
        <v>-0.455</v>
      </c>
      <c r="Z185" s="41" t="n">
        <f aca="false">M185-$H185</f>
        <v>-0.165</v>
      </c>
      <c r="AA185" s="41" t="n">
        <f aca="false">N185-$H185</f>
        <v>-0.0299999999999998</v>
      </c>
      <c r="AB185" s="41"/>
      <c r="AC185" s="41"/>
      <c r="AD185" s="41"/>
      <c r="AE185" s="41"/>
      <c r="AF185" s="41" t="n">
        <f aca="false">S185-$H185</f>
        <v>-0.111</v>
      </c>
      <c r="AG185" s="41"/>
    </row>
    <row r="186" customFormat="false" ht="12.75" hidden="false" customHeight="false" outlineLevel="0" collapsed="false">
      <c r="A186" s="39" t="n">
        <v>35549</v>
      </c>
      <c r="B186" s="40" t="s">
        <v>161</v>
      </c>
      <c r="C186" s="40" t="e">
        <f aca="false">IF(SWAPFIXED="FIXED",D186,D186-E186)</f>
        <v>#VALUE!</v>
      </c>
      <c r="D186" s="40" t="str">
        <f aca="false">VLOOKUP($A186,SWAPLOOK,HLOOKUP(D$2,SWAPLOOK,2,FALSE()),FALSE())</f>
        <v> </v>
      </c>
      <c r="E186" s="40" t="n">
        <f aca="false">VLOOKUP($A186,SWAPLOOK,HLOOKUP(E$2,SWAPLOOK,2,FALSE()),FALSE())</f>
        <v>2.142</v>
      </c>
      <c r="F186" s="40"/>
      <c r="G186" s="40"/>
      <c r="H186" s="40" t="n">
        <v>2.142</v>
      </c>
      <c r="I186" s="40" t="n">
        <v>2.212</v>
      </c>
      <c r="J186" s="40" t="n">
        <v>1.922</v>
      </c>
      <c r="K186" s="40" t="n">
        <v>1.872</v>
      </c>
      <c r="L186" s="40" t="n">
        <v>1.642</v>
      </c>
      <c r="M186" s="40" t="n">
        <v>1.967</v>
      </c>
      <c r="N186" s="40" t="n">
        <v>2.1095</v>
      </c>
      <c r="O186" s="40" t="s">
        <v>233</v>
      </c>
      <c r="P186" s="40" t="s">
        <v>233</v>
      </c>
      <c r="Q186" s="38" t="s">
        <v>233</v>
      </c>
      <c r="R186" s="40" t="s">
        <v>233</v>
      </c>
      <c r="S186" s="40" t="n">
        <v>1.98</v>
      </c>
      <c r="T186" s="40" t="s">
        <v>233</v>
      </c>
      <c r="V186" s="41" t="n">
        <f aca="false">I186-$H186</f>
        <v>0.0699999999999998</v>
      </c>
      <c r="W186" s="41" t="n">
        <f aca="false">J186-$H186</f>
        <v>-0.22</v>
      </c>
      <c r="X186" s="41" t="n">
        <f aca="false">K186-$H186</f>
        <v>-0.27</v>
      </c>
      <c r="Y186" s="41" t="n">
        <f aca="false">L186-$H186</f>
        <v>-0.5</v>
      </c>
      <c r="Z186" s="41" t="n">
        <f aca="false">M186-$H186</f>
        <v>-0.175</v>
      </c>
      <c r="AA186" s="41" t="n">
        <f aca="false">N186-$H186</f>
        <v>-0.0325000000000002</v>
      </c>
      <c r="AB186" s="41"/>
      <c r="AC186" s="41"/>
      <c r="AD186" s="41"/>
      <c r="AE186" s="41"/>
      <c r="AF186" s="41" t="n">
        <f aca="false">S186-$H186</f>
        <v>-0.162</v>
      </c>
      <c r="AG186" s="41"/>
    </row>
    <row r="187" customFormat="false" ht="12.75" hidden="false" customHeight="false" outlineLevel="0" collapsed="false">
      <c r="A187" s="39" t="n">
        <v>35550</v>
      </c>
      <c r="B187" s="40" t="s">
        <v>161</v>
      </c>
      <c r="C187" s="40" t="e">
        <f aca="false">IF(SWAPFIXED="FIXED",D187,D187-E187)</f>
        <v>#VALUE!</v>
      </c>
      <c r="D187" s="40" t="str">
        <f aca="false">VLOOKUP($A187,SWAPLOOK,HLOOKUP(D$2,SWAPLOOK,2,FALSE()),FALSE())</f>
        <v> </v>
      </c>
      <c r="E187" s="40" t="n">
        <f aca="false">VLOOKUP($A187,SWAPLOOK,HLOOKUP(E$2,SWAPLOOK,2,FALSE()),FALSE())</f>
        <v>2.184</v>
      </c>
      <c r="F187" s="40"/>
      <c r="G187" s="40"/>
      <c r="H187" s="40" t="n">
        <v>2.184</v>
      </c>
      <c r="I187" s="40" t="n">
        <v>2.264</v>
      </c>
      <c r="J187" s="40" t="n">
        <v>1.949</v>
      </c>
      <c r="K187" s="40" t="n">
        <v>1.894</v>
      </c>
      <c r="L187" s="40" t="n">
        <v>1.644</v>
      </c>
      <c r="M187" s="40" t="n">
        <v>2.004</v>
      </c>
      <c r="N187" s="40" t="n">
        <v>2.149</v>
      </c>
      <c r="O187" s="40" t="s">
        <v>233</v>
      </c>
      <c r="P187" s="40" t="s">
        <v>233</v>
      </c>
      <c r="Q187" s="38" t="s">
        <v>233</v>
      </c>
      <c r="R187" s="40" t="s">
        <v>233</v>
      </c>
      <c r="S187" s="40" t="n">
        <v>2.017</v>
      </c>
      <c r="T187" s="40" t="s">
        <v>233</v>
      </c>
      <c r="V187" s="41" t="n">
        <f aca="false">I187-$H187</f>
        <v>0.0800000000000001</v>
      </c>
      <c r="W187" s="41" t="n">
        <f aca="false">J187-$H187</f>
        <v>-0.235</v>
      </c>
      <c r="X187" s="41" t="n">
        <f aca="false">K187-$H187</f>
        <v>-0.29</v>
      </c>
      <c r="Y187" s="41" t="n">
        <f aca="false">L187-$H187</f>
        <v>-0.54</v>
      </c>
      <c r="Z187" s="41" t="n">
        <f aca="false">M187-$H187</f>
        <v>-0.18</v>
      </c>
      <c r="AA187" s="41" t="n">
        <f aca="false">N187-$H187</f>
        <v>-0.0350000000000001</v>
      </c>
      <c r="AB187" s="41"/>
      <c r="AC187" s="41"/>
      <c r="AD187" s="41"/>
      <c r="AE187" s="41"/>
      <c r="AF187" s="41" t="n">
        <f aca="false">S187-$H187</f>
        <v>-0.167</v>
      </c>
      <c r="AG187" s="41"/>
    </row>
    <row r="188" customFormat="false" ht="12.75" hidden="false" customHeight="false" outlineLevel="0" collapsed="false">
      <c r="A188" s="39" t="n">
        <v>35551</v>
      </c>
      <c r="B188" s="40" t="s">
        <v>161</v>
      </c>
      <c r="C188" s="40" t="e">
        <f aca="false">IF(SWAPFIXED="FIXED",D188,D188-E188)</f>
        <v>#VALUE!</v>
      </c>
      <c r="D188" s="40" t="str">
        <f aca="false">VLOOKUP($A188,SWAPLOOK,HLOOKUP(D$2,SWAPLOOK,2,FALSE()),FALSE())</f>
        <v> </v>
      </c>
      <c r="E188" s="40" t="n">
        <f aca="false">VLOOKUP($A188,SWAPLOOK,HLOOKUP(E$2,SWAPLOOK,2,FALSE()),FALSE())</f>
        <v>2.243</v>
      </c>
      <c r="F188" s="40"/>
      <c r="G188" s="40"/>
      <c r="H188" s="40" t="n">
        <v>2.243</v>
      </c>
      <c r="I188" s="40" t="n">
        <v>2.323</v>
      </c>
      <c r="J188" s="40" t="n">
        <v>2.033</v>
      </c>
      <c r="K188" s="40" t="n">
        <v>1.963</v>
      </c>
      <c r="L188" s="40" t="n">
        <v>1.673</v>
      </c>
      <c r="M188" s="40" t="n">
        <v>2.0655</v>
      </c>
      <c r="N188" s="40" t="n">
        <v>2.208</v>
      </c>
      <c r="O188" s="40" t="s">
        <v>233</v>
      </c>
      <c r="P188" s="40" t="s">
        <v>233</v>
      </c>
      <c r="Q188" s="38" t="s">
        <v>233</v>
      </c>
      <c r="R188" s="40" t="s">
        <v>233</v>
      </c>
      <c r="S188" s="40" t="n">
        <v>2.08</v>
      </c>
      <c r="T188" s="40" t="s">
        <v>233</v>
      </c>
      <c r="V188" s="41" t="n">
        <f aca="false">I188-$H188</f>
        <v>0.0800000000000001</v>
      </c>
      <c r="W188" s="41" t="n">
        <f aca="false">J188-$H188</f>
        <v>-0.21</v>
      </c>
      <c r="X188" s="41" t="n">
        <f aca="false">K188-$H188</f>
        <v>-0.28</v>
      </c>
      <c r="Y188" s="41" t="n">
        <f aca="false">L188-$H188</f>
        <v>-0.57</v>
      </c>
      <c r="Z188" s="41" t="n">
        <f aca="false">M188-$H188</f>
        <v>-0.1775</v>
      </c>
      <c r="AA188" s="41" t="n">
        <f aca="false">N188-$H188</f>
        <v>-0.0350000000000001</v>
      </c>
      <c r="AB188" s="41"/>
      <c r="AC188" s="41"/>
      <c r="AD188" s="41"/>
      <c r="AE188" s="41"/>
      <c r="AF188" s="41" t="n">
        <f aca="false">S188-$H188</f>
        <v>-0.163</v>
      </c>
      <c r="AG188" s="41"/>
    </row>
    <row r="189" customFormat="false" ht="12.75" hidden="false" customHeight="false" outlineLevel="0" collapsed="false">
      <c r="A189" s="39" t="n">
        <v>35552</v>
      </c>
      <c r="B189" s="40" t="s">
        <v>161</v>
      </c>
      <c r="C189" s="40" t="e">
        <f aca="false">IF(SWAPFIXED="FIXED",D189,D189-E189)</f>
        <v>#VALUE!</v>
      </c>
      <c r="D189" s="40" t="str">
        <f aca="false">VLOOKUP($A189,SWAPLOOK,HLOOKUP(D$2,SWAPLOOK,2,FALSE()),FALSE())</f>
        <v> </v>
      </c>
      <c r="E189" s="40" t="n">
        <f aca="false">VLOOKUP($A189,SWAPLOOK,HLOOKUP(E$2,SWAPLOOK,2,FALSE()),FALSE())</f>
        <v>2.267</v>
      </c>
      <c r="F189" s="40"/>
      <c r="G189" s="40"/>
      <c r="H189" s="40" t="n">
        <v>2.267</v>
      </c>
      <c r="I189" s="40" t="n">
        <v>2.337</v>
      </c>
      <c r="J189" s="40" t="n">
        <v>2.047</v>
      </c>
      <c r="K189" s="40" t="n">
        <v>1.977</v>
      </c>
      <c r="L189" s="40" t="n">
        <v>1.687</v>
      </c>
      <c r="M189" s="40" t="n">
        <v>2.087</v>
      </c>
      <c r="N189" s="40" t="n">
        <v>2.232</v>
      </c>
      <c r="O189" s="40" t="s">
        <v>233</v>
      </c>
      <c r="P189" s="40" t="s">
        <v>233</v>
      </c>
      <c r="Q189" s="38" t="s">
        <v>233</v>
      </c>
      <c r="R189" s="40" t="s">
        <v>233</v>
      </c>
      <c r="S189" s="40" t="n">
        <v>2.097</v>
      </c>
      <c r="T189" s="40" t="s">
        <v>233</v>
      </c>
      <c r="V189" s="41" t="n">
        <f aca="false">I189-$H189</f>
        <v>0.0699999999999998</v>
      </c>
      <c r="W189" s="41" t="n">
        <f aca="false">J189-$H189</f>
        <v>-0.22</v>
      </c>
      <c r="X189" s="41" t="n">
        <f aca="false">K189-$H189</f>
        <v>-0.29</v>
      </c>
      <c r="Y189" s="41" t="n">
        <f aca="false">L189-$H189</f>
        <v>-0.58</v>
      </c>
      <c r="Z189" s="41" t="n">
        <f aca="false">M189-$H189</f>
        <v>-0.18</v>
      </c>
      <c r="AA189" s="41" t="n">
        <f aca="false">N189-$H189</f>
        <v>-0.0350000000000001</v>
      </c>
      <c r="AB189" s="41"/>
      <c r="AC189" s="41"/>
      <c r="AD189" s="41"/>
      <c r="AE189" s="41"/>
      <c r="AF189" s="41" t="n">
        <f aca="false">S189-$H189</f>
        <v>-0.17</v>
      </c>
      <c r="AG189" s="41"/>
    </row>
    <row r="190" customFormat="false" ht="12.75" hidden="false" customHeight="false" outlineLevel="0" collapsed="false">
      <c r="A190" s="39" t="n">
        <v>35555</v>
      </c>
      <c r="B190" s="40" t="s">
        <v>161</v>
      </c>
      <c r="C190" s="40" t="e">
        <f aca="false">IF(SWAPFIXED="FIXED",D190,D190-E190)</f>
        <v>#VALUE!</v>
      </c>
      <c r="D190" s="40" t="str">
        <f aca="false">VLOOKUP($A190,SWAPLOOK,HLOOKUP(D$2,SWAPLOOK,2,FALSE()),FALSE())</f>
        <v> </v>
      </c>
      <c r="E190" s="40" t="n">
        <f aca="false">VLOOKUP($A190,SWAPLOOK,HLOOKUP(E$2,SWAPLOOK,2,FALSE()),FALSE())</f>
        <v>2.22</v>
      </c>
      <c r="F190" s="40"/>
      <c r="G190" s="40"/>
      <c r="H190" s="40" t="n">
        <v>2.22</v>
      </c>
      <c r="I190" s="40" t="n">
        <v>2.29</v>
      </c>
      <c r="J190" s="40" t="n">
        <v>2.005</v>
      </c>
      <c r="K190" s="40" t="n">
        <v>1.95</v>
      </c>
      <c r="L190" s="40" t="n">
        <v>1.66</v>
      </c>
      <c r="M190" s="40" t="n">
        <v>2.05</v>
      </c>
      <c r="N190" s="40" t="n">
        <v>2.185</v>
      </c>
      <c r="O190" s="40" t="s">
        <v>233</v>
      </c>
      <c r="P190" s="40" t="s">
        <v>233</v>
      </c>
      <c r="Q190" s="38" t="s">
        <v>233</v>
      </c>
      <c r="R190" s="40" t="s">
        <v>233</v>
      </c>
      <c r="S190" s="40" t="n">
        <v>2.06</v>
      </c>
      <c r="T190" s="40" t="s">
        <v>233</v>
      </c>
      <c r="V190" s="41" t="n">
        <f aca="false">I190-$H190</f>
        <v>0.0699999999999998</v>
      </c>
      <c r="W190" s="41" t="n">
        <f aca="false">J190-$H190</f>
        <v>-0.215</v>
      </c>
      <c r="X190" s="41" t="n">
        <f aca="false">K190-$H190</f>
        <v>-0.27</v>
      </c>
      <c r="Y190" s="41" t="n">
        <f aca="false">L190-$H190</f>
        <v>-0.56</v>
      </c>
      <c r="Z190" s="41" t="n">
        <f aca="false">M190-$H190</f>
        <v>-0.17</v>
      </c>
      <c r="AA190" s="41" t="n">
        <f aca="false">N190-$H190</f>
        <v>-0.0350000000000001</v>
      </c>
      <c r="AB190" s="41"/>
      <c r="AC190" s="41"/>
      <c r="AD190" s="41"/>
      <c r="AE190" s="41"/>
      <c r="AF190" s="41" t="n">
        <f aca="false">S190-$H190</f>
        <v>-0.16</v>
      </c>
      <c r="AG190" s="41"/>
    </row>
    <row r="191" customFormat="false" ht="12.75" hidden="false" customHeight="false" outlineLevel="0" collapsed="false">
      <c r="A191" s="39" t="n">
        <v>35556</v>
      </c>
      <c r="B191" s="40" t="s">
        <v>161</v>
      </c>
      <c r="C191" s="40" t="e">
        <f aca="false">IF(SWAPFIXED="FIXED",D191,D191-E191)</f>
        <v>#VALUE!</v>
      </c>
      <c r="D191" s="40" t="str">
        <f aca="false">VLOOKUP($A191,SWAPLOOK,HLOOKUP(D$2,SWAPLOOK,2,FALSE()),FALSE())</f>
        <v> </v>
      </c>
      <c r="E191" s="40" t="n">
        <f aca="false">VLOOKUP($A191,SWAPLOOK,HLOOKUP(E$2,SWAPLOOK,2,FALSE()),FALSE())</f>
        <v>2.309</v>
      </c>
      <c r="F191" s="40"/>
      <c r="G191" s="40"/>
      <c r="H191" s="40" t="n">
        <v>2.309</v>
      </c>
      <c r="I191" s="40" t="n">
        <v>2.399</v>
      </c>
      <c r="J191" s="40" t="n">
        <v>2.069</v>
      </c>
      <c r="K191" s="40" t="n">
        <v>2.009</v>
      </c>
      <c r="L191" s="40" t="n">
        <v>1.709</v>
      </c>
      <c r="M191" s="40" t="n">
        <v>2.124</v>
      </c>
      <c r="N191" s="40" t="n">
        <v>2.2665</v>
      </c>
      <c r="O191" s="40" t="s">
        <v>233</v>
      </c>
      <c r="P191" s="40" t="s">
        <v>233</v>
      </c>
      <c r="Q191" s="38" t="s">
        <v>233</v>
      </c>
      <c r="R191" s="40" t="s">
        <v>233</v>
      </c>
      <c r="S191" s="40" t="n">
        <v>2.136</v>
      </c>
      <c r="T191" s="40" t="s">
        <v>233</v>
      </c>
      <c r="V191" s="41" t="n">
        <f aca="false">I191-$H191</f>
        <v>0.0899999999999999</v>
      </c>
      <c r="W191" s="41" t="n">
        <f aca="false">J191-$H191</f>
        <v>-0.24</v>
      </c>
      <c r="X191" s="41" t="n">
        <f aca="false">K191-$H191</f>
        <v>-0.3</v>
      </c>
      <c r="Y191" s="41" t="n">
        <f aca="false">L191-$H191</f>
        <v>-0.6</v>
      </c>
      <c r="Z191" s="41" t="n">
        <f aca="false">M191-$H191</f>
        <v>-0.185</v>
      </c>
      <c r="AA191" s="41" t="n">
        <f aca="false">N191-$H191</f>
        <v>-0.0425</v>
      </c>
      <c r="AB191" s="41"/>
      <c r="AC191" s="41"/>
      <c r="AD191" s="41"/>
      <c r="AE191" s="41"/>
      <c r="AF191" s="41" t="n">
        <f aca="false">S191-$H191</f>
        <v>-0.173</v>
      </c>
      <c r="AG191" s="41"/>
    </row>
    <row r="192" customFormat="false" ht="12.75" hidden="false" customHeight="false" outlineLevel="0" collapsed="false">
      <c r="A192" s="39" t="n">
        <v>35557</v>
      </c>
      <c r="B192" s="40" t="s">
        <v>161</v>
      </c>
      <c r="C192" s="40" t="e">
        <f aca="false">IF(SWAPFIXED="FIXED",D192,D192-E192)</f>
        <v>#VALUE!</v>
      </c>
      <c r="D192" s="40" t="str">
        <f aca="false">VLOOKUP($A192,SWAPLOOK,HLOOKUP(D$2,SWAPLOOK,2,FALSE()),FALSE())</f>
        <v> </v>
      </c>
      <c r="E192" s="40" t="n">
        <f aca="false">VLOOKUP($A192,SWAPLOOK,HLOOKUP(E$2,SWAPLOOK,2,FALSE()),FALSE())</f>
        <v>2.353</v>
      </c>
      <c r="F192" s="40"/>
      <c r="G192" s="40"/>
      <c r="H192" s="40" t="n">
        <v>2.353</v>
      </c>
      <c r="I192" s="40" t="n">
        <v>2.443</v>
      </c>
      <c r="J192" s="40" t="n">
        <v>2.113</v>
      </c>
      <c r="K192" s="40" t="n">
        <v>2.053</v>
      </c>
      <c r="L192" s="40" t="n">
        <v>1.753</v>
      </c>
      <c r="M192" s="40" t="n">
        <v>2.168</v>
      </c>
      <c r="N192" s="40" t="n">
        <v>2.3105</v>
      </c>
      <c r="O192" s="40" t="s">
        <v>233</v>
      </c>
      <c r="P192" s="40" t="s">
        <v>233</v>
      </c>
      <c r="Q192" s="38" t="s">
        <v>233</v>
      </c>
      <c r="R192" s="40" t="s">
        <v>233</v>
      </c>
      <c r="S192" s="40" t="n">
        <v>2.18</v>
      </c>
      <c r="T192" s="40" t="s">
        <v>233</v>
      </c>
      <c r="V192" s="41" t="n">
        <f aca="false">I192-$H192</f>
        <v>0.0899999999999999</v>
      </c>
      <c r="W192" s="41" t="n">
        <f aca="false">J192-$H192</f>
        <v>-0.24</v>
      </c>
      <c r="X192" s="41" t="n">
        <f aca="false">K192-$H192</f>
        <v>-0.3</v>
      </c>
      <c r="Y192" s="41" t="n">
        <f aca="false">L192-$H192</f>
        <v>-0.6</v>
      </c>
      <c r="Z192" s="41" t="n">
        <f aca="false">M192-$H192</f>
        <v>-0.185</v>
      </c>
      <c r="AA192" s="41" t="n">
        <f aca="false">N192-$H192</f>
        <v>-0.0425</v>
      </c>
      <c r="AB192" s="41"/>
      <c r="AC192" s="41"/>
      <c r="AD192" s="41"/>
      <c r="AE192" s="41"/>
      <c r="AF192" s="41" t="n">
        <f aca="false">S192-$H192</f>
        <v>-0.173</v>
      </c>
      <c r="AG192" s="41"/>
    </row>
    <row r="193" customFormat="false" ht="12.75" hidden="false" customHeight="false" outlineLevel="0" collapsed="false">
      <c r="A193" s="39" t="n">
        <v>35558</v>
      </c>
      <c r="B193" s="40" t="s">
        <v>161</v>
      </c>
      <c r="C193" s="40" t="e">
        <f aca="false">IF(SWAPFIXED="FIXED",D193,D193-E193)</f>
        <v>#VALUE!</v>
      </c>
      <c r="D193" s="40" t="str">
        <f aca="false">VLOOKUP($A193,SWAPLOOK,HLOOKUP(D$2,SWAPLOOK,2,FALSE()),FALSE())</f>
        <v> </v>
      </c>
      <c r="E193" s="40" t="n">
        <f aca="false">VLOOKUP($A193,SWAPLOOK,HLOOKUP(E$2,SWAPLOOK,2,FALSE()),FALSE())</f>
        <v>2.273</v>
      </c>
      <c r="F193" s="40"/>
      <c r="G193" s="40"/>
      <c r="H193" s="40" t="n">
        <v>2.273</v>
      </c>
      <c r="I193" s="40" t="n">
        <v>2.363</v>
      </c>
      <c r="J193" s="40" t="n">
        <v>2.063</v>
      </c>
      <c r="K193" s="40" t="n">
        <v>2.033</v>
      </c>
      <c r="L193" s="40" t="n">
        <v>1.703</v>
      </c>
      <c r="M193" s="40" t="n">
        <v>2.098</v>
      </c>
      <c r="N193" s="40" t="n">
        <v>2.2305</v>
      </c>
      <c r="O193" s="40" t="s">
        <v>233</v>
      </c>
      <c r="P193" s="40" t="s">
        <v>233</v>
      </c>
      <c r="Q193" s="38" t="s">
        <v>233</v>
      </c>
      <c r="R193" s="40" t="s">
        <v>233</v>
      </c>
      <c r="S193" s="40" t="n">
        <v>2.143</v>
      </c>
      <c r="T193" s="40" t="s">
        <v>233</v>
      </c>
      <c r="V193" s="41" t="n">
        <f aca="false">I193-$H193</f>
        <v>0.0899999999999999</v>
      </c>
      <c r="W193" s="41" t="n">
        <f aca="false">J193-$H193</f>
        <v>-0.21</v>
      </c>
      <c r="X193" s="41" t="n">
        <f aca="false">K193-$H193</f>
        <v>-0.24</v>
      </c>
      <c r="Y193" s="41" t="n">
        <f aca="false">L193-$H193</f>
        <v>-0.57</v>
      </c>
      <c r="Z193" s="41" t="n">
        <f aca="false">M193-$H193</f>
        <v>-0.175</v>
      </c>
      <c r="AA193" s="41" t="n">
        <f aca="false">N193-$H193</f>
        <v>-0.0425</v>
      </c>
      <c r="AB193" s="41"/>
      <c r="AC193" s="41"/>
      <c r="AD193" s="41"/>
      <c r="AE193" s="41"/>
      <c r="AF193" s="41" t="n">
        <f aca="false">S193-$H193</f>
        <v>-0.13</v>
      </c>
      <c r="AG193" s="41"/>
    </row>
    <row r="194" customFormat="false" ht="12.75" hidden="false" customHeight="false" outlineLevel="0" collapsed="false">
      <c r="A194" s="39" t="n">
        <v>35559</v>
      </c>
      <c r="B194" s="40" t="s">
        <v>161</v>
      </c>
      <c r="C194" s="40" t="e">
        <f aca="false">IF(SWAPFIXED="FIXED",D194,D194-E194)</f>
        <v>#VALUE!</v>
      </c>
      <c r="D194" s="40" t="str">
        <f aca="false">VLOOKUP($A194,SWAPLOOK,HLOOKUP(D$2,SWAPLOOK,2,FALSE()),FALSE())</f>
        <v> </v>
      </c>
      <c r="E194" s="40" t="n">
        <f aca="false">VLOOKUP($A194,SWAPLOOK,HLOOKUP(E$2,SWAPLOOK,2,FALSE()),FALSE())</f>
        <v>2.242</v>
      </c>
      <c r="F194" s="40"/>
      <c r="G194" s="40"/>
      <c r="H194" s="40" t="n">
        <v>2.242</v>
      </c>
      <c r="I194" s="40" t="n">
        <v>2.322</v>
      </c>
      <c r="J194" s="40" t="n">
        <v>2.042</v>
      </c>
      <c r="K194" s="40" t="n">
        <v>1.977</v>
      </c>
      <c r="L194" s="40" t="n">
        <v>1.662</v>
      </c>
      <c r="M194" s="40" t="n">
        <v>2.072</v>
      </c>
      <c r="N194" s="40" t="n">
        <v>2.2045</v>
      </c>
      <c r="O194" s="40" t="s">
        <v>233</v>
      </c>
      <c r="P194" s="40" t="s">
        <v>233</v>
      </c>
      <c r="Q194" s="38" t="s">
        <v>233</v>
      </c>
      <c r="R194" s="40" t="s">
        <v>233</v>
      </c>
      <c r="S194" s="40" t="n">
        <v>2.09</v>
      </c>
      <c r="T194" s="40" t="s">
        <v>233</v>
      </c>
      <c r="V194" s="41" t="n">
        <f aca="false">I194-$H194</f>
        <v>0.0800000000000001</v>
      </c>
      <c r="W194" s="41" t="n">
        <f aca="false">J194-$H194</f>
        <v>-0.2</v>
      </c>
      <c r="X194" s="41" t="n">
        <f aca="false">K194-$H194</f>
        <v>-0.265</v>
      </c>
      <c r="Y194" s="41" t="n">
        <f aca="false">L194-$H194</f>
        <v>-0.58</v>
      </c>
      <c r="Z194" s="41" t="n">
        <f aca="false">M194-$H194</f>
        <v>-0.17</v>
      </c>
      <c r="AA194" s="41" t="n">
        <f aca="false">N194-$H194</f>
        <v>-0.0375000000000001</v>
      </c>
      <c r="AB194" s="41"/>
      <c r="AC194" s="41"/>
      <c r="AD194" s="41"/>
      <c r="AE194" s="41"/>
      <c r="AF194" s="41" t="n">
        <f aca="false">S194-$H194</f>
        <v>-0.152</v>
      </c>
      <c r="AG194" s="41"/>
    </row>
    <row r="195" customFormat="false" ht="12.75" hidden="false" customHeight="false" outlineLevel="0" collapsed="false">
      <c r="A195" s="39" t="n">
        <v>35562</v>
      </c>
      <c r="B195" s="40" t="s">
        <v>161</v>
      </c>
      <c r="C195" s="40" t="e">
        <f aca="false">IF(SWAPFIXED="FIXED",D195,D195-E195)</f>
        <v>#VALUE!</v>
      </c>
      <c r="D195" s="40" t="str">
        <f aca="false">VLOOKUP($A195,SWAPLOOK,HLOOKUP(D$2,SWAPLOOK,2,FALSE()),FALSE())</f>
        <v> </v>
      </c>
      <c r="E195" s="40" t="n">
        <f aca="false">VLOOKUP($A195,SWAPLOOK,HLOOKUP(E$2,SWAPLOOK,2,FALSE()),FALSE())</f>
        <v>2.224</v>
      </c>
      <c r="F195" s="40"/>
      <c r="G195" s="40"/>
      <c r="H195" s="40" t="n">
        <v>2.224</v>
      </c>
      <c r="I195" s="40" t="n">
        <v>2.304</v>
      </c>
      <c r="J195" s="40" t="n">
        <v>2.014</v>
      </c>
      <c r="K195" s="40" t="n">
        <v>1.964</v>
      </c>
      <c r="L195" s="40" t="n">
        <v>1.614</v>
      </c>
      <c r="M195" s="40" t="n">
        <v>2.0515</v>
      </c>
      <c r="N195" s="40" t="n">
        <v>2.179</v>
      </c>
      <c r="O195" s="40" t="s">
        <v>233</v>
      </c>
      <c r="P195" s="40" t="s">
        <v>233</v>
      </c>
      <c r="Q195" s="38" t="s">
        <v>233</v>
      </c>
      <c r="R195" s="40" t="s">
        <v>233</v>
      </c>
      <c r="S195" s="40" t="n">
        <v>2.08</v>
      </c>
      <c r="T195" s="40" t="s">
        <v>233</v>
      </c>
      <c r="V195" s="41" t="n">
        <f aca="false">I195-$H195</f>
        <v>0.0800000000000001</v>
      </c>
      <c r="W195" s="41" t="n">
        <f aca="false">J195-$H195</f>
        <v>-0.21</v>
      </c>
      <c r="X195" s="41" t="n">
        <f aca="false">K195-$H195</f>
        <v>-0.26</v>
      </c>
      <c r="Y195" s="41" t="n">
        <f aca="false">L195-$H195</f>
        <v>-0.61</v>
      </c>
      <c r="Z195" s="41" t="n">
        <f aca="false">M195-$H195</f>
        <v>-0.1725</v>
      </c>
      <c r="AA195" s="41" t="n">
        <f aca="false">N195-$H195</f>
        <v>-0.0449999999999999</v>
      </c>
      <c r="AB195" s="41"/>
      <c r="AC195" s="41"/>
      <c r="AD195" s="41"/>
      <c r="AE195" s="41"/>
      <c r="AF195" s="41" t="n">
        <f aca="false">S195-$H195</f>
        <v>-0.144</v>
      </c>
      <c r="AG195" s="41"/>
    </row>
    <row r="196" customFormat="false" ht="12.75" hidden="false" customHeight="false" outlineLevel="0" collapsed="false">
      <c r="A196" s="39" t="n">
        <v>35563</v>
      </c>
      <c r="B196" s="40" t="s">
        <v>161</v>
      </c>
      <c r="C196" s="40" t="e">
        <f aca="false">IF(SWAPFIXED="FIXED",D196,D196-E196)</f>
        <v>#VALUE!</v>
      </c>
      <c r="D196" s="40" t="str">
        <f aca="false">VLOOKUP($A196,SWAPLOOK,HLOOKUP(D$2,SWAPLOOK,2,FALSE()),FALSE())</f>
        <v> </v>
      </c>
      <c r="E196" s="40" t="n">
        <f aca="false">VLOOKUP($A196,SWAPLOOK,HLOOKUP(E$2,SWAPLOOK,2,FALSE()),FALSE())</f>
        <v>2.189</v>
      </c>
      <c r="F196" s="40"/>
      <c r="G196" s="40"/>
      <c r="H196" s="40" t="n">
        <v>2.189</v>
      </c>
      <c r="I196" s="40" t="n">
        <v>2.274</v>
      </c>
      <c r="J196" s="40" t="n">
        <v>1.979</v>
      </c>
      <c r="K196" s="40" t="n">
        <v>1.954</v>
      </c>
      <c r="L196" s="40" t="n">
        <v>1.584</v>
      </c>
      <c r="M196" s="40" t="n">
        <v>2.0115</v>
      </c>
      <c r="N196" s="40" t="n">
        <v>2.1415</v>
      </c>
      <c r="O196" s="40" t="s">
        <v>233</v>
      </c>
      <c r="P196" s="40" t="s">
        <v>233</v>
      </c>
      <c r="Q196" s="38" t="s">
        <v>233</v>
      </c>
      <c r="R196" s="40" t="s">
        <v>233</v>
      </c>
      <c r="S196" s="40" t="n">
        <v>2.026</v>
      </c>
      <c r="T196" s="40" t="s">
        <v>233</v>
      </c>
      <c r="V196" s="41" t="n">
        <f aca="false">I196-$H196</f>
        <v>0.085</v>
      </c>
      <c r="W196" s="41" t="n">
        <f aca="false">J196-$H196</f>
        <v>-0.21</v>
      </c>
      <c r="X196" s="41" t="n">
        <f aca="false">K196-$H196</f>
        <v>-0.235</v>
      </c>
      <c r="Y196" s="41" t="n">
        <f aca="false">L196-$H196</f>
        <v>-0.605</v>
      </c>
      <c r="Z196" s="41" t="n">
        <f aca="false">M196-$H196</f>
        <v>-0.1775</v>
      </c>
      <c r="AA196" s="41" t="n">
        <f aca="false">N196-$H196</f>
        <v>-0.0474999999999999</v>
      </c>
      <c r="AB196" s="41"/>
      <c r="AC196" s="41"/>
      <c r="AD196" s="41"/>
      <c r="AE196" s="41"/>
      <c r="AF196" s="41" t="n">
        <f aca="false">S196-$H196</f>
        <v>-0.163</v>
      </c>
      <c r="AG196" s="41"/>
    </row>
    <row r="197" customFormat="false" ht="12.75" hidden="false" customHeight="false" outlineLevel="0" collapsed="false">
      <c r="A197" s="39" t="n">
        <v>35564</v>
      </c>
      <c r="B197" s="40" t="s">
        <v>161</v>
      </c>
      <c r="C197" s="40" t="e">
        <f aca="false">IF(SWAPFIXED="FIXED",D197,D197-E197)</f>
        <v>#VALUE!</v>
      </c>
      <c r="D197" s="40" t="str">
        <f aca="false">VLOOKUP($A197,SWAPLOOK,HLOOKUP(D$2,SWAPLOOK,2,FALSE()),FALSE())</f>
        <v> </v>
      </c>
      <c r="E197" s="40" t="n">
        <f aca="false">VLOOKUP($A197,SWAPLOOK,HLOOKUP(E$2,SWAPLOOK,2,FALSE()),FALSE())</f>
        <v>2.276</v>
      </c>
      <c r="F197" s="40"/>
      <c r="G197" s="40"/>
      <c r="H197" s="40" t="n">
        <v>2.276</v>
      </c>
      <c r="I197" s="40" t="n">
        <v>2.366</v>
      </c>
      <c r="J197" s="40" t="n">
        <v>2.046</v>
      </c>
      <c r="K197" s="40" t="n">
        <v>2.006</v>
      </c>
      <c r="L197" s="40" t="n">
        <v>1.576</v>
      </c>
      <c r="M197" s="40" t="n">
        <v>2.091</v>
      </c>
      <c r="N197" s="40" t="n">
        <v>2.2285</v>
      </c>
      <c r="O197" s="40" t="s">
        <v>233</v>
      </c>
      <c r="P197" s="40" t="s">
        <v>233</v>
      </c>
      <c r="Q197" s="38" t="s">
        <v>233</v>
      </c>
      <c r="R197" s="40" t="s">
        <v>233</v>
      </c>
      <c r="S197" s="40" t="n">
        <v>2.1</v>
      </c>
      <c r="T197" s="40" t="s">
        <v>233</v>
      </c>
      <c r="V197" s="41" t="n">
        <f aca="false">I197-$H197</f>
        <v>0.0899999999999999</v>
      </c>
      <c r="W197" s="41" t="n">
        <f aca="false">J197-$H197</f>
        <v>-0.23</v>
      </c>
      <c r="X197" s="41" t="n">
        <f aca="false">K197-$H197</f>
        <v>-0.27</v>
      </c>
      <c r="Y197" s="41" t="n">
        <f aca="false">L197-$H197</f>
        <v>-0.7</v>
      </c>
      <c r="Z197" s="41" t="n">
        <f aca="false">M197-$H197</f>
        <v>-0.185</v>
      </c>
      <c r="AA197" s="41" t="n">
        <f aca="false">N197-$H197</f>
        <v>-0.0474999999999999</v>
      </c>
      <c r="AB197" s="41"/>
      <c r="AC197" s="41"/>
      <c r="AD197" s="41"/>
      <c r="AE197" s="41"/>
      <c r="AF197" s="41" t="n">
        <f aca="false">S197-$H197</f>
        <v>-0.176</v>
      </c>
      <c r="AG197" s="41"/>
    </row>
    <row r="198" customFormat="false" ht="12.75" hidden="false" customHeight="false" outlineLevel="0" collapsed="false">
      <c r="A198" s="39" t="n">
        <v>35565</v>
      </c>
      <c r="B198" s="40" t="s">
        <v>161</v>
      </c>
      <c r="C198" s="40" t="e">
        <f aca="false">IF(SWAPFIXED="FIXED",D198,D198-E198)</f>
        <v>#VALUE!</v>
      </c>
      <c r="D198" s="40" t="str">
        <f aca="false">VLOOKUP($A198,SWAPLOOK,HLOOKUP(D$2,SWAPLOOK,2,FALSE()),FALSE())</f>
        <v> </v>
      </c>
      <c r="E198" s="40" t="n">
        <f aca="false">VLOOKUP($A198,SWAPLOOK,HLOOKUP(E$2,SWAPLOOK,2,FALSE()),FALSE())</f>
        <v>2.195</v>
      </c>
      <c r="F198" s="40"/>
      <c r="G198" s="40"/>
      <c r="H198" s="40" t="n">
        <v>2.195</v>
      </c>
      <c r="I198" s="40" t="n">
        <v>2.285</v>
      </c>
      <c r="J198" s="40" t="n">
        <v>1.985</v>
      </c>
      <c r="K198" s="40" t="n">
        <v>1.955</v>
      </c>
      <c r="L198" s="40" t="n">
        <v>1.585</v>
      </c>
      <c r="M198" s="40" t="n">
        <v>2.02</v>
      </c>
      <c r="N198" s="40" t="n">
        <v>2.15</v>
      </c>
      <c r="O198" s="40" t="s">
        <v>233</v>
      </c>
      <c r="P198" s="40" t="s">
        <v>233</v>
      </c>
      <c r="Q198" s="38" t="s">
        <v>233</v>
      </c>
      <c r="R198" s="40" t="s">
        <v>233</v>
      </c>
      <c r="S198" s="40" t="n">
        <v>2.058</v>
      </c>
      <c r="T198" s="40" t="s">
        <v>233</v>
      </c>
      <c r="V198" s="41" t="n">
        <f aca="false">I198-$H198</f>
        <v>0.0900000000000003</v>
      </c>
      <c r="W198" s="41" t="n">
        <f aca="false">J198-$H198</f>
        <v>-0.21</v>
      </c>
      <c r="X198" s="41" t="n">
        <f aca="false">K198-$H198</f>
        <v>-0.24</v>
      </c>
      <c r="Y198" s="41" t="n">
        <f aca="false">L198-$H198</f>
        <v>-0.61</v>
      </c>
      <c r="Z198" s="41" t="n">
        <f aca="false">M198-$H198</f>
        <v>-0.175</v>
      </c>
      <c r="AA198" s="41" t="n">
        <f aca="false">N198-$H198</f>
        <v>-0.0449999999999999</v>
      </c>
      <c r="AB198" s="41"/>
      <c r="AC198" s="41"/>
      <c r="AD198" s="41"/>
      <c r="AE198" s="41"/>
      <c r="AF198" s="41" t="n">
        <f aca="false">S198-$H198</f>
        <v>-0.137</v>
      </c>
      <c r="AG198" s="41"/>
    </row>
    <row r="199" customFormat="false" ht="12.75" hidden="false" customHeight="false" outlineLevel="0" collapsed="false">
      <c r="A199" s="39" t="n">
        <v>35566</v>
      </c>
      <c r="B199" s="40" t="s">
        <v>161</v>
      </c>
      <c r="C199" s="40" t="e">
        <f aca="false">IF(SWAPFIXED="FIXED",D199,D199-E199)</f>
        <v>#VALUE!</v>
      </c>
      <c r="D199" s="40" t="str">
        <f aca="false">VLOOKUP($A199,SWAPLOOK,HLOOKUP(D$2,SWAPLOOK,2,FALSE()),FALSE())</f>
        <v> </v>
      </c>
      <c r="E199" s="40" t="n">
        <f aca="false">VLOOKUP($A199,SWAPLOOK,HLOOKUP(E$2,SWAPLOOK,2,FALSE()),FALSE())</f>
        <v>2.249</v>
      </c>
      <c r="F199" s="40"/>
      <c r="G199" s="40"/>
      <c r="H199" s="40" t="n">
        <v>2.249</v>
      </c>
      <c r="I199" s="40" t="n">
        <v>2.339</v>
      </c>
      <c r="J199" s="40" t="n">
        <v>2.039</v>
      </c>
      <c r="K199" s="40" t="n">
        <v>1.999</v>
      </c>
      <c r="L199" s="40" t="n">
        <v>1.599</v>
      </c>
      <c r="M199" s="40" t="n">
        <v>2.069</v>
      </c>
      <c r="N199" s="40" t="n">
        <v>2.2065</v>
      </c>
      <c r="O199" s="40" t="s">
        <v>233</v>
      </c>
      <c r="P199" s="40" t="s">
        <v>233</v>
      </c>
      <c r="Q199" s="38" t="s">
        <v>233</v>
      </c>
      <c r="R199" s="40" t="s">
        <v>233</v>
      </c>
      <c r="S199" s="40" t="n">
        <v>2.07</v>
      </c>
      <c r="T199" s="40" t="s">
        <v>233</v>
      </c>
      <c r="V199" s="41" t="n">
        <f aca="false">I199-$H199</f>
        <v>0.0899999999999999</v>
      </c>
      <c r="W199" s="41" t="n">
        <f aca="false">J199-$H199</f>
        <v>-0.21</v>
      </c>
      <c r="X199" s="41" t="n">
        <f aca="false">K199-$H199</f>
        <v>-0.25</v>
      </c>
      <c r="Y199" s="41" t="n">
        <f aca="false">L199-$H199</f>
        <v>-0.65</v>
      </c>
      <c r="Z199" s="41" t="n">
        <f aca="false">M199-$H199</f>
        <v>-0.18</v>
      </c>
      <c r="AA199" s="41" t="n">
        <f aca="false">N199-$H199</f>
        <v>-0.0425</v>
      </c>
      <c r="AB199" s="41"/>
      <c r="AC199" s="41"/>
      <c r="AD199" s="41"/>
      <c r="AE199" s="41"/>
      <c r="AF199" s="41" t="n">
        <f aca="false">S199-$H199</f>
        <v>-0.179</v>
      </c>
      <c r="AG199" s="41"/>
    </row>
    <row r="200" customFormat="false" ht="12.75" hidden="false" customHeight="false" outlineLevel="0" collapsed="false">
      <c r="A200" s="39" t="n">
        <v>35569</v>
      </c>
      <c r="B200" s="40" t="s">
        <v>161</v>
      </c>
      <c r="C200" s="40" t="e">
        <f aca="false">IF(SWAPFIXED="FIXED",D200,D200-E200)</f>
        <v>#VALUE!</v>
      </c>
      <c r="D200" s="40" t="str">
        <f aca="false">VLOOKUP($A200,SWAPLOOK,HLOOKUP(D$2,SWAPLOOK,2,FALSE()),FALSE())</f>
        <v> </v>
      </c>
      <c r="E200" s="40" t="n">
        <f aca="false">VLOOKUP($A200,SWAPLOOK,HLOOKUP(E$2,SWAPLOOK,2,FALSE()),FALSE())</f>
        <v>2.215</v>
      </c>
      <c r="F200" s="40"/>
      <c r="G200" s="40"/>
      <c r="H200" s="40" t="n">
        <v>2.215</v>
      </c>
      <c r="I200" s="40" t="n">
        <v>2.3</v>
      </c>
      <c r="J200" s="40" t="n">
        <v>2.01</v>
      </c>
      <c r="K200" s="40" t="n">
        <v>1.98</v>
      </c>
      <c r="L200" s="40" t="n">
        <v>1.485</v>
      </c>
      <c r="M200" s="40" t="n">
        <v>2.0425</v>
      </c>
      <c r="N200" s="40" t="n">
        <v>2.175</v>
      </c>
      <c r="O200" s="40" t="s">
        <v>233</v>
      </c>
      <c r="P200" s="40" t="s">
        <v>233</v>
      </c>
      <c r="Q200" s="38" t="s">
        <v>233</v>
      </c>
      <c r="R200" s="40" t="s">
        <v>233</v>
      </c>
      <c r="S200" s="40" t="n">
        <v>2.031</v>
      </c>
      <c r="T200" s="40" t="s">
        <v>233</v>
      </c>
      <c r="V200" s="41" t="n">
        <f aca="false">I200-$H200</f>
        <v>0.085</v>
      </c>
      <c r="W200" s="41" t="n">
        <f aca="false">J200-$H200</f>
        <v>-0.205</v>
      </c>
      <c r="X200" s="41" t="n">
        <f aca="false">K200-$H200</f>
        <v>-0.235</v>
      </c>
      <c r="Y200" s="41" t="n">
        <f aca="false">L200-$H200</f>
        <v>-0.73</v>
      </c>
      <c r="Z200" s="41" t="n">
        <f aca="false">M200-$H200</f>
        <v>-0.1725</v>
      </c>
      <c r="AA200" s="41" t="n">
        <f aca="false">N200-$H200</f>
        <v>-0.04</v>
      </c>
      <c r="AB200" s="41"/>
      <c r="AC200" s="41"/>
      <c r="AD200" s="41"/>
      <c r="AE200" s="41"/>
      <c r="AF200" s="41" t="n">
        <f aca="false">S200-$H200</f>
        <v>-0.184</v>
      </c>
      <c r="AG200" s="41"/>
    </row>
    <row r="201" customFormat="false" ht="12.75" hidden="false" customHeight="false" outlineLevel="0" collapsed="false">
      <c r="A201" s="39" t="n">
        <v>35570</v>
      </c>
      <c r="B201" s="40" t="s">
        <v>161</v>
      </c>
      <c r="C201" s="40" t="e">
        <f aca="false">IF(SWAPFIXED="FIXED",D201,D201-E201)</f>
        <v>#VALUE!</v>
      </c>
      <c r="D201" s="40" t="str">
        <f aca="false">VLOOKUP($A201,SWAPLOOK,HLOOKUP(D$2,SWAPLOOK,2,FALSE()),FALSE())</f>
        <v> </v>
      </c>
      <c r="E201" s="40" t="n">
        <f aca="false">VLOOKUP($A201,SWAPLOOK,HLOOKUP(E$2,SWAPLOOK,2,FALSE()),FALSE())</f>
        <v>2.191</v>
      </c>
      <c r="F201" s="40"/>
      <c r="G201" s="40"/>
      <c r="H201" s="40" t="n">
        <v>2.191</v>
      </c>
      <c r="I201" s="40" t="n">
        <v>2.276</v>
      </c>
      <c r="J201" s="40" t="n">
        <v>1.991</v>
      </c>
      <c r="K201" s="40" t="n">
        <v>1.976</v>
      </c>
      <c r="L201" s="40" t="n">
        <v>1.531</v>
      </c>
      <c r="M201" s="40" t="n">
        <v>2.016</v>
      </c>
      <c r="N201" s="40" t="n">
        <v>2.1585</v>
      </c>
      <c r="O201" s="40" t="s">
        <v>233</v>
      </c>
      <c r="P201" s="40" t="s">
        <v>233</v>
      </c>
      <c r="Q201" s="38" t="s">
        <v>233</v>
      </c>
      <c r="R201" s="40" t="s">
        <v>233</v>
      </c>
      <c r="S201" s="40" t="n">
        <v>2.045</v>
      </c>
      <c r="T201" s="40" t="s">
        <v>233</v>
      </c>
      <c r="V201" s="41" t="n">
        <f aca="false">I201-$H201</f>
        <v>0.085</v>
      </c>
      <c r="W201" s="41" t="n">
        <f aca="false">J201-$H201</f>
        <v>-0.2</v>
      </c>
      <c r="X201" s="41" t="n">
        <f aca="false">K201-$H201</f>
        <v>-0.215</v>
      </c>
      <c r="Y201" s="41" t="n">
        <f aca="false">L201-$H201</f>
        <v>-0.66</v>
      </c>
      <c r="Z201" s="41" t="n">
        <f aca="false">M201-$H201</f>
        <v>-0.175</v>
      </c>
      <c r="AA201" s="41" t="n">
        <f aca="false">N201-$H201</f>
        <v>-0.0325000000000002</v>
      </c>
      <c r="AB201" s="41"/>
      <c r="AC201" s="41"/>
      <c r="AD201" s="41"/>
      <c r="AE201" s="41"/>
      <c r="AF201" s="41" t="n">
        <f aca="false">S201-$H201</f>
        <v>-0.146</v>
      </c>
      <c r="AG201" s="41"/>
    </row>
    <row r="202" customFormat="false" ht="12.75" hidden="false" customHeight="false" outlineLevel="0" collapsed="false">
      <c r="A202" s="39" t="n">
        <v>35571</v>
      </c>
      <c r="B202" s="40" t="s">
        <v>161</v>
      </c>
      <c r="C202" s="40" t="e">
        <f aca="false">IF(SWAPFIXED="FIXED",D202,D202-E202)</f>
        <v>#VALUE!</v>
      </c>
      <c r="D202" s="40" t="str">
        <f aca="false">VLOOKUP($A202,SWAPLOOK,HLOOKUP(D$2,SWAPLOOK,2,FALSE()),FALSE())</f>
        <v> </v>
      </c>
      <c r="E202" s="40" t="n">
        <f aca="false">VLOOKUP($A202,SWAPLOOK,HLOOKUP(E$2,SWAPLOOK,2,FALSE()),FALSE())</f>
        <v>2.206</v>
      </c>
      <c r="F202" s="40"/>
      <c r="G202" s="40"/>
      <c r="H202" s="40" t="n">
        <v>2.206</v>
      </c>
      <c r="I202" s="40" t="n">
        <v>2.2835</v>
      </c>
      <c r="J202" s="40" t="n">
        <v>2.006</v>
      </c>
      <c r="K202" s="40" t="n">
        <v>1.976</v>
      </c>
      <c r="L202" s="40" t="n">
        <v>1.486</v>
      </c>
      <c r="M202" s="40" t="n">
        <v>2.046</v>
      </c>
      <c r="N202" s="40" t="n">
        <v>2.176</v>
      </c>
      <c r="O202" s="40" t="s">
        <v>233</v>
      </c>
      <c r="P202" s="40" t="s">
        <v>233</v>
      </c>
      <c r="Q202" s="38" t="s">
        <v>233</v>
      </c>
      <c r="R202" s="40" t="s">
        <v>233</v>
      </c>
      <c r="S202" s="40" t="n">
        <v>2.07</v>
      </c>
      <c r="T202" s="40" t="s">
        <v>233</v>
      </c>
      <c r="V202" s="41" t="n">
        <f aca="false">I202-$H202</f>
        <v>0.0775000000000001</v>
      </c>
      <c r="W202" s="41" t="n">
        <f aca="false">J202-$H202</f>
        <v>-0.2</v>
      </c>
      <c r="X202" s="41" t="n">
        <f aca="false">K202-$H202</f>
        <v>-0.23</v>
      </c>
      <c r="Y202" s="41" t="n">
        <f aca="false">L202-$H202</f>
        <v>-0.72</v>
      </c>
      <c r="Z202" s="41" t="n">
        <f aca="false">M202-$H202</f>
        <v>-0.16</v>
      </c>
      <c r="AA202" s="41" t="n">
        <f aca="false">N202-$H202</f>
        <v>-0.0299999999999998</v>
      </c>
      <c r="AB202" s="41"/>
      <c r="AC202" s="41"/>
      <c r="AD202" s="41"/>
      <c r="AE202" s="41"/>
      <c r="AF202" s="41" t="n">
        <f aca="false">S202-$H202</f>
        <v>-0.136</v>
      </c>
      <c r="AG202" s="41"/>
    </row>
    <row r="203" customFormat="false" ht="12.75" hidden="false" customHeight="false" outlineLevel="0" collapsed="false">
      <c r="A203" s="39" t="n">
        <v>35572</v>
      </c>
      <c r="B203" s="40" t="s">
        <v>161</v>
      </c>
      <c r="C203" s="40" t="e">
        <f aca="false">IF(SWAPFIXED="FIXED",D203,D203-E203)</f>
        <v>#VALUE!</v>
      </c>
      <c r="D203" s="40" t="str">
        <f aca="false">VLOOKUP($A203,SWAPLOOK,HLOOKUP(D$2,SWAPLOOK,2,FALSE()),FALSE())</f>
        <v> </v>
      </c>
      <c r="E203" s="40" t="n">
        <f aca="false">VLOOKUP($A203,SWAPLOOK,HLOOKUP(E$2,SWAPLOOK,2,FALSE()),FALSE())</f>
        <v>2.196</v>
      </c>
      <c r="F203" s="40"/>
      <c r="G203" s="40"/>
      <c r="H203" s="40" t="n">
        <v>2.196</v>
      </c>
      <c r="I203" s="40" t="n">
        <v>2.2685</v>
      </c>
      <c r="J203" s="40" t="n">
        <v>1.986</v>
      </c>
      <c r="K203" s="40" t="n">
        <v>1.956</v>
      </c>
      <c r="L203" s="40" t="n">
        <v>1.476</v>
      </c>
      <c r="M203" s="40" t="n">
        <v>2.026</v>
      </c>
      <c r="N203" s="40" t="n">
        <v>2.166</v>
      </c>
      <c r="O203" s="40" t="s">
        <v>233</v>
      </c>
      <c r="P203" s="40" t="s">
        <v>233</v>
      </c>
      <c r="Q203" s="38" t="s">
        <v>233</v>
      </c>
      <c r="R203" s="40" t="s">
        <v>233</v>
      </c>
      <c r="S203" s="40" t="n">
        <v>2.045</v>
      </c>
      <c r="T203" s="40" t="s">
        <v>233</v>
      </c>
      <c r="V203" s="41" t="n">
        <f aca="false">I203-$H203</f>
        <v>0.0724999999999998</v>
      </c>
      <c r="W203" s="41" t="n">
        <f aca="false">J203-$H203</f>
        <v>-0.21</v>
      </c>
      <c r="X203" s="41" t="n">
        <f aca="false">K203-$H203</f>
        <v>-0.24</v>
      </c>
      <c r="Y203" s="41" t="n">
        <f aca="false">L203-$H203</f>
        <v>-0.72</v>
      </c>
      <c r="Z203" s="41" t="n">
        <f aca="false">M203-$H203</f>
        <v>-0.17</v>
      </c>
      <c r="AA203" s="41" t="n">
        <f aca="false">N203-$H203</f>
        <v>-0.0299999999999998</v>
      </c>
      <c r="AB203" s="41"/>
      <c r="AC203" s="41"/>
      <c r="AD203" s="41"/>
      <c r="AE203" s="41"/>
      <c r="AF203" s="41" t="n">
        <f aca="false">S203-$H203</f>
        <v>-0.151</v>
      </c>
      <c r="AG203" s="41"/>
    </row>
    <row r="204" customFormat="false" ht="12.75" hidden="false" customHeight="false" outlineLevel="0" collapsed="false">
      <c r="A204" s="39" t="n">
        <v>35573</v>
      </c>
      <c r="B204" s="40" t="s">
        <v>161</v>
      </c>
      <c r="C204" s="40" t="e">
        <f aca="false">IF(SWAPFIXED="FIXED",D204,D204-E204)</f>
        <v>#VALUE!</v>
      </c>
      <c r="D204" s="40" t="str">
        <f aca="false">VLOOKUP($A204,SWAPLOOK,HLOOKUP(D$2,SWAPLOOK,2,FALSE()),FALSE())</f>
        <v> </v>
      </c>
      <c r="E204" s="40" t="n">
        <f aca="false">VLOOKUP($A204,SWAPLOOK,HLOOKUP(E$2,SWAPLOOK,2,FALSE()),FALSE())</f>
        <v>2.285</v>
      </c>
      <c r="F204" s="40"/>
      <c r="G204" s="40"/>
      <c r="H204" s="40" t="n">
        <v>2.285</v>
      </c>
      <c r="I204" s="40" t="n">
        <v>2.355</v>
      </c>
      <c r="J204" s="40" t="n">
        <v>2.07</v>
      </c>
      <c r="K204" s="40" t="n">
        <v>2.01</v>
      </c>
      <c r="L204" s="40" t="n">
        <v>1.51</v>
      </c>
      <c r="M204" s="40" t="n">
        <v>2.11</v>
      </c>
      <c r="N204" s="40" t="n">
        <v>2.25</v>
      </c>
      <c r="O204" s="40" t="s">
        <v>233</v>
      </c>
      <c r="P204" s="40" t="s">
        <v>233</v>
      </c>
      <c r="Q204" s="38" t="s">
        <v>233</v>
      </c>
      <c r="R204" s="40" t="s">
        <v>233</v>
      </c>
      <c r="S204" s="40" t="n">
        <v>2.11</v>
      </c>
      <c r="T204" s="40" t="s">
        <v>233</v>
      </c>
      <c r="V204" s="41" t="n">
        <f aca="false">I204-$H204</f>
        <v>0.0699999999999998</v>
      </c>
      <c r="W204" s="41" t="n">
        <f aca="false">J204-$H204</f>
        <v>-0.215</v>
      </c>
      <c r="X204" s="41" t="n">
        <f aca="false">K204-$H204</f>
        <v>-0.275</v>
      </c>
      <c r="Y204" s="41" t="n">
        <f aca="false">L204-$H204</f>
        <v>-0.775</v>
      </c>
      <c r="Z204" s="41" t="n">
        <f aca="false">M204-$H204</f>
        <v>-0.175</v>
      </c>
      <c r="AA204" s="41" t="n">
        <f aca="false">N204-$H204</f>
        <v>-0.0350000000000001</v>
      </c>
      <c r="AB204" s="41"/>
      <c r="AC204" s="41"/>
      <c r="AD204" s="41"/>
      <c r="AE204" s="41"/>
      <c r="AF204" s="41" t="n">
        <f aca="false">S204-$H204</f>
        <v>-0.175</v>
      </c>
      <c r="AG204" s="41"/>
    </row>
    <row r="205" customFormat="false" ht="12.75" hidden="false" customHeight="false" outlineLevel="0" collapsed="false">
      <c r="A205" s="39" t="n">
        <v>35577</v>
      </c>
      <c r="B205" s="40" t="s">
        <v>161</v>
      </c>
      <c r="C205" s="40" t="e">
        <f aca="false">IF(SWAPFIXED="FIXED",D205,D205-E205)</f>
        <v>#VALUE!</v>
      </c>
      <c r="D205" s="40" t="str">
        <f aca="false">VLOOKUP($A205,SWAPLOOK,HLOOKUP(D$2,SWAPLOOK,2,FALSE()),FALSE())</f>
        <v> </v>
      </c>
      <c r="E205" s="40" t="n">
        <f aca="false">VLOOKUP($A205,SWAPLOOK,HLOOKUP(E$2,SWAPLOOK,2,FALSE()),FALSE())</f>
        <v>2.363</v>
      </c>
      <c r="F205" s="40"/>
      <c r="G205" s="40"/>
      <c r="H205" s="40" t="n">
        <v>2.363</v>
      </c>
      <c r="I205" s="40" t="n">
        <v>2.428</v>
      </c>
      <c r="J205" s="40" t="n">
        <v>2.123</v>
      </c>
      <c r="K205" s="40" t="n">
        <v>2.053</v>
      </c>
      <c r="L205" s="40" t="n">
        <v>1.543</v>
      </c>
      <c r="M205" s="40" t="n">
        <v>2.163</v>
      </c>
      <c r="N205" s="40" t="n">
        <v>2.3205</v>
      </c>
      <c r="O205" s="40" t="s">
        <v>233</v>
      </c>
      <c r="P205" s="40" t="s">
        <v>233</v>
      </c>
      <c r="Q205" s="38" t="s">
        <v>233</v>
      </c>
      <c r="R205" s="40" t="s">
        <v>233</v>
      </c>
      <c r="S205" s="40" t="n">
        <v>2.206</v>
      </c>
      <c r="T205" s="40" t="s">
        <v>233</v>
      </c>
      <c r="V205" s="41" t="n">
        <f aca="false">I205-$H205</f>
        <v>0.065</v>
      </c>
      <c r="W205" s="41" t="n">
        <f aca="false">J205-$H205</f>
        <v>-0.24</v>
      </c>
      <c r="X205" s="41" t="n">
        <f aca="false">K205-$H205</f>
        <v>-0.31</v>
      </c>
      <c r="Y205" s="41" t="n">
        <f aca="false">L205-$H205</f>
        <v>-0.82</v>
      </c>
      <c r="Z205" s="41" t="n">
        <f aca="false">M205-$H205</f>
        <v>-0.2</v>
      </c>
      <c r="AA205" s="41" t="n">
        <f aca="false">N205-$H205</f>
        <v>-0.0425</v>
      </c>
      <c r="AB205" s="41"/>
      <c r="AC205" s="41"/>
      <c r="AD205" s="41"/>
      <c r="AE205" s="41"/>
      <c r="AF205" s="41" t="n">
        <f aca="false">S205-$H205</f>
        <v>-0.157</v>
      </c>
      <c r="AG205" s="41"/>
    </row>
    <row r="206" customFormat="false" ht="12.75" hidden="false" customHeight="false" outlineLevel="0" collapsed="false">
      <c r="A206" s="39" t="n">
        <v>35578</v>
      </c>
      <c r="B206" s="40" t="s">
        <v>161</v>
      </c>
      <c r="C206" s="40" t="e">
        <f aca="false">IF(SWAPFIXED="FIXED",D206,D206-E206)</f>
        <v>#VALUE!</v>
      </c>
      <c r="D206" s="40" t="str">
        <f aca="false">VLOOKUP($A206,SWAPLOOK,HLOOKUP(D$2,SWAPLOOK,2,FALSE()),FALSE())</f>
        <v> </v>
      </c>
      <c r="E206" s="40" t="n">
        <f aca="false">VLOOKUP($A206,SWAPLOOK,HLOOKUP(E$2,SWAPLOOK,2,FALSE()),FALSE())</f>
        <v>2.346</v>
      </c>
      <c r="F206" s="40"/>
      <c r="G206" s="40" t="n">
        <v>1</v>
      </c>
      <c r="H206" s="40" t="n">
        <v>2.346</v>
      </c>
      <c r="I206" s="40" t="n">
        <v>2.396</v>
      </c>
      <c r="J206" s="40" t="n">
        <v>2.081</v>
      </c>
      <c r="K206" s="40" t="n">
        <v>2.026</v>
      </c>
      <c r="L206" s="40" t="n">
        <v>1.456</v>
      </c>
      <c r="M206" s="40" t="n">
        <v>2.141</v>
      </c>
      <c r="N206" s="40" t="n">
        <v>2.301</v>
      </c>
      <c r="O206" s="40" t="s">
        <v>233</v>
      </c>
      <c r="P206" s="40" t="s">
        <v>233</v>
      </c>
      <c r="Q206" s="38" t="s">
        <v>233</v>
      </c>
      <c r="R206" s="40" t="s">
        <v>233</v>
      </c>
      <c r="S206" s="40" t="n">
        <v>2.206</v>
      </c>
      <c r="T206" s="40" t="s">
        <v>233</v>
      </c>
      <c r="V206" s="41" t="n">
        <f aca="false">I206-$H206</f>
        <v>0.0499999999999998</v>
      </c>
      <c r="W206" s="41" t="n">
        <f aca="false">J206-$H206</f>
        <v>-0.265</v>
      </c>
      <c r="X206" s="41" t="n">
        <f aca="false">K206-$H206</f>
        <v>-0.32</v>
      </c>
      <c r="Y206" s="41" t="n">
        <f aca="false">L206-$H206</f>
        <v>-0.89</v>
      </c>
      <c r="Z206" s="41" t="n">
        <f aca="false">M206-$H206</f>
        <v>-0.205</v>
      </c>
      <c r="AA206" s="41" t="n">
        <f aca="false">N206-$H206</f>
        <v>-0.0449999999999999</v>
      </c>
      <c r="AB206" s="41"/>
      <c r="AC206" s="41"/>
      <c r="AD206" s="41"/>
      <c r="AE206" s="41"/>
      <c r="AF206" s="41" t="n">
        <f aca="false">S206-$H206</f>
        <v>-0.14</v>
      </c>
      <c r="AG206" s="41"/>
    </row>
    <row r="207" customFormat="false" ht="12.75" hidden="false" customHeight="false" outlineLevel="0" collapsed="false">
      <c r="A207" s="39" t="n">
        <v>35579</v>
      </c>
      <c r="B207" s="40" t="s">
        <v>162</v>
      </c>
      <c r="C207" s="40" t="e">
        <f aca="false">IF(SWAPFIXED="FIXED",D207,D207-E207)</f>
        <v>#VALUE!</v>
      </c>
      <c r="D207" s="40" t="str">
        <f aca="false">VLOOKUP($A207,SWAPLOOK,HLOOKUP(D$2,SWAPLOOK,2,FALSE()),FALSE())</f>
        <v> </v>
      </c>
      <c r="E207" s="40" t="n">
        <f aca="false">VLOOKUP($A207,SWAPLOOK,HLOOKUP(E$2,SWAPLOOK,2,FALSE()),FALSE())</f>
        <v>2.25</v>
      </c>
      <c r="F207" s="40"/>
      <c r="G207" s="40"/>
      <c r="H207" s="40" t="n">
        <v>2.25</v>
      </c>
      <c r="I207" s="40" t="n">
        <v>2.31</v>
      </c>
      <c r="J207" s="40" t="n">
        <v>2.04</v>
      </c>
      <c r="K207" s="40" t="n">
        <v>2.005</v>
      </c>
      <c r="L207" s="40" t="n">
        <v>1.56</v>
      </c>
      <c r="M207" s="40" t="n">
        <v>2.07</v>
      </c>
      <c r="N207" s="40" t="n">
        <v>2.22</v>
      </c>
      <c r="O207" s="40" t="s">
        <v>233</v>
      </c>
      <c r="P207" s="40" t="s">
        <v>233</v>
      </c>
      <c r="Q207" s="38" t="s">
        <v>233</v>
      </c>
      <c r="R207" s="40" t="s">
        <v>233</v>
      </c>
      <c r="S207" s="40" t="n">
        <v>2.107</v>
      </c>
      <c r="T207" s="40" t="s">
        <v>233</v>
      </c>
      <c r="V207" s="41" t="n">
        <f aca="false">I207-$H207</f>
        <v>0.0600000000000001</v>
      </c>
      <c r="W207" s="41" t="n">
        <f aca="false">J207-$H207</f>
        <v>-0.21</v>
      </c>
      <c r="X207" s="41" t="n">
        <f aca="false">K207-$H207</f>
        <v>-0.245</v>
      </c>
      <c r="Y207" s="41" t="n">
        <f aca="false">L207-$H207</f>
        <v>-0.69</v>
      </c>
      <c r="Z207" s="41" t="n">
        <f aca="false">M207-$H207</f>
        <v>-0.18</v>
      </c>
      <c r="AA207" s="41" t="n">
        <f aca="false">N207-$H207</f>
        <v>-0.0299999999999998</v>
      </c>
      <c r="AB207" s="41"/>
      <c r="AC207" s="41"/>
      <c r="AD207" s="41"/>
      <c r="AE207" s="41"/>
      <c r="AF207" s="41" t="n">
        <f aca="false">S207-$H207</f>
        <v>-0.143</v>
      </c>
      <c r="AG207" s="41"/>
    </row>
    <row r="208" customFormat="false" ht="12.75" hidden="false" customHeight="false" outlineLevel="0" collapsed="false">
      <c r="A208" s="39" t="n">
        <v>35580</v>
      </c>
      <c r="B208" s="40" t="s">
        <v>162</v>
      </c>
      <c r="C208" s="40" t="e">
        <f aca="false">IF(SWAPFIXED="FIXED",D208,D208-E208)</f>
        <v>#VALUE!</v>
      </c>
      <c r="D208" s="40" t="str">
        <f aca="false">VLOOKUP($A208,SWAPLOOK,HLOOKUP(D$2,SWAPLOOK,2,FALSE()),FALSE())</f>
        <v> </v>
      </c>
      <c r="E208" s="40" t="n">
        <f aca="false">VLOOKUP($A208,SWAPLOOK,HLOOKUP(E$2,SWAPLOOK,2,FALSE()),FALSE())</f>
        <v>2.239</v>
      </c>
      <c r="F208" s="40"/>
      <c r="G208" s="40"/>
      <c r="H208" s="40" t="n">
        <v>2.239</v>
      </c>
      <c r="I208" s="40" t="n">
        <v>2.299</v>
      </c>
      <c r="J208" s="40" t="n">
        <v>2.039</v>
      </c>
      <c r="K208" s="40" t="n">
        <v>2.009</v>
      </c>
      <c r="L208" s="40" t="n">
        <v>1.559</v>
      </c>
      <c r="M208" s="40" t="n">
        <v>2.069</v>
      </c>
      <c r="N208" s="40" t="n">
        <v>2.209</v>
      </c>
      <c r="O208" s="40" t="s">
        <v>233</v>
      </c>
      <c r="P208" s="40" t="s">
        <v>233</v>
      </c>
      <c r="Q208" s="38" t="s">
        <v>233</v>
      </c>
      <c r="R208" s="40" t="s">
        <v>233</v>
      </c>
      <c r="S208" s="40" t="n">
        <v>2.104</v>
      </c>
      <c r="T208" s="40" t="s">
        <v>233</v>
      </c>
      <c r="V208" s="41" t="n">
        <f aca="false">I208-$H208</f>
        <v>0.0600000000000001</v>
      </c>
      <c r="W208" s="41" t="n">
        <f aca="false">J208-$H208</f>
        <v>-0.2</v>
      </c>
      <c r="X208" s="41" t="n">
        <f aca="false">K208-$H208</f>
        <v>-0.23</v>
      </c>
      <c r="Y208" s="41" t="n">
        <f aca="false">L208-$H208</f>
        <v>-0.68</v>
      </c>
      <c r="Z208" s="41" t="n">
        <f aca="false">M208-$H208</f>
        <v>-0.17</v>
      </c>
      <c r="AA208" s="41" t="n">
        <f aca="false">N208-$H208</f>
        <v>-0.0299999999999998</v>
      </c>
      <c r="AB208" s="41"/>
      <c r="AC208" s="41"/>
      <c r="AD208" s="41"/>
      <c r="AE208" s="41"/>
      <c r="AF208" s="41" t="n">
        <f aca="false">S208-$H208</f>
        <v>-0.135</v>
      </c>
      <c r="AG208" s="41"/>
    </row>
    <row r="209" customFormat="false" ht="12.75" hidden="false" customHeight="false" outlineLevel="0" collapsed="false">
      <c r="A209" s="39" t="n">
        <v>35583</v>
      </c>
      <c r="B209" s="40" t="s">
        <v>162</v>
      </c>
      <c r="C209" s="40" t="e">
        <f aca="false">IF(SWAPFIXED="FIXED",D209,D209-E209)</f>
        <v>#VALUE!</v>
      </c>
      <c r="D209" s="40" t="str">
        <f aca="false">VLOOKUP($A209,SWAPLOOK,HLOOKUP(D$2,SWAPLOOK,2,FALSE()),FALSE())</f>
        <v> </v>
      </c>
      <c r="E209" s="40" t="n">
        <f aca="false">VLOOKUP($A209,SWAPLOOK,HLOOKUP(E$2,SWAPLOOK,2,FALSE()),FALSE())</f>
        <v>2.11</v>
      </c>
      <c r="F209" s="40"/>
      <c r="G209" s="40"/>
      <c r="H209" s="40" t="n">
        <v>2.11</v>
      </c>
      <c r="I209" s="40" t="n">
        <v>2.17</v>
      </c>
      <c r="J209" s="40" t="n">
        <v>1.91</v>
      </c>
      <c r="K209" s="40" t="n">
        <v>1.88</v>
      </c>
      <c r="L209" s="40" t="n">
        <v>1.49</v>
      </c>
      <c r="M209" s="40" t="n">
        <v>1.945</v>
      </c>
      <c r="N209" s="40" t="n">
        <v>2.0825</v>
      </c>
      <c r="O209" s="40" t="s">
        <v>233</v>
      </c>
      <c r="P209" s="40" t="s">
        <v>233</v>
      </c>
      <c r="Q209" s="38" t="s">
        <v>233</v>
      </c>
      <c r="R209" s="40" t="s">
        <v>233</v>
      </c>
      <c r="S209" s="40" t="n">
        <v>1.985</v>
      </c>
      <c r="T209" s="40" t="s">
        <v>233</v>
      </c>
      <c r="V209" s="41" t="n">
        <f aca="false">I209-$H209</f>
        <v>0.0600000000000001</v>
      </c>
      <c r="W209" s="41" t="n">
        <f aca="false">J209-$H209</f>
        <v>-0.2</v>
      </c>
      <c r="X209" s="41" t="n">
        <f aca="false">K209-$H209</f>
        <v>-0.23</v>
      </c>
      <c r="Y209" s="41" t="n">
        <f aca="false">L209-$H209</f>
        <v>-0.62</v>
      </c>
      <c r="Z209" s="41" t="n">
        <f aca="false">M209-$H209</f>
        <v>-0.165</v>
      </c>
      <c r="AA209" s="41" t="n">
        <f aca="false">N209-$H209</f>
        <v>-0.0274999999999999</v>
      </c>
      <c r="AB209" s="41"/>
      <c r="AC209" s="41"/>
      <c r="AD209" s="41"/>
      <c r="AE209" s="41"/>
      <c r="AF209" s="41" t="n">
        <f aca="false">S209-$H209</f>
        <v>-0.125</v>
      </c>
      <c r="AG209" s="41"/>
    </row>
    <row r="210" customFormat="false" ht="12.75" hidden="false" customHeight="false" outlineLevel="0" collapsed="false">
      <c r="A210" s="39" t="n">
        <v>35584</v>
      </c>
      <c r="B210" s="40" t="s">
        <v>162</v>
      </c>
      <c r="C210" s="40" t="e">
        <f aca="false">IF(SWAPFIXED="FIXED",D210,D210-E210)</f>
        <v>#VALUE!</v>
      </c>
      <c r="D210" s="40" t="str">
        <f aca="false">VLOOKUP($A210,SWAPLOOK,HLOOKUP(D$2,SWAPLOOK,2,FALSE()),FALSE())</f>
        <v> </v>
      </c>
      <c r="E210" s="40" t="n">
        <f aca="false">VLOOKUP($A210,SWAPLOOK,HLOOKUP(E$2,SWAPLOOK,2,FALSE()),FALSE())</f>
        <v>2.103</v>
      </c>
      <c r="F210" s="40"/>
      <c r="G210" s="40"/>
      <c r="H210" s="40" t="n">
        <v>2.103</v>
      </c>
      <c r="I210" s="40" t="n">
        <v>2.163</v>
      </c>
      <c r="J210" s="40" t="n">
        <v>1.913</v>
      </c>
      <c r="K210" s="40" t="n">
        <v>1.883</v>
      </c>
      <c r="L210" s="40" t="n">
        <v>1.473</v>
      </c>
      <c r="M210" s="40" t="n">
        <v>1.943</v>
      </c>
      <c r="N210" s="40" t="n">
        <v>2.0755</v>
      </c>
      <c r="O210" s="40" t="s">
        <v>233</v>
      </c>
      <c r="P210" s="40" t="s">
        <v>233</v>
      </c>
      <c r="Q210" s="38" t="s">
        <v>233</v>
      </c>
      <c r="R210" s="40" t="s">
        <v>233</v>
      </c>
      <c r="S210" s="40" t="n">
        <v>1.962</v>
      </c>
      <c r="T210" s="40" t="s">
        <v>233</v>
      </c>
      <c r="V210" s="41" t="n">
        <f aca="false">I210-$H210</f>
        <v>0.0600000000000001</v>
      </c>
      <c r="W210" s="41" t="n">
        <f aca="false">J210-$H210</f>
        <v>-0.19</v>
      </c>
      <c r="X210" s="41" t="n">
        <f aca="false">K210-$H210</f>
        <v>-0.22</v>
      </c>
      <c r="Y210" s="41" t="n">
        <f aca="false">L210-$H210</f>
        <v>-0.63</v>
      </c>
      <c r="Z210" s="41" t="n">
        <f aca="false">M210-$H210</f>
        <v>-0.16</v>
      </c>
      <c r="AA210" s="41" t="n">
        <f aca="false">N210-$H210</f>
        <v>-0.0274999999999999</v>
      </c>
      <c r="AB210" s="41"/>
      <c r="AC210" s="41"/>
      <c r="AD210" s="41"/>
      <c r="AE210" s="41"/>
      <c r="AF210" s="41" t="n">
        <f aca="false">S210-$H210</f>
        <v>-0.141</v>
      </c>
      <c r="AG210" s="41"/>
    </row>
    <row r="211" customFormat="false" ht="12.75" hidden="false" customHeight="false" outlineLevel="0" collapsed="false">
      <c r="A211" s="39" t="n">
        <v>35585</v>
      </c>
      <c r="B211" s="40" t="s">
        <v>162</v>
      </c>
      <c r="C211" s="40" t="e">
        <f aca="false">IF(SWAPFIXED="FIXED",D211,D211-E211)</f>
        <v>#VALUE!</v>
      </c>
      <c r="D211" s="40" t="str">
        <f aca="false">VLOOKUP($A211,SWAPLOOK,HLOOKUP(D$2,SWAPLOOK,2,FALSE()),FALSE())</f>
        <v> </v>
      </c>
      <c r="E211" s="40" t="n">
        <f aca="false">VLOOKUP($A211,SWAPLOOK,HLOOKUP(E$2,SWAPLOOK,2,FALSE()),FALSE())</f>
        <v>2.157</v>
      </c>
      <c r="F211" s="40"/>
      <c r="G211" s="40"/>
      <c r="H211" s="40" t="n">
        <v>2.157</v>
      </c>
      <c r="I211" s="40" t="n">
        <v>2.212</v>
      </c>
      <c r="J211" s="40" t="n">
        <v>1.947</v>
      </c>
      <c r="K211" s="40" t="n">
        <v>1.9195</v>
      </c>
      <c r="L211" s="40" t="n">
        <v>1.477</v>
      </c>
      <c r="M211" s="40" t="n">
        <v>1.987</v>
      </c>
      <c r="N211" s="40" t="n">
        <v>2.1295</v>
      </c>
      <c r="O211" s="40" t="s">
        <v>233</v>
      </c>
      <c r="P211" s="40" t="s">
        <v>233</v>
      </c>
      <c r="Q211" s="38" t="s">
        <v>233</v>
      </c>
      <c r="R211" s="40" t="s">
        <v>233</v>
      </c>
      <c r="S211" s="40" t="n">
        <v>2.01</v>
      </c>
      <c r="T211" s="40" t="s">
        <v>233</v>
      </c>
      <c r="V211" s="41" t="n">
        <f aca="false">I211-$H211</f>
        <v>0.0550000000000002</v>
      </c>
      <c r="W211" s="41" t="n">
        <f aca="false">J211-$H211</f>
        <v>-0.21</v>
      </c>
      <c r="X211" s="41" t="n">
        <f aca="false">K211-$H211</f>
        <v>-0.2375</v>
      </c>
      <c r="Y211" s="41" t="n">
        <f aca="false">L211-$H211</f>
        <v>-0.68</v>
      </c>
      <c r="Z211" s="41" t="n">
        <f aca="false">M211-$H211</f>
        <v>-0.17</v>
      </c>
      <c r="AA211" s="41" t="n">
        <f aca="false">N211-$H211</f>
        <v>-0.0274999999999999</v>
      </c>
      <c r="AB211" s="41"/>
      <c r="AC211" s="41"/>
      <c r="AD211" s="41"/>
      <c r="AE211" s="41"/>
      <c r="AF211" s="41" t="n">
        <f aca="false">S211-$H211</f>
        <v>-0.147</v>
      </c>
      <c r="AG211" s="41"/>
    </row>
    <row r="212" customFormat="false" ht="12.75" hidden="false" customHeight="false" outlineLevel="0" collapsed="false">
      <c r="A212" s="39" t="n">
        <v>35586</v>
      </c>
      <c r="B212" s="40" t="s">
        <v>162</v>
      </c>
      <c r="C212" s="40" t="e">
        <f aca="false">IF(SWAPFIXED="FIXED",D212,D212-E212)</f>
        <v>#VALUE!</v>
      </c>
      <c r="D212" s="40" t="str">
        <f aca="false">VLOOKUP($A212,SWAPLOOK,HLOOKUP(D$2,SWAPLOOK,2,FALSE()),FALSE())</f>
        <v> </v>
      </c>
      <c r="E212" s="40" t="n">
        <f aca="false">VLOOKUP($A212,SWAPLOOK,HLOOKUP(E$2,SWAPLOOK,2,FALSE()),FALSE())</f>
        <v>2.177</v>
      </c>
      <c r="F212" s="40"/>
      <c r="G212" s="40"/>
      <c r="H212" s="40" t="n">
        <v>2.177</v>
      </c>
      <c r="I212" s="40" t="n">
        <v>2.232</v>
      </c>
      <c r="J212" s="40" t="n">
        <v>1.982</v>
      </c>
      <c r="K212" s="40" t="n">
        <v>1.937</v>
      </c>
      <c r="L212" s="40" t="n">
        <v>1.487</v>
      </c>
      <c r="M212" s="40" t="n">
        <v>2.012</v>
      </c>
      <c r="N212" s="40" t="n">
        <v>2.1495</v>
      </c>
      <c r="O212" s="40" t="s">
        <v>233</v>
      </c>
      <c r="P212" s="40" t="s">
        <v>233</v>
      </c>
      <c r="Q212" s="38" t="s">
        <v>233</v>
      </c>
      <c r="R212" s="40" t="s">
        <v>233</v>
      </c>
      <c r="S212" s="40" t="n">
        <v>2.05</v>
      </c>
      <c r="T212" s="40" t="s">
        <v>233</v>
      </c>
      <c r="V212" s="41" t="n">
        <f aca="false">I212-$H212</f>
        <v>0.0550000000000002</v>
      </c>
      <c r="W212" s="41" t="n">
        <f aca="false">J212-$H212</f>
        <v>-0.195</v>
      </c>
      <c r="X212" s="41" t="n">
        <f aca="false">K212-$H212</f>
        <v>-0.24</v>
      </c>
      <c r="Y212" s="41" t="n">
        <f aca="false">L212-$H212</f>
        <v>-0.69</v>
      </c>
      <c r="Z212" s="41" t="n">
        <f aca="false">M212-$H212</f>
        <v>-0.165</v>
      </c>
      <c r="AA212" s="41" t="n">
        <f aca="false">N212-$H212</f>
        <v>-0.0274999999999999</v>
      </c>
      <c r="AB212" s="41"/>
      <c r="AC212" s="41"/>
      <c r="AD212" s="41"/>
      <c r="AE212" s="41"/>
      <c r="AF212" s="41" t="n">
        <f aca="false">S212-$H212</f>
        <v>-0.127</v>
      </c>
      <c r="AG212" s="41"/>
    </row>
    <row r="213" customFormat="false" ht="12.75" hidden="false" customHeight="false" outlineLevel="0" collapsed="false">
      <c r="A213" s="39" t="n">
        <v>35587</v>
      </c>
      <c r="B213" s="40" t="s">
        <v>162</v>
      </c>
      <c r="C213" s="40" t="e">
        <f aca="false">IF(SWAPFIXED="FIXED",D213,D213-E213)</f>
        <v>#VALUE!</v>
      </c>
      <c r="D213" s="40" t="str">
        <f aca="false">VLOOKUP($A213,SWAPLOOK,HLOOKUP(D$2,SWAPLOOK,2,FALSE()),FALSE())</f>
        <v> </v>
      </c>
      <c r="E213" s="40" t="n">
        <f aca="false">VLOOKUP($A213,SWAPLOOK,HLOOKUP(E$2,SWAPLOOK,2,FALSE()),FALSE())</f>
        <v>2.188</v>
      </c>
      <c r="F213" s="40"/>
      <c r="G213" s="40"/>
      <c r="H213" s="40" t="n">
        <v>2.188</v>
      </c>
      <c r="I213" s="40" t="n">
        <v>2.243</v>
      </c>
      <c r="J213" s="40" t="n">
        <v>1.993</v>
      </c>
      <c r="K213" s="40" t="n">
        <v>1.948</v>
      </c>
      <c r="L213" s="40" t="n">
        <v>1.498</v>
      </c>
      <c r="M213" s="40" t="n">
        <v>2.023</v>
      </c>
      <c r="N213" s="40" t="n">
        <v>2.1605</v>
      </c>
      <c r="O213" s="40" t="s">
        <v>233</v>
      </c>
      <c r="P213" s="40" t="s">
        <v>233</v>
      </c>
      <c r="Q213" s="38" t="s">
        <v>233</v>
      </c>
      <c r="R213" s="40" t="s">
        <v>233</v>
      </c>
      <c r="S213" s="40" t="n">
        <v>2.061</v>
      </c>
      <c r="T213" s="40" t="s">
        <v>233</v>
      </c>
      <c r="V213" s="41" t="n">
        <f aca="false">I213-$H213</f>
        <v>0.0550000000000002</v>
      </c>
      <c r="W213" s="41" t="n">
        <f aca="false">J213-$H213</f>
        <v>-0.195</v>
      </c>
      <c r="X213" s="41" t="n">
        <f aca="false">K213-$H213</f>
        <v>-0.24</v>
      </c>
      <c r="Y213" s="41" t="n">
        <f aca="false">L213-$H213</f>
        <v>-0.69</v>
      </c>
      <c r="Z213" s="41" t="n">
        <f aca="false">M213-$H213</f>
        <v>-0.165</v>
      </c>
      <c r="AA213" s="41" t="n">
        <f aca="false">N213-$H213</f>
        <v>-0.0274999999999999</v>
      </c>
      <c r="AB213" s="41"/>
      <c r="AC213" s="41"/>
      <c r="AD213" s="41"/>
      <c r="AE213" s="41"/>
      <c r="AF213" s="41" t="n">
        <f aca="false">S213-$H213</f>
        <v>-0.127</v>
      </c>
      <c r="AG213" s="41"/>
    </row>
    <row r="214" customFormat="false" ht="12.75" hidden="false" customHeight="false" outlineLevel="0" collapsed="false">
      <c r="A214" s="39" t="n">
        <v>35590</v>
      </c>
      <c r="B214" s="40" t="s">
        <v>162</v>
      </c>
      <c r="C214" s="40" t="e">
        <f aca="false">IF(SWAPFIXED="FIXED",D214,D214-E214)</f>
        <v>#VALUE!</v>
      </c>
      <c r="D214" s="40" t="str">
        <f aca="false">VLOOKUP($A214,SWAPLOOK,HLOOKUP(D$2,SWAPLOOK,2,FALSE()),FALSE())</f>
        <v> </v>
      </c>
      <c r="E214" s="40" t="n">
        <f aca="false">VLOOKUP($A214,SWAPLOOK,HLOOKUP(E$2,SWAPLOOK,2,FALSE()),FALSE())</f>
        <v>2.14</v>
      </c>
      <c r="F214" s="40"/>
      <c r="G214" s="40"/>
      <c r="H214" s="40" t="n">
        <v>2.14</v>
      </c>
      <c r="I214" s="40" t="n">
        <v>2.19</v>
      </c>
      <c r="J214" s="40" t="n">
        <v>1.94</v>
      </c>
      <c r="K214" s="40" t="n">
        <v>1.9</v>
      </c>
      <c r="L214" s="40" t="n">
        <v>1.505</v>
      </c>
      <c r="M214" s="40" t="n">
        <v>1.97</v>
      </c>
      <c r="N214" s="40" t="n">
        <v>2.1125</v>
      </c>
      <c r="O214" s="40" t="s">
        <v>233</v>
      </c>
      <c r="P214" s="40" t="s">
        <v>233</v>
      </c>
      <c r="Q214" s="38" t="s">
        <v>233</v>
      </c>
      <c r="R214" s="40" t="s">
        <v>233</v>
      </c>
      <c r="S214" s="40" t="n">
        <v>2.015</v>
      </c>
      <c r="T214" s="40" t="s">
        <v>233</v>
      </c>
      <c r="V214" s="41" t="n">
        <f aca="false">I214-$H214</f>
        <v>0.0499999999999998</v>
      </c>
      <c r="W214" s="41" t="n">
        <f aca="false">J214-$H214</f>
        <v>-0.2</v>
      </c>
      <c r="X214" s="41" t="n">
        <f aca="false">K214-$H214</f>
        <v>-0.24</v>
      </c>
      <c r="Y214" s="41" t="n">
        <f aca="false">L214-$H214</f>
        <v>-0.635</v>
      </c>
      <c r="Z214" s="41" t="n">
        <f aca="false">M214-$H214</f>
        <v>-0.17</v>
      </c>
      <c r="AA214" s="41" t="n">
        <f aca="false">N214-$H214</f>
        <v>-0.0275000000000003</v>
      </c>
      <c r="AB214" s="41"/>
      <c r="AC214" s="41"/>
      <c r="AD214" s="41"/>
      <c r="AE214" s="41"/>
      <c r="AF214" s="41" t="n">
        <f aca="false">S214-$H214</f>
        <v>-0.125</v>
      </c>
      <c r="AG214" s="41"/>
    </row>
    <row r="215" customFormat="false" ht="12.75" hidden="false" customHeight="false" outlineLevel="0" collapsed="false">
      <c r="A215" s="39" t="n">
        <v>35591</v>
      </c>
      <c r="B215" s="40" t="s">
        <v>162</v>
      </c>
      <c r="C215" s="40" t="e">
        <f aca="false">IF(SWAPFIXED="FIXED",D215,D215-E215)</f>
        <v>#VALUE!</v>
      </c>
      <c r="D215" s="40" t="str">
        <f aca="false">VLOOKUP($A215,SWAPLOOK,HLOOKUP(D$2,SWAPLOOK,2,FALSE()),FALSE())</f>
        <v> </v>
      </c>
      <c r="E215" s="40" t="n">
        <f aca="false">VLOOKUP($A215,SWAPLOOK,HLOOKUP(E$2,SWAPLOOK,2,FALSE()),FALSE())</f>
        <v>2.122</v>
      </c>
      <c r="F215" s="40"/>
      <c r="G215" s="40"/>
      <c r="H215" s="40" t="n">
        <v>2.122</v>
      </c>
      <c r="I215" s="40" t="n">
        <v>2.172</v>
      </c>
      <c r="J215" s="40" t="n">
        <v>1.9245</v>
      </c>
      <c r="K215" s="40" t="n">
        <v>1.892</v>
      </c>
      <c r="L215" s="40" t="n">
        <v>1.512</v>
      </c>
      <c r="M215" s="40" t="n">
        <v>1.952</v>
      </c>
      <c r="N215" s="40" t="n">
        <v>2.097</v>
      </c>
      <c r="O215" s="40" t="s">
        <v>233</v>
      </c>
      <c r="P215" s="40" t="s">
        <v>233</v>
      </c>
      <c r="Q215" s="38" t="s">
        <v>233</v>
      </c>
      <c r="R215" s="40" t="s">
        <v>233</v>
      </c>
      <c r="S215" s="40" t="n">
        <v>1.98500003528595</v>
      </c>
      <c r="T215" s="40" t="s">
        <v>233</v>
      </c>
      <c r="V215" s="41" t="n">
        <f aca="false">I215-$H215</f>
        <v>0.0499999999999998</v>
      </c>
      <c r="W215" s="41" t="n">
        <f aca="false">J215-$H215</f>
        <v>-0.1975</v>
      </c>
      <c r="X215" s="41" t="n">
        <f aca="false">K215-$H215</f>
        <v>-0.23</v>
      </c>
      <c r="Y215" s="41" t="n">
        <f aca="false">L215-$H215</f>
        <v>-0.61</v>
      </c>
      <c r="Z215" s="41" t="n">
        <f aca="false">M215-$H215</f>
        <v>-0.17</v>
      </c>
      <c r="AA215" s="41" t="n">
        <f aca="false">N215-$H215</f>
        <v>-0.0249999999999999</v>
      </c>
      <c r="AB215" s="41"/>
      <c r="AC215" s="41"/>
      <c r="AD215" s="41"/>
      <c r="AE215" s="41"/>
      <c r="AF215" s="41" t="n">
        <f aca="false">S215-$H215</f>
        <v>-0.13699996471405</v>
      </c>
      <c r="AG215" s="41"/>
    </row>
    <row r="216" customFormat="false" ht="12.75" hidden="false" customHeight="false" outlineLevel="0" collapsed="false">
      <c r="A216" s="39" t="n">
        <v>35592</v>
      </c>
      <c r="B216" s="40" t="s">
        <v>162</v>
      </c>
      <c r="C216" s="40" t="e">
        <f aca="false">IF(SWAPFIXED="FIXED",D216,D216-E216)</f>
        <v>#VALUE!</v>
      </c>
      <c r="D216" s="40" t="str">
        <f aca="false">VLOOKUP($A216,SWAPLOOK,HLOOKUP(D$2,SWAPLOOK,2,FALSE()),FALSE())</f>
        <v> </v>
      </c>
      <c r="E216" s="40" t="n">
        <f aca="false">VLOOKUP($A216,SWAPLOOK,HLOOKUP(E$2,SWAPLOOK,2,FALSE()),FALSE())</f>
        <v>2.071</v>
      </c>
      <c r="F216" s="40"/>
      <c r="G216" s="40"/>
      <c r="H216" s="40" t="n">
        <v>2.071</v>
      </c>
      <c r="I216" s="40" t="n">
        <v>2.116</v>
      </c>
      <c r="J216" s="40" t="n">
        <v>1.871</v>
      </c>
      <c r="K216" s="40" t="n">
        <v>1.841</v>
      </c>
      <c r="L216" s="40" t="n">
        <v>1.551</v>
      </c>
      <c r="M216" s="40" t="n">
        <v>1.9035</v>
      </c>
      <c r="N216" s="40" t="n">
        <v>2.046</v>
      </c>
      <c r="O216" s="40" t="s">
        <v>233</v>
      </c>
      <c r="P216" s="40" t="s">
        <v>233</v>
      </c>
      <c r="Q216" s="38" t="s">
        <v>233</v>
      </c>
      <c r="R216" s="40" t="s">
        <v>233</v>
      </c>
      <c r="S216" s="40" t="n">
        <v>1.9379998550415</v>
      </c>
      <c r="T216" s="40" t="s">
        <v>233</v>
      </c>
      <c r="V216" s="41" t="n">
        <f aca="false">I216-$H216</f>
        <v>0.0449999999999999</v>
      </c>
      <c r="W216" s="41" t="n">
        <f aca="false">J216-$H216</f>
        <v>-0.2</v>
      </c>
      <c r="X216" s="41" t="n">
        <f aca="false">K216-$H216</f>
        <v>-0.23</v>
      </c>
      <c r="Y216" s="41" t="n">
        <f aca="false">L216-$H216</f>
        <v>-0.52</v>
      </c>
      <c r="Z216" s="41" t="n">
        <f aca="false">M216-$H216</f>
        <v>-0.1675</v>
      </c>
      <c r="AA216" s="41" t="n">
        <f aca="false">N216-$H216</f>
        <v>-0.0249999999999999</v>
      </c>
      <c r="AB216" s="41"/>
      <c r="AC216" s="41"/>
      <c r="AD216" s="41"/>
      <c r="AE216" s="41"/>
      <c r="AF216" s="41" t="n">
        <f aca="false">S216-$H216</f>
        <v>-0.133000144958496</v>
      </c>
      <c r="AG216" s="41"/>
    </row>
    <row r="217" customFormat="false" ht="12.75" hidden="false" customHeight="false" outlineLevel="0" collapsed="false">
      <c r="A217" s="39" t="n">
        <v>35593</v>
      </c>
      <c r="B217" s="40" t="s">
        <v>162</v>
      </c>
      <c r="C217" s="40" t="e">
        <f aca="false">IF(SWAPFIXED="FIXED",D217,D217-E217)</f>
        <v>#VALUE!</v>
      </c>
      <c r="D217" s="40" t="str">
        <f aca="false">VLOOKUP($A217,SWAPLOOK,HLOOKUP(D$2,SWAPLOOK,2,FALSE()),FALSE())</f>
        <v> </v>
      </c>
      <c r="E217" s="40" t="n">
        <f aca="false">VLOOKUP($A217,SWAPLOOK,HLOOKUP(E$2,SWAPLOOK,2,FALSE()),FALSE())</f>
        <v>2.08</v>
      </c>
      <c r="F217" s="40"/>
      <c r="G217" s="40"/>
      <c r="H217" s="40" t="n">
        <v>2.08</v>
      </c>
      <c r="I217" s="40" t="n">
        <v>2.125</v>
      </c>
      <c r="J217" s="40" t="n">
        <v>1.88</v>
      </c>
      <c r="K217" s="40" t="n">
        <v>1.845</v>
      </c>
      <c r="L217" s="40" t="n">
        <v>1.575</v>
      </c>
      <c r="M217" s="40" t="n">
        <v>1.9175</v>
      </c>
      <c r="N217" s="40" t="n">
        <v>2.055</v>
      </c>
      <c r="O217" s="40" t="s">
        <v>233</v>
      </c>
      <c r="P217" s="40" t="s">
        <v>233</v>
      </c>
      <c r="Q217" s="38" t="s">
        <v>233</v>
      </c>
      <c r="R217" s="40" t="s">
        <v>233</v>
      </c>
      <c r="S217" s="40" t="n">
        <v>1.94000012397766</v>
      </c>
      <c r="T217" s="40" t="s">
        <v>233</v>
      </c>
      <c r="V217" s="41" t="n">
        <f aca="false">I217-$H217</f>
        <v>0.0449999999999999</v>
      </c>
      <c r="W217" s="41" t="n">
        <f aca="false">J217-$H217</f>
        <v>-0.2</v>
      </c>
      <c r="X217" s="41" t="n">
        <f aca="false">K217-$H217</f>
        <v>-0.235</v>
      </c>
      <c r="Y217" s="41" t="n">
        <f aca="false">L217-$H217</f>
        <v>-0.505</v>
      </c>
      <c r="Z217" s="41" t="n">
        <f aca="false">M217-$H217</f>
        <v>-0.1625</v>
      </c>
      <c r="AA217" s="41" t="n">
        <f aca="false">N217-$H217</f>
        <v>-0.0249999999999999</v>
      </c>
      <c r="AB217" s="41"/>
      <c r="AC217" s="41"/>
      <c r="AD217" s="41"/>
      <c r="AE217" s="41"/>
      <c r="AF217" s="41" t="n">
        <f aca="false">S217-$H217</f>
        <v>-0.139999876022339</v>
      </c>
      <c r="AG217" s="41"/>
    </row>
    <row r="218" customFormat="false" ht="12.75" hidden="false" customHeight="false" outlineLevel="0" collapsed="false">
      <c r="A218" s="39" t="n">
        <v>35594</v>
      </c>
      <c r="B218" s="40" t="s">
        <v>162</v>
      </c>
      <c r="C218" s="40" t="e">
        <f aca="false">IF(SWAPFIXED="FIXED",D218,D218-E218)</f>
        <v>#VALUE!</v>
      </c>
      <c r="D218" s="40" t="str">
        <f aca="false">VLOOKUP($A218,SWAPLOOK,HLOOKUP(D$2,SWAPLOOK,2,FALSE()),FALSE())</f>
        <v> </v>
      </c>
      <c r="E218" s="40" t="n">
        <f aca="false">VLOOKUP($A218,SWAPLOOK,HLOOKUP(E$2,SWAPLOOK,2,FALSE()),FALSE())</f>
        <v>2.149</v>
      </c>
      <c r="F218" s="40"/>
      <c r="G218" s="40"/>
      <c r="H218" s="40" t="n">
        <v>2.149</v>
      </c>
      <c r="I218" s="40" t="n">
        <v>2.1915</v>
      </c>
      <c r="J218" s="40" t="n">
        <v>1.939</v>
      </c>
      <c r="K218" s="40" t="n">
        <v>1.909</v>
      </c>
      <c r="L218" s="40" t="n">
        <v>1.609</v>
      </c>
      <c r="M218" s="40" t="n">
        <v>1.9815</v>
      </c>
      <c r="N218" s="40" t="n">
        <v>2.124</v>
      </c>
      <c r="O218" s="40" t="s">
        <v>233</v>
      </c>
      <c r="P218" s="40" t="s">
        <v>233</v>
      </c>
      <c r="Q218" s="38" t="s">
        <v>233</v>
      </c>
      <c r="R218" s="40" t="s">
        <v>233</v>
      </c>
      <c r="S218" s="40" t="n">
        <v>2.00300008201599</v>
      </c>
      <c r="T218" s="40" t="s">
        <v>233</v>
      </c>
      <c r="V218" s="41" t="n">
        <f aca="false">I218-$H218</f>
        <v>0.0425</v>
      </c>
      <c r="W218" s="41" t="n">
        <f aca="false">J218-$H218</f>
        <v>-0.21</v>
      </c>
      <c r="X218" s="41" t="n">
        <f aca="false">K218-$H218</f>
        <v>-0.24</v>
      </c>
      <c r="Y218" s="41" t="n">
        <f aca="false">L218-$H218</f>
        <v>-0.54</v>
      </c>
      <c r="Z218" s="41" t="n">
        <f aca="false">M218-$H218</f>
        <v>-0.1675</v>
      </c>
      <c r="AA218" s="41" t="n">
        <f aca="false">N218-$H218</f>
        <v>-0.0249999999999999</v>
      </c>
      <c r="AB218" s="41"/>
      <c r="AC218" s="41"/>
      <c r="AD218" s="41"/>
      <c r="AE218" s="41"/>
      <c r="AF218" s="41" t="n">
        <f aca="false">S218-$H218</f>
        <v>-0.145999917984009</v>
      </c>
      <c r="AG218" s="41"/>
    </row>
    <row r="219" customFormat="false" ht="12.75" hidden="false" customHeight="false" outlineLevel="0" collapsed="false">
      <c r="A219" s="39" t="n">
        <v>35597</v>
      </c>
      <c r="B219" s="40" t="s">
        <v>162</v>
      </c>
      <c r="C219" s="40" t="e">
        <f aca="false">IF(SWAPFIXED="FIXED",D219,D219-E219)</f>
        <v>#VALUE!</v>
      </c>
      <c r="D219" s="40" t="str">
        <f aca="false">VLOOKUP($A219,SWAPLOOK,HLOOKUP(D$2,SWAPLOOK,2,FALSE()),FALSE())</f>
        <v> </v>
      </c>
      <c r="E219" s="40" t="n">
        <f aca="false">VLOOKUP($A219,SWAPLOOK,HLOOKUP(E$2,SWAPLOOK,2,FALSE()),FALSE())</f>
        <v>2.147</v>
      </c>
      <c r="F219" s="40"/>
      <c r="G219" s="40"/>
      <c r="H219" s="40" t="n">
        <v>2.147</v>
      </c>
      <c r="I219" s="40" t="n">
        <v>2.187</v>
      </c>
      <c r="J219" s="40" t="n">
        <v>1.947</v>
      </c>
      <c r="K219" s="40" t="n">
        <v>1.902</v>
      </c>
      <c r="L219" s="40" t="n">
        <v>1.597</v>
      </c>
      <c r="M219" s="40" t="n">
        <v>1.9795</v>
      </c>
      <c r="N219" s="40" t="n">
        <v>2.1245</v>
      </c>
      <c r="O219" s="40" t="s">
        <v>233</v>
      </c>
      <c r="P219" s="40" t="s">
        <v>233</v>
      </c>
      <c r="Q219" s="38" t="s">
        <v>233</v>
      </c>
      <c r="R219" s="40" t="s">
        <v>233</v>
      </c>
      <c r="S219" s="40" t="n">
        <v>2.00999991607666</v>
      </c>
      <c r="T219" s="40" t="s">
        <v>233</v>
      </c>
      <c r="V219" s="41" t="n">
        <f aca="false">I219-$H219</f>
        <v>0.04</v>
      </c>
      <c r="W219" s="41" t="n">
        <f aca="false">J219-$H219</f>
        <v>-0.2</v>
      </c>
      <c r="X219" s="41" t="n">
        <f aca="false">K219-$H219</f>
        <v>-0.245</v>
      </c>
      <c r="Y219" s="41" t="n">
        <f aca="false">L219-$H219</f>
        <v>-0.55</v>
      </c>
      <c r="Z219" s="41" t="n">
        <f aca="false">M219-$H219</f>
        <v>-0.1675</v>
      </c>
      <c r="AA219" s="41" t="n">
        <f aca="false">N219-$H219</f>
        <v>-0.0225</v>
      </c>
      <c r="AB219" s="41"/>
      <c r="AC219" s="41"/>
      <c r="AD219" s="41"/>
      <c r="AE219" s="41"/>
      <c r="AF219" s="41" t="n">
        <f aca="false">S219-$H219</f>
        <v>-0.13700008392334</v>
      </c>
      <c r="AG219" s="41"/>
    </row>
    <row r="220" customFormat="false" ht="12.75" hidden="false" customHeight="false" outlineLevel="0" collapsed="false">
      <c r="A220" s="39" t="n">
        <v>35598</v>
      </c>
      <c r="B220" s="40" t="s">
        <v>162</v>
      </c>
      <c r="C220" s="40" t="e">
        <f aca="false">IF(SWAPFIXED="FIXED",D220,D220-E220)</f>
        <v>#VALUE!</v>
      </c>
      <c r="D220" s="40" t="str">
        <f aca="false">VLOOKUP($A220,SWAPLOOK,HLOOKUP(D$2,SWAPLOOK,2,FALSE()),FALSE())</f>
        <v> </v>
      </c>
      <c r="E220" s="40" t="n">
        <f aca="false">VLOOKUP($A220,SWAPLOOK,HLOOKUP(E$2,SWAPLOOK,2,FALSE()),FALSE())</f>
        <v>2.159</v>
      </c>
      <c r="F220" s="40"/>
      <c r="G220" s="40"/>
      <c r="H220" s="40" t="n">
        <v>2.159</v>
      </c>
      <c r="I220" s="40" t="n">
        <v>2.199</v>
      </c>
      <c r="J220" s="40" t="n">
        <v>1.954</v>
      </c>
      <c r="K220" s="40" t="n">
        <v>1.909</v>
      </c>
      <c r="L220" s="40" t="n">
        <v>1.594</v>
      </c>
      <c r="M220" s="40" t="n">
        <v>1.989</v>
      </c>
      <c r="N220" s="40" t="n">
        <v>2.1365</v>
      </c>
      <c r="O220" s="40" t="s">
        <v>233</v>
      </c>
      <c r="P220" s="40" t="s">
        <v>233</v>
      </c>
      <c r="Q220" s="38" t="s">
        <v>233</v>
      </c>
      <c r="R220" s="40" t="s">
        <v>233</v>
      </c>
      <c r="S220" s="40" t="n">
        <v>2.01899989509583</v>
      </c>
      <c r="T220" s="40" t="s">
        <v>233</v>
      </c>
      <c r="V220" s="41" t="n">
        <f aca="false">I220-$H220</f>
        <v>0.04</v>
      </c>
      <c r="W220" s="41" t="n">
        <f aca="false">J220-$H220</f>
        <v>-0.205</v>
      </c>
      <c r="X220" s="41" t="n">
        <f aca="false">K220-$H220</f>
        <v>-0.25</v>
      </c>
      <c r="Y220" s="41" t="n">
        <f aca="false">L220-$H220</f>
        <v>-0.565</v>
      </c>
      <c r="Z220" s="41" t="n">
        <f aca="false">M220-$H220</f>
        <v>-0.17</v>
      </c>
      <c r="AA220" s="41" t="n">
        <f aca="false">N220-$H220</f>
        <v>-0.0225</v>
      </c>
      <c r="AB220" s="41"/>
      <c r="AC220" s="41"/>
      <c r="AD220" s="41"/>
      <c r="AE220" s="41"/>
      <c r="AF220" s="41" t="n">
        <f aca="false">S220-$H220</f>
        <v>-0.140000104904175</v>
      </c>
      <c r="AG220" s="41"/>
    </row>
    <row r="221" customFormat="false" ht="12.75" hidden="false" customHeight="false" outlineLevel="0" collapsed="false">
      <c r="A221" s="39" t="n">
        <v>35599</v>
      </c>
      <c r="B221" s="40" t="s">
        <v>162</v>
      </c>
      <c r="C221" s="40" t="e">
        <f aca="false">IF(SWAPFIXED="FIXED",D221,D221-E221)</f>
        <v>#VALUE!</v>
      </c>
      <c r="D221" s="40" t="str">
        <f aca="false">VLOOKUP($A221,SWAPLOOK,HLOOKUP(D$2,SWAPLOOK,2,FALSE()),FALSE())</f>
        <v> </v>
      </c>
      <c r="E221" s="40" t="n">
        <f aca="false">VLOOKUP($A221,SWAPLOOK,HLOOKUP(E$2,SWAPLOOK,2,FALSE()),FALSE())</f>
        <v>2.171</v>
      </c>
      <c r="F221" s="40"/>
      <c r="G221" s="40"/>
      <c r="H221" s="40" t="n">
        <v>2.171</v>
      </c>
      <c r="I221" s="40" t="n">
        <v>2.216</v>
      </c>
      <c r="J221" s="40" t="n">
        <v>1.9685</v>
      </c>
      <c r="K221" s="40" t="n">
        <v>1.916</v>
      </c>
      <c r="L221" s="40" t="n">
        <v>1.601</v>
      </c>
      <c r="M221" s="40" t="n">
        <v>1.9985</v>
      </c>
      <c r="N221" s="40" t="n">
        <v>2.1485</v>
      </c>
      <c r="O221" s="40" t="s">
        <v>233</v>
      </c>
      <c r="P221" s="40" t="s">
        <v>233</v>
      </c>
      <c r="Q221" s="38" t="s">
        <v>233</v>
      </c>
      <c r="R221" s="40" t="s">
        <v>233</v>
      </c>
      <c r="S221" s="40" t="n">
        <v>2.01999997711182</v>
      </c>
      <c r="T221" s="40" t="s">
        <v>233</v>
      </c>
      <c r="V221" s="41" t="n">
        <f aca="false">I221-$H221</f>
        <v>0.0449999999999999</v>
      </c>
      <c r="W221" s="41" t="n">
        <f aca="false">J221-$H221</f>
        <v>-0.2025</v>
      </c>
      <c r="X221" s="41" t="n">
        <f aca="false">K221-$H221</f>
        <v>-0.255</v>
      </c>
      <c r="Y221" s="41" t="n">
        <f aca="false">L221-$H221</f>
        <v>-0.57</v>
      </c>
      <c r="Z221" s="41" t="n">
        <f aca="false">M221-$H221</f>
        <v>-0.1725</v>
      </c>
      <c r="AA221" s="41" t="n">
        <f aca="false">N221-$H221</f>
        <v>-0.0225</v>
      </c>
      <c r="AB221" s="41"/>
      <c r="AC221" s="41"/>
      <c r="AD221" s="41"/>
      <c r="AE221" s="41"/>
      <c r="AF221" s="41" t="n">
        <f aca="false">S221-$H221</f>
        <v>-0.151000022888184</v>
      </c>
      <c r="AG221" s="41"/>
    </row>
    <row r="222" customFormat="false" ht="12.75" hidden="false" customHeight="false" outlineLevel="0" collapsed="false">
      <c r="A222" s="39" t="n">
        <v>35600</v>
      </c>
      <c r="B222" s="40" t="s">
        <v>162</v>
      </c>
      <c r="C222" s="40" t="e">
        <f aca="false">IF(SWAPFIXED="FIXED",D222,D222-E222)</f>
        <v>#VALUE!</v>
      </c>
      <c r="D222" s="40" t="str">
        <f aca="false">VLOOKUP($A222,SWAPLOOK,HLOOKUP(D$2,SWAPLOOK,2,FALSE()),FALSE())</f>
        <v> </v>
      </c>
      <c r="E222" s="40" t="n">
        <f aca="false">VLOOKUP($A222,SWAPLOOK,HLOOKUP(E$2,SWAPLOOK,2,FALSE()),FALSE())</f>
        <v>2.221</v>
      </c>
      <c r="F222" s="40"/>
      <c r="G222" s="40"/>
      <c r="H222" s="40" t="n">
        <v>2.221</v>
      </c>
      <c r="I222" s="40" t="n">
        <v>2.266</v>
      </c>
      <c r="J222" s="40" t="n">
        <v>2.016</v>
      </c>
      <c r="K222" s="40" t="n">
        <v>1.986</v>
      </c>
      <c r="L222" s="40" t="n">
        <v>1.581</v>
      </c>
      <c r="M222" s="40" t="n">
        <v>2.0485</v>
      </c>
      <c r="N222" s="40" t="n">
        <v>2.1985</v>
      </c>
      <c r="O222" s="40" t="s">
        <v>233</v>
      </c>
      <c r="P222" s="40" t="s">
        <v>233</v>
      </c>
      <c r="Q222" s="38" t="s">
        <v>233</v>
      </c>
      <c r="R222" s="40" t="s">
        <v>233</v>
      </c>
      <c r="S222" s="40" t="n">
        <v>2.08999995803833</v>
      </c>
      <c r="T222" s="40" t="s">
        <v>233</v>
      </c>
      <c r="V222" s="41" t="n">
        <f aca="false">I222-$H222</f>
        <v>0.0449999999999999</v>
      </c>
      <c r="W222" s="41" t="n">
        <f aca="false">J222-$H222</f>
        <v>-0.205</v>
      </c>
      <c r="X222" s="41" t="n">
        <f aca="false">K222-$H222</f>
        <v>-0.235</v>
      </c>
      <c r="Y222" s="41" t="n">
        <f aca="false">L222-$H222</f>
        <v>-0.64</v>
      </c>
      <c r="Z222" s="41" t="n">
        <f aca="false">M222-$H222</f>
        <v>-0.1725</v>
      </c>
      <c r="AA222" s="41" t="n">
        <f aca="false">N222-$H222</f>
        <v>-0.0225</v>
      </c>
      <c r="AB222" s="41"/>
      <c r="AC222" s="41"/>
      <c r="AD222" s="41"/>
      <c r="AE222" s="41"/>
      <c r="AF222" s="41" t="n">
        <f aca="false">S222-$H222</f>
        <v>-0.13100004196167</v>
      </c>
      <c r="AG222" s="41"/>
    </row>
    <row r="223" customFormat="false" ht="12.75" hidden="false" customHeight="false" outlineLevel="0" collapsed="false">
      <c r="A223" s="39" t="n">
        <v>35601</v>
      </c>
      <c r="B223" s="40" t="s">
        <v>162</v>
      </c>
      <c r="C223" s="40" t="e">
        <f aca="false">IF(SWAPFIXED="FIXED",D223,D223-E223)</f>
        <v>#VALUE!</v>
      </c>
      <c r="D223" s="40" t="str">
        <f aca="false">VLOOKUP($A223,SWAPLOOK,HLOOKUP(D$2,SWAPLOOK,2,FALSE()),FALSE())</f>
        <v> </v>
      </c>
      <c r="E223" s="40" t="n">
        <f aca="false">VLOOKUP($A223,SWAPLOOK,HLOOKUP(E$2,SWAPLOOK,2,FALSE()),FALSE())</f>
        <v>2.235</v>
      </c>
      <c r="F223" s="40"/>
      <c r="G223" s="40"/>
      <c r="H223" s="40" t="n">
        <v>2.235</v>
      </c>
      <c r="I223" s="40" t="n">
        <v>2.28</v>
      </c>
      <c r="J223" s="40" t="n">
        <v>2.035</v>
      </c>
      <c r="K223" s="40" t="n">
        <v>1.98</v>
      </c>
      <c r="L223" s="40" t="n">
        <v>1.625</v>
      </c>
      <c r="M223" s="40" t="n">
        <v>2.0625</v>
      </c>
      <c r="N223" s="40" t="n">
        <v>2.2125</v>
      </c>
      <c r="O223" s="40" t="s">
        <v>233</v>
      </c>
      <c r="P223" s="40" t="s">
        <v>233</v>
      </c>
      <c r="Q223" s="38" t="s">
        <v>233</v>
      </c>
      <c r="R223" s="40" t="s">
        <v>233</v>
      </c>
      <c r="S223" s="40" t="n">
        <v>2.1</v>
      </c>
      <c r="T223" s="40" t="s">
        <v>233</v>
      </c>
      <c r="V223" s="41" t="n">
        <f aca="false">I223-$H223</f>
        <v>0.0449999999999999</v>
      </c>
      <c r="W223" s="41" t="n">
        <f aca="false">J223-$H223</f>
        <v>-0.2</v>
      </c>
      <c r="X223" s="41" t="n">
        <f aca="false">K223-$H223</f>
        <v>-0.255</v>
      </c>
      <c r="Y223" s="41" t="n">
        <f aca="false">L223-$H223</f>
        <v>-0.61</v>
      </c>
      <c r="Z223" s="41" t="n">
        <f aca="false">M223-$H223</f>
        <v>-0.1725</v>
      </c>
      <c r="AA223" s="41" t="n">
        <f aca="false">N223-$H223</f>
        <v>-0.0225</v>
      </c>
      <c r="AB223" s="41"/>
      <c r="AC223" s="41"/>
      <c r="AD223" s="41"/>
      <c r="AE223" s="41"/>
      <c r="AF223" s="41" t="n">
        <f aca="false">S223-$H223</f>
        <v>-0.135</v>
      </c>
      <c r="AG223" s="41"/>
    </row>
    <row r="224" customFormat="false" ht="12.75" hidden="false" customHeight="false" outlineLevel="0" collapsed="false">
      <c r="A224" s="39" t="n">
        <v>35604</v>
      </c>
      <c r="B224" s="40" t="s">
        <v>162</v>
      </c>
      <c r="C224" s="40" t="e">
        <f aca="false">IF(SWAPFIXED="FIXED",D224,D224-E224)</f>
        <v>#VALUE!</v>
      </c>
      <c r="D224" s="40" t="str">
        <f aca="false">VLOOKUP($A224,SWAPLOOK,HLOOKUP(D$2,SWAPLOOK,2,FALSE()),FALSE())</f>
        <v> </v>
      </c>
      <c r="E224" s="40" t="n">
        <f aca="false">VLOOKUP($A224,SWAPLOOK,HLOOKUP(E$2,SWAPLOOK,2,FALSE()),FALSE())</f>
        <v>2.246</v>
      </c>
      <c r="F224" s="40"/>
      <c r="G224" s="40"/>
      <c r="H224" s="40" t="n">
        <v>2.246</v>
      </c>
      <c r="I224" s="40" t="n">
        <v>2.291</v>
      </c>
      <c r="J224" s="40" t="n">
        <v>2.046</v>
      </c>
      <c r="K224" s="40" t="n">
        <v>2.001</v>
      </c>
      <c r="L224" s="40" t="n">
        <v>1.526</v>
      </c>
      <c r="M224" s="40" t="n">
        <v>2.0735</v>
      </c>
      <c r="N224" s="40" t="n">
        <v>2.221</v>
      </c>
      <c r="O224" s="40" t="s">
        <v>233</v>
      </c>
      <c r="P224" s="40" t="s">
        <v>233</v>
      </c>
      <c r="Q224" s="38" t="s">
        <v>233</v>
      </c>
      <c r="R224" s="40" t="s">
        <v>233</v>
      </c>
      <c r="S224" s="40" t="n">
        <v>2.11999983406067</v>
      </c>
      <c r="T224" s="40" t="s">
        <v>233</v>
      </c>
      <c r="V224" s="41" t="n">
        <f aca="false">I224-$H224</f>
        <v>0.0449999999999999</v>
      </c>
      <c r="W224" s="41" t="n">
        <f aca="false">J224-$H224</f>
        <v>-0.2</v>
      </c>
      <c r="X224" s="41" t="n">
        <f aca="false">K224-$H224</f>
        <v>-0.245</v>
      </c>
      <c r="Y224" s="41" t="n">
        <f aca="false">L224-$H224</f>
        <v>-0.72</v>
      </c>
      <c r="Z224" s="41" t="n">
        <f aca="false">M224-$H224</f>
        <v>-0.1725</v>
      </c>
      <c r="AA224" s="41" t="n">
        <f aca="false">N224-$H224</f>
        <v>-0.0249999999999999</v>
      </c>
      <c r="AB224" s="41"/>
      <c r="AC224" s="41"/>
      <c r="AD224" s="41"/>
      <c r="AE224" s="41"/>
      <c r="AF224" s="41" t="n">
        <f aca="false">S224-$H224</f>
        <v>-0.126000165939331</v>
      </c>
      <c r="AG224" s="41"/>
    </row>
    <row r="225" customFormat="false" ht="12.75" hidden="false" customHeight="false" outlineLevel="0" collapsed="false">
      <c r="A225" s="39" t="n">
        <v>35605</v>
      </c>
      <c r="B225" s="40" t="s">
        <v>162</v>
      </c>
      <c r="C225" s="40" t="e">
        <f aca="false">IF(SWAPFIXED="FIXED",D225,D225-E225)</f>
        <v>#VALUE!</v>
      </c>
      <c r="D225" s="40" t="str">
        <f aca="false">VLOOKUP($A225,SWAPLOOK,HLOOKUP(D$2,SWAPLOOK,2,FALSE()),FALSE())</f>
        <v> </v>
      </c>
      <c r="E225" s="40" t="n">
        <f aca="false">VLOOKUP($A225,SWAPLOOK,HLOOKUP(E$2,SWAPLOOK,2,FALSE()),FALSE())</f>
        <v>2.286</v>
      </c>
      <c r="F225" s="40"/>
      <c r="G225" s="40"/>
      <c r="H225" s="40" t="n">
        <v>2.286</v>
      </c>
      <c r="I225" s="40" t="n">
        <v>2.331</v>
      </c>
      <c r="J225" s="40" t="n">
        <v>2.076</v>
      </c>
      <c r="K225" s="40" t="n">
        <v>2.021</v>
      </c>
      <c r="L225" s="40" t="n">
        <v>1.506</v>
      </c>
      <c r="M225" s="40" t="n">
        <v>2.111</v>
      </c>
      <c r="N225" s="40" t="n">
        <v>2.261</v>
      </c>
      <c r="O225" s="40" t="s">
        <v>233</v>
      </c>
      <c r="P225" s="40" t="s">
        <v>233</v>
      </c>
      <c r="Q225" s="38" t="s">
        <v>233</v>
      </c>
      <c r="R225" s="40" t="s">
        <v>233</v>
      </c>
      <c r="S225" s="40" t="n">
        <v>2.14899991607666</v>
      </c>
      <c r="T225" s="40" t="s">
        <v>233</v>
      </c>
      <c r="V225" s="41" t="n">
        <f aca="false">I225-$H225</f>
        <v>0.0449999999999999</v>
      </c>
      <c r="W225" s="41" t="n">
        <f aca="false">J225-$H225</f>
        <v>-0.21</v>
      </c>
      <c r="X225" s="41" t="n">
        <f aca="false">K225-$H225</f>
        <v>-0.265</v>
      </c>
      <c r="Y225" s="41" t="n">
        <f aca="false">L225-$H225</f>
        <v>-0.78</v>
      </c>
      <c r="Z225" s="41" t="n">
        <f aca="false">M225-$H225</f>
        <v>-0.175</v>
      </c>
      <c r="AA225" s="41" t="n">
        <f aca="false">N225-$H225</f>
        <v>-0.0249999999999999</v>
      </c>
      <c r="AB225" s="41"/>
      <c r="AC225" s="41"/>
      <c r="AD225" s="41"/>
      <c r="AE225" s="41"/>
      <c r="AF225" s="41" t="n">
        <f aca="false">S225-$H225</f>
        <v>-0.13700008392334</v>
      </c>
      <c r="AG225" s="41"/>
    </row>
    <row r="226" customFormat="false" ht="12.75" hidden="false" customHeight="false" outlineLevel="0" collapsed="false">
      <c r="A226" s="39" t="n">
        <v>35606</v>
      </c>
      <c r="B226" s="40" t="s">
        <v>162</v>
      </c>
      <c r="C226" s="40" t="e">
        <f aca="false">IF(SWAPFIXED="FIXED",D226,D226-E226)</f>
        <v>#VALUE!</v>
      </c>
      <c r="D226" s="40" t="str">
        <f aca="false">VLOOKUP($A226,SWAPLOOK,HLOOKUP(D$2,SWAPLOOK,2,FALSE()),FALSE())</f>
        <v> </v>
      </c>
      <c r="E226" s="40" t="n">
        <f aca="false">VLOOKUP($A226,SWAPLOOK,HLOOKUP(E$2,SWAPLOOK,2,FALSE()),FALSE())</f>
        <v>2.227</v>
      </c>
      <c r="F226" s="40"/>
      <c r="G226" s="40"/>
      <c r="H226" s="40" t="n">
        <v>2.227</v>
      </c>
      <c r="I226" s="40" t="n">
        <v>2.2595</v>
      </c>
      <c r="J226" s="40" t="n">
        <v>2.027</v>
      </c>
      <c r="K226" s="40" t="n">
        <v>1.957</v>
      </c>
      <c r="L226" s="40" t="n">
        <v>1.457</v>
      </c>
      <c r="M226" s="40" t="n">
        <v>2.052</v>
      </c>
      <c r="N226" s="40" t="n">
        <v>2.1995</v>
      </c>
      <c r="O226" s="40" t="s">
        <v>233</v>
      </c>
      <c r="P226" s="40" t="s">
        <v>233</v>
      </c>
      <c r="Q226" s="38" t="s">
        <v>233</v>
      </c>
      <c r="R226" s="40" t="s">
        <v>233</v>
      </c>
      <c r="S226" s="40" t="n">
        <v>2.13299989891052</v>
      </c>
      <c r="T226" s="40" t="s">
        <v>233</v>
      </c>
      <c r="V226" s="41" t="n">
        <f aca="false">I226-$H226</f>
        <v>0.0325000000000002</v>
      </c>
      <c r="W226" s="41" t="n">
        <f aca="false">J226-$H226</f>
        <v>-0.2</v>
      </c>
      <c r="X226" s="41" t="n">
        <f aca="false">K226-$H226</f>
        <v>-0.27</v>
      </c>
      <c r="Y226" s="41" t="n">
        <f aca="false">L226-$H226</f>
        <v>-0.77</v>
      </c>
      <c r="Z226" s="41" t="n">
        <f aca="false">M226-$H226</f>
        <v>-0.175</v>
      </c>
      <c r="AA226" s="41" t="n">
        <f aca="false">N226-$H226</f>
        <v>-0.0274999999999999</v>
      </c>
      <c r="AB226" s="41"/>
      <c r="AC226" s="41"/>
      <c r="AD226" s="41"/>
      <c r="AE226" s="41"/>
      <c r="AF226" s="41" t="n">
        <f aca="false">S226-$H226</f>
        <v>-0.0940001010894775</v>
      </c>
      <c r="AG226" s="41"/>
    </row>
    <row r="227" customFormat="false" ht="12.75" hidden="false" customHeight="false" outlineLevel="0" collapsed="false">
      <c r="A227" s="39" t="n">
        <v>35607</v>
      </c>
      <c r="B227" s="40" t="s">
        <v>162</v>
      </c>
      <c r="C227" s="40" t="e">
        <f aca="false">IF(SWAPFIXED="FIXED",D227,D227-E227)</f>
        <v>#VALUE!</v>
      </c>
      <c r="D227" s="40" t="str">
        <f aca="false">VLOOKUP($A227,SWAPLOOK,HLOOKUP(D$2,SWAPLOOK,2,FALSE()),FALSE())</f>
        <v> </v>
      </c>
      <c r="E227" s="40" t="n">
        <f aca="false">VLOOKUP($A227,SWAPLOOK,HLOOKUP(E$2,SWAPLOOK,2,FALSE()),FALSE())</f>
        <v>2.145</v>
      </c>
      <c r="F227" s="40"/>
      <c r="G227" s="40" t="n">
        <v>1</v>
      </c>
      <c r="H227" s="40" t="n">
        <v>2.145</v>
      </c>
      <c r="I227" s="40" t="n">
        <v>2.18</v>
      </c>
      <c r="J227" s="40" t="n">
        <v>1.99</v>
      </c>
      <c r="K227" s="40" t="n">
        <v>1.915</v>
      </c>
      <c r="L227" s="40" t="n">
        <v>1.445</v>
      </c>
      <c r="M227" s="40" t="n">
        <v>1.9925</v>
      </c>
      <c r="N227" s="40" t="n">
        <v>2.15</v>
      </c>
      <c r="O227" s="40" t="s">
        <v>233</v>
      </c>
      <c r="P227" s="40" t="s">
        <v>233</v>
      </c>
      <c r="Q227" s="38" t="s">
        <v>233</v>
      </c>
      <c r="R227" s="40" t="s">
        <v>233</v>
      </c>
      <c r="S227" s="40" t="n">
        <v>2.13299991607666</v>
      </c>
      <c r="T227" s="40" t="s">
        <v>233</v>
      </c>
      <c r="V227" s="41" t="n">
        <f aca="false">I227-$H227</f>
        <v>0.0350000000000001</v>
      </c>
      <c r="W227" s="41" t="n">
        <f aca="false">J227-$H227</f>
        <v>-0.155</v>
      </c>
      <c r="X227" s="41" t="n">
        <f aca="false">K227-$H227</f>
        <v>-0.23</v>
      </c>
      <c r="Y227" s="41" t="n">
        <f aca="false">L227-$H227</f>
        <v>-0.7</v>
      </c>
      <c r="Z227" s="41" t="n">
        <f aca="false">M227-$H227</f>
        <v>-0.1525</v>
      </c>
      <c r="AA227" s="41" t="n">
        <f aca="false">N227-$H227</f>
        <v>0.00499999999999989</v>
      </c>
      <c r="AB227" s="41"/>
      <c r="AC227" s="41"/>
      <c r="AD227" s="41"/>
      <c r="AE227" s="41"/>
      <c r="AF227" s="41" t="n">
        <f aca="false">S227-$H227</f>
        <v>-0.0120000839233398</v>
      </c>
      <c r="AG227" s="41"/>
    </row>
    <row r="228" customFormat="false" ht="12.75" hidden="false" customHeight="false" outlineLevel="0" collapsed="false">
      <c r="A228" s="39" t="n">
        <v>35608</v>
      </c>
      <c r="B228" s="40" t="s">
        <v>163</v>
      </c>
      <c r="C228" s="40" t="e">
        <f aca="false">IF(SWAPFIXED="FIXED",D228,D228-E228)</f>
        <v>#VALUE!</v>
      </c>
      <c r="D228" s="40" t="str">
        <f aca="false">VLOOKUP($A228,SWAPLOOK,HLOOKUP(D$2,SWAPLOOK,2,FALSE()),FALSE())</f>
        <v> </v>
      </c>
      <c r="E228" s="40" t="n">
        <f aca="false">VLOOKUP($A228,SWAPLOOK,HLOOKUP(E$2,SWAPLOOK,2,FALSE()),FALSE())</f>
        <v>2.139</v>
      </c>
      <c r="F228" s="40"/>
      <c r="G228" s="40"/>
      <c r="H228" s="40" t="n">
        <v>2.139</v>
      </c>
      <c r="I228" s="40" t="n">
        <v>2.181</v>
      </c>
      <c r="J228" s="40" t="n">
        <v>1.944</v>
      </c>
      <c r="K228" s="40" t="n">
        <v>1.904</v>
      </c>
      <c r="L228" s="40" t="n">
        <v>1.479</v>
      </c>
      <c r="M228" s="40" t="n">
        <v>1.969</v>
      </c>
      <c r="N228" s="40" t="n">
        <v>2.117</v>
      </c>
      <c r="O228" s="40" t="s">
        <v>233</v>
      </c>
      <c r="P228" s="40" t="s">
        <v>233</v>
      </c>
      <c r="Q228" s="38" t="s">
        <v>233</v>
      </c>
      <c r="R228" s="40" t="s">
        <v>233</v>
      </c>
      <c r="S228" s="40" t="n">
        <v>2.01500016593933</v>
      </c>
      <c r="T228" s="40" t="s">
        <v>233</v>
      </c>
      <c r="V228" s="41" t="n">
        <f aca="false">I228-$H228</f>
        <v>0.0419999999999998</v>
      </c>
      <c r="W228" s="41" t="n">
        <f aca="false">J228-$H228</f>
        <v>-0.195</v>
      </c>
      <c r="X228" s="41" t="n">
        <f aca="false">K228-$H228</f>
        <v>-0.235</v>
      </c>
      <c r="Y228" s="41" t="n">
        <f aca="false">L228-$H228</f>
        <v>-0.66</v>
      </c>
      <c r="Z228" s="41" t="n">
        <f aca="false">M228-$H228</f>
        <v>-0.17</v>
      </c>
      <c r="AA228" s="41" t="n">
        <f aca="false">N228-$H228</f>
        <v>-0.0219999999999998</v>
      </c>
      <c r="AB228" s="41"/>
      <c r="AC228" s="41"/>
      <c r="AD228" s="41"/>
      <c r="AE228" s="41"/>
      <c r="AF228" s="41" t="n">
        <f aca="false">S228-$H228</f>
        <v>-0.123999834060669</v>
      </c>
      <c r="AG228" s="41"/>
    </row>
    <row r="229" customFormat="false" ht="12.75" hidden="false" customHeight="false" outlineLevel="0" collapsed="false">
      <c r="A229" s="39" t="n">
        <v>35611</v>
      </c>
      <c r="B229" s="40" t="s">
        <v>163</v>
      </c>
      <c r="C229" s="40" t="e">
        <f aca="false">IF(SWAPFIXED="FIXED",D229,D229-E229)</f>
        <v>#VALUE!</v>
      </c>
      <c r="D229" s="40" t="str">
        <f aca="false">VLOOKUP($A229,SWAPLOOK,HLOOKUP(D$2,SWAPLOOK,2,FALSE()),FALSE())</f>
        <v> </v>
      </c>
      <c r="E229" s="40" t="n">
        <f aca="false">VLOOKUP($A229,SWAPLOOK,HLOOKUP(E$2,SWAPLOOK,2,FALSE()),FALSE())</f>
        <v>2.139</v>
      </c>
      <c r="F229" s="40"/>
      <c r="G229" s="40"/>
      <c r="H229" s="40" t="n">
        <v>2.139</v>
      </c>
      <c r="I229" s="40" t="n">
        <v>2.181</v>
      </c>
      <c r="J229" s="40" t="n">
        <v>1.939</v>
      </c>
      <c r="K229" s="40" t="n">
        <v>1.919</v>
      </c>
      <c r="L229" s="40" t="n">
        <v>1.449</v>
      </c>
      <c r="M229" s="40" t="n">
        <v>1.969</v>
      </c>
      <c r="N229" s="40" t="n">
        <v>2.117</v>
      </c>
      <c r="O229" s="40" t="s">
        <v>233</v>
      </c>
      <c r="P229" s="40" t="s">
        <v>233</v>
      </c>
      <c r="Q229" s="38" t="s">
        <v>233</v>
      </c>
      <c r="R229" s="40" t="s">
        <v>233</v>
      </c>
      <c r="S229" s="40" t="n">
        <v>2.02000004196167</v>
      </c>
      <c r="T229" s="40" t="s">
        <v>233</v>
      </c>
      <c r="V229" s="41" t="n">
        <f aca="false">I229-$H229</f>
        <v>0.0419999999999998</v>
      </c>
      <c r="W229" s="41" t="n">
        <f aca="false">J229-$H229</f>
        <v>-0.2</v>
      </c>
      <c r="X229" s="41" t="n">
        <f aca="false">K229-$H229</f>
        <v>-0.22</v>
      </c>
      <c r="Y229" s="41" t="n">
        <f aca="false">L229-$H229</f>
        <v>-0.69</v>
      </c>
      <c r="Z229" s="41" t="n">
        <f aca="false">M229-$H229</f>
        <v>-0.17</v>
      </c>
      <c r="AA229" s="41" t="n">
        <f aca="false">N229-$H229</f>
        <v>-0.0219999999999998</v>
      </c>
      <c r="AB229" s="41"/>
      <c r="AC229" s="41"/>
      <c r="AD229" s="41"/>
      <c r="AE229" s="41"/>
      <c r="AF229" s="41" t="n">
        <f aca="false">S229-$H229</f>
        <v>-0.11899995803833</v>
      </c>
      <c r="AG229" s="41"/>
    </row>
    <row r="230" customFormat="false" ht="12.75" hidden="false" customHeight="false" outlineLevel="0" collapsed="false">
      <c r="A230" s="39" t="n">
        <v>35612</v>
      </c>
      <c r="B230" s="40" t="s">
        <v>163</v>
      </c>
      <c r="C230" s="40" t="e">
        <f aca="false">IF(SWAPFIXED="FIXED",D230,D230-E230)</f>
        <v>#VALUE!</v>
      </c>
      <c r="D230" s="40" t="str">
        <f aca="false">VLOOKUP($A230,SWAPLOOK,HLOOKUP(D$2,SWAPLOOK,2,FALSE()),FALSE())</f>
        <v> </v>
      </c>
      <c r="E230" s="40" t="n">
        <f aca="false">VLOOKUP($A230,SWAPLOOK,HLOOKUP(E$2,SWAPLOOK,2,FALSE()),FALSE())</f>
        <v>2.11</v>
      </c>
      <c r="F230" s="40"/>
      <c r="G230" s="40"/>
      <c r="H230" s="40" t="n">
        <v>2.11</v>
      </c>
      <c r="I230" s="40" t="n">
        <v>2.155</v>
      </c>
      <c r="J230" s="40" t="n">
        <v>1.925</v>
      </c>
      <c r="K230" s="40" t="n">
        <v>1.91</v>
      </c>
      <c r="L230" s="40" t="n">
        <v>1.39</v>
      </c>
      <c r="M230" s="40" t="n">
        <v>1.945</v>
      </c>
      <c r="N230" s="40" t="n">
        <v>2.0925</v>
      </c>
      <c r="O230" s="40" t="s">
        <v>233</v>
      </c>
      <c r="P230" s="40" t="s">
        <v>233</v>
      </c>
      <c r="Q230" s="38" t="s">
        <v>233</v>
      </c>
      <c r="R230" s="40" t="s">
        <v>233</v>
      </c>
      <c r="S230" s="40" t="n">
        <v>1.98200009822845</v>
      </c>
      <c r="T230" s="40" t="s">
        <v>233</v>
      </c>
      <c r="V230" s="41" t="n">
        <f aca="false">I230-$H230</f>
        <v>0.0449999999999999</v>
      </c>
      <c r="W230" s="41" t="n">
        <f aca="false">J230-$H230</f>
        <v>-0.185</v>
      </c>
      <c r="X230" s="41" t="n">
        <f aca="false">K230-$H230</f>
        <v>-0.2</v>
      </c>
      <c r="Y230" s="41" t="n">
        <f aca="false">L230-$H230</f>
        <v>-0.72</v>
      </c>
      <c r="Z230" s="41" t="n">
        <f aca="false">M230-$H230</f>
        <v>-0.165</v>
      </c>
      <c r="AA230" s="41" t="n">
        <f aca="false">N230-$H230</f>
        <v>-0.0175000000000001</v>
      </c>
      <c r="AB230" s="41"/>
      <c r="AC230" s="41"/>
      <c r="AD230" s="41"/>
      <c r="AE230" s="41"/>
      <c r="AF230" s="41" t="n">
        <f aca="false">S230-$H230</f>
        <v>-0.127999901771545</v>
      </c>
      <c r="AG230" s="41"/>
    </row>
    <row r="231" customFormat="false" ht="12.75" hidden="false" customHeight="false" outlineLevel="0" collapsed="false">
      <c r="A231" s="39" t="n">
        <v>35613</v>
      </c>
      <c r="B231" s="40" t="s">
        <v>163</v>
      </c>
      <c r="C231" s="40" t="e">
        <f aca="false">IF(SWAPFIXED="FIXED",D231,D231-E231)</f>
        <v>#VALUE!</v>
      </c>
      <c r="D231" s="40" t="str">
        <f aca="false">VLOOKUP($A231,SWAPLOOK,HLOOKUP(D$2,SWAPLOOK,2,FALSE()),FALSE())</f>
        <v> </v>
      </c>
      <c r="E231" s="40" t="n">
        <f aca="false">VLOOKUP($A231,SWAPLOOK,HLOOKUP(E$2,SWAPLOOK,2,FALSE()),FALSE())</f>
        <v>2.067</v>
      </c>
      <c r="F231" s="40"/>
      <c r="G231" s="40"/>
      <c r="H231" s="40" t="n">
        <v>2.067</v>
      </c>
      <c r="I231" s="40" t="n">
        <v>2.1145</v>
      </c>
      <c r="J231" s="40" t="n">
        <v>1.8845</v>
      </c>
      <c r="K231" s="40" t="n">
        <v>1.847</v>
      </c>
      <c r="L231" s="40" t="n">
        <v>1.352</v>
      </c>
      <c r="M231" s="40" t="n">
        <v>1.902</v>
      </c>
      <c r="N231" s="40" t="n">
        <v>2.0495</v>
      </c>
      <c r="O231" s="40" t="s">
        <v>233</v>
      </c>
      <c r="P231" s="40" t="s">
        <v>233</v>
      </c>
      <c r="Q231" s="38" t="s">
        <v>233</v>
      </c>
      <c r="R231" s="40" t="s">
        <v>233</v>
      </c>
      <c r="S231" s="40" t="n">
        <v>1.95000013542175</v>
      </c>
      <c r="T231" s="40" t="s">
        <v>233</v>
      </c>
      <c r="V231" s="41" t="n">
        <f aca="false">I231-$H231</f>
        <v>0.0474999999999999</v>
      </c>
      <c r="W231" s="41" t="n">
        <f aca="false">J231-$H231</f>
        <v>-0.1825</v>
      </c>
      <c r="X231" s="41" t="n">
        <f aca="false">K231-$H231</f>
        <v>-0.22</v>
      </c>
      <c r="Y231" s="41" t="n">
        <f aca="false">L231-$H231</f>
        <v>-0.715</v>
      </c>
      <c r="Z231" s="41" t="n">
        <f aca="false">M231-$H231</f>
        <v>-0.165</v>
      </c>
      <c r="AA231" s="41" t="n">
        <f aca="false">N231-$H231</f>
        <v>-0.0175000000000001</v>
      </c>
      <c r="AB231" s="41"/>
      <c r="AC231" s="41"/>
      <c r="AD231" s="41"/>
      <c r="AE231" s="41"/>
      <c r="AF231" s="41" t="n">
        <f aca="false">S231-$H231</f>
        <v>-0.116999864578247</v>
      </c>
      <c r="AG231" s="41"/>
    </row>
    <row r="232" customFormat="false" ht="12.75" hidden="false" customHeight="false" outlineLevel="0" collapsed="false">
      <c r="A232" s="39" t="n">
        <v>35614</v>
      </c>
      <c r="B232" s="40" t="s">
        <v>163</v>
      </c>
      <c r="C232" s="40" t="e">
        <f aca="false">IF(SWAPFIXED="FIXED",D232,D232-E232)</f>
        <v>#VALUE!</v>
      </c>
      <c r="D232" s="40" t="str">
        <f aca="false">VLOOKUP($A232,SWAPLOOK,HLOOKUP(D$2,SWAPLOOK,2,FALSE()),FALSE())</f>
        <v> </v>
      </c>
      <c r="E232" s="40" t="n">
        <f aca="false">VLOOKUP($A232,SWAPLOOK,HLOOKUP(E$2,SWAPLOOK,2,FALSE()),FALSE())</f>
        <v>2.103</v>
      </c>
      <c r="F232" s="40"/>
      <c r="G232" s="40"/>
      <c r="H232" s="40" t="n">
        <v>2.103</v>
      </c>
      <c r="I232" s="40" t="n">
        <v>2.1505</v>
      </c>
      <c r="J232" s="40" t="n">
        <v>1.928</v>
      </c>
      <c r="K232" s="40" t="n">
        <v>1.888</v>
      </c>
      <c r="L232" s="40" t="n">
        <v>1.353</v>
      </c>
      <c r="M232" s="40" t="n">
        <v>1.9405</v>
      </c>
      <c r="N232" s="40" t="n">
        <v>2.0855</v>
      </c>
      <c r="O232" s="40" t="s">
        <v>233</v>
      </c>
      <c r="P232" s="40" t="s">
        <v>233</v>
      </c>
      <c r="Q232" s="38" t="s">
        <v>233</v>
      </c>
      <c r="R232" s="40" t="s">
        <v>233</v>
      </c>
      <c r="S232" s="40" t="n">
        <v>1.97200007724762</v>
      </c>
      <c r="T232" s="40" t="s">
        <v>233</v>
      </c>
      <c r="V232" s="41" t="n">
        <f aca="false">I232-$H232</f>
        <v>0.0474999999999999</v>
      </c>
      <c r="W232" s="41" t="n">
        <f aca="false">J232-$H232</f>
        <v>-0.175</v>
      </c>
      <c r="X232" s="41" t="n">
        <f aca="false">K232-$H232</f>
        <v>-0.215</v>
      </c>
      <c r="Y232" s="41" t="n">
        <f aca="false">L232-$H232</f>
        <v>-0.75</v>
      </c>
      <c r="Z232" s="41" t="n">
        <f aca="false">M232-$H232</f>
        <v>-0.1625</v>
      </c>
      <c r="AA232" s="41" t="n">
        <f aca="false">N232-$H232</f>
        <v>-0.0175000000000001</v>
      </c>
      <c r="AB232" s="41"/>
      <c r="AC232" s="41"/>
      <c r="AD232" s="41"/>
      <c r="AE232" s="41"/>
      <c r="AF232" s="41" t="n">
        <f aca="false">S232-$H232</f>
        <v>-0.13099992275238</v>
      </c>
      <c r="AG232" s="41"/>
    </row>
    <row r="233" customFormat="false" ht="12.75" hidden="false" customHeight="false" outlineLevel="0" collapsed="false">
      <c r="A233" s="39" t="n">
        <v>35618</v>
      </c>
      <c r="B233" s="40" t="s">
        <v>163</v>
      </c>
      <c r="C233" s="40" t="e">
        <f aca="false">IF(SWAPFIXED="FIXED",D233,D233-E233)</f>
        <v>#VALUE!</v>
      </c>
      <c r="D233" s="40" t="str">
        <f aca="false">VLOOKUP($A233,SWAPLOOK,HLOOKUP(D$2,SWAPLOOK,2,FALSE()),FALSE())</f>
        <v> </v>
      </c>
      <c r="E233" s="40" t="n">
        <f aca="false">VLOOKUP($A233,SWAPLOOK,HLOOKUP(E$2,SWAPLOOK,2,FALSE()),FALSE())</f>
        <v>2.068</v>
      </c>
      <c r="F233" s="40"/>
      <c r="G233" s="40"/>
      <c r="H233" s="40" t="n">
        <v>2.068</v>
      </c>
      <c r="I233" s="40" t="n">
        <v>2.1155</v>
      </c>
      <c r="J233" s="40" t="n">
        <v>1.893</v>
      </c>
      <c r="K233" s="40" t="n">
        <v>1.858</v>
      </c>
      <c r="L233" s="40" t="n">
        <v>1.363</v>
      </c>
      <c r="M233" s="40" t="n">
        <v>1.903</v>
      </c>
      <c r="N233" s="40" t="n">
        <v>2.0505</v>
      </c>
      <c r="O233" s="40" t="s">
        <v>233</v>
      </c>
      <c r="P233" s="40" t="s">
        <v>233</v>
      </c>
      <c r="Q233" s="38" t="s">
        <v>233</v>
      </c>
      <c r="R233" s="40" t="s">
        <v>233</v>
      </c>
      <c r="S233" s="40" t="n">
        <v>1.95499996471405</v>
      </c>
      <c r="T233" s="40" t="s">
        <v>233</v>
      </c>
      <c r="V233" s="41" t="n">
        <f aca="false">I233-$H233</f>
        <v>0.0474999999999999</v>
      </c>
      <c r="W233" s="41" t="n">
        <f aca="false">J233-$H233</f>
        <v>-0.175</v>
      </c>
      <c r="X233" s="41" t="n">
        <f aca="false">K233-$H233</f>
        <v>-0.21</v>
      </c>
      <c r="Y233" s="41" t="n">
        <f aca="false">L233-$H233</f>
        <v>-0.705</v>
      </c>
      <c r="Z233" s="41" t="n">
        <f aca="false">M233-$H233</f>
        <v>-0.165</v>
      </c>
      <c r="AA233" s="41" t="n">
        <f aca="false">N233-$H233</f>
        <v>-0.0175000000000001</v>
      </c>
      <c r="AB233" s="41"/>
      <c r="AC233" s="41"/>
      <c r="AD233" s="41"/>
      <c r="AE233" s="41"/>
      <c r="AF233" s="41" t="n">
        <f aca="false">S233-$H233</f>
        <v>-0.11300003528595</v>
      </c>
      <c r="AG233" s="41"/>
    </row>
    <row r="234" customFormat="false" ht="12.75" hidden="false" customHeight="false" outlineLevel="0" collapsed="false">
      <c r="A234" s="39" t="n">
        <v>35619</v>
      </c>
      <c r="B234" s="40" t="s">
        <v>163</v>
      </c>
      <c r="C234" s="40" t="e">
        <f aca="false">IF(SWAPFIXED="FIXED",D234,D234-E234)</f>
        <v>#VALUE!</v>
      </c>
      <c r="D234" s="40" t="str">
        <f aca="false">VLOOKUP($A234,SWAPLOOK,HLOOKUP(D$2,SWAPLOOK,2,FALSE()),FALSE())</f>
        <v> </v>
      </c>
      <c r="E234" s="40" t="n">
        <f aca="false">VLOOKUP($A234,SWAPLOOK,HLOOKUP(E$2,SWAPLOOK,2,FALSE()),FALSE())</f>
        <v>2.116</v>
      </c>
      <c r="F234" s="40"/>
      <c r="G234" s="40"/>
      <c r="H234" s="40" t="n">
        <v>2.116</v>
      </c>
      <c r="I234" s="40" t="n">
        <v>2.166</v>
      </c>
      <c r="J234" s="40" t="n">
        <v>1.931</v>
      </c>
      <c r="K234" s="40" t="n">
        <v>1.901</v>
      </c>
      <c r="L234" s="40" t="n">
        <v>1.376</v>
      </c>
      <c r="M234" s="40" t="n">
        <v>1.956</v>
      </c>
      <c r="N234" s="40" t="n">
        <v>2.103</v>
      </c>
      <c r="O234" s="40" t="s">
        <v>233</v>
      </c>
      <c r="P234" s="40" t="s">
        <v>233</v>
      </c>
      <c r="Q234" s="38" t="s">
        <v>233</v>
      </c>
      <c r="R234" s="40" t="s">
        <v>233</v>
      </c>
      <c r="S234" s="40" t="n">
        <v>2.00500017738342</v>
      </c>
      <c r="T234" s="40" t="s">
        <v>233</v>
      </c>
      <c r="V234" s="41" t="n">
        <f aca="false">I234-$H234</f>
        <v>0.0499999999999998</v>
      </c>
      <c r="W234" s="41" t="n">
        <f aca="false">J234-$H234</f>
        <v>-0.185</v>
      </c>
      <c r="X234" s="41" t="n">
        <f aca="false">K234-$H234</f>
        <v>-0.215</v>
      </c>
      <c r="Y234" s="41" t="n">
        <f aca="false">L234-$H234</f>
        <v>-0.74</v>
      </c>
      <c r="Z234" s="41" t="n">
        <f aca="false">M234-$H234</f>
        <v>-0.16</v>
      </c>
      <c r="AA234" s="41" t="n">
        <f aca="false">N234-$H234</f>
        <v>-0.0129999999999999</v>
      </c>
      <c r="AB234" s="41"/>
      <c r="AC234" s="41"/>
      <c r="AD234" s="41"/>
      <c r="AE234" s="41"/>
      <c r="AF234" s="41" t="n">
        <f aca="false">S234-$H234</f>
        <v>-0.110999822616577</v>
      </c>
      <c r="AG234" s="41"/>
    </row>
    <row r="235" customFormat="false" ht="12.75" hidden="false" customHeight="false" outlineLevel="0" collapsed="false">
      <c r="A235" s="39" t="n">
        <v>35620</v>
      </c>
      <c r="B235" s="40" t="s">
        <v>163</v>
      </c>
      <c r="C235" s="40" t="e">
        <f aca="false">IF(SWAPFIXED="FIXED",D235,D235-E235)</f>
        <v>#VALUE!</v>
      </c>
      <c r="D235" s="40" t="str">
        <f aca="false">VLOOKUP($A235,SWAPLOOK,HLOOKUP(D$2,SWAPLOOK,2,FALSE()),FALSE())</f>
        <v> </v>
      </c>
      <c r="E235" s="40" t="n">
        <f aca="false">VLOOKUP($A235,SWAPLOOK,HLOOKUP(E$2,SWAPLOOK,2,FALSE()),FALSE())</f>
        <v>2.098</v>
      </c>
      <c r="F235" s="40"/>
      <c r="G235" s="40"/>
      <c r="H235" s="40" t="n">
        <v>2.098</v>
      </c>
      <c r="I235" s="40" t="n">
        <v>2.1505</v>
      </c>
      <c r="J235" s="40" t="n">
        <v>1.923</v>
      </c>
      <c r="K235" s="40" t="n">
        <v>1.903</v>
      </c>
      <c r="L235" s="40" t="n">
        <v>1.393</v>
      </c>
      <c r="M235" s="40" t="n">
        <v>1.938</v>
      </c>
      <c r="N235" s="40" t="n">
        <v>2.0855</v>
      </c>
      <c r="O235" s="40" t="s">
        <v>233</v>
      </c>
      <c r="P235" s="40" t="s">
        <v>233</v>
      </c>
      <c r="Q235" s="38" t="s">
        <v>233</v>
      </c>
      <c r="R235" s="40" t="s">
        <v>233</v>
      </c>
      <c r="S235" s="40" t="n">
        <v>1.98999995994568</v>
      </c>
      <c r="T235" s="40" t="s">
        <v>233</v>
      </c>
      <c r="V235" s="41" t="n">
        <f aca="false">I235-$H235</f>
        <v>0.0525000000000002</v>
      </c>
      <c r="W235" s="41" t="n">
        <f aca="false">J235-$H235</f>
        <v>-0.175</v>
      </c>
      <c r="X235" s="41" t="n">
        <f aca="false">K235-$H235</f>
        <v>-0.195</v>
      </c>
      <c r="Y235" s="41" t="n">
        <f aca="false">L235-$H235</f>
        <v>-0.705</v>
      </c>
      <c r="Z235" s="41" t="n">
        <f aca="false">M235-$H235</f>
        <v>-0.16</v>
      </c>
      <c r="AA235" s="41" t="n">
        <f aca="false">N235-$H235</f>
        <v>-0.0125000000000002</v>
      </c>
      <c r="AB235" s="41"/>
      <c r="AC235" s="41"/>
      <c r="AD235" s="41"/>
      <c r="AE235" s="41"/>
      <c r="AF235" s="41" t="n">
        <f aca="false">S235-$H235</f>
        <v>-0.108000040054321</v>
      </c>
      <c r="AG235" s="41"/>
    </row>
    <row r="236" customFormat="false" ht="12.75" hidden="false" customHeight="false" outlineLevel="0" collapsed="false">
      <c r="A236" s="39" t="n">
        <v>35621</v>
      </c>
      <c r="B236" s="40" t="s">
        <v>163</v>
      </c>
      <c r="C236" s="40" t="e">
        <f aca="false">IF(SWAPFIXED="FIXED",D236,D236-E236)</f>
        <v>#VALUE!</v>
      </c>
      <c r="D236" s="40" t="str">
        <f aca="false">VLOOKUP($A236,SWAPLOOK,HLOOKUP(D$2,SWAPLOOK,2,FALSE()),FALSE())</f>
        <v> </v>
      </c>
      <c r="E236" s="40" t="n">
        <f aca="false">VLOOKUP($A236,SWAPLOOK,HLOOKUP(E$2,SWAPLOOK,2,FALSE()),FALSE())</f>
        <v>2.115</v>
      </c>
      <c r="F236" s="40"/>
      <c r="G236" s="40"/>
      <c r="H236" s="40" t="n">
        <v>2.115</v>
      </c>
      <c r="I236" s="40" t="n">
        <v>2.1675</v>
      </c>
      <c r="J236" s="40" t="n">
        <v>1.95</v>
      </c>
      <c r="K236" s="40" t="n">
        <v>1.93</v>
      </c>
      <c r="L236" s="40" t="n">
        <v>1.445</v>
      </c>
      <c r="M236" s="40" t="n">
        <v>1.96</v>
      </c>
      <c r="N236" s="40" t="n">
        <v>2.1</v>
      </c>
      <c r="O236" s="40" t="s">
        <v>233</v>
      </c>
      <c r="P236" s="40" t="s">
        <v>233</v>
      </c>
      <c r="Q236" s="38" t="s">
        <v>233</v>
      </c>
      <c r="R236" s="40" t="s">
        <v>233</v>
      </c>
      <c r="S236" s="40" t="n">
        <v>2.00500010490418</v>
      </c>
      <c r="T236" s="40" t="s">
        <v>233</v>
      </c>
      <c r="V236" s="41" t="n">
        <f aca="false">I236-$H236</f>
        <v>0.0524999999999998</v>
      </c>
      <c r="W236" s="41" t="n">
        <f aca="false">J236-$H236</f>
        <v>-0.165</v>
      </c>
      <c r="X236" s="41" t="n">
        <f aca="false">K236-$H236</f>
        <v>-0.185</v>
      </c>
      <c r="Y236" s="41" t="n">
        <f aca="false">L236-$H236</f>
        <v>-0.67</v>
      </c>
      <c r="Z236" s="41" t="n">
        <f aca="false">M236-$H236</f>
        <v>-0.155</v>
      </c>
      <c r="AA236" s="41" t="n">
        <f aca="false">N236-$H236</f>
        <v>-0.0150000000000001</v>
      </c>
      <c r="AB236" s="41"/>
      <c r="AC236" s="41"/>
      <c r="AD236" s="41"/>
      <c r="AE236" s="41"/>
      <c r="AF236" s="41" t="n">
        <f aca="false">S236-$H236</f>
        <v>-0.109999895095825</v>
      </c>
      <c r="AG236" s="41"/>
    </row>
    <row r="237" customFormat="false" ht="12.75" hidden="false" customHeight="false" outlineLevel="0" collapsed="false">
      <c r="A237" s="39" t="n">
        <v>35622</v>
      </c>
      <c r="B237" s="40" t="s">
        <v>163</v>
      </c>
      <c r="C237" s="40" t="e">
        <f aca="false">IF(SWAPFIXED="FIXED",D237,D237-E237)</f>
        <v>#VALUE!</v>
      </c>
      <c r="D237" s="40" t="str">
        <f aca="false">VLOOKUP($A237,SWAPLOOK,HLOOKUP(D$2,SWAPLOOK,2,FALSE()),FALSE())</f>
        <v> </v>
      </c>
      <c r="E237" s="40" t="n">
        <f aca="false">VLOOKUP($A237,SWAPLOOK,HLOOKUP(E$2,SWAPLOOK,2,FALSE()),FALSE())</f>
        <v>2.094</v>
      </c>
      <c r="F237" s="40"/>
      <c r="G237" s="40"/>
      <c r="H237" s="40" t="n">
        <v>2.094</v>
      </c>
      <c r="I237" s="40" t="n">
        <v>2.1465</v>
      </c>
      <c r="J237" s="40" t="n">
        <v>1.9265</v>
      </c>
      <c r="K237" s="40" t="n">
        <v>1.909</v>
      </c>
      <c r="L237" s="40" t="n">
        <v>1.474</v>
      </c>
      <c r="M237" s="40" t="n">
        <v>1.939</v>
      </c>
      <c r="N237" s="40" t="n">
        <v>2.079</v>
      </c>
      <c r="O237" s="40" t="s">
        <v>233</v>
      </c>
      <c r="P237" s="40" t="s">
        <v>233</v>
      </c>
      <c r="Q237" s="38" t="s">
        <v>233</v>
      </c>
      <c r="R237" s="40" t="s">
        <v>233</v>
      </c>
      <c r="S237" s="40" t="n">
        <v>1.99199988269806</v>
      </c>
      <c r="T237" s="40" t="s">
        <v>233</v>
      </c>
      <c r="V237" s="41" t="n">
        <f aca="false">I237-$H237</f>
        <v>0.0525000000000002</v>
      </c>
      <c r="W237" s="41" t="n">
        <f aca="false">J237-$H237</f>
        <v>-0.1675</v>
      </c>
      <c r="X237" s="41" t="n">
        <f aca="false">K237-$H237</f>
        <v>-0.185</v>
      </c>
      <c r="Y237" s="41" t="n">
        <f aca="false">L237-$H237</f>
        <v>-0.62</v>
      </c>
      <c r="Z237" s="41" t="n">
        <f aca="false">M237-$H237</f>
        <v>-0.155</v>
      </c>
      <c r="AA237" s="41" t="n">
        <f aca="false">N237-$H237</f>
        <v>-0.0150000000000001</v>
      </c>
      <c r="AB237" s="41"/>
      <c r="AC237" s="41"/>
      <c r="AD237" s="41"/>
      <c r="AE237" s="41"/>
      <c r="AF237" s="41" t="n">
        <f aca="false">S237-$H237</f>
        <v>-0.102000117301941</v>
      </c>
      <c r="AG237" s="41"/>
    </row>
    <row r="238" customFormat="false" ht="12.75" hidden="false" customHeight="false" outlineLevel="0" collapsed="false">
      <c r="A238" s="39" t="n">
        <v>35625</v>
      </c>
      <c r="B238" s="40" t="s">
        <v>163</v>
      </c>
      <c r="C238" s="40" t="e">
        <f aca="false">IF(SWAPFIXED="FIXED",D238,D238-E238)</f>
        <v>#VALUE!</v>
      </c>
      <c r="D238" s="40" t="str">
        <f aca="false">VLOOKUP($A238,SWAPLOOK,HLOOKUP(D$2,SWAPLOOK,2,FALSE()),FALSE())</f>
        <v> </v>
      </c>
      <c r="E238" s="40" t="n">
        <f aca="false">VLOOKUP($A238,SWAPLOOK,HLOOKUP(E$2,SWAPLOOK,2,FALSE()),FALSE())</f>
        <v>2.151</v>
      </c>
      <c r="F238" s="40"/>
      <c r="G238" s="40"/>
      <c r="H238" s="40" t="n">
        <v>2.151</v>
      </c>
      <c r="I238" s="40" t="n">
        <v>2.2035</v>
      </c>
      <c r="J238" s="40" t="n">
        <v>1.991</v>
      </c>
      <c r="K238" s="40" t="n">
        <v>1.966</v>
      </c>
      <c r="L238" s="40" t="n">
        <v>1.496</v>
      </c>
      <c r="M238" s="40" t="n">
        <v>1.9985</v>
      </c>
      <c r="N238" s="40" t="n">
        <v>2.136</v>
      </c>
      <c r="O238" s="40" t="s">
        <v>233</v>
      </c>
      <c r="P238" s="40" t="s">
        <v>233</v>
      </c>
      <c r="Q238" s="38" t="s">
        <v>233</v>
      </c>
      <c r="R238" s="40" t="s">
        <v>233</v>
      </c>
      <c r="S238" s="40" t="n">
        <v>2.0499999294281</v>
      </c>
      <c r="T238" s="40" t="s">
        <v>233</v>
      </c>
      <c r="V238" s="41" t="n">
        <f aca="false">I238-$H238</f>
        <v>0.0525000000000002</v>
      </c>
      <c r="W238" s="41" t="n">
        <f aca="false">J238-$H238</f>
        <v>-0.16</v>
      </c>
      <c r="X238" s="41" t="n">
        <f aca="false">K238-$H238</f>
        <v>-0.185</v>
      </c>
      <c r="Y238" s="41" t="n">
        <f aca="false">L238-$H238</f>
        <v>-0.655</v>
      </c>
      <c r="Z238" s="41" t="n">
        <f aca="false">M238-$H238</f>
        <v>-0.1525</v>
      </c>
      <c r="AA238" s="41" t="n">
        <f aca="false">N238-$H238</f>
        <v>-0.0150000000000001</v>
      </c>
      <c r="AB238" s="41"/>
      <c r="AC238" s="41"/>
      <c r="AD238" s="41"/>
      <c r="AE238" s="41"/>
      <c r="AF238" s="41" t="n">
        <f aca="false">S238-$H238</f>
        <v>-0.101000070571899</v>
      </c>
      <c r="AG238" s="41"/>
    </row>
    <row r="239" customFormat="false" ht="12.75" hidden="false" customHeight="false" outlineLevel="0" collapsed="false">
      <c r="A239" s="39" t="n">
        <v>35626</v>
      </c>
      <c r="B239" s="40" t="s">
        <v>163</v>
      </c>
      <c r="C239" s="40" t="e">
        <f aca="false">IF(SWAPFIXED="FIXED",D239,D239-E239)</f>
        <v>#VALUE!</v>
      </c>
      <c r="D239" s="40" t="str">
        <f aca="false">VLOOKUP($A239,SWAPLOOK,HLOOKUP(D$2,SWAPLOOK,2,FALSE()),FALSE())</f>
        <v> </v>
      </c>
      <c r="E239" s="40" t="n">
        <f aca="false">VLOOKUP($A239,SWAPLOOK,HLOOKUP(E$2,SWAPLOOK,2,FALSE()),FALSE())</f>
        <v>2.162</v>
      </c>
      <c r="F239" s="40"/>
      <c r="G239" s="40"/>
      <c r="H239" s="40" t="n">
        <v>2.162</v>
      </c>
      <c r="I239" s="40" t="n">
        <v>2.2195</v>
      </c>
      <c r="J239" s="40" t="n">
        <v>1.9945</v>
      </c>
      <c r="K239" s="40" t="n">
        <v>1.9695</v>
      </c>
      <c r="L239" s="40" t="n">
        <v>1.457</v>
      </c>
      <c r="M239" s="40" t="n">
        <v>2.012</v>
      </c>
      <c r="N239" s="40" t="n">
        <v>2.147</v>
      </c>
      <c r="O239" s="40" t="s">
        <v>233</v>
      </c>
      <c r="P239" s="40" t="s">
        <v>233</v>
      </c>
      <c r="Q239" s="38" t="s">
        <v>233</v>
      </c>
      <c r="R239" s="40" t="s">
        <v>233</v>
      </c>
      <c r="S239" s="40" t="n">
        <v>2.06000000190735</v>
      </c>
      <c r="T239" s="40" t="s">
        <v>233</v>
      </c>
      <c r="V239" s="41" t="n">
        <f aca="false">I239-$H239</f>
        <v>0.0575000000000001</v>
      </c>
      <c r="W239" s="41" t="n">
        <f aca="false">J239-$H239</f>
        <v>-0.1675</v>
      </c>
      <c r="X239" s="41" t="n">
        <f aca="false">K239-$H239</f>
        <v>-0.1925</v>
      </c>
      <c r="Y239" s="41" t="n">
        <f aca="false">L239-$H239</f>
        <v>-0.705</v>
      </c>
      <c r="Z239" s="41" t="n">
        <f aca="false">M239-$H239</f>
        <v>-0.15</v>
      </c>
      <c r="AA239" s="41" t="n">
        <f aca="false">N239-$H239</f>
        <v>-0.0150000000000001</v>
      </c>
      <c r="AB239" s="41"/>
      <c r="AC239" s="41"/>
      <c r="AD239" s="41"/>
      <c r="AE239" s="41"/>
      <c r="AF239" s="41" t="n">
        <f aca="false">S239-$H239</f>
        <v>-0.101999998092651</v>
      </c>
      <c r="AG239" s="41"/>
    </row>
    <row r="240" customFormat="false" ht="12.75" hidden="false" customHeight="false" outlineLevel="0" collapsed="false">
      <c r="A240" s="39" t="n">
        <v>35627</v>
      </c>
      <c r="B240" s="40" t="s">
        <v>163</v>
      </c>
      <c r="C240" s="40" t="e">
        <f aca="false">IF(SWAPFIXED="FIXED",D240,D240-E240)</f>
        <v>#VALUE!</v>
      </c>
      <c r="D240" s="40" t="str">
        <f aca="false">VLOOKUP($A240,SWAPLOOK,HLOOKUP(D$2,SWAPLOOK,2,FALSE()),FALSE())</f>
        <v> </v>
      </c>
      <c r="E240" s="40" t="n">
        <f aca="false">VLOOKUP($A240,SWAPLOOK,HLOOKUP(E$2,SWAPLOOK,2,FALSE()),FALSE())</f>
        <v>2.174</v>
      </c>
      <c r="F240" s="40"/>
      <c r="G240" s="40"/>
      <c r="H240" s="40" t="n">
        <v>2.174</v>
      </c>
      <c r="I240" s="40" t="n">
        <v>2.2315</v>
      </c>
      <c r="J240" s="40" t="n">
        <v>2.014</v>
      </c>
      <c r="K240" s="40" t="n">
        <v>1.984</v>
      </c>
      <c r="L240" s="40" t="n">
        <v>1.444</v>
      </c>
      <c r="M240" s="40" t="n">
        <v>2.024</v>
      </c>
      <c r="N240" s="40" t="n">
        <v>2.159</v>
      </c>
      <c r="O240" s="40" t="s">
        <v>233</v>
      </c>
      <c r="P240" s="40" t="s">
        <v>233</v>
      </c>
      <c r="Q240" s="38" t="s">
        <v>233</v>
      </c>
      <c r="R240" s="40" t="s">
        <v>233</v>
      </c>
      <c r="S240" s="40" t="n">
        <v>2.06999989891052</v>
      </c>
      <c r="T240" s="40" t="s">
        <v>233</v>
      </c>
      <c r="V240" s="41" t="n">
        <f aca="false">I240-$H240</f>
        <v>0.0575000000000001</v>
      </c>
      <c r="W240" s="41" t="n">
        <f aca="false">J240-$H240</f>
        <v>-0.16</v>
      </c>
      <c r="X240" s="41" t="n">
        <f aca="false">K240-$H240</f>
        <v>-0.19</v>
      </c>
      <c r="Y240" s="41" t="n">
        <f aca="false">L240-$H240</f>
        <v>-0.73</v>
      </c>
      <c r="Z240" s="41" t="n">
        <f aca="false">M240-$H240</f>
        <v>-0.15</v>
      </c>
      <c r="AA240" s="41" t="n">
        <f aca="false">N240-$H240</f>
        <v>-0.0150000000000001</v>
      </c>
      <c r="AB240" s="41"/>
      <c r="AC240" s="41"/>
      <c r="AD240" s="41"/>
      <c r="AE240" s="41"/>
      <c r="AF240" s="41" t="n">
        <f aca="false">S240-$H240</f>
        <v>-0.104000101089477</v>
      </c>
      <c r="AG240" s="41"/>
    </row>
    <row r="241" customFormat="false" ht="12.75" hidden="false" customHeight="false" outlineLevel="0" collapsed="false">
      <c r="A241" s="39" t="n">
        <v>35628</v>
      </c>
      <c r="B241" s="40" t="s">
        <v>163</v>
      </c>
      <c r="C241" s="40" t="e">
        <f aca="false">IF(SWAPFIXED="FIXED",D241,D241-E241)</f>
        <v>#VALUE!</v>
      </c>
      <c r="D241" s="40" t="str">
        <f aca="false">VLOOKUP($A241,SWAPLOOK,HLOOKUP(D$2,SWAPLOOK,2,FALSE()),FALSE())</f>
        <v> </v>
      </c>
      <c r="E241" s="40" t="n">
        <f aca="false">VLOOKUP($A241,SWAPLOOK,HLOOKUP(E$2,SWAPLOOK,2,FALSE()),FALSE())</f>
        <v>2.175</v>
      </c>
      <c r="F241" s="40"/>
      <c r="G241" s="40"/>
      <c r="H241" s="40" t="n">
        <v>2.175</v>
      </c>
      <c r="I241" s="40" t="n">
        <v>2.225</v>
      </c>
      <c r="J241" s="40" t="n">
        <v>2.02</v>
      </c>
      <c r="K241" s="40" t="n">
        <v>1.985</v>
      </c>
      <c r="L241" s="40" t="n">
        <v>1.44</v>
      </c>
      <c r="M241" s="40" t="n">
        <v>2.02</v>
      </c>
      <c r="N241" s="40" t="n">
        <v>2.16</v>
      </c>
      <c r="O241" s="40" t="s">
        <v>233</v>
      </c>
      <c r="P241" s="40" t="s">
        <v>233</v>
      </c>
      <c r="Q241" s="38" t="s">
        <v>233</v>
      </c>
      <c r="R241" s="40" t="s">
        <v>233</v>
      </c>
      <c r="S241" s="40" t="n">
        <v>2.06999997138977</v>
      </c>
      <c r="T241" s="40" t="s">
        <v>233</v>
      </c>
      <c r="V241" s="41" t="n">
        <f aca="false">I241-$H241</f>
        <v>0.0500000000000003</v>
      </c>
      <c r="W241" s="41" t="n">
        <f aca="false">J241-$H241</f>
        <v>-0.155</v>
      </c>
      <c r="X241" s="41" t="n">
        <f aca="false">K241-$H241</f>
        <v>-0.19</v>
      </c>
      <c r="Y241" s="41" t="n">
        <f aca="false">L241-$H241</f>
        <v>-0.735</v>
      </c>
      <c r="Z241" s="41" t="n">
        <f aca="false">M241-$H241</f>
        <v>-0.155</v>
      </c>
      <c r="AA241" s="41" t="n">
        <f aca="false">N241-$H241</f>
        <v>-0.0149999999999997</v>
      </c>
      <c r="AB241" s="41"/>
      <c r="AC241" s="41"/>
      <c r="AD241" s="41"/>
      <c r="AE241" s="41"/>
      <c r="AF241" s="41" t="n">
        <f aca="false">S241-$H241</f>
        <v>-0.105000028610229</v>
      </c>
      <c r="AG241" s="41"/>
    </row>
    <row r="242" customFormat="false" ht="12.75" hidden="false" customHeight="false" outlineLevel="0" collapsed="false">
      <c r="A242" s="39" t="n">
        <v>35629</v>
      </c>
      <c r="B242" s="40" t="s">
        <v>163</v>
      </c>
      <c r="C242" s="40" t="e">
        <f aca="false">IF(SWAPFIXED="FIXED",D242,D242-E242)</f>
        <v>#VALUE!</v>
      </c>
      <c r="D242" s="40" t="str">
        <f aca="false">VLOOKUP($A242,SWAPLOOK,HLOOKUP(D$2,SWAPLOOK,2,FALSE()),FALSE())</f>
        <v> </v>
      </c>
      <c r="E242" s="40" t="n">
        <f aca="false">VLOOKUP($A242,SWAPLOOK,HLOOKUP(E$2,SWAPLOOK,2,FALSE()),FALSE())</f>
        <v>2.168</v>
      </c>
      <c r="F242" s="40"/>
      <c r="G242" s="40"/>
      <c r="H242" s="40" t="n">
        <v>2.168</v>
      </c>
      <c r="I242" s="40" t="n">
        <v>2.2205</v>
      </c>
      <c r="J242" s="40" t="n">
        <v>2.013</v>
      </c>
      <c r="K242" s="40" t="n">
        <v>1.983</v>
      </c>
      <c r="L242" s="40" t="n">
        <v>1.438</v>
      </c>
      <c r="M242" s="40" t="n">
        <v>2.0155</v>
      </c>
      <c r="N242" s="40" t="n">
        <v>2.153</v>
      </c>
      <c r="O242" s="40" t="s">
        <v>233</v>
      </c>
      <c r="P242" s="40" t="s">
        <v>233</v>
      </c>
      <c r="Q242" s="38" t="s">
        <v>233</v>
      </c>
      <c r="R242" s="40" t="s">
        <v>233</v>
      </c>
      <c r="S242" s="40" t="n">
        <v>2.06800008583069</v>
      </c>
      <c r="T242" s="40" t="s">
        <v>233</v>
      </c>
      <c r="V242" s="41" t="n">
        <f aca="false">I242-$H242</f>
        <v>0.0525000000000002</v>
      </c>
      <c r="W242" s="41" t="n">
        <f aca="false">J242-$H242</f>
        <v>-0.155</v>
      </c>
      <c r="X242" s="41" t="n">
        <f aca="false">K242-$H242</f>
        <v>-0.185</v>
      </c>
      <c r="Y242" s="41" t="n">
        <f aca="false">L242-$H242</f>
        <v>-0.73</v>
      </c>
      <c r="Z242" s="41" t="n">
        <f aca="false">M242-$H242</f>
        <v>-0.1525</v>
      </c>
      <c r="AA242" s="41" t="n">
        <f aca="false">N242-$H242</f>
        <v>-0.0150000000000001</v>
      </c>
      <c r="AB242" s="41"/>
      <c r="AC242" s="41"/>
      <c r="AD242" s="41"/>
      <c r="AE242" s="41"/>
      <c r="AF242" s="41" t="n">
        <f aca="false">S242-$H242</f>
        <v>-0.0999999141693113</v>
      </c>
      <c r="AG242" s="41"/>
    </row>
    <row r="243" customFormat="false" ht="12.75" hidden="false" customHeight="false" outlineLevel="0" collapsed="false">
      <c r="A243" s="39" t="n">
        <v>35632</v>
      </c>
      <c r="B243" s="40" t="s">
        <v>163</v>
      </c>
      <c r="C243" s="40" t="e">
        <f aca="false">IF(SWAPFIXED="FIXED",D243,D243-E243)</f>
        <v>#VALUE!</v>
      </c>
      <c r="D243" s="40" t="str">
        <f aca="false">VLOOKUP($A243,SWAPLOOK,HLOOKUP(D$2,SWAPLOOK,2,FALSE()),FALSE())</f>
        <v> </v>
      </c>
      <c r="E243" s="40" t="n">
        <f aca="false">VLOOKUP($A243,SWAPLOOK,HLOOKUP(E$2,SWAPLOOK,2,FALSE()),FALSE())</f>
        <v>2.085</v>
      </c>
      <c r="F243" s="40"/>
      <c r="G243" s="40"/>
      <c r="H243" s="40" t="n">
        <v>2.085</v>
      </c>
      <c r="I243" s="40" t="n">
        <v>2.1375</v>
      </c>
      <c r="J243" s="40" t="n">
        <v>1.9525</v>
      </c>
      <c r="K243" s="40" t="n">
        <v>1.9225</v>
      </c>
      <c r="L243" s="40" t="n">
        <v>1.42</v>
      </c>
      <c r="M243" s="40" t="n">
        <v>1.945</v>
      </c>
      <c r="N243" s="40" t="n">
        <v>2.075</v>
      </c>
      <c r="O243" s="40" t="s">
        <v>233</v>
      </c>
      <c r="P243" s="40" t="s">
        <v>233</v>
      </c>
      <c r="Q243" s="38" t="s">
        <v>233</v>
      </c>
      <c r="R243" s="40" t="s">
        <v>233</v>
      </c>
      <c r="S243" s="40" t="n">
        <v>1.99699993133545</v>
      </c>
      <c r="T243" s="40" t="s">
        <v>233</v>
      </c>
      <c r="V243" s="41" t="n">
        <f aca="false">I243-$H243</f>
        <v>0.0525000000000002</v>
      </c>
      <c r="W243" s="41" t="n">
        <f aca="false">J243-$H243</f>
        <v>-0.1325</v>
      </c>
      <c r="X243" s="41" t="n">
        <f aca="false">K243-$H243</f>
        <v>-0.1625</v>
      </c>
      <c r="Y243" s="41" t="n">
        <f aca="false">L243-$H243</f>
        <v>-0.665</v>
      </c>
      <c r="Z243" s="41" t="n">
        <f aca="false">M243-$H243</f>
        <v>-0.14</v>
      </c>
      <c r="AA243" s="41" t="n">
        <f aca="false">N243-$H243</f>
        <v>-0.00999999999999979</v>
      </c>
      <c r="AB243" s="41"/>
      <c r="AC243" s="41"/>
      <c r="AD243" s="41"/>
      <c r="AE243" s="41"/>
      <c r="AF243" s="41" t="n">
        <f aca="false">S243-$H243</f>
        <v>-0.0880000686645508</v>
      </c>
      <c r="AG243" s="41"/>
    </row>
    <row r="244" customFormat="false" ht="12.75" hidden="false" customHeight="false" outlineLevel="0" collapsed="false">
      <c r="A244" s="39" t="n">
        <v>35633</v>
      </c>
      <c r="B244" s="40" t="s">
        <v>163</v>
      </c>
      <c r="C244" s="40" t="e">
        <f aca="false">IF(SWAPFIXED="FIXED",D244,D244-E244)</f>
        <v>#VALUE!</v>
      </c>
      <c r="D244" s="40" t="str">
        <f aca="false">VLOOKUP($A244,SWAPLOOK,HLOOKUP(D$2,SWAPLOOK,2,FALSE()),FALSE())</f>
        <v> </v>
      </c>
      <c r="E244" s="40" t="n">
        <f aca="false">VLOOKUP($A244,SWAPLOOK,HLOOKUP(E$2,SWAPLOOK,2,FALSE()),FALSE())</f>
        <v>2.117</v>
      </c>
      <c r="F244" s="40"/>
      <c r="G244" s="40"/>
      <c r="H244" s="40" t="n">
        <v>2.117</v>
      </c>
      <c r="I244" s="40" t="n">
        <v>2.1745</v>
      </c>
      <c r="J244" s="40" t="n">
        <v>1.9795</v>
      </c>
      <c r="K244" s="40" t="n">
        <v>1.955</v>
      </c>
      <c r="L244" s="40" t="n">
        <v>1.437</v>
      </c>
      <c r="M244" s="40" t="n">
        <v>1.9795</v>
      </c>
      <c r="N244" s="40" t="n">
        <v>2.1045</v>
      </c>
      <c r="O244" s="40" t="s">
        <v>233</v>
      </c>
      <c r="P244" s="40" t="s">
        <v>233</v>
      </c>
      <c r="Q244" s="38" t="s">
        <v>233</v>
      </c>
      <c r="R244" s="40" t="s">
        <v>233</v>
      </c>
      <c r="S244" s="40" t="n">
        <v>2.02599991035461</v>
      </c>
      <c r="T244" s="40" t="s">
        <v>233</v>
      </c>
      <c r="V244" s="41" t="n">
        <f aca="false">I244-$H244</f>
        <v>0.0575000000000001</v>
      </c>
      <c r="W244" s="41" t="n">
        <f aca="false">J244-$H244</f>
        <v>-0.1375</v>
      </c>
      <c r="X244" s="41" t="n">
        <f aca="false">K244-$H244</f>
        <v>-0.162</v>
      </c>
      <c r="Y244" s="41" t="n">
        <f aca="false">L244-$H244</f>
        <v>-0.68</v>
      </c>
      <c r="Z244" s="41" t="n">
        <f aca="false">M244-$H244</f>
        <v>-0.1375</v>
      </c>
      <c r="AA244" s="41" t="n">
        <f aca="false">N244-$H244</f>
        <v>-0.0125000000000002</v>
      </c>
      <c r="AB244" s="41"/>
      <c r="AC244" s="41"/>
      <c r="AD244" s="41"/>
      <c r="AE244" s="41"/>
      <c r="AF244" s="41" t="n">
        <f aca="false">S244-$H244</f>
        <v>-0.0910000896453855</v>
      </c>
      <c r="AG244" s="41"/>
    </row>
    <row r="245" customFormat="false" ht="12.75" hidden="false" customHeight="false" outlineLevel="0" collapsed="false">
      <c r="A245" s="39" t="n">
        <v>35634</v>
      </c>
      <c r="B245" s="40" t="s">
        <v>163</v>
      </c>
      <c r="C245" s="40" t="e">
        <f aca="false">IF(SWAPFIXED="FIXED",D245,D245-E245)</f>
        <v>#VALUE!</v>
      </c>
      <c r="D245" s="40" t="str">
        <f aca="false">VLOOKUP($A245,SWAPLOOK,HLOOKUP(D$2,SWAPLOOK,2,FALSE()),FALSE())</f>
        <v> </v>
      </c>
      <c r="E245" s="40" t="n">
        <f aca="false">VLOOKUP($A245,SWAPLOOK,HLOOKUP(E$2,SWAPLOOK,2,FALSE()),FALSE())</f>
        <v>2.148</v>
      </c>
      <c r="F245" s="40"/>
      <c r="G245" s="40"/>
      <c r="H245" s="40" t="n">
        <v>2.148</v>
      </c>
      <c r="I245" s="40" t="n">
        <v>2.2055</v>
      </c>
      <c r="J245" s="40" t="n">
        <v>2.008</v>
      </c>
      <c r="K245" s="40" t="n">
        <v>1.978</v>
      </c>
      <c r="L245" s="40" t="n">
        <v>1.448</v>
      </c>
      <c r="M245" s="40" t="n">
        <v>2.0105</v>
      </c>
      <c r="N245" s="40" t="n">
        <v>2.1405</v>
      </c>
      <c r="O245" s="40" t="s">
        <v>233</v>
      </c>
      <c r="P245" s="40" t="s">
        <v>233</v>
      </c>
      <c r="Q245" s="38" t="s">
        <v>233</v>
      </c>
      <c r="R245" s="40" t="s">
        <v>233</v>
      </c>
      <c r="S245" s="40" t="n">
        <v>2.05500005531311</v>
      </c>
      <c r="T245" s="40" t="s">
        <v>233</v>
      </c>
      <c r="V245" s="41" t="n">
        <f aca="false">I245-$H245</f>
        <v>0.0575000000000001</v>
      </c>
      <c r="W245" s="41" t="n">
        <f aca="false">J245-$H245</f>
        <v>-0.14</v>
      </c>
      <c r="X245" s="41" t="n">
        <f aca="false">K245-$H245</f>
        <v>-0.17</v>
      </c>
      <c r="Y245" s="41" t="n">
        <f aca="false">L245-$H245</f>
        <v>-0.7</v>
      </c>
      <c r="Z245" s="41" t="n">
        <f aca="false">M245-$H245</f>
        <v>-0.1375</v>
      </c>
      <c r="AA245" s="41" t="n">
        <f aca="false">N245-$H245</f>
        <v>-0.00749999999999984</v>
      </c>
      <c r="AB245" s="41"/>
      <c r="AC245" s="41"/>
      <c r="AD245" s="41"/>
      <c r="AE245" s="41"/>
      <c r="AF245" s="41" t="n">
        <f aca="false">S245-$H245</f>
        <v>-0.0929999446868894</v>
      </c>
      <c r="AG245" s="41"/>
    </row>
    <row r="246" customFormat="false" ht="12.75" hidden="false" customHeight="false" outlineLevel="0" collapsed="false">
      <c r="A246" s="39" t="n">
        <v>35635</v>
      </c>
      <c r="B246" s="40" t="s">
        <v>163</v>
      </c>
      <c r="C246" s="40" t="e">
        <f aca="false">IF(SWAPFIXED="FIXED",D246,D246-E246)</f>
        <v>#VALUE!</v>
      </c>
      <c r="D246" s="40" t="str">
        <f aca="false">VLOOKUP($A246,SWAPLOOK,HLOOKUP(D$2,SWAPLOOK,2,FALSE()),FALSE())</f>
        <v> </v>
      </c>
      <c r="E246" s="40" t="n">
        <f aca="false">VLOOKUP($A246,SWAPLOOK,HLOOKUP(E$2,SWAPLOOK,2,FALSE()),FALSE())</f>
        <v>2.175</v>
      </c>
      <c r="F246" s="40"/>
      <c r="G246" s="40"/>
      <c r="H246" s="40" t="n">
        <v>2.175</v>
      </c>
      <c r="I246" s="40" t="n">
        <v>2.2275</v>
      </c>
      <c r="J246" s="40" t="n">
        <v>2.042</v>
      </c>
      <c r="K246" s="40" t="n">
        <v>2</v>
      </c>
      <c r="L246" s="40" t="n">
        <v>1.455</v>
      </c>
      <c r="M246" s="40" t="n">
        <v>2.052</v>
      </c>
      <c r="N246" s="40" t="n">
        <v>2.175</v>
      </c>
      <c r="O246" s="40" t="s">
        <v>233</v>
      </c>
      <c r="P246" s="40" t="s">
        <v>233</v>
      </c>
      <c r="Q246" s="38" t="s">
        <v>233</v>
      </c>
      <c r="R246" s="40" t="s">
        <v>233</v>
      </c>
      <c r="S246" s="40" t="n">
        <v>2.08999995231628</v>
      </c>
      <c r="T246" s="40" t="s">
        <v>233</v>
      </c>
      <c r="V246" s="41" t="n">
        <f aca="false">I246-$H246</f>
        <v>0.0525000000000002</v>
      </c>
      <c r="W246" s="41" t="n">
        <f aca="false">J246-$H246</f>
        <v>-0.133</v>
      </c>
      <c r="X246" s="41" t="n">
        <f aca="false">K246-$H246</f>
        <v>-0.175</v>
      </c>
      <c r="Y246" s="41" t="n">
        <f aca="false">L246-$H246</f>
        <v>-0.72</v>
      </c>
      <c r="Z246" s="41" t="n">
        <f aca="false">M246-$H246</f>
        <v>-0.123</v>
      </c>
      <c r="AA246" s="41" t="n">
        <f aca="false">N246-$H246</f>
        <v>0</v>
      </c>
      <c r="AB246" s="41"/>
      <c r="AC246" s="41"/>
      <c r="AD246" s="41"/>
      <c r="AE246" s="41"/>
      <c r="AF246" s="41" t="n">
        <f aca="false">S246-$H246</f>
        <v>-0.0850000476837156</v>
      </c>
      <c r="AG246" s="41"/>
    </row>
    <row r="247" customFormat="false" ht="12.75" hidden="false" customHeight="false" outlineLevel="0" collapsed="false">
      <c r="A247" s="39" t="n">
        <v>35636</v>
      </c>
      <c r="B247" s="40" t="s">
        <v>163</v>
      </c>
      <c r="C247" s="40" t="e">
        <f aca="false">IF(SWAPFIXED="FIXED",D247,D247-E247)</f>
        <v>#VALUE!</v>
      </c>
      <c r="D247" s="40" t="str">
        <f aca="false">VLOOKUP($A247,SWAPLOOK,HLOOKUP(D$2,SWAPLOOK,2,FALSE()),FALSE())</f>
        <v> </v>
      </c>
      <c r="E247" s="40" t="n">
        <f aca="false">VLOOKUP($A247,SWAPLOOK,HLOOKUP(E$2,SWAPLOOK,2,FALSE()),FALSE())</f>
        <v>2.146</v>
      </c>
      <c r="F247" s="40"/>
      <c r="G247" s="40"/>
      <c r="H247" s="40" t="n">
        <v>2.146</v>
      </c>
      <c r="I247" s="40" t="n">
        <v>2.2035</v>
      </c>
      <c r="J247" s="40" t="n">
        <v>2.0235</v>
      </c>
      <c r="K247" s="40" t="n">
        <v>1.991</v>
      </c>
      <c r="L247" s="40" t="n">
        <v>1.446</v>
      </c>
      <c r="M247" s="40" t="n">
        <v>2.0235</v>
      </c>
      <c r="N247" s="40" t="n">
        <v>2.1485</v>
      </c>
      <c r="O247" s="40" t="s">
        <v>233</v>
      </c>
      <c r="P247" s="40" t="s">
        <v>233</v>
      </c>
      <c r="Q247" s="38" t="s">
        <v>233</v>
      </c>
      <c r="R247" s="40" t="s">
        <v>233</v>
      </c>
      <c r="S247" s="40" t="n">
        <v>2.08500012016296</v>
      </c>
      <c r="T247" s="40" t="s">
        <v>233</v>
      </c>
      <c r="V247" s="41" t="n">
        <f aca="false">I247-$H247</f>
        <v>0.0575000000000001</v>
      </c>
      <c r="W247" s="41" t="n">
        <f aca="false">J247-$H247</f>
        <v>-0.1225</v>
      </c>
      <c r="X247" s="41" t="n">
        <f aca="false">K247-$H247</f>
        <v>-0.155</v>
      </c>
      <c r="Y247" s="41" t="n">
        <f aca="false">L247-$H247</f>
        <v>-0.7</v>
      </c>
      <c r="Z247" s="41" t="n">
        <f aca="false">M247-$H247</f>
        <v>-0.1225</v>
      </c>
      <c r="AA247" s="41" t="n">
        <f aca="false">N247-$H247</f>
        <v>0.00249999999999995</v>
      </c>
      <c r="AB247" s="41"/>
      <c r="AC247" s="41"/>
      <c r="AD247" s="41"/>
      <c r="AE247" s="41"/>
      <c r="AF247" s="41" t="n">
        <f aca="false">S247-$H247</f>
        <v>-0.0609998798370359</v>
      </c>
      <c r="AG247" s="41"/>
    </row>
    <row r="248" customFormat="false" ht="12.75" hidden="false" customHeight="false" outlineLevel="0" collapsed="false">
      <c r="A248" s="39" t="n">
        <v>35639</v>
      </c>
      <c r="B248" s="40" t="s">
        <v>163</v>
      </c>
      <c r="C248" s="40" t="e">
        <f aca="false">IF(SWAPFIXED="FIXED",D248,D248-E248)</f>
        <v>#VALUE!</v>
      </c>
      <c r="D248" s="40" t="str">
        <f aca="false">VLOOKUP($A248,SWAPLOOK,HLOOKUP(D$2,SWAPLOOK,2,FALSE()),FALSE())</f>
        <v> </v>
      </c>
      <c r="E248" s="40" t="n">
        <f aca="false">VLOOKUP($A248,SWAPLOOK,HLOOKUP(E$2,SWAPLOOK,2,FALSE()),FALSE())</f>
        <v>2.183</v>
      </c>
      <c r="F248" s="40"/>
      <c r="G248" s="40"/>
      <c r="H248" s="40" t="n">
        <v>2.183</v>
      </c>
      <c r="I248" s="40" t="n">
        <v>2.2355</v>
      </c>
      <c r="J248" s="40" t="n">
        <v>2.053</v>
      </c>
      <c r="K248" s="40" t="n">
        <v>2.013</v>
      </c>
      <c r="L248" s="40" t="n">
        <v>1.403</v>
      </c>
      <c r="M248" s="40" t="n">
        <v>2.063</v>
      </c>
      <c r="N248" s="40" t="n">
        <v>2.183</v>
      </c>
      <c r="O248" s="40" t="s">
        <v>233</v>
      </c>
      <c r="P248" s="40" t="s">
        <v>233</v>
      </c>
      <c r="Q248" s="38" t="s">
        <v>233</v>
      </c>
      <c r="R248" s="40" t="s">
        <v>233</v>
      </c>
      <c r="S248" s="40" t="n">
        <v>2.10999980735779</v>
      </c>
      <c r="T248" s="40" t="s">
        <v>233</v>
      </c>
      <c r="V248" s="41" t="n">
        <f aca="false">I248-$H248</f>
        <v>0.0525000000000002</v>
      </c>
      <c r="W248" s="41" t="n">
        <f aca="false">J248-$H248</f>
        <v>-0.13</v>
      </c>
      <c r="X248" s="41" t="n">
        <f aca="false">K248-$H248</f>
        <v>-0.17</v>
      </c>
      <c r="Y248" s="41" t="n">
        <f aca="false">L248-$H248</f>
        <v>-0.78</v>
      </c>
      <c r="Z248" s="41" t="n">
        <f aca="false">M248-$H248</f>
        <v>-0.12</v>
      </c>
      <c r="AA248" s="41" t="n">
        <f aca="false">N248-$H248</f>
        <v>0</v>
      </c>
      <c r="AB248" s="41"/>
      <c r="AC248" s="41"/>
      <c r="AD248" s="41"/>
      <c r="AE248" s="41"/>
      <c r="AF248" s="41" t="n">
        <f aca="false">S248-$H248</f>
        <v>-0.0730001926422119</v>
      </c>
      <c r="AG248" s="41"/>
    </row>
    <row r="249" customFormat="false" ht="12.75" hidden="false" customHeight="false" outlineLevel="0" collapsed="false">
      <c r="A249" s="39" t="n">
        <v>35640</v>
      </c>
      <c r="B249" s="40" t="s">
        <v>163</v>
      </c>
      <c r="C249" s="40" t="e">
        <f aca="false">IF(SWAPFIXED="FIXED",D249,D249-E249)</f>
        <v>#VALUE!</v>
      </c>
      <c r="D249" s="40" t="str">
        <f aca="false">VLOOKUP($A249,SWAPLOOK,HLOOKUP(D$2,SWAPLOOK,2,FALSE()),FALSE())</f>
        <v> </v>
      </c>
      <c r="E249" s="40" t="n">
        <f aca="false">VLOOKUP($A249,SWAPLOOK,HLOOKUP(E$2,SWAPLOOK,2,FALSE()),FALSE())</f>
        <v>2.161</v>
      </c>
      <c r="F249" s="40"/>
      <c r="G249" s="40" t="n">
        <v>1</v>
      </c>
      <c r="H249" s="40" t="n">
        <v>2.161</v>
      </c>
      <c r="I249" s="40" t="n">
        <v>2.216</v>
      </c>
      <c r="J249" s="40" t="n">
        <v>2.041</v>
      </c>
      <c r="K249" s="40" t="n">
        <v>2.001</v>
      </c>
      <c r="L249" s="40" t="n">
        <v>1.401</v>
      </c>
      <c r="M249" s="40" t="n">
        <v>2.031</v>
      </c>
      <c r="N249" s="40" t="n">
        <v>2.161</v>
      </c>
      <c r="O249" s="40" t="s">
        <v>233</v>
      </c>
      <c r="P249" s="40" t="s">
        <v>233</v>
      </c>
      <c r="Q249" s="38" t="s">
        <v>233</v>
      </c>
      <c r="R249" s="40" t="s">
        <v>233</v>
      </c>
      <c r="S249" s="40" t="n">
        <v>2.11800001716614</v>
      </c>
      <c r="T249" s="40" t="s">
        <v>233</v>
      </c>
      <c r="V249" s="41" t="n">
        <f aca="false">I249-$H249</f>
        <v>0.0550000000000002</v>
      </c>
      <c r="W249" s="41" t="n">
        <f aca="false">J249-$H249</f>
        <v>-0.12</v>
      </c>
      <c r="X249" s="41" t="n">
        <f aca="false">K249-$H249</f>
        <v>-0.16</v>
      </c>
      <c r="Y249" s="41" t="n">
        <f aca="false">L249-$H249</f>
        <v>-0.76</v>
      </c>
      <c r="Z249" s="41" t="n">
        <f aca="false">M249-$H249</f>
        <v>-0.13</v>
      </c>
      <c r="AA249" s="41" t="n">
        <f aca="false">N249-$H249</f>
        <v>0</v>
      </c>
      <c r="AB249" s="41"/>
      <c r="AC249" s="41"/>
      <c r="AD249" s="41"/>
      <c r="AE249" s="41"/>
      <c r="AF249" s="41" t="n">
        <f aca="false">S249-$H249</f>
        <v>-0.0429999828338623</v>
      </c>
      <c r="AG249" s="41"/>
    </row>
    <row r="250" customFormat="false" ht="12.75" hidden="false" customHeight="false" outlineLevel="0" collapsed="false">
      <c r="A250" s="39" t="n">
        <v>35641</v>
      </c>
      <c r="B250" s="40" t="s">
        <v>164</v>
      </c>
      <c r="C250" s="40" t="e">
        <f aca="false">IF(SWAPFIXED="FIXED",D250,D250-E250)</f>
        <v>#VALUE!</v>
      </c>
      <c r="D250" s="40" t="str">
        <f aca="false">VLOOKUP($A250,SWAPLOOK,HLOOKUP(D$2,SWAPLOOK,2,FALSE()),FALSE())</f>
        <v> </v>
      </c>
      <c r="E250" s="40" t="n">
        <f aca="false">VLOOKUP($A250,SWAPLOOK,HLOOKUP(E$2,SWAPLOOK,2,FALSE()),FALSE())</f>
        <v>2.161</v>
      </c>
      <c r="F250" s="40"/>
      <c r="G250" s="40"/>
      <c r="H250" s="40" t="n">
        <v>2.161</v>
      </c>
      <c r="I250" s="40" t="n">
        <v>2.221</v>
      </c>
      <c r="J250" s="40" t="n">
        <v>2.016</v>
      </c>
      <c r="K250" s="40" t="n">
        <v>1.961</v>
      </c>
      <c r="L250" s="40" t="n">
        <v>1.466</v>
      </c>
      <c r="M250" s="40" t="n">
        <v>2.016</v>
      </c>
      <c r="N250" s="40" t="n">
        <v>2.1485</v>
      </c>
      <c r="O250" s="40" t="s">
        <v>233</v>
      </c>
      <c r="P250" s="40" t="s">
        <v>233</v>
      </c>
      <c r="Q250" s="38" t="s">
        <v>233</v>
      </c>
      <c r="R250" s="40" t="s">
        <v>233</v>
      </c>
      <c r="S250" s="40" t="n">
        <v>2.06500004386902</v>
      </c>
      <c r="T250" s="40" t="s">
        <v>233</v>
      </c>
      <c r="V250" s="41" t="n">
        <f aca="false">I250-$H250</f>
        <v>0.0600000000000001</v>
      </c>
      <c r="W250" s="41" t="n">
        <f aca="false">J250-$H250</f>
        <v>-0.145</v>
      </c>
      <c r="X250" s="41" t="n">
        <f aca="false">K250-$H250</f>
        <v>-0.2</v>
      </c>
      <c r="Y250" s="41" t="n">
        <f aca="false">L250-$H250</f>
        <v>-0.695</v>
      </c>
      <c r="Z250" s="41" t="n">
        <f aca="false">M250-$H250</f>
        <v>-0.145</v>
      </c>
      <c r="AA250" s="41" t="n">
        <f aca="false">N250-$H250</f>
        <v>-0.0125000000000002</v>
      </c>
      <c r="AB250" s="41"/>
      <c r="AC250" s="41"/>
      <c r="AD250" s="41"/>
      <c r="AE250" s="41"/>
      <c r="AF250" s="41" t="n">
        <f aca="false">S250-$H250</f>
        <v>-0.0959999561309815</v>
      </c>
      <c r="AG250" s="41"/>
    </row>
    <row r="251" customFormat="false" ht="12.75" hidden="false" customHeight="false" outlineLevel="0" collapsed="false">
      <c r="A251" s="39" t="n">
        <v>35642</v>
      </c>
      <c r="B251" s="40" t="s">
        <v>164</v>
      </c>
      <c r="C251" s="40" t="e">
        <f aca="false">IF(SWAPFIXED="FIXED",D251,D251-E251)</f>
        <v>#VALUE!</v>
      </c>
      <c r="D251" s="40" t="str">
        <f aca="false">VLOOKUP($A251,SWAPLOOK,HLOOKUP(D$2,SWAPLOOK,2,FALSE()),FALSE())</f>
        <v> </v>
      </c>
      <c r="E251" s="40" t="n">
        <f aca="false">VLOOKUP($A251,SWAPLOOK,HLOOKUP(E$2,SWAPLOOK,2,FALSE()),FALSE())</f>
        <v>2.177</v>
      </c>
      <c r="F251" s="40"/>
      <c r="G251" s="40"/>
      <c r="H251" s="40" t="n">
        <v>2.177</v>
      </c>
      <c r="I251" s="40" t="n">
        <v>2.2345</v>
      </c>
      <c r="J251" s="40" t="n">
        <v>2.017</v>
      </c>
      <c r="K251" s="40" t="n">
        <v>1.967</v>
      </c>
      <c r="L251" s="40" t="n">
        <v>1.467</v>
      </c>
      <c r="M251" s="40" t="n">
        <v>2.0345</v>
      </c>
      <c r="N251" s="40" t="n">
        <v>2.1645</v>
      </c>
      <c r="O251" s="40" t="s">
        <v>233</v>
      </c>
      <c r="P251" s="40" t="s">
        <v>233</v>
      </c>
      <c r="Q251" s="38" t="s">
        <v>233</v>
      </c>
      <c r="R251" s="40" t="s">
        <v>233</v>
      </c>
      <c r="S251" s="40" t="n">
        <v>2.06500001144409</v>
      </c>
      <c r="T251" s="40" t="s">
        <v>233</v>
      </c>
      <c r="V251" s="41" t="n">
        <f aca="false">I251-$H251</f>
        <v>0.0575000000000001</v>
      </c>
      <c r="W251" s="41" t="n">
        <f aca="false">J251-$H251</f>
        <v>-0.16</v>
      </c>
      <c r="X251" s="41" t="n">
        <f aca="false">K251-$H251</f>
        <v>-0.21</v>
      </c>
      <c r="Y251" s="41" t="n">
        <f aca="false">L251-$H251</f>
        <v>-0.71</v>
      </c>
      <c r="Z251" s="41" t="n">
        <f aca="false">M251-$H251</f>
        <v>-0.1425</v>
      </c>
      <c r="AA251" s="41" t="n">
        <f aca="false">N251-$H251</f>
        <v>-0.0125000000000002</v>
      </c>
      <c r="AB251" s="41"/>
      <c r="AC251" s="41"/>
      <c r="AD251" s="41"/>
      <c r="AE251" s="41"/>
      <c r="AF251" s="41" t="n">
        <f aca="false">S251-$H251</f>
        <v>-0.111999988555908</v>
      </c>
      <c r="AG251" s="41"/>
    </row>
    <row r="252" customFormat="false" ht="12.75" hidden="false" customHeight="false" outlineLevel="0" collapsed="false">
      <c r="A252" s="39" t="n">
        <v>35643</v>
      </c>
      <c r="B252" s="40" t="s">
        <v>164</v>
      </c>
      <c r="C252" s="40" t="e">
        <f aca="false">IF(SWAPFIXED="FIXED",D252,D252-E252)</f>
        <v>#VALUE!</v>
      </c>
      <c r="D252" s="40" t="str">
        <f aca="false">VLOOKUP($A252,SWAPLOOK,HLOOKUP(D$2,SWAPLOOK,2,FALSE()),FALSE())</f>
        <v> </v>
      </c>
      <c r="E252" s="40" t="n">
        <f aca="false">VLOOKUP($A252,SWAPLOOK,HLOOKUP(E$2,SWAPLOOK,2,FALSE()),FALSE())</f>
        <v>2.239</v>
      </c>
      <c r="F252" s="40"/>
      <c r="G252" s="40"/>
      <c r="H252" s="40" t="n">
        <v>2.239</v>
      </c>
      <c r="I252" s="40" t="n">
        <v>2.2965</v>
      </c>
      <c r="J252" s="40" t="n">
        <v>2.0615</v>
      </c>
      <c r="K252" s="40" t="n">
        <v>2.019</v>
      </c>
      <c r="L252" s="40" t="n">
        <v>1.449</v>
      </c>
      <c r="M252" s="40" t="n">
        <v>2.094</v>
      </c>
      <c r="N252" s="40" t="n">
        <v>2.224</v>
      </c>
      <c r="O252" s="40" t="s">
        <v>233</v>
      </c>
      <c r="P252" s="40" t="s">
        <v>233</v>
      </c>
      <c r="Q252" s="38" t="s">
        <v>233</v>
      </c>
      <c r="R252" s="40" t="s">
        <v>233</v>
      </c>
      <c r="S252" s="40" t="n">
        <v>2.11499992752075</v>
      </c>
      <c r="T252" s="40" t="s">
        <v>233</v>
      </c>
      <c r="V252" s="41" t="n">
        <f aca="false">I252-$H252</f>
        <v>0.0575000000000001</v>
      </c>
      <c r="W252" s="41" t="n">
        <f aca="false">J252-$H252</f>
        <v>-0.1775</v>
      </c>
      <c r="X252" s="41" t="n">
        <f aca="false">K252-$H252</f>
        <v>-0.22</v>
      </c>
      <c r="Y252" s="41" t="n">
        <f aca="false">L252-$H252</f>
        <v>-0.79</v>
      </c>
      <c r="Z252" s="41" t="n">
        <f aca="false">M252-$H252</f>
        <v>-0.145</v>
      </c>
      <c r="AA252" s="41" t="n">
        <f aca="false">N252-$H252</f>
        <v>-0.0150000000000001</v>
      </c>
      <c r="AB252" s="41"/>
      <c r="AC252" s="41"/>
      <c r="AD252" s="41"/>
      <c r="AE252" s="41"/>
      <c r="AF252" s="41" t="n">
        <f aca="false">S252-$H252</f>
        <v>-0.124000072479248</v>
      </c>
      <c r="AG252" s="41"/>
    </row>
    <row r="253" customFormat="false" ht="12.75" hidden="false" customHeight="false" outlineLevel="0" collapsed="false">
      <c r="A253" s="39" t="n">
        <v>35646</v>
      </c>
      <c r="B253" s="40" t="s">
        <v>164</v>
      </c>
      <c r="C253" s="40" t="e">
        <f aca="false">IF(SWAPFIXED="FIXED",D253,D253-E253)</f>
        <v>#VALUE!</v>
      </c>
      <c r="D253" s="40" t="str">
        <f aca="false">VLOOKUP($A253,SWAPLOOK,HLOOKUP(D$2,SWAPLOOK,2,FALSE()),FALSE())</f>
        <v> </v>
      </c>
      <c r="E253" s="40" t="n">
        <f aca="false">VLOOKUP($A253,SWAPLOOK,HLOOKUP(E$2,SWAPLOOK,2,FALSE()),FALSE())</f>
        <v>2.374</v>
      </c>
      <c r="F253" s="40"/>
      <c r="G253" s="40"/>
      <c r="H253" s="40" t="n">
        <v>2.374</v>
      </c>
      <c r="I253" s="40" t="n">
        <v>2.4315</v>
      </c>
      <c r="J253" s="40" t="n">
        <v>2.174</v>
      </c>
      <c r="K253" s="40" t="n">
        <v>2.124</v>
      </c>
      <c r="L253" s="40" t="n">
        <v>1.504</v>
      </c>
      <c r="M253" s="40" t="n">
        <v>2.209</v>
      </c>
      <c r="N253" s="40" t="n">
        <v>2.354</v>
      </c>
      <c r="O253" s="40" t="s">
        <v>233</v>
      </c>
      <c r="P253" s="40" t="s">
        <v>233</v>
      </c>
      <c r="Q253" s="38" t="s">
        <v>233</v>
      </c>
      <c r="R253" s="40" t="s">
        <v>233</v>
      </c>
      <c r="S253" s="40" t="n">
        <v>2.21999995613098</v>
      </c>
      <c r="T253" s="40" t="s">
        <v>233</v>
      </c>
      <c r="V253" s="41" t="n">
        <f aca="false">I253-$H253</f>
        <v>0.0575000000000001</v>
      </c>
      <c r="W253" s="41" t="n">
        <f aca="false">J253-$H253</f>
        <v>-0.2</v>
      </c>
      <c r="X253" s="41" t="n">
        <f aca="false">K253-$H253</f>
        <v>-0.25</v>
      </c>
      <c r="Y253" s="41" t="n">
        <f aca="false">L253-$H253</f>
        <v>-0.87</v>
      </c>
      <c r="Z253" s="41" t="n">
        <f aca="false">M253-$H253</f>
        <v>-0.165</v>
      </c>
      <c r="AA253" s="41" t="n">
        <f aca="false">N253-$H253</f>
        <v>-0.02</v>
      </c>
      <c r="AB253" s="41"/>
      <c r="AC253" s="41"/>
      <c r="AD253" s="41"/>
      <c r="AE253" s="41"/>
      <c r="AF253" s="41" t="n">
        <f aca="false">S253-$H253</f>
        <v>-0.154000043869019</v>
      </c>
      <c r="AG253" s="41"/>
    </row>
    <row r="254" customFormat="false" ht="12.75" hidden="false" customHeight="false" outlineLevel="0" collapsed="false">
      <c r="A254" s="39" t="n">
        <v>35647</v>
      </c>
      <c r="B254" s="40" t="s">
        <v>164</v>
      </c>
      <c r="C254" s="40" t="e">
        <f aca="false">IF(SWAPFIXED="FIXED",D254,D254-E254)</f>
        <v>#VALUE!</v>
      </c>
      <c r="D254" s="40" t="str">
        <f aca="false">VLOOKUP($A254,SWAPLOOK,HLOOKUP(D$2,SWAPLOOK,2,FALSE()),FALSE())</f>
        <v> </v>
      </c>
      <c r="E254" s="40" t="n">
        <f aca="false">VLOOKUP($A254,SWAPLOOK,HLOOKUP(E$2,SWAPLOOK,2,FALSE()),FALSE())</f>
        <v>2.374</v>
      </c>
      <c r="F254" s="40"/>
      <c r="G254" s="40"/>
      <c r="H254" s="40" t="n">
        <v>2.374</v>
      </c>
      <c r="I254" s="40" t="n">
        <v>2.4315</v>
      </c>
      <c r="J254" s="40" t="n">
        <v>2.1915</v>
      </c>
      <c r="K254" s="40" t="n">
        <v>2.139</v>
      </c>
      <c r="L254" s="40" t="n">
        <v>1.554</v>
      </c>
      <c r="M254" s="40" t="n">
        <v>2.2165</v>
      </c>
      <c r="N254" s="40" t="n">
        <v>2.354</v>
      </c>
      <c r="O254" s="40" t="s">
        <v>233</v>
      </c>
      <c r="P254" s="40" t="s">
        <v>233</v>
      </c>
      <c r="Q254" s="38" t="s">
        <v>233</v>
      </c>
      <c r="R254" s="40" t="s">
        <v>233</v>
      </c>
      <c r="S254" s="40" t="n">
        <v>2.24999992752075</v>
      </c>
      <c r="T254" s="40" t="s">
        <v>233</v>
      </c>
      <c r="V254" s="41" t="n">
        <f aca="false">I254-$H254</f>
        <v>0.0575000000000001</v>
      </c>
      <c r="W254" s="41" t="n">
        <f aca="false">J254-$H254</f>
        <v>-0.1825</v>
      </c>
      <c r="X254" s="41" t="n">
        <f aca="false">K254-$H254</f>
        <v>-0.235</v>
      </c>
      <c r="Y254" s="41" t="n">
        <f aca="false">L254-$H254</f>
        <v>-0.82</v>
      </c>
      <c r="Z254" s="41" t="n">
        <f aca="false">M254-$H254</f>
        <v>-0.1575</v>
      </c>
      <c r="AA254" s="41" t="n">
        <f aca="false">N254-$H254</f>
        <v>-0.02</v>
      </c>
      <c r="AB254" s="41"/>
      <c r="AC254" s="41"/>
      <c r="AD254" s="41"/>
      <c r="AE254" s="41"/>
      <c r="AF254" s="41" t="n">
        <f aca="false">S254-$H254</f>
        <v>-0.124000072479248</v>
      </c>
      <c r="AG254" s="41"/>
    </row>
    <row r="255" customFormat="false" ht="12.75" hidden="false" customHeight="false" outlineLevel="0" collapsed="false">
      <c r="A255" s="39" t="n">
        <v>35648</v>
      </c>
      <c r="B255" s="40" t="s">
        <v>164</v>
      </c>
      <c r="C255" s="40" t="e">
        <f aca="false">IF(SWAPFIXED="FIXED",D255,D255-E255)</f>
        <v>#VALUE!</v>
      </c>
      <c r="D255" s="40" t="str">
        <f aca="false">VLOOKUP($A255,SWAPLOOK,HLOOKUP(D$2,SWAPLOOK,2,FALSE()),FALSE())</f>
        <v> </v>
      </c>
      <c r="E255" s="40" t="n">
        <f aca="false">VLOOKUP($A255,SWAPLOOK,HLOOKUP(E$2,SWAPLOOK,2,FALSE()),FALSE())</f>
        <v>2.351</v>
      </c>
      <c r="F255" s="40"/>
      <c r="G255" s="40"/>
      <c r="H255" s="40" t="n">
        <v>2.351</v>
      </c>
      <c r="I255" s="40" t="n">
        <v>2.4085</v>
      </c>
      <c r="J255" s="40" t="n">
        <v>2.1685</v>
      </c>
      <c r="K255" s="40" t="n">
        <v>2.116</v>
      </c>
      <c r="L255" s="40" t="n">
        <v>1.531</v>
      </c>
      <c r="M255" s="40" t="n">
        <v>2.1935</v>
      </c>
      <c r="N255" s="40" t="n">
        <v>2.331</v>
      </c>
      <c r="O255" s="40" t="s">
        <v>233</v>
      </c>
      <c r="P255" s="40" t="s">
        <v>233</v>
      </c>
      <c r="Q255" s="38" t="s">
        <v>233</v>
      </c>
      <c r="R255" s="40" t="s">
        <v>233</v>
      </c>
      <c r="S255" s="40" t="n">
        <v>2.26500003433228</v>
      </c>
      <c r="T255" s="40" t="s">
        <v>233</v>
      </c>
      <c r="V255" s="41" t="n">
        <f aca="false">I255-$H255</f>
        <v>0.0575000000000001</v>
      </c>
      <c r="W255" s="41" t="n">
        <f aca="false">J255-$H255</f>
        <v>-0.1825</v>
      </c>
      <c r="X255" s="41" t="n">
        <f aca="false">K255-$H255</f>
        <v>-0.235</v>
      </c>
      <c r="Y255" s="41" t="n">
        <f aca="false">L255-$H255</f>
        <v>-0.82</v>
      </c>
      <c r="Z255" s="41" t="n">
        <f aca="false">M255-$H255</f>
        <v>-0.1575</v>
      </c>
      <c r="AA255" s="41" t="n">
        <f aca="false">N255-$H255</f>
        <v>-0.02</v>
      </c>
      <c r="AB255" s="41"/>
      <c r="AC255" s="41"/>
      <c r="AD255" s="41"/>
      <c r="AE255" s="41"/>
      <c r="AF255" s="41" t="n">
        <f aca="false">S255-$H255</f>
        <v>-0.0859999656677246</v>
      </c>
      <c r="AG255" s="41"/>
    </row>
    <row r="256" customFormat="false" ht="12.75" hidden="false" customHeight="false" outlineLevel="0" collapsed="false">
      <c r="A256" s="39" t="n">
        <v>35649</v>
      </c>
      <c r="B256" s="40" t="s">
        <v>164</v>
      </c>
      <c r="C256" s="40" t="e">
        <f aca="false">IF(SWAPFIXED="FIXED",D256,D256-E256)</f>
        <v>#VALUE!</v>
      </c>
      <c r="D256" s="40" t="str">
        <f aca="false">VLOOKUP($A256,SWAPLOOK,HLOOKUP(D$2,SWAPLOOK,2,FALSE()),FALSE())</f>
        <v> </v>
      </c>
      <c r="E256" s="40" t="n">
        <f aca="false">VLOOKUP($A256,SWAPLOOK,HLOOKUP(E$2,SWAPLOOK,2,FALSE()),FALSE())</f>
        <v>2.444</v>
      </c>
      <c r="F256" s="40"/>
      <c r="G256" s="40"/>
      <c r="H256" s="40" t="n">
        <v>2.444</v>
      </c>
      <c r="I256" s="40" t="n">
        <v>2.509</v>
      </c>
      <c r="J256" s="40" t="n">
        <v>2.274</v>
      </c>
      <c r="K256" s="40" t="n">
        <v>2.234</v>
      </c>
      <c r="L256" s="40" t="n">
        <v>1.554</v>
      </c>
      <c r="M256" s="40" t="n">
        <v>2.294</v>
      </c>
      <c r="N256" s="40" t="n">
        <v>2.429</v>
      </c>
      <c r="O256" s="40" t="s">
        <v>233</v>
      </c>
      <c r="P256" s="40" t="s">
        <v>233</v>
      </c>
      <c r="Q256" s="38" t="s">
        <v>233</v>
      </c>
      <c r="R256" s="40" t="s">
        <v>233</v>
      </c>
      <c r="S256" s="40" t="n">
        <v>2.33999990844727</v>
      </c>
      <c r="T256" s="40" t="s">
        <v>233</v>
      </c>
      <c r="V256" s="41" t="n">
        <f aca="false">I256-$H256</f>
        <v>0.065</v>
      </c>
      <c r="W256" s="41" t="n">
        <f aca="false">J256-$H256</f>
        <v>-0.17</v>
      </c>
      <c r="X256" s="41" t="n">
        <f aca="false">K256-$H256</f>
        <v>-0.21</v>
      </c>
      <c r="Y256" s="41" t="n">
        <f aca="false">L256-$H256</f>
        <v>-0.89</v>
      </c>
      <c r="Z256" s="41" t="n">
        <f aca="false">M256-$H256</f>
        <v>-0.15</v>
      </c>
      <c r="AA256" s="41" t="n">
        <f aca="false">N256-$H256</f>
        <v>-0.0150000000000001</v>
      </c>
      <c r="AB256" s="41"/>
      <c r="AC256" s="41"/>
      <c r="AD256" s="41"/>
      <c r="AE256" s="41"/>
      <c r="AF256" s="41" t="n">
        <f aca="false">S256-$H256</f>
        <v>-0.104000091552734</v>
      </c>
      <c r="AG256" s="41"/>
    </row>
    <row r="257" customFormat="false" ht="12.75" hidden="false" customHeight="false" outlineLevel="0" collapsed="false">
      <c r="A257" s="39" t="n">
        <v>35650</v>
      </c>
      <c r="B257" s="40" t="s">
        <v>164</v>
      </c>
      <c r="C257" s="40" t="e">
        <f aca="false">IF(SWAPFIXED="FIXED",D257,D257-E257)</f>
        <v>#VALUE!</v>
      </c>
      <c r="D257" s="40" t="str">
        <f aca="false">VLOOKUP($A257,SWAPLOOK,HLOOKUP(D$2,SWAPLOOK,2,FALSE()),FALSE())</f>
        <v> </v>
      </c>
      <c r="E257" s="40" t="n">
        <f aca="false">VLOOKUP($A257,SWAPLOOK,HLOOKUP(E$2,SWAPLOOK,2,FALSE()),FALSE())</f>
        <v>2.503</v>
      </c>
      <c r="F257" s="40"/>
      <c r="G257" s="40"/>
      <c r="H257" s="40" t="n">
        <v>2.503</v>
      </c>
      <c r="I257" s="40" t="n">
        <v>2.563</v>
      </c>
      <c r="J257" s="40" t="n">
        <v>2.333</v>
      </c>
      <c r="K257" s="40" t="n">
        <v>2.283</v>
      </c>
      <c r="L257" s="40" t="n">
        <v>1.623</v>
      </c>
      <c r="M257" s="40" t="n">
        <v>2.358</v>
      </c>
      <c r="N257" s="40" t="n">
        <v>2.488</v>
      </c>
      <c r="O257" s="40" t="s">
        <v>233</v>
      </c>
      <c r="P257" s="40" t="s">
        <v>233</v>
      </c>
      <c r="Q257" s="38" t="s">
        <v>233</v>
      </c>
      <c r="R257" s="40" t="s">
        <v>233</v>
      </c>
      <c r="S257" s="40" t="n">
        <v>2.40499995040894</v>
      </c>
      <c r="T257" s="40" t="s">
        <v>233</v>
      </c>
      <c r="V257" s="41" t="n">
        <f aca="false">I257-$H257</f>
        <v>0.0600000000000001</v>
      </c>
      <c r="W257" s="41" t="n">
        <f aca="false">J257-$H257</f>
        <v>-0.17</v>
      </c>
      <c r="X257" s="41" t="n">
        <f aca="false">K257-$H257</f>
        <v>-0.22</v>
      </c>
      <c r="Y257" s="41" t="n">
        <f aca="false">L257-$H257</f>
        <v>-0.88</v>
      </c>
      <c r="Z257" s="41" t="n">
        <f aca="false">M257-$H257</f>
        <v>-0.145</v>
      </c>
      <c r="AA257" s="41" t="n">
        <f aca="false">N257-$H257</f>
        <v>-0.0150000000000001</v>
      </c>
      <c r="AB257" s="41"/>
      <c r="AC257" s="41"/>
      <c r="AD257" s="41"/>
      <c r="AE257" s="41"/>
      <c r="AF257" s="41" t="n">
        <f aca="false">S257-$H257</f>
        <v>-0.0980000495910645</v>
      </c>
      <c r="AG257" s="41"/>
    </row>
    <row r="258" customFormat="false" ht="12.75" hidden="false" customHeight="false" outlineLevel="0" collapsed="false">
      <c r="A258" s="39" t="n">
        <v>35653</v>
      </c>
      <c r="B258" s="40" t="s">
        <v>164</v>
      </c>
      <c r="C258" s="40" t="e">
        <f aca="false">IF(SWAPFIXED="FIXED",D258,D258-E258)</f>
        <v>#VALUE!</v>
      </c>
      <c r="D258" s="40" t="str">
        <f aca="false">VLOOKUP($A258,SWAPLOOK,HLOOKUP(D$2,SWAPLOOK,2,FALSE()),FALSE())</f>
        <v> </v>
      </c>
      <c r="E258" s="40" t="n">
        <f aca="false">VLOOKUP($A258,SWAPLOOK,HLOOKUP(E$2,SWAPLOOK,2,FALSE()),FALSE())</f>
        <v>2.586</v>
      </c>
      <c r="F258" s="40"/>
      <c r="G258" s="40"/>
      <c r="H258" s="40" t="n">
        <v>2.586</v>
      </c>
      <c r="I258" s="40" t="n">
        <v>2.651</v>
      </c>
      <c r="J258" s="40" t="n">
        <v>2.421</v>
      </c>
      <c r="K258" s="40" t="n">
        <v>2.346</v>
      </c>
      <c r="L258" s="40" t="n">
        <v>1.631</v>
      </c>
      <c r="M258" s="40" t="n">
        <v>2.441</v>
      </c>
      <c r="N258" s="40" t="n">
        <v>2.571</v>
      </c>
      <c r="O258" s="40" t="s">
        <v>233</v>
      </c>
      <c r="P258" s="40" t="s">
        <v>233</v>
      </c>
      <c r="Q258" s="38" t="s">
        <v>233</v>
      </c>
      <c r="R258" s="40" t="s">
        <v>233</v>
      </c>
      <c r="S258" s="40" t="n">
        <v>2.48000005340576</v>
      </c>
      <c r="T258" s="40" t="s">
        <v>233</v>
      </c>
      <c r="V258" s="41" t="n">
        <f aca="false">I258-$H258</f>
        <v>0.065</v>
      </c>
      <c r="W258" s="41" t="n">
        <f aca="false">J258-$H258</f>
        <v>-0.165</v>
      </c>
      <c r="X258" s="41" t="n">
        <f aca="false">K258-$H258</f>
        <v>-0.24</v>
      </c>
      <c r="Y258" s="41" t="n">
        <f aca="false">L258-$H258</f>
        <v>-0.955</v>
      </c>
      <c r="Z258" s="41" t="n">
        <f aca="false">M258-$H258</f>
        <v>-0.145</v>
      </c>
      <c r="AA258" s="41" t="n">
        <f aca="false">N258-$H258</f>
        <v>-0.0150000000000001</v>
      </c>
      <c r="AB258" s="41"/>
      <c r="AC258" s="41"/>
      <c r="AD258" s="41"/>
      <c r="AE258" s="41"/>
      <c r="AF258" s="41" t="n">
        <f aca="false">S258-$H258</f>
        <v>-0.105999946594238</v>
      </c>
      <c r="AG258" s="41"/>
    </row>
    <row r="259" customFormat="false" ht="12.75" hidden="false" customHeight="false" outlineLevel="0" collapsed="false">
      <c r="A259" s="39" t="n">
        <v>35654</v>
      </c>
      <c r="B259" s="40" t="s">
        <v>164</v>
      </c>
      <c r="C259" s="40" t="e">
        <f aca="false">IF(SWAPFIXED="FIXED",D259,D259-E259)</f>
        <v>#VALUE!</v>
      </c>
      <c r="D259" s="40" t="str">
        <f aca="false">VLOOKUP($A259,SWAPLOOK,HLOOKUP(D$2,SWAPLOOK,2,FALSE()),FALSE())</f>
        <v> </v>
      </c>
      <c r="E259" s="40" t="n">
        <f aca="false">VLOOKUP($A259,SWAPLOOK,HLOOKUP(E$2,SWAPLOOK,2,FALSE()),FALSE())</f>
        <v>2.475</v>
      </c>
      <c r="F259" s="40"/>
      <c r="G259" s="40"/>
      <c r="H259" s="40" t="n">
        <v>2.475</v>
      </c>
      <c r="I259" s="40" t="n">
        <v>2.545</v>
      </c>
      <c r="J259" s="40" t="n">
        <v>2.315</v>
      </c>
      <c r="K259" s="40" t="n">
        <v>2.255</v>
      </c>
      <c r="L259" s="40" t="n">
        <v>1.525</v>
      </c>
      <c r="M259" s="40" t="n">
        <v>2.3325</v>
      </c>
      <c r="N259" s="40" t="n">
        <v>2.46</v>
      </c>
      <c r="O259" s="40" t="s">
        <v>233</v>
      </c>
      <c r="P259" s="40" t="s">
        <v>233</v>
      </c>
      <c r="Q259" s="38" t="s">
        <v>233</v>
      </c>
      <c r="R259" s="40" t="s">
        <v>233</v>
      </c>
      <c r="S259" s="40" t="n">
        <v>2.37500009536743</v>
      </c>
      <c r="T259" s="40" t="s">
        <v>233</v>
      </c>
      <c r="V259" s="41" t="n">
        <f aca="false">I259-$H259</f>
        <v>0.0699999999999998</v>
      </c>
      <c r="W259" s="41" t="n">
        <f aca="false">J259-$H259</f>
        <v>-0.16</v>
      </c>
      <c r="X259" s="41" t="n">
        <f aca="false">K259-$H259</f>
        <v>-0.22</v>
      </c>
      <c r="Y259" s="41" t="n">
        <f aca="false">L259-$H259</f>
        <v>-0.95</v>
      </c>
      <c r="Z259" s="41" t="n">
        <f aca="false">M259-$H259</f>
        <v>-0.1425</v>
      </c>
      <c r="AA259" s="41" t="n">
        <f aca="false">N259-$H259</f>
        <v>-0.0150000000000001</v>
      </c>
      <c r="AB259" s="41"/>
      <c r="AC259" s="41"/>
      <c r="AD259" s="41"/>
      <c r="AE259" s="41"/>
      <c r="AF259" s="41" t="n">
        <f aca="false">S259-$H259</f>
        <v>-0.0999999046325684</v>
      </c>
      <c r="AG259" s="41"/>
    </row>
    <row r="260" customFormat="false" ht="12.75" hidden="false" customHeight="false" outlineLevel="0" collapsed="false">
      <c r="A260" s="39" t="n">
        <v>35655</v>
      </c>
      <c r="B260" s="40" t="s">
        <v>164</v>
      </c>
      <c r="C260" s="40" t="e">
        <f aca="false">IF(SWAPFIXED="FIXED",D260,D260-E260)</f>
        <v>#VALUE!</v>
      </c>
      <c r="D260" s="40" t="str">
        <f aca="false">VLOOKUP($A260,SWAPLOOK,HLOOKUP(D$2,SWAPLOOK,2,FALSE()),FALSE())</f>
        <v> </v>
      </c>
      <c r="E260" s="40" t="n">
        <f aca="false">VLOOKUP($A260,SWAPLOOK,HLOOKUP(E$2,SWAPLOOK,2,FALSE()),FALSE())</f>
        <v>2.472</v>
      </c>
      <c r="F260" s="40"/>
      <c r="G260" s="40"/>
      <c r="H260" s="40" t="n">
        <v>2.472</v>
      </c>
      <c r="I260" s="40" t="n">
        <v>2.547</v>
      </c>
      <c r="J260" s="40" t="n">
        <v>2.317</v>
      </c>
      <c r="K260" s="40" t="n">
        <v>2.242</v>
      </c>
      <c r="L260" s="40" t="n">
        <v>1.492</v>
      </c>
      <c r="M260" s="40" t="n">
        <v>2.332</v>
      </c>
      <c r="N260" s="40" t="n">
        <v>2.457</v>
      </c>
      <c r="O260" s="40" t="s">
        <v>233</v>
      </c>
      <c r="P260" s="40" t="s">
        <v>233</v>
      </c>
      <c r="Q260" s="38" t="s">
        <v>233</v>
      </c>
      <c r="R260" s="40" t="s">
        <v>233</v>
      </c>
      <c r="S260" s="40" t="n">
        <v>2.39500009727478</v>
      </c>
      <c r="T260" s="40" t="s">
        <v>233</v>
      </c>
      <c r="V260" s="41" t="n">
        <f aca="false">I260-$H260</f>
        <v>0.0750000000000002</v>
      </c>
      <c r="W260" s="41" t="n">
        <f aca="false">J260-$H260</f>
        <v>-0.155</v>
      </c>
      <c r="X260" s="41" t="n">
        <f aca="false">K260-$H260</f>
        <v>-0.23</v>
      </c>
      <c r="Y260" s="41" t="n">
        <f aca="false">L260-$H260</f>
        <v>-0.98</v>
      </c>
      <c r="Z260" s="41" t="n">
        <f aca="false">M260-$H260</f>
        <v>-0.14</v>
      </c>
      <c r="AA260" s="41" t="n">
        <f aca="false">N260-$H260</f>
        <v>-0.0150000000000001</v>
      </c>
      <c r="AB260" s="41"/>
      <c r="AC260" s="41"/>
      <c r="AD260" s="41"/>
      <c r="AE260" s="41"/>
      <c r="AF260" s="41" t="n">
        <f aca="false">S260-$H260</f>
        <v>-0.0769999027252197</v>
      </c>
      <c r="AG260" s="41"/>
    </row>
    <row r="261" customFormat="false" ht="12.75" hidden="false" customHeight="false" outlineLevel="0" collapsed="false">
      <c r="A261" s="39" t="n">
        <v>35656</v>
      </c>
      <c r="B261" s="40" t="s">
        <v>164</v>
      </c>
      <c r="C261" s="40" t="e">
        <f aca="false">IF(SWAPFIXED="FIXED",D261,D261-E261)</f>
        <v>#VALUE!</v>
      </c>
      <c r="D261" s="40" t="str">
        <f aca="false">VLOOKUP($A261,SWAPLOOK,HLOOKUP(D$2,SWAPLOOK,2,FALSE()),FALSE())</f>
        <v> </v>
      </c>
      <c r="E261" s="40" t="n">
        <f aca="false">VLOOKUP($A261,SWAPLOOK,HLOOKUP(E$2,SWAPLOOK,2,FALSE()),FALSE())</f>
        <v>2.428</v>
      </c>
      <c r="F261" s="40"/>
      <c r="G261" s="40"/>
      <c r="H261" s="40" t="n">
        <v>2.428</v>
      </c>
      <c r="I261" s="40" t="n">
        <v>2.503</v>
      </c>
      <c r="J261" s="40" t="n">
        <v>2.273</v>
      </c>
      <c r="K261" s="40" t="n">
        <v>2.208</v>
      </c>
      <c r="L261" s="40" t="n">
        <v>1.508</v>
      </c>
      <c r="M261" s="40" t="n">
        <v>2.293</v>
      </c>
      <c r="N261" s="40" t="n">
        <v>2.423</v>
      </c>
      <c r="O261" s="40" t="s">
        <v>233</v>
      </c>
      <c r="P261" s="40" t="s">
        <v>233</v>
      </c>
      <c r="Q261" s="38" t="s">
        <v>233</v>
      </c>
      <c r="R261" s="40" t="s">
        <v>233</v>
      </c>
      <c r="S261" s="40" t="n">
        <v>2.33999994087219</v>
      </c>
      <c r="T261" s="40" t="s">
        <v>233</v>
      </c>
      <c r="V261" s="41" t="n">
        <f aca="false">I261-$H261</f>
        <v>0.0750000000000002</v>
      </c>
      <c r="W261" s="41" t="n">
        <f aca="false">J261-$H261</f>
        <v>-0.155</v>
      </c>
      <c r="X261" s="41" t="n">
        <f aca="false">K261-$H261</f>
        <v>-0.22</v>
      </c>
      <c r="Y261" s="41" t="n">
        <f aca="false">L261-$H261</f>
        <v>-0.92</v>
      </c>
      <c r="Z261" s="41" t="n">
        <f aca="false">M261-$H261</f>
        <v>-0.135</v>
      </c>
      <c r="AA261" s="41" t="n">
        <f aca="false">N261-$H261</f>
        <v>-0.00499999999999989</v>
      </c>
      <c r="AB261" s="41"/>
      <c r="AC261" s="41"/>
      <c r="AD261" s="41"/>
      <c r="AE261" s="41"/>
      <c r="AF261" s="41" t="n">
        <f aca="false">S261-$H261</f>
        <v>-0.0880000591278076</v>
      </c>
      <c r="AG261" s="41"/>
    </row>
    <row r="262" customFormat="false" ht="12.75" hidden="false" customHeight="false" outlineLevel="0" collapsed="false">
      <c r="A262" s="39" t="n">
        <v>35657</v>
      </c>
      <c r="B262" s="40" t="s">
        <v>164</v>
      </c>
      <c r="C262" s="40" t="e">
        <f aca="false">IF(SWAPFIXED="FIXED",D262,D262-E262)</f>
        <v>#VALUE!</v>
      </c>
      <c r="D262" s="40" t="str">
        <f aca="false">VLOOKUP($A262,SWAPLOOK,HLOOKUP(D$2,SWAPLOOK,2,FALSE()),FALSE())</f>
        <v> </v>
      </c>
      <c r="E262" s="40" t="n">
        <f aca="false">VLOOKUP($A262,SWAPLOOK,HLOOKUP(E$2,SWAPLOOK,2,FALSE()),FALSE())</f>
        <v>2.432</v>
      </c>
      <c r="F262" s="40"/>
      <c r="G262" s="40"/>
      <c r="H262" s="40" t="n">
        <v>2.432</v>
      </c>
      <c r="I262" s="40" t="n">
        <v>2.507</v>
      </c>
      <c r="J262" s="40" t="n">
        <v>2.282</v>
      </c>
      <c r="K262" s="40" t="n">
        <v>2.212</v>
      </c>
      <c r="L262" s="40" t="n">
        <v>1.512</v>
      </c>
      <c r="M262" s="40" t="n">
        <v>2.297</v>
      </c>
      <c r="N262" s="40" t="n">
        <v>2.427</v>
      </c>
      <c r="O262" s="40" t="s">
        <v>233</v>
      </c>
      <c r="P262" s="40" t="s">
        <v>233</v>
      </c>
      <c r="Q262" s="38" t="s">
        <v>233</v>
      </c>
      <c r="R262" s="40" t="s">
        <v>233</v>
      </c>
      <c r="S262" s="40" t="n">
        <v>2.34500010681152</v>
      </c>
      <c r="T262" s="40" t="s">
        <v>233</v>
      </c>
      <c r="V262" s="41" t="n">
        <f aca="false">I262-$H262</f>
        <v>0.0750000000000002</v>
      </c>
      <c r="W262" s="41" t="n">
        <f aca="false">J262-$H262</f>
        <v>-0.15</v>
      </c>
      <c r="X262" s="41" t="n">
        <f aca="false">K262-$H262</f>
        <v>-0.22</v>
      </c>
      <c r="Y262" s="41" t="n">
        <f aca="false">L262-$H262</f>
        <v>-0.92</v>
      </c>
      <c r="Z262" s="41" t="n">
        <f aca="false">M262-$H262</f>
        <v>-0.135</v>
      </c>
      <c r="AA262" s="41" t="n">
        <f aca="false">N262-$H262</f>
        <v>-0.00499999999999989</v>
      </c>
      <c r="AB262" s="41"/>
      <c r="AC262" s="41"/>
      <c r="AD262" s="41"/>
      <c r="AE262" s="41"/>
      <c r="AF262" s="41" t="n">
        <f aca="false">S262-$H262</f>
        <v>-0.0869998931884766</v>
      </c>
      <c r="AG262" s="41"/>
    </row>
    <row r="263" customFormat="false" ht="12.75" hidden="false" customHeight="false" outlineLevel="0" collapsed="false">
      <c r="A263" s="39" t="n">
        <v>35660</v>
      </c>
      <c r="B263" s="40" t="s">
        <v>164</v>
      </c>
      <c r="C263" s="40" t="e">
        <f aca="false">IF(SWAPFIXED="FIXED",D263,D263-E263)</f>
        <v>#VALUE!</v>
      </c>
      <c r="D263" s="40" t="str">
        <f aca="false">VLOOKUP($A263,SWAPLOOK,HLOOKUP(D$2,SWAPLOOK,2,FALSE()),FALSE())</f>
        <v> </v>
      </c>
      <c r="E263" s="40" t="n">
        <f aca="false">VLOOKUP($A263,SWAPLOOK,HLOOKUP(E$2,SWAPLOOK,2,FALSE()),FALSE())</f>
        <v>2.426</v>
      </c>
      <c r="F263" s="40"/>
      <c r="G263" s="40"/>
      <c r="H263" s="40" t="n">
        <v>2.426</v>
      </c>
      <c r="I263" s="40" t="n">
        <v>2.5035</v>
      </c>
      <c r="J263" s="40" t="n">
        <v>2.281</v>
      </c>
      <c r="K263" s="40" t="n">
        <v>2.201</v>
      </c>
      <c r="L263" s="40" t="n">
        <v>1.516</v>
      </c>
      <c r="M263" s="40" t="n">
        <v>2.296</v>
      </c>
      <c r="N263" s="40" t="n">
        <v>2.421</v>
      </c>
      <c r="O263" s="40" t="s">
        <v>233</v>
      </c>
      <c r="P263" s="40" t="s">
        <v>233</v>
      </c>
      <c r="Q263" s="38" t="s">
        <v>233</v>
      </c>
      <c r="R263" s="40" t="s">
        <v>233</v>
      </c>
      <c r="S263" s="40" t="n">
        <v>2.35499990081787</v>
      </c>
      <c r="T263" s="40" t="s">
        <v>233</v>
      </c>
      <c r="V263" s="41" t="n">
        <f aca="false">I263-$H263</f>
        <v>0.0775000000000001</v>
      </c>
      <c r="W263" s="41" t="n">
        <f aca="false">J263-$H263</f>
        <v>-0.145</v>
      </c>
      <c r="X263" s="41" t="n">
        <f aca="false">K263-$H263</f>
        <v>-0.225</v>
      </c>
      <c r="Y263" s="41" t="n">
        <f aca="false">L263-$H263</f>
        <v>-0.91</v>
      </c>
      <c r="Z263" s="41" t="n">
        <f aca="false">M263-$H263</f>
        <v>-0.13</v>
      </c>
      <c r="AA263" s="41" t="n">
        <f aca="false">N263-$H263</f>
        <v>-0.00499999999999989</v>
      </c>
      <c r="AB263" s="41"/>
      <c r="AC263" s="41"/>
      <c r="AD263" s="41"/>
      <c r="AE263" s="41"/>
      <c r="AF263" s="41" t="n">
        <f aca="false">S263-$H263</f>
        <v>-0.0710000991821289</v>
      </c>
      <c r="AG263" s="41"/>
    </row>
    <row r="264" customFormat="false" ht="12.75" hidden="false" customHeight="false" outlineLevel="0" collapsed="false">
      <c r="A264" s="39" t="n">
        <v>35661</v>
      </c>
      <c r="B264" s="40" t="s">
        <v>164</v>
      </c>
      <c r="C264" s="40" t="e">
        <f aca="false">IF(SWAPFIXED="FIXED",D264,D264-E264)</f>
        <v>#VALUE!</v>
      </c>
      <c r="D264" s="40" t="str">
        <f aca="false">VLOOKUP($A264,SWAPLOOK,HLOOKUP(D$2,SWAPLOOK,2,FALSE()),FALSE())</f>
        <v> </v>
      </c>
      <c r="E264" s="40" t="n">
        <f aca="false">VLOOKUP($A264,SWAPLOOK,HLOOKUP(E$2,SWAPLOOK,2,FALSE()),FALSE())</f>
        <v>2.528</v>
      </c>
      <c r="F264" s="40"/>
      <c r="G264" s="40"/>
      <c r="H264" s="40" t="n">
        <v>2.528</v>
      </c>
      <c r="I264" s="40" t="n">
        <v>2.603</v>
      </c>
      <c r="J264" s="40" t="n">
        <v>2.378</v>
      </c>
      <c r="K264" s="40" t="n">
        <v>2.288</v>
      </c>
      <c r="L264" s="40" t="n">
        <v>1.528</v>
      </c>
      <c r="M264" s="40" t="n">
        <v>2.398</v>
      </c>
      <c r="N264" s="40" t="n">
        <v>2.5305</v>
      </c>
      <c r="O264" s="40" t="s">
        <v>233</v>
      </c>
      <c r="P264" s="40" t="s">
        <v>233</v>
      </c>
      <c r="Q264" s="38" t="s">
        <v>233</v>
      </c>
      <c r="R264" s="40" t="s">
        <v>233</v>
      </c>
      <c r="S264" s="40" t="n">
        <v>2.46499979782105</v>
      </c>
      <c r="T264" s="40" t="s">
        <v>233</v>
      </c>
      <c r="V264" s="41" t="n">
        <f aca="false">I264-$H264</f>
        <v>0.0750000000000002</v>
      </c>
      <c r="W264" s="41" t="n">
        <f aca="false">J264-$H264</f>
        <v>-0.15</v>
      </c>
      <c r="X264" s="41" t="n">
        <f aca="false">K264-$H264</f>
        <v>-0.24</v>
      </c>
      <c r="Y264" s="41" t="n">
        <f aca="false">L264-$H264</f>
        <v>-1</v>
      </c>
      <c r="Z264" s="41" t="n">
        <f aca="false">M264-$H264</f>
        <v>-0.13</v>
      </c>
      <c r="AA264" s="41" t="n">
        <f aca="false">N264-$H264</f>
        <v>0.00249999999999995</v>
      </c>
      <c r="AB264" s="41"/>
      <c r="AC264" s="41"/>
      <c r="AD264" s="41"/>
      <c r="AE264" s="41"/>
      <c r="AF264" s="41" t="n">
        <f aca="false">S264-$H264</f>
        <v>-0.0630002021789551</v>
      </c>
      <c r="AG264" s="41"/>
    </row>
    <row r="265" customFormat="false" ht="12.75" hidden="false" customHeight="false" outlineLevel="0" collapsed="false">
      <c r="A265" s="39" t="n">
        <v>35662</v>
      </c>
      <c r="B265" s="40" t="s">
        <v>164</v>
      </c>
      <c r="C265" s="40" t="e">
        <f aca="false">IF(SWAPFIXED="FIXED",D265,D265-E265)</f>
        <v>#VALUE!</v>
      </c>
      <c r="D265" s="40" t="str">
        <f aca="false">VLOOKUP($A265,SWAPLOOK,HLOOKUP(D$2,SWAPLOOK,2,FALSE()),FALSE())</f>
        <v> </v>
      </c>
      <c r="E265" s="40" t="n">
        <f aca="false">VLOOKUP($A265,SWAPLOOK,HLOOKUP(E$2,SWAPLOOK,2,FALSE()),FALSE())</f>
        <v>2.449</v>
      </c>
      <c r="F265" s="40"/>
      <c r="G265" s="40"/>
      <c r="H265" s="40" t="n">
        <v>2.449</v>
      </c>
      <c r="I265" s="40" t="n">
        <v>2.529</v>
      </c>
      <c r="J265" s="40" t="n">
        <v>2.3165</v>
      </c>
      <c r="K265" s="40" t="n">
        <v>2.244</v>
      </c>
      <c r="L265" s="40" t="n">
        <v>1.519</v>
      </c>
      <c r="M265" s="40" t="n">
        <v>2.3215</v>
      </c>
      <c r="N265" s="40" t="n">
        <v>2.4565</v>
      </c>
      <c r="O265" s="40" t="s">
        <v>233</v>
      </c>
      <c r="P265" s="40" t="s">
        <v>233</v>
      </c>
      <c r="Q265" s="38" t="s">
        <v>233</v>
      </c>
      <c r="R265" s="40" t="s">
        <v>233</v>
      </c>
      <c r="S265" s="40" t="n">
        <v>2.38000023269653</v>
      </c>
      <c r="T265" s="40" t="s">
        <v>233</v>
      </c>
      <c r="V265" s="41" t="n">
        <f aca="false">I265-$H265</f>
        <v>0.0800000000000001</v>
      </c>
      <c r="W265" s="41" t="n">
        <f aca="false">J265-$H265</f>
        <v>-0.1325</v>
      </c>
      <c r="X265" s="41" t="n">
        <f aca="false">K265-$H265</f>
        <v>-0.205</v>
      </c>
      <c r="Y265" s="41" t="n">
        <f aca="false">L265-$H265</f>
        <v>-0.93</v>
      </c>
      <c r="Z265" s="41" t="n">
        <f aca="false">M265-$H265</f>
        <v>-0.1275</v>
      </c>
      <c r="AA265" s="41" t="n">
        <f aca="false">N265-$H265</f>
        <v>0.00749999999999984</v>
      </c>
      <c r="AB265" s="41"/>
      <c r="AC265" s="41"/>
      <c r="AD265" s="41"/>
      <c r="AE265" s="41"/>
      <c r="AF265" s="41" t="n">
        <f aca="false">S265-$H265</f>
        <v>-0.0689997673034668</v>
      </c>
      <c r="AG265" s="41"/>
    </row>
    <row r="266" customFormat="false" ht="12.75" hidden="false" customHeight="false" outlineLevel="0" collapsed="false">
      <c r="A266" s="39" t="n">
        <v>35663</v>
      </c>
      <c r="B266" s="40" t="s">
        <v>164</v>
      </c>
      <c r="C266" s="40" t="e">
        <f aca="false">IF(SWAPFIXED="FIXED",D266,D266-E266)</f>
        <v>#VALUE!</v>
      </c>
      <c r="D266" s="40" t="str">
        <f aca="false">VLOOKUP($A266,SWAPLOOK,HLOOKUP(D$2,SWAPLOOK,2,FALSE()),FALSE())</f>
        <v> </v>
      </c>
      <c r="E266" s="40" t="n">
        <f aca="false">VLOOKUP($A266,SWAPLOOK,HLOOKUP(E$2,SWAPLOOK,2,FALSE()),FALSE())</f>
        <v>2.367</v>
      </c>
      <c r="F266" s="40"/>
      <c r="G266" s="40"/>
      <c r="H266" s="40" t="n">
        <v>2.367</v>
      </c>
      <c r="I266" s="40" t="n">
        <v>2.452</v>
      </c>
      <c r="J266" s="40" t="n">
        <v>2.2345</v>
      </c>
      <c r="K266" s="40" t="n">
        <v>2.187</v>
      </c>
      <c r="L266" s="40" t="n">
        <v>1.527</v>
      </c>
      <c r="M266" s="40" t="n">
        <v>2.247</v>
      </c>
      <c r="N266" s="40" t="n">
        <v>2.3745</v>
      </c>
      <c r="O266" s="40" t="s">
        <v>233</v>
      </c>
      <c r="P266" s="40" t="s">
        <v>233</v>
      </c>
      <c r="Q266" s="38" t="s">
        <v>233</v>
      </c>
      <c r="R266" s="40" t="s">
        <v>233</v>
      </c>
      <c r="S266" s="40" t="n">
        <v>2.30499996376038</v>
      </c>
      <c r="T266" s="40" t="s">
        <v>233</v>
      </c>
      <c r="V266" s="41" t="n">
        <f aca="false">I266-$H266</f>
        <v>0.085</v>
      </c>
      <c r="W266" s="41" t="n">
        <f aca="false">J266-$H266</f>
        <v>-0.1325</v>
      </c>
      <c r="X266" s="41" t="n">
        <f aca="false">K266-$H266</f>
        <v>-0.18</v>
      </c>
      <c r="Y266" s="41" t="n">
        <f aca="false">L266-$H266</f>
        <v>-0.84</v>
      </c>
      <c r="Z266" s="41" t="n">
        <f aca="false">M266-$H266</f>
        <v>-0.12</v>
      </c>
      <c r="AA266" s="41" t="n">
        <f aca="false">N266-$H266</f>
        <v>0.00749999999999984</v>
      </c>
      <c r="AB266" s="41"/>
      <c r="AC266" s="41"/>
      <c r="AD266" s="41"/>
      <c r="AE266" s="41"/>
      <c r="AF266" s="41" t="n">
        <f aca="false">S266-$H266</f>
        <v>-0.062000036239624</v>
      </c>
      <c r="AG266" s="41"/>
    </row>
    <row r="267" customFormat="false" ht="12.75" hidden="false" customHeight="false" outlineLevel="0" collapsed="false">
      <c r="A267" s="39" t="n">
        <v>35664</v>
      </c>
      <c r="B267" s="40" t="s">
        <v>164</v>
      </c>
      <c r="C267" s="40" t="e">
        <f aca="false">IF(SWAPFIXED="FIXED",D267,D267-E267)</f>
        <v>#VALUE!</v>
      </c>
      <c r="D267" s="40" t="str">
        <f aca="false">VLOOKUP($A267,SWAPLOOK,HLOOKUP(D$2,SWAPLOOK,2,FALSE()),FALSE())</f>
        <v> </v>
      </c>
      <c r="E267" s="40" t="n">
        <f aca="false">VLOOKUP($A267,SWAPLOOK,HLOOKUP(E$2,SWAPLOOK,2,FALSE()),FALSE())</f>
        <v>2.453</v>
      </c>
      <c r="F267" s="40"/>
      <c r="G267" s="40"/>
      <c r="H267" s="40" t="n">
        <v>2.453</v>
      </c>
      <c r="I267" s="40" t="n">
        <v>2.5405</v>
      </c>
      <c r="J267" s="40" t="n">
        <v>2.323</v>
      </c>
      <c r="K267" s="40" t="n">
        <v>2.258</v>
      </c>
      <c r="L267" s="40" t="n">
        <v>1.543</v>
      </c>
      <c r="M267" s="40" t="n">
        <v>2.333</v>
      </c>
      <c r="N267" s="40" t="n">
        <v>2.4605</v>
      </c>
      <c r="O267" s="40" t="s">
        <v>233</v>
      </c>
      <c r="P267" s="40" t="s">
        <v>233</v>
      </c>
      <c r="Q267" s="38" t="s">
        <v>233</v>
      </c>
      <c r="R267" s="40" t="s">
        <v>233</v>
      </c>
      <c r="S267" s="40" t="n">
        <v>2.38499992179871</v>
      </c>
      <c r="T267" s="40" t="s">
        <v>233</v>
      </c>
      <c r="V267" s="41" t="n">
        <f aca="false">I267-$H267</f>
        <v>0.0874999999999999</v>
      </c>
      <c r="W267" s="41" t="n">
        <f aca="false">J267-$H267</f>
        <v>-0.13</v>
      </c>
      <c r="X267" s="41" t="n">
        <f aca="false">K267-$H267</f>
        <v>-0.195</v>
      </c>
      <c r="Y267" s="41" t="n">
        <f aca="false">L267-$H267</f>
        <v>-0.91</v>
      </c>
      <c r="Z267" s="41" t="n">
        <f aca="false">M267-$H267</f>
        <v>-0.12</v>
      </c>
      <c r="AA267" s="41" t="n">
        <f aca="false">N267-$H267</f>
        <v>0.00749999999999984</v>
      </c>
      <c r="AB267" s="41"/>
      <c r="AC267" s="41"/>
      <c r="AD267" s="41"/>
      <c r="AE267" s="41"/>
      <c r="AF267" s="41" t="n">
        <f aca="false">S267-$H267</f>
        <v>-0.068000078201294</v>
      </c>
      <c r="AG267" s="41"/>
    </row>
    <row r="268" customFormat="false" ht="12.75" hidden="false" customHeight="false" outlineLevel="0" collapsed="false">
      <c r="A268" s="39" t="n">
        <v>35667</v>
      </c>
      <c r="B268" s="40" t="s">
        <v>164</v>
      </c>
      <c r="C268" s="40" t="e">
        <f aca="false">IF(SWAPFIXED="FIXED",D268,D268-E268)</f>
        <v>#VALUE!</v>
      </c>
      <c r="D268" s="40" t="str">
        <f aca="false">VLOOKUP($A268,SWAPLOOK,HLOOKUP(D$2,SWAPLOOK,2,FALSE()),FALSE())</f>
        <v> </v>
      </c>
      <c r="E268" s="40" t="n">
        <f aca="false">VLOOKUP($A268,SWAPLOOK,HLOOKUP(E$2,SWAPLOOK,2,FALSE()),FALSE())</f>
        <v>2.489</v>
      </c>
      <c r="F268" s="40"/>
      <c r="G268" s="40"/>
      <c r="H268" s="40" t="n">
        <v>2.489</v>
      </c>
      <c r="I268" s="40" t="n">
        <v>2.584</v>
      </c>
      <c r="J268" s="40" t="n">
        <v>2.364</v>
      </c>
      <c r="K268" s="40" t="n">
        <v>2.2965</v>
      </c>
      <c r="L268" s="40" t="n">
        <v>1.499</v>
      </c>
      <c r="M268" s="40" t="n">
        <v>2.379</v>
      </c>
      <c r="N268" s="40" t="n">
        <v>2.494</v>
      </c>
      <c r="O268" s="40" t="s">
        <v>233</v>
      </c>
      <c r="P268" s="40" t="s">
        <v>233</v>
      </c>
      <c r="Q268" s="38" t="s">
        <v>233</v>
      </c>
      <c r="R268" s="40" t="s">
        <v>233</v>
      </c>
      <c r="S268" s="40" t="n">
        <v>2.42499987030029</v>
      </c>
      <c r="T268" s="40" t="s">
        <v>233</v>
      </c>
      <c r="V268" s="41" t="n">
        <f aca="false">I268-$H268</f>
        <v>0.0950000000000002</v>
      </c>
      <c r="W268" s="41" t="n">
        <f aca="false">J268-$H268</f>
        <v>-0.125</v>
      </c>
      <c r="X268" s="41" t="n">
        <f aca="false">K268-$H268</f>
        <v>-0.1925</v>
      </c>
      <c r="Y268" s="41" t="n">
        <f aca="false">L268-$H268</f>
        <v>-0.99</v>
      </c>
      <c r="Z268" s="41" t="n">
        <f aca="false">M268-$H268</f>
        <v>-0.11</v>
      </c>
      <c r="AA268" s="41" t="n">
        <f aca="false">N268-$H268</f>
        <v>0.00499999999999989</v>
      </c>
      <c r="AB268" s="41"/>
      <c r="AC268" s="41"/>
      <c r="AD268" s="41"/>
      <c r="AE268" s="41"/>
      <c r="AF268" s="41" t="n">
        <f aca="false">S268-$H268</f>
        <v>-0.064000129699707</v>
      </c>
      <c r="AG268" s="41"/>
    </row>
    <row r="269" customFormat="false" ht="12.75" hidden="false" customHeight="false" outlineLevel="0" collapsed="false">
      <c r="A269" s="39" t="n">
        <v>35668</v>
      </c>
      <c r="B269" s="40" t="s">
        <v>164</v>
      </c>
      <c r="C269" s="40" t="e">
        <f aca="false">IF(SWAPFIXED="FIXED",D269,D269-E269)</f>
        <v>#VALUE!</v>
      </c>
      <c r="D269" s="40" t="str">
        <f aca="false">VLOOKUP($A269,SWAPLOOK,HLOOKUP(D$2,SWAPLOOK,2,FALSE()),FALSE())</f>
        <v> </v>
      </c>
      <c r="E269" s="40" t="n">
        <f aca="false">VLOOKUP($A269,SWAPLOOK,HLOOKUP(E$2,SWAPLOOK,2,FALSE()),FALSE())</f>
        <v>2.514</v>
      </c>
      <c r="F269" s="40"/>
      <c r="G269" s="40"/>
      <c r="H269" s="40" t="n">
        <v>2.514</v>
      </c>
      <c r="I269" s="40" t="n">
        <v>2.594</v>
      </c>
      <c r="J269" s="40" t="n">
        <v>2.379</v>
      </c>
      <c r="K269" s="40" t="n">
        <v>2.304</v>
      </c>
      <c r="L269" s="40" t="n">
        <v>1.584</v>
      </c>
      <c r="M269" s="40" t="n">
        <v>2.399</v>
      </c>
      <c r="N269" s="40" t="n">
        <v>2.514</v>
      </c>
      <c r="O269" s="40" t="s">
        <v>233</v>
      </c>
      <c r="P269" s="40" t="s">
        <v>233</v>
      </c>
      <c r="Q269" s="38" t="s">
        <v>233</v>
      </c>
      <c r="R269" s="40" t="s">
        <v>233</v>
      </c>
      <c r="S269" s="40" t="n">
        <v>2.44000011825562</v>
      </c>
      <c r="T269" s="40" t="s">
        <v>233</v>
      </c>
      <c r="V269" s="41" t="n">
        <f aca="false">I269-$H269</f>
        <v>0.0800000000000001</v>
      </c>
      <c r="W269" s="41" t="n">
        <f aca="false">J269-$H269</f>
        <v>-0.135</v>
      </c>
      <c r="X269" s="41" t="n">
        <f aca="false">K269-$H269</f>
        <v>-0.21</v>
      </c>
      <c r="Y269" s="41" t="n">
        <f aca="false">L269-$H269</f>
        <v>-0.93</v>
      </c>
      <c r="Z269" s="41" t="n">
        <f aca="false">M269-$H269</f>
        <v>-0.115</v>
      </c>
      <c r="AA269" s="41" t="n">
        <f aca="false">N269-$H269</f>
        <v>0</v>
      </c>
      <c r="AB269" s="41"/>
      <c r="AC269" s="41"/>
      <c r="AD269" s="41"/>
      <c r="AE269" s="41"/>
      <c r="AF269" s="41" t="n">
        <f aca="false">S269-$H269</f>
        <v>-0.0739998817443848</v>
      </c>
      <c r="AG269" s="41"/>
    </row>
    <row r="270" customFormat="false" ht="12.75" hidden="false" customHeight="false" outlineLevel="0" collapsed="false">
      <c r="A270" s="39" t="n">
        <v>35669</v>
      </c>
      <c r="B270" s="40" t="s">
        <v>164</v>
      </c>
      <c r="C270" s="40" t="e">
        <f aca="false">IF(SWAPFIXED="FIXED",D270,D270-E270)</f>
        <v>#VALUE!</v>
      </c>
      <c r="D270" s="40" t="str">
        <f aca="false">VLOOKUP($A270,SWAPLOOK,HLOOKUP(D$2,SWAPLOOK,2,FALSE()),FALSE())</f>
        <v> </v>
      </c>
      <c r="E270" s="40" t="n">
        <f aca="false">VLOOKUP($A270,SWAPLOOK,HLOOKUP(E$2,SWAPLOOK,2,FALSE()),FALSE())</f>
        <v>2.515</v>
      </c>
      <c r="F270" s="40"/>
      <c r="G270" s="40" t="n">
        <v>1</v>
      </c>
      <c r="H270" s="40" t="n">
        <v>2.515</v>
      </c>
      <c r="I270" s="40" t="n">
        <v>2.5975</v>
      </c>
      <c r="J270" s="40" t="n">
        <v>2.345</v>
      </c>
      <c r="K270" s="40" t="n">
        <v>2.31</v>
      </c>
      <c r="L270" s="40" t="n">
        <v>1.475</v>
      </c>
      <c r="M270" s="40" t="n">
        <v>2.38</v>
      </c>
      <c r="N270" s="40" t="n">
        <v>2.51</v>
      </c>
      <c r="O270" s="40" t="s">
        <v>233</v>
      </c>
      <c r="P270" s="40" t="s">
        <v>233</v>
      </c>
      <c r="Q270" s="38" t="s">
        <v>233</v>
      </c>
      <c r="R270" s="40" t="s">
        <v>233</v>
      </c>
      <c r="S270" s="40" t="n">
        <v>2.39999999046326</v>
      </c>
      <c r="T270" s="38" t="s">
        <v>233</v>
      </c>
      <c r="V270" s="41" t="n">
        <f aca="false">I270-$H270</f>
        <v>0.0825</v>
      </c>
      <c r="W270" s="41" t="n">
        <f aca="false">J270-$H270</f>
        <v>-0.17</v>
      </c>
      <c r="X270" s="41" t="n">
        <f aca="false">K270-$H270</f>
        <v>-0.205</v>
      </c>
      <c r="Y270" s="41" t="n">
        <f aca="false">L270-$H270</f>
        <v>-1.04</v>
      </c>
      <c r="Z270" s="41" t="n">
        <f aca="false">M270-$H270</f>
        <v>-0.135</v>
      </c>
      <c r="AA270" s="41" t="n">
        <f aca="false">N270-$H270</f>
        <v>-0.00500000000000034</v>
      </c>
      <c r="AB270" s="41"/>
      <c r="AC270" s="41"/>
      <c r="AD270" s="41"/>
      <c r="AE270" s="41"/>
      <c r="AF270" s="41" t="n">
        <f aca="false">S270-$H270</f>
        <v>-0.115000009536743</v>
      </c>
      <c r="AG270" s="41"/>
    </row>
    <row r="271" customFormat="false" ht="12.75" hidden="false" customHeight="false" outlineLevel="0" collapsed="false">
      <c r="A271" s="39" t="n">
        <v>35670</v>
      </c>
      <c r="B271" s="40" t="s">
        <v>165</v>
      </c>
      <c r="C271" s="40" t="e">
        <f aca="false">IF(SWAPFIXED="FIXED",D271,D271-E271)</f>
        <v>#VALUE!</v>
      </c>
      <c r="D271" s="40" t="str">
        <f aca="false">VLOOKUP($A271,SWAPLOOK,HLOOKUP(D$2,SWAPLOOK,2,FALSE()),FALSE())</f>
        <v> </v>
      </c>
      <c r="E271" s="40" t="n">
        <f aca="false">VLOOKUP($A271,SWAPLOOK,HLOOKUP(E$2,SWAPLOOK,2,FALSE()),FALSE())</f>
        <v>2.656</v>
      </c>
      <c r="F271" s="40"/>
      <c r="G271" s="40"/>
      <c r="H271" s="40" t="n">
        <v>2.656</v>
      </c>
      <c r="I271" s="40" t="n">
        <v>2.756</v>
      </c>
      <c r="J271" s="40" t="n">
        <v>2.486</v>
      </c>
      <c r="K271" s="40" t="n">
        <v>2.376</v>
      </c>
      <c r="L271" s="40" t="n">
        <v>1.866</v>
      </c>
      <c r="M271" s="40" t="n">
        <v>2.506</v>
      </c>
      <c r="N271" s="40" t="n">
        <v>2.641</v>
      </c>
      <c r="O271" s="40" t="s">
        <v>233</v>
      </c>
      <c r="P271" s="40" t="s">
        <v>233</v>
      </c>
      <c r="Q271" s="38" t="s">
        <v>233</v>
      </c>
      <c r="R271" s="40" t="s">
        <v>233</v>
      </c>
      <c r="S271" s="40" t="n">
        <v>2.52599988555908</v>
      </c>
      <c r="T271" s="38" t="s">
        <v>233</v>
      </c>
      <c r="V271" s="41" t="n">
        <f aca="false">I271-$H271</f>
        <v>0.1</v>
      </c>
      <c r="W271" s="41" t="n">
        <f aca="false">J271-$H271</f>
        <v>-0.17</v>
      </c>
      <c r="X271" s="41" t="n">
        <f aca="false">K271-$H271</f>
        <v>-0.28</v>
      </c>
      <c r="Y271" s="41" t="n">
        <f aca="false">L271-$H271</f>
        <v>-0.79</v>
      </c>
      <c r="Z271" s="41" t="n">
        <f aca="false">M271-$H271</f>
        <v>-0.15</v>
      </c>
      <c r="AA271" s="41" t="n">
        <f aca="false">N271-$H271</f>
        <v>-0.0150000000000001</v>
      </c>
      <c r="AB271" s="41"/>
      <c r="AC271" s="41"/>
      <c r="AD271" s="41"/>
      <c r="AE271" s="41"/>
      <c r="AF271" s="41" t="n">
        <f aca="false">S271-$H271</f>
        <v>-0.130000114440918</v>
      </c>
      <c r="AG271" s="41"/>
    </row>
    <row r="272" customFormat="false" ht="12.75" hidden="false" customHeight="false" outlineLevel="0" collapsed="false">
      <c r="A272" s="39" t="n">
        <v>35671</v>
      </c>
      <c r="B272" s="40" t="s">
        <v>165</v>
      </c>
      <c r="C272" s="40" t="e">
        <f aca="false">IF(SWAPFIXED="FIXED",D272,D272-E272)</f>
        <v>#VALUE!</v>
      </c>
      <c r="D272" s="40" t="str">
        <f aca="false">VLOOKUP($A272,SWAPLOOK,HLOOKUP(D$2,SWAPLOOK,2,FALSE()),FALSE())</f>
        <v> </v>
      </c>
      <c r="E272" s="40" t="n">
        <f aca="false">VLOOKUP($A272,SWAPLOOK,HLOOKUP(E$2,SWAPLOOK,2,FALSE()),FALSE())</f>
        <v>2.714</v>
      </c>
      <c r="F272" s="40"/>
      <c r="G272" s="40"/>
      <c r="H272" s="40" t="n">
        <v>2.714</v>
      </c>
      <c r="I272" s="40" t="n">
        <v>2.8265</v>
      </c>
      <c r="J272" s="40" t="n">
        <v>2.534</v>
      </c>
      <c r="K272" s="40" t="n">
        <v>2.444</v>
      </c>
      <c r="L272" s="40" t="n">
        <v>1.784</v>
      </c>
      <c r="M272" s="40" t="n">
        <v>2.569</v>
      </c>
      <c r="N272" s="40" t="n">
        <v>2.6965</v>
      </c>
      <c r="O272" s="40" t="s">
        <v>233</v>
      </c>
      <c r="P272" s="40" t="s">
        <v>233</v>
      </c>
      <c r="Q272" s="38" t="s">
        <v>233</v>
      </c>
      <c r="R272" s="40" t="s">
        <v>233</v>
      </c>
      <c r="S272" s="40" t="n">
        <v>2.6039998664856</v>
      </c>
      <c r="T272" s="38" t="s">
        <v>233</v>
      </c>
      <c r="V272" s="41" t="n">
        <f aca="false">I272-$H272</f>
        <v>0.1125</v>
      </c>
      <c r="W272" s="41" t="n">
        <f aca="false">J272-$H272</f>
        <v>-0.18</v>
      </c>
      <c r="X272" s="41" t="n">
        <f aca="false">K272-$H272</f>
        <v>-0.27</v>
      </c>
      <c r="Y272" s="41" t="n">
        <f aca="false">L272-$H272</f>
        <v>-0.93</v>
      </c>
      <c r="Z272" s="41" t="n">
        <f aca="false">M272-$H272</f>
        <v>-0.145</v>
      </c>
      <c r="AA272" s="41" t="n">
        <f aca="false">N272-$H272</f>
        <v>-0.0175000000000001</v>
      </c>
      <c r="AB272" s="41"/>
      <c r="AC272" s="41"/>
      <c r="AD272" s="41"/>
      <c r="AE272" s="41"/>
      <c r="AF272" s="41" t="n">
        <f aca="false">S272-$H272</f>
        <v>-0.110000133514404</v>
      </c>
      <c r="AG272" s="41"/>
    </row>
    <row r="273" customFormat="false" ht="12.75" hidden="false" customHeight="false" outlineLevel="0" collapsed="false">
      <c r="A273" s="39" t="n">
        <v>35675</v>
      </c>
      <c r="B273" s="40" t="s">
        <v>165</v>
      </c>
      <c r="C273" s="40" t="e">
        <f aca="false">IF(SWAPFIXED="FIXED",D273,D273-E273)</f>
        <v>#VALUE!</v>
      </c>
      <c r="D273" s="40" t="str">
        <f aca="false">VLOOKUP($A273,SWAPLOOK,HLOOKUP(D$2,SWAPLOOK,2,FALSE()),FALSE())</f>
        <v> </v>
      </c>
      <c r="E273" s="40" t="n">
        <f aca="false">VLOOKUP($A273,SWAPLOOK,HLOOKUP(E$2,SWAPLOOK,2,FALSE()),FALSE())</f>
        <v>2.793</v>
      </c>
      <c r="F273" s="40"/>
      <c r="G273" s="40"/>
      <c r="H273" s="40" t="n">
        <v>2.793</v>
      </c>
      <c r="I273" s="40" t="n">
        <v>2.893</v>
      </c>
      <c r="J273" s="40" t="n">
        <v>2.583</v>
      </c>
      <c r="K273" s="40" t="n">
        <v>2.493</v>
      </c>
      <c r="L273" s="40" t="n">
        <v>1.803</v>
      </c>
      <c r="M273" s="40" t="n">
        <v>2.648</v>
      </c>
      <c r="N273" s="40" t="n">
        <v>2.778</v>
      </c>
      <c r="O273" s="40" t="s">
        <v>233</v>
      </c>
      <c r="P273" s="40" t="s">
        <v>233</v>
      </c>
      <c r="Q273" s="38" t="s">
        <v>233</v>
      </c>
      <c r="R273" s="40" t="s">
        <v>233</v>
      </c>
      <c r="S273" s="40" t="n">
        <v>2.70499995994568</v>
      </c>
      <c r="T273" s="38" t="s">
        <v>233</v>
      </c>
      <c r="V273" s="41" t="n">
        <f aca="false">I273-$H273</f>
        <v>0.1</v>
      </c>
      <c r="W273" s="41" t="n">
        <f aca="false">J273-$H273</f>
        <v>-0.21</v>
      </c>
      <c r="X273" s="41" t="n">
        <f aca="false">K273-$H273</f>
        <v>-0.3</v>
      </c>
      <c r="Y273" s="41" t="n">
        <f aca="false">L273-$H273</f>
        <v>-0.99</v>
      </c>
      <c r="Z273" s="41" t="n">
        <f aca="false">M273-$H273</f>
        <v>-0.145</v>
      </c>
      <c r="AA273" s="41" t="n">
        <f aca="false">N273-$H273</f>
        <v>-0.0150000000000001</v>
      </c>
      <c r="AB273" s="41"/>
      <c r="AC273" s="41"/>
      <c r="AD273" s="41"/>
      <c r="AE273" s="41"/>
      <c r="AF273" s="41" t="n">
        <f aca="false">S273-$H273</f>
        <v>-0.0880000400543213</v>
      </c>
      <c r="AG273" s="41"/>
    </row>
    <row r="274" customFormat="false" ht="12.75" hidden="false" customHeight="false" outlineLevel="0" collapsed="false">
      <c r="A274" s="39" t="n">
        <v>35676</v>
      </c>
      <c r="B274" s="40" t="s">
        <v>165</v>
      </c>
      <c r="C274" s="40" t="e">
        <f aca="false">IF(SWAPFIXED="FIXED",D274,D274-E274)</f>
        <v>#VALUE!</v>
      </c>
      <c r="D274" s="40" t="str">
        <f aca="false">VLOOKUP($A274,SWAPLOOK,HLOOKUP(D$2,SWAPLOOK,2,FALSE()),FALSE())</f>
        <v> </v>
      </c>
      <c r="E274" s="40" t="n">
        <f aca="false">VLOOKUP($A274,SWAPLOOK,HLOOKUP(E$2,SWAPLOOK,2,FALSE()),FALSE())</f>
        <v>2.807</v>
      </c>
      <c r="F274" s="40"/>
      <c r="G274" s="40"/>
      <c r="H274" s="40" t="n">
        <v>2.807</v>
      </c>
      <c r="I274" s="40" t="n">
        <v>2.9195</v>
      </c>
      <c r="J274" s="40" t="n">
        <v>2.622</v>
      </c>
      <c r="K274" s="40" t="n">
        <v>2.537</v>
      </c>
      <c r="L274" s="40" t="n">
        <v>1.837</v>
      </c>
      <c r="M274" s="40" t="n">
        <v>2.6695</v>
      </c>
      <c r="N274" s="40" t="n">
        <v>2.7895</v>
      </c>
      <c r="O274" s="40" t="s">
        <v>233</v>
      </c>
      <c r="P274" s="40" t="s">
        <v>233</v>
      </c>
      <c r="Q274" s="38" t="s">
        <v>233</v>
      </c>
      <c r="R274" s="40" t="s">
        <v>233</v>
      </c>
      <c r="S274" s="40" t="n">
        <v>2.72000012588501</v>
      </c>
      <c r="T274" s="38" t="s">
        <v>233</v>
      </c>
      <c r="V274" s="41" t="n">
        <f aca="false">I274-$H274</f>
        <v>0.1125</v>
      </c>
      <c r="W274" s="41" t="n">
        <f aca="false">J274-$H274</f>
        <v>-0.185</v>
      </c>
      <c r="X274" s="41" t="n">
        <f aca="false">K274-$H274</f>
        <v>-0.27</v>
      </c>
      <c r="Y274" s="41" t="n">
        <f aca="false">L274-$H274</f>
        <v>-0.97</v>
      </c>
      <c r="Z274" s="41" t="n">
        <f aca="false">M274-$H274</f>
        <v>-0.1375</v>
      </c>
      <c r="AA274" s="41" t="n">
        <f aca="false">N274-$H274</f>
        <v>-0.0175000000000001</v>
      </c>
      <c r="AB274" s="41"/>
      <c r="AC274" s="41"/>
      <c r="AD274" s="41"/>
      <c r="AE274" s="41"/>
      <c r="AF274" s="41" t="n">
        <f aca="false">S274-$H274</f>
        <v>-0.0869998741149902</v>
      </c>
      <c r="AG274" s="41"/>
    </row>
    <row r="275" customFormat="false" ht="12.75" hidden="false" customHeight="false" outlineLevel="0" collapsed="false">
      <c r="A275" s="39" t="n">
        <v>35677</v>
      </c>
      <c r="B275" s="40" t="s">
        <v>165</v>
      </c>
      <c r="C275" s="40" t="e">
        <f aca="false">IF(SWAPFIXED="FIXED",D275,D275-E275)</f>
        <v>#VALUE!</v>
      </c>
      <c r="D275" s="40" t="str">
        <f aca="false">VLOOKUP($A275,SWAPLOOK,HLOOKUP(D$2,SWAPLOOK,2,FALSE()),FALSE())</f>
        <v> </v>
      </c>
      <c r="E275" s="40" t="n">
        <f aca="false">VLOOKUP($A275,SWAPLOOK,HLOOKUP(E$2,SWAPLOOK,2,FALSE()),FALSE())</f>
        <v>2.677</v>
      </c>
      <c r="F275" s="40"/>
      <c r="G275" s="40"/>
      <c r="H275" s="40" t="n">
        <v>2.677</v>
      </c>
      <c r="I275" s="40" t="n">
        <v>2.787</v>
      </c>
      <c r="J275" s="40" t="n">
        <v>2.507</v>
      </c>
      <c r="K275" s="40" t="n">
        <v>2.412</v>
      </c>
      <c r="L275" s="40" t="n">
        <v>1.737</v>
      </c>
      <c r="M275" s="40" t="n">
        <v>2.547</v>
      </c>
      <c r="N275" s="40" t="n">
        <v>2.6645</v>
      </c>
      <c r="O275" s="40" t="s">
        <v>233</v>
      </c>
      <c r="P275" s="40" t="s">
        <v>233</v>
      </c>
      <c r="Q275" s="38" t="s">
        <v>233</v>
      </c>
      <c r="R275" s="40" t="s">
        <v>233</v>
      </c>
      <c r="S275" s="40" t="n">
        <v>2.59999987792969</v>
      </c>
      <c r="T275" s="38" t="s">
        <v>233</v>
      </c>
      <c r="V275" s="41" t="n">
        <f aca="false">I275-$H275</f>
        <v>0.11</v>
      </c>
      <c r="W275" s="41" t="n">
        <f aca="false">J275-$H275</f>
        <v>-0.17</v>
      </c>
      <c r="X275" s="41" t="n">
        <f aca="false">K275-$H275</f>
        <v>-0.265</v>
      </c>
      <c r="Y275" s="41" t="n">
        <f aca="false">L275-$H275</f>
        <v>-0.94</v>
      </c>
      <c r="Z275" s="41" t="n">
        <f aca="false">M275-$H275</f>
        <v>-0.13</v>
      </c>
      <c r="AA275" s="41" t="n">
        <f aca="false">N275-$H275</f>
        <v>-0.0125000000000002</v>
      </c>
      <c r="AB275" s="41"/>
      <c r="AC275" s="41"/>
      <c r="AD275" s="41"/>
      <c r="AE275" s="41"/>
      <c r="AF275" s="41" t="n">
        <f aca="false">S275-$H275</f>
        <v>-0.0770001220703125</v>
      </c>
      <c r="AG275" s="41"/>
    </row>
    <row r="276" customFormat="false" ht="12.75" hidden="false" customHeight="false" outlineLevel="0" collapsed="false">
      <c r="A276" s="39" t="n">
        <v>35678</v>
      </c>
      <c r="B276" s="40" t="s">
        <v>165</v>
      </c>
      <c r="C276" s="40" t="e">
        <f aca="false">IF(SWAPFIXED="FIXED",D276,D276-E276)</f>
        <v>#VALUE!</v>
      </c>
      <c r="D276" s="40" t="str">
        <f aca="false">VLOOKUP($A276,SWAPLOOK,HLOOKUP(D$2,SWAPLOOK,2,FALSE()),FALSE())</f>
        <v> </v>
      </c>
      <c r="E276" s="40" t="n">
        <f aca="false">VLOOKUP($A276,SWAPLOOK,HLOOKUP(E$2,SWAPLOOK,2,FALSE()),FALSE())</f>
        <v>2.697</v>
      </c>
      <c r="F276" s="40"/>
      <c r="G276" s="40"/>
      <c r="H276" s="40" t="n">
        <v>2.697</v>
      </c>
      <c r="I276" s="40" t="n">
        <v>2.832</v>
      </c>
      <c r="J276" s="40" t="n">
        <v>2.532</v>
      </c>
      <c r="K276" s="40" t="n">
        <v>2.4495</v>
      </c>
      <c r="L276" s="40" t="n">
        <v>1.787</v>
      </c>
      <c r="M276" s="40" t="n">
        <v>2.577</v>
      </c>
      <c r="N276" s="40" t="n">
        <v>2.6845</v>
      </c>
      <c r="O276" s="40" t="s">
        <v>233</v>
      </c>
      <c r="P276" s="40" t="s">
        <v>233</v>
      </c>
      <c r="Q276" s="38" t="s">
        <v>233</v>
      </c>
      <c r="R276" s="40" t="s">
        <v>233</v>
      </c>
      <c r="S276" s="40" t="n">
        <v>2.63499998283386</v>
      </c>
      <c r="T276" s="38" t="s">
        <v>233</v>
      </c>
      <c r="V276" s="41" t="n">
        <f aca="false">I276-$H276</f>
        <v>0.135</v>
      </c>
      <c r="W276" s="41" t="n">
        <f aca="false">J276-$H276</f>
        <v>-0.165</v>
      </c>
      <c r="X276" s="41" t="n">
        <f aca="false">K276-$H276</f>
        <v>-0.2475</v>
      </c>
      <c r="Y276" s="41" t="n">
        <f aca="false">L276-$H276</f>
        <v>-0.91</v>
      </c>
      <c r="Z276" s="41" t="n">
        <f aca="false">M276-$H276</f>
        <v>-0.12</v>
      </c>
      <c r="AA276" s="41" t="n">
        <f aca="false">N276-$H276</f>
        <v>-0.0125000000000002</v>
      </c>
      <c r="AB276" s="41"/>
      <c r="AC276" s="41"/>
      <c r="AD276" s="41"/>
      <c r="AE276" s="41"/>
      <c r="AF276" s="41" t="n">
        <f aca="false">S276-$H276</f>
        <v>-0.0620000171661377</v>
      </c>
      <c r="AG276" s="41"/>
    </row>
    <row r="277" customFormat="false" ht="12.75" hidden="false" customHeight="false" outlineLevel="0" collapsed="false">
      <c r="A277" s="39" t="n">
        <v>35681</v>
      </c>
      <c r="B277" s="40" t="s">
        <v>165</v>
      </c>
      <c r="C277" s="40" t="e">
        <f aca="false">IF(SWAPFIXED="FIXED",D277,D277-E277)</f>
        <v>#VALUE!</v>
      </c>
      <c r="D277" s="40" t="str">
        <f aca="false">VLOOKUP($A277,SWAPLOOK,HLOOKUP(D$2,SWAPLOOK,2,FALSE()),FALSE())</f>
        <v> </v>
      </c>
      <c r="E277" s="40" t="n">
        <f aca="false">VLOOKUP($A277,SWAPLOOK,HLOOKUP(E$2,SWAPLOOK,2,FALSE()),FALSE())</f>
        <v>2.688</v>
      </c>
      <c r="F277" s="40"/>
      <c r="G277" s="40"/>
      <c r="H277" s="40" t="n">
        <v>2.688</v>
      </c>
      <c r="I277" s="40" t="n">
        <v>2.813</v>
      </c>
      <c r="J277" s="40" t="n">
        <v>2.533</v>
      </c>
      <c r="K277" s="40" t="n">
        <v>2.453</v>
      </c>
      <c r="L277" s="40" t="n">
        <v>1.823</v>
      </c>
      <c r="M277" s="40" t="n">
        <v>2.5705</v>
      </c>
      <c r="N277" s="40" t="n">
        <v>2.6755</v>
      </c>
      <c r="O277" s="40" t="s">
        <v>233</v>
      </c>
      <c r="P277" s="40" t="s">
        <v>233</v>
      </c>
      <c r="Q277" s="38" t="s">
        <v>233</v>
      </c>
      <c r="R277" s="40" t="s">
        <v>233</v>
      </c>
      <c r="S277" s="40" t="n">
        <v>2.61999994087219</v>
      </c>
      <c r="T277" s="38" t="s">
        <v>233</v>
      </c>
      <c r="V277" s="41" t="n">
        <f aca="false">I277-$H277</f>
        <v>0.125</v>
      </c>
      <c r="W277" s="41" t="n">
        <f aca="false">J277-$H277</f>
        <v>-0.155</v>
      </c>
      <c r="X277" s="41" t="n">
        <f aca="false">K277-$H277</f>
        <v>-0.235</v>
      </c>
      <c r="Y277" s="41" t="n">
        <f aca="false">L277-$H277</f>
        <v>-0.865</v>
      </c>
      <c r="Z277" s="41" t="n">
        <f aca="false">M277-$H277</f>
        <v>-0.1175</v>
      </c>
      <c r="AA277" s="41" t="n">
        <f aca="false">N277-$H277</f>
        <v>-0.0125000000000002</v>
      </c>
      <c r="AB277" s="41"/>
      <c r="AC277" s="41"/>
      <c r="AD277" s="41"/>
      <c r="AE277" s="41"/>
      <c r="AF277" s="41" t="n">
        <f aca="false">S277-$H277</f>
        <v>-0.0680000591278076</v>
      </c>
      <c r="AG277" s="41"/>
    </row>
    <row r="278" customFormat="false" ht="12.75" hidden="false" customHeight="false" outlineLevel="0" collapsed="false">
      <c r="A278" s="39" t="n">
        <v>35682</v>
      </c>
      <c r="B278" s="40" t="s">
        <v>165</v>
      </c>
      <c r="C278" s="40" t="e">
        <f aca="false">IF(SWAPFIXED="FIXED",D278,D278-E278)</f>
        <v>#VALUE!</v>
      </c>
      <c r="D278" s="40" t="str">
        <f aca="false">VLOOKUP($A278,SWAPLOOK,HLOOKUP(D$2,SWAPLOOK,2,FALSE()),FALSE())</f>
        <v> </v>
      </c>
      <c r="E278" s="40" t="n">
        <f aca="false">VLOOKUP($A278,SWAPLOOK,HLOOKUP(E$2,SWAPLOOK,2,FALSE()),FALSE())</f>
        <v>2.699</v>
      </c>
      <c r="F278" s="40"/>
      <c r="G278" s="40"/>
      <c r="H278" s="40" t="n">
        <v>2.699</v>
      </c>
      <c r="I278" s="40" t="n">
        <v>2.824</v>
      </c>
      <c r="J278" s="40" t="n">
        <v>2.564</v>
      </c>
      <c r="K278" s="40" t="n">
        <v>2.474</v>
      </c>
      <c r="L278" s="40" t="n">
        <v>1.869</v>
      </c>
      <c r="M278" s="40" t="n">
        <v>2.594</v>
      </c>
      <c r="N278" s="40" t="n">
        <v>2.689</v>
      </c>
      <c r="O278" s="40" t="s">
        <v>233</v>
      </c>
      <c r="P278" s="40" t="s">
        <v>233</v>
      </c>
      <c r="Q278" s="38" t="s">
        <v>233</v>
      </c>
      <c r="R278" s="40" t="s">
        <v>233</v>
      </c>
      <c r="S278" s="40" t="n">
        <v>2.62500011825562</v>
      </c>
      <c r="T278" s="38" t="s">
        <v>233</v>
      </c>
      <c r="V278" s="41" t="n">
        <f aca="false">I278-$H278</f>
        <v>0.125</v>
      </c>
      <c r="W278" s="41" t="n">
        <f aca="false">J278-$H278</f>
        <v>-0.135</v>
      </c>
      <c r="X278" s="41" t="n">
        <f aca="false">K278-$H278</f>
        <v>-0.225</v>
      </c>
      <c r="Y278" s="41" t="n">
        <f aca="false">L278-$H278</f>
        <v>-0.83</v>
      </c>
      <c r="Z278" s="41" t="n">
        <f aca="false">M278-$H278</f>
        <v>-0.105</v>
      </c>
      <c r="AA278" s="41" t="n">
        <f aca="false">N278-$H278</f>
        <v>-0.00999999999999979</v>
      </c>
      <c r="AB278" s="41"/>
      <c r="AC278" s="41"/>
      <c r="AD278" s="41"/>
      <c r="AE278" s="41"/>
      <c r="AF278" s="41" t="n">
        <f aca="false">S278-$H278</f>
        <v>-0.0739998817443848</v>
      </c>
      <c r="AG278" s="41"/>
    </row>
    <row r="279" customFormat="false" ht="12.75" hidden="false" customHeight="false" outlineLevel="0" collapsed="false">
      <c r="A279" s="39" t="n">
        <v>35683</v>
      </c>
      <c r="B279" s="40" t="s">
        <v>165</v>
      </c>
      <c r="C279" s="40" t="e">
        <f aca="false">IF(SWAPFIXED="FIXED",D279,D279-E279)</f>
        <v>#VALUE!</v>
      </c>
      <c r="D279" s="40" t="str">
        <f aca="false">VLOOKUP($A279,SWAPLOOK,HLOOKUP(D$2,SWAPLOOK,2,FALSE()),FALSE())</f>
        <v> </v>
      </c>
      <c r="E279" s="40" t="n">
        <f aca="false">VLOOKUP($A279,SWAPLOOK,HLOOKUP(E$2,SWAPLOOK,2,FALSE()),FALSE())</f>
        <v>2.702</v>
      </c>
      <c r="F279" s="40"/>
      <c r="G279" s="40"/>
      <c r="H279" s="40" t="n">
        <v>2.702</v>
      </c>
      <c r="I279" s="40" t="n">
        <v>2.837</v>
      </c>
      <c r="J279" s="40" t="n">
        <v>2.567</v>
      </c>
      <c r="K279" s="40" t="n">
        <v>2.4845</v>
      </c>
      <c r="L279" s="40" t="n">
        <v>1.862</v>
      </c>
      <c r="M279" s="40" t="n">
        <v>2.6095</v>
      </c>
      <c r="N279" s="40" t="n">
        <v>2.697</v>
      </c>
      <c r="O279" s="40" t="s">
        <v>233</v>
      </c>
      <c r="P279" s="40" t="s">
        <v>233</v>
      </c>
      <c r="Q279" s="38" t="s">
        <v>233</v>
      </c>
      <c r="R279" s="40" t="s">
        <v>233</v>
      </c>
      <c r="S279" s="40" t="n">
        <v>2.64000020217896</v>
      </c>
      <c r="T279" s="38" t="s">
        <v>233</v>
      </c>
      <c r="V279" s="41" t="n">
        <f aca="false">I279-$H279</f>
        <v>0.135</v>
      </c>
      <c r="W279" s="41" t="n">
        <f aca="false">J279-$H279</f>
        <v>-0.135</v>
      </c>
      <c r="X279" s="41" t="n">
        <f aca="false">K279-$H279</f>
        <v>-0.2175</v>
      </c>
      <c r="Y279" s="41" t="n">
        <f aca="false">L279-$H279</f>
        <v>-0.84</v>
      </c>
      <c r="Z279" s="41" t="n">
        <f aca="false">M279-$H279</f>
        <v>-0.0924999999999998</v>
      </c>
      <c r="AA279" s="41" t="n">
        <f aca="false">N279-$H279</f>
        <v>-0.00499999999999989</v>
      </c>
      <c r="AB279" s="41"/>
      <c r="AC279" s="41"/>
      <c r="AD279" s="41"/>
      <c r="AE279" s="41"/>
      <c r="AF279" s="41" t="n">
        <f aca="false">S279-$H279</f>
        <v>-0.0619997978210449</v>
      </c>
      <c r="AG279" s="41"/>
    </row>
    <row r="280" customFormat="false" ht="12.75" hidden="false" customHeight="false" outlineLevel="0" collapsed="false">
      <c r="A280" s="39" t="n">
        <v>35684</v>
      </c>
      <c r="B280" s="40" t="s">
        <v>165</v>
      </c>
      <c r="C280" s="40" t="e">
        <f aca="false">IF(SWAPFIXED="FIXED",D280,D280-E280)</f>
        <v>#VALUE!</v>
      </c>
      <c r="D280" s="40" t="str">
        <f aca="false">VLOOKUP($A280,SWAPLOOK,HLOOKUP(D$2,SWAPLOOK,2,FALSE()),FALSE())</f>
        <v> </v>
      </c>
      <c r="E280" s="40" t="n">
        <f aca="false">VLOOKUP($A280,SWAPLOOK,HLOOKUP(E$2,SWAPLOOK,2,FALSE()),FALSE())</f>
        <v>2.766</v>
      </c>
      <c r="F280" s="40"/>
      <c r="G280" s="40"/>
      <c r="H280" s="40" t="n">
        <v>2.766</v>
      </c>
      <c r="I280" s="40" t="n">
        <v>2.901</v>
      </c>
      <c r="J280" s="40" t="n">
        <v>2.631</v>
      </c>
      <c r="K280" s="40" t="n">
        <v>2.5435</v>
      </c>
      <c r="L280" s="40" t="n">
        <v>1.916</v>
      </c>
      <c r="M280" s="40" t="n">
        <v>2.666</v>
      </c>
      <c r="N280" s="40" t="n">
        <v>2.75975</v>
      </c>
      <c r="O280" s="40" t="s">
        <v>233</v>
      </c>
      <c r="P280" s="40" t="s">
        <v>233</v>
      </c>
      <c r="Q280" s="38" t="s">
        <v>233</v>
      </c>
      <c r="R280" s="40" t="s">
        <v>233</v>
      </c>
      <c r="S280" s="40" t="n">
        <v>2.70000001525879</v>
      </c>
      <c r="T280" s="38" t="s">
        <v>233</v>
      </c>
      <c r="V280" s="41" t="n">
        <f aca="false">I280-$H280</f>
        <v>0.135</v>
      </c>
      <c r="W280" s="41" t="n">
        <f aca="false">J280-$H280</f>
        <v>-0.135</v>
      </c>
      <c r="X280" s="41" t="n">
        <f aca="false">K280-$H280</f>
        <v>-0.2225</v>
      </c>
      <c r="Y280" s="41" t="n">
        <f aca="false">L280-$H280</f>
        <v>-0.85</v>
      </c>
      <c r="Z280" s="41" t="n">
        <f aca="false">M280-$H280</f>
        <v>-0.1</v>
      </c>
      <c r="AA280" s="41" t="n">
        <f aca="false">N280-$H280</f>
        <v>-0.00625000000000009</v>
      </c>
      <c r="AB280" s="41"/>
      <c r="AC280" s="41"/>
      <c r="AD280" s="41"/>
      <c r="AE280" s="41"/>
      <c r="AF280" s="41" t="n">
        <f aca="false">S280-$H280</f>
        <v>-0.0659999847412109</v>
      </c>
      <c r="AG280" s="41"/>
    </row>
    <row r="281" customFormat="false" ht="12.75" hidden="false" customHeight="false" outlineLevel="0" collapsed="false">
      <c r="A281" s="39" t="n">
        <v>35685</v>
      </c>
      <c r="B281" s="40" t="s">
        <v>165</v>
      </c>
      <c r="C281" s="40" t="e">
        <f aca="false">IF(SWAPFIXED="FIXED",D281,D281-E281)</f>
        <v>#VALUE!</v>
      </c>
      <c r="D281" s="40" t="str">
        <f aca="false">VLOOKUP($A281,SWAPLOOK,HLOOKUP(D$2,SWAPLOOK,2,FALSE()),FALSE())</f>
        <v> </v>
      </c>
      <c r="E281" s="40" t="n">
        <f aca="false">VLOOKUP($A281,SWAPLOOK,HLOOKUP(E$2,SWAPLOOK,2,FALSE()),FALSE())</f>
        <v>2.795</v>
      </c>
      <c r="F281" s="40"/>
      <c r="G281" s="40"/>
      <c r="H281" s="40" t="n">
        <v>2.795</v>
      </c>
      <c r="I281" s="40" t="n">
        <v>2.9325</v>
      </c>
      <c r="J281" s="40" t="n">
        <v>2.655</v>
      </c>
      <c r="K281" s="40" t="n">
        <v>2.555</v>
      </c>
      <c r="L281" s="40" t="n">
        <v>1.965</v>
      </c>
      <c r="M281" s="40" t="n">
        <v>2.695</v>
      </c>
      <c r="N281" s="40" t="n">
        <v>2.79</v>
      </c>
      <c r="O281" s="40" t="s">
        <v>233</v>
      </c>
      <c r="P281" s="40" t="s">
        <v>233</v>
      </c>
      <c r="Q281" s="38" t="s">
        <v>233</v>
      </c>
      <c r="R281" s="40" t="s">
        <v>233</v>
      </c>
      <c r="S281" s="40" t="n">
        <v>2.72999994277954</v>
      </c>
      <c r="T281" s="38" t="s">
        <v>233</v>
      </c>
      <c r="V281" s="41" t="n">
        <f aca="false">I281-$H281</f>
        <v>0.1375</v>
      </c>
      <c r="W281" s="41" t="n">
        <f aca="false">J281-$H281</f>
        <v>-0.14</v>
      </c>
      <c r="X281" s="41" t="n">
        <f aca="false">K281-$H281</f>
        <v>-0.24</v>
      </c>
      <c r="Y281" s="41" t="n">
        <f aca="false">L281-$H281</f>
        <v>-0.83</v>
      </c>
      <c r="Z281" s="41" t="n">
        <f aca="false">M281-$H281</f>
        <v>-0.1</v>
      </c>
      <c r="AA281" s="41" t="n">
        <f aca="false">N281-$H281</f>
        <v>-0.00499999999999989</v>
      </c>
      <c r="AB281" s="41"/>
      <c r="AC281" s="41"/>
      <c r="AD281" s="41"/>
      <c r="AE281" s="41"/>
      <c r="AF281" s="41" t="n">
        <f aca="false">S281-$H281</f>
        <v>-0.065000057220459</v>
      </c>
      <c r="AG281" s="41"/>
    </row>
    <row r="282" customFormat="false" ht="12.75" hidden="false" customHeight="false" outlineLevel="0" collapsed="false">
      <c r="A282" s="39" t="n">
        <v>35688</v>
      </c>
      <c r="B282" s="40" t="s">
        <v>165</v>
      </c>
      <c r="C282" s="40" t="e">
        <f aca="false">IF(SWAPFIXED="FIXED",D282,D282-E282)</f>
        <v>#VALUE!</v>
      </c>
      <c r="D282" s="40" t="str">
        <f aca="false">VLOOKUP($A282,SWAPLOOK,HLOOKUP(D$2,SWAPLOOK,2,FALSE()),FALSE())</f>
        <v> </v>
      </c>
      <c r="E282" s="40" t="n">
        <f aca="false">VLOOKUP($A282,SWAPLOOK,HLOOKUP(E$2,SWAPLOOK,2,FALSE()),FALSE())</f>
        <v>2.786</v>
      </c>
      <c r="F282" s="40"/>
      <c r="G282" s="40"/>
      <c r="H282" s="40" t="n">
        <v>2.786</v>
      </c>
      <c r="I282" s="40" t="n">
        <v>2.9285</v>
      </c>
      <c r="J282" s="40" t="n">
        <v>2.651</v>
      </c>
      <c r="K282" s="40" t="n">
        <v>2.556</v>
      </c>
      <c r="L282" s="40" t="n">
        <v>1.991</v>
      </c>
      <c r="M282" s="40" t="n">
        <v>2.6835</v>
      </c>
      <c r="N282" s="40" t="n">
        <v>2.78475</v>
      </c>
      <c r="O282" s="40" t="s">
        <v>233</v>
      </c>
      <c r="P282" s="40" t="s">
        <v>233</v>
      </c>
      <c r="Q282" s="38" t="s">
        <v>233</v>
      </c>
      <c r="R282" s="40" t="s">
        <v>233</v>
      </c>
      <c r="S282" s="40" t="n">
        <v>2.70000003433228</v>
      </c>
      <c r="T282" s="38" t="s">
        <v>233</v>
      </c>
      <c r="V282" s="41" t="n">
        <f aca="false">I282-$H282</f>
        <v>0.1425</v>
      </c>
      <c r="W282" s="41" t="n">
        <f aca="false">J282-$H282</f>
        <v>-0.135</v>
      </c>
      <c r="X282" s="41" t="n">
        <f aca="false">K282-$H282</f>
        <v>-0.23</v>
      </c>
      <c r="Y282" s="41" t="n">
        <f aca="false">L282-$H282</f>
        <v>-0.795</v>
      </c>
      <c r="Z282" s="41" t="n">
        <f aca="false">M282-$H282</f>
        <v>-0.1025</v>
      </c>
      <c r="AA282" s="41" t="n">
        <f aca="false">N282-$H282</f>
        <v>-0.0012500000000002</v>
      </c>
      <c r="AB282" s="41"/>
      <c r="AC282" s="41"/>
      <c r="AD282" s="41"/>
      <c r="AE282" s="41"/>
      <c r="AF282" s="41" t="n">
        <f aca="false">S282-$H282</f>
        <v>-0.0859999656677246</v>
      </c>
      <c r="AG282" s="41"/>
    </row>
    <row r="283" customFormat="false" ht="12.75" hidden="false" customHeight="false" outlineLevel="0" collapsed="false">
      <c r="A283" s="39" t="n">
        <v>35689</v>
      </c>
      <c r="B283" s="40" t="s">
        <v>165</v>
      </c>
      <c r="C283" s="40" t="n">
        <f aca="false">IF(SWAPFIXED="FIXED",D283,D283-E283)</f>
        <v>-0.00999999999999979</v>
      </c>
      <c r="D283" s="40" t="n">
        <f aca="false">VLOOKUP($A283,SWAPLOOK,HLOOKUP(D$2,SWAPLOOK,2,FALSE()),FALSE())</f>
        <v>2.712</v>
      </c>
      <c r="E283" s="40" t="n">
        <f aca="false">VLOOKUP($A283,SWAPLOOK,HLOOKUP(E$2,SWAPLOOK,2,FALSE()),FALSE())</f>
        <v>2.722</v>
      </c>
      <c r="F283" s="40"/>
      <c r="G283" s="40"/>
      <c r="H283" s="40" t="n">
        <v>2.722</v>
      </c>
      <c r="I283" s="40" t="n">
        <v>2.852</v>
      </c>
      <c r="J283" s="40" t="n">
        <v>2.582</v>
      </c>
      <c r="K283" s="40" t="n">
        <v>2.507</v>
      </c>
      <c r="L283" s="40" t="n">
        <v>1.9295</v>
      </c>
      <c r="M283" s="40" t="n">
        <v>2.6195</v>
      </c>
      <c r="N283" s="40" t="n">
        <v>2.7195</v>
      </c>
      <c r="O283" s="40" t="n">
        <v>2.712</v>
      </c>
      <c r="P283" s="40" t="s">
        <v>233</v>
      </c>
      <c r="Q283" s="38" t="s">
        <v>233</v>
      </c>
      <c r="R283" s="40" t="s">
        <v>233</v>
      </c>
      <c r="S283" s="40" t="n">
        <v>2.64700019073486</v>
      </c>
      <c r="T283" s="38" t="s">
        <v>233</v>
      </c>
      <c r="V283" s="41" t="n">
        <f aca="false">I283-$H283</f>
        <v>0.13</v>
      </c>
      <c r="W283" s="41" t="n">
        <f aca="false">J283-$H283</f>
        <v>-0.14</v>
      </c>
      <c r="X283" s="41" t="n">
        <f aca="false">K283-$H283</f>
        <v>-0.215</v>
      </c>
      <c r="Y283" s="41" t="n">
        <f aca="false">L283-$H283</f>
        <v>-0.7925</v>
      </c>
      <c r="Z283" s="41" t="n">
        <f aca="false">M283-$H283</f>
        <v>-0.1025</v>
      </c>
      <c r="AA283" s="41" t="n">
        <f aca="false">N283-$H283</f>
        <v>-0.00249999999999995</v>
      </c>
      <c r="AB283" s="41" t="n">
        <f aca="false">O283-$H283</f>
        <v>-0.00999999999999979</v>
      </c>
      <c r="AC283" s="41"/>
      <c r="AD283" s="41"/>
      <c r="AE283" s="41"/>
      <c r="AF283" s="41" t="n">
        <f aca="false">S283-$H283</f>
        <v>-0.0749998092651367</v>
      </c>
      <c r="AG283" s="41"/>
    </row>
    <row r="284" customFormat="false" ht="12.75" hidden="false" customHeight="false" outlineLevel="0" collapsed="false">
      <c r="A284" s="39" t="n">
        <v>35690</v>
      </c>
      <c r="B284" s="40" t="s">
        <v>165</v>
      </c>
      <c r="C284" s="40" t="n">
        <f aca="false">IF(SWAPFIXED="FIXED",D284,D284-E284)</f>
        <v>-0.0150000000000001</v>
      </c>
      <c r="D284" s="40" t="n">
        <f aca="false">VLOOKUP($A284,SWAPLOOK,HLOOKUP(D$2,SWAPLOOK,2,FALSE()),FALSE())</f>
        <v>2.668</v>
      </c>
      <c r="E284" s="40" t="n">
        <f aca="false">VLOOKUP($A284,SWAPLOOK,HLOOKUP(E$2,SWAPLOOK,2,FALSE()),FALSE())</f>
        <v>2.683</v>
      </c>
      <c r="F284" s="40"/>
      <c r="G284" s="40"/>
      <c r="H284" s="40" t="n">
        <v>2.683</v>
      </c>
      <c r="I284" s="40" t="n">
        <v>2.813</v>
      </c>
      <c r="J284" s="40" t="n">
        <v>2.549</v>
      </c>
      <c r="K284" s="40" t="n">
        <v>2.463</v>
      </c>
      <c r="L284" s="40" t="n">
        <v>1.908</v>
      </c>
      <c r="M284" s="40" t="n">
        <v>2.5855</v>
      </c>
      <c r="N284" s="40" t="n">
        <v>2.678</v>
      </c>
      <c r="O284" s="40" t="n">
        <v>2.668</v>
      </c>
      <c r="P284" s="40" t="s">
        <v>233</v>
      </c>
      <c r="Q284" s="38" t="s">
        <v>233</v>
      </c>
      <c r="R284" s="40" t="s">
        <v>233</v>
      </c>
      <c r="S284" s="40" t="n">
        <v>2.62499991226196</v>
      </c>
      <c r="T284" s="38" t="s">
        <v>233</v>
      </c>
      <c r="V284" s="41" t="n">
        <f aca="false">I284-$H284</f>
        <v>0.13</v>
      </c>
      <c r="W284" s="41" t="n">
        <f aca="false">J284-$H284</f>
        <v>-0.134</v>
      </c>
      <c r="X284" s="41" t="n">
        <f aca="false">K284-$H284</f>
        <v>-0.22</v>
      </c>
      <c r="Y284" s="41" t="n">
        <f aca="false">L284-$H284</f>
        <v>-0.775</v>
      </c>
      <c r="Z284" s="41" t="n">
        <f aca="false">M284-$H284</f>
        <v>-0.0975000000000001</v>
      </c>
      <c r="AA284" s="41" t="n">
        <f aca="false">N284-$H284</f>
        <v>-0.00499999999999989</v>
      </c>
      <c r="AB284" s="41" t="n">
        <f aca="false">O284-$H284</f>
        <v>-0.0150000000000001</v>
      </c>
      <c r="AC284" s="41"/>
      <c r="AD284" s="41"/>
      <c r="AE284" s="41"/>
      <c r="AF284" s="41" t="n">
        <f aca="false">S284-$H284</f>
        <v>-0.0580000877380371</v>
      </c>
      <c r="AG284" s="41"/>
    </row>
    <row r="285" customFormat="false" ht="12.75" hidden="false" customHeight="false" outlineLevel="0" collapsed="false">
      <c r="A285" s="42" t="n">
        <v>35691</v>
      </c>
      <c r="B285" s="40" t="s">
        <v>165</v>
      </c>
      <c r="C285" s="40" t="n">
        <f aca="false">IF(SWAPFIXED="FIXED",D285,D285-E285)</f>
        <v>-0.0299999999999998</v>
      </c>
      <c r="D285" s="40" t="n">
        <f aca="false">VLOOKUP($A285,SWAPLOOK,HLOOKUP(D$2,SWAPLOOK,2,FALSE()),FALSE())</f>
        <v>2.857</v>
      </c>
      <c r="E285" s="40" t="n">
        <f aca="false">VLOOKUP($A285,SWAPLOOK,HLOOKUP(E$2,SWAPLOOK,2,FALSE()),FALSE())</f>
        <v>2.887</v>
      </c>
      <c r="F285" s="40"/>
      <c r="G285" s="40"/>
      <c r="H285" s="40" t="n">
        <v>2.887</v>
      </c>
      <c r="I285" s="40" t="n">
        <v>3.032</v>
      </c>
      <c r="J285" s="40" t="n">
        <v>2.742</v>
      </c>
      <c r="K285" s="40" t="n">
        <v>2.6595</v>
      </c>
      <c r="L285" s="40" t="n">
        <v>2.047</v>
      </c>
      <c r="M285" s="40" t="n">
        <v>2.7845</v>
      </c>
      <c r="N285" s="40" t="n">
        <v>2.8845</v>
      </c>
      <c r="O285" s="40" t="n">
        <v>2.857</v>
      </c>
      <c r="P285" s="40" t="s">
        <v>233</v>
      </c>
      <c r="Q285" s="38" t="s">
        <v>233</v>
      </c>
      <c r="R285" s="40" t="s">
        <v>233</v>
      </c>
      <c r="S285" s="40" t="n">
        <v>2.8099998588562</v>
      </c>
      <c r="T285" s="38" t="s">
        <v>233</v>
      </c>
      <c r="V285" s="41" t="n">
        <f aca="false">I285-$H285</f>
        <v>0.145</v>
      </c>
      <c r="W285" s="41" t="n">
        <f aca="false">J285-$H285</f>
        <v>-0.145</v>
      </c>
      <c r="X285" s="41" t="n">
        <f aca="false">K285-$H285</f>
        <v>-0.2275</v>
      </c>
      <c r="Y285" s="41" t="n">
        <f aca="false">L285-$H285</f>
        <v>-0.84</v>
      </c>
      <c r="Z285" s="41" t="n">
        <f aca="false">M285-$H285</f>
        <v>-0.1025</v>
      </c>
      <c r="AA285" s="41" t="n">
        <f aca="false">N285-$H285</f>
        <v>-0.00249999999999995</v>
      </c>
      <c r="AB285" s="41" t="n">
        <f aca="false">O285-$H285</f>
        <v>-0.0299999999999998</v>
      </c>
      <c r="AC285" s="41"/>
      <c r="AD285" s="41"/>
      <c r="AE285" s="41"/>
      <c r="AF285" s="41" t="n">
        <f aca="false">S285-$H285</f>
        <v>-0.0770001411437988</v>
      </c>
      <c r="AG285" s="41"/>
    </row>
    <row r="286" customFormat="false" ht="12.75" hidden="false" customHeight="false" outlineLevel="0" collapsed="false">
      <c r="A286" s="42" t="n">
        <v>35692</v>
      </c>
      <c r="B286" s="40" t="s">
        <v>165</v>
      </c>
      <c r="C286" s="40" t="n">
        <f aca="false">IF(SWAPFIXED="FIXED",D286,D286-E286)</f>
        <v>-0.0299999999999998</v>
      </c>
      <c r="D286" s="40" t="n">
        <f aca="false">VLOOKUP($A286,SWAPLOOK,HLOOKUP(D$2,SWAPLOOK,2,FALSE()),FALSE())</f>
        <v>2.807</v>
      </c>
      <c r="E286" s="40" t="n">
        <f aca="false">VLOOKUP($A286,SWAPLOOK,HLOOKUP(E$2,SWAPLOOK,2,FALSE()),FALSE())</f>
        <v>2.837</v>
      </c>
      <c r="F286" s="40"/>
      <c r="G286" s="40"/>
      <c r="H286" s="40" t="n">
        <v>2.837</v>
      </c>
      <c r="I286" s="40" t="n">
        <v>2.987</v>
      </c>
      <c r="J286" s="40" t="n">
        <v>2.6945</v>
      </c>
      <c r="K286" s="40" t="n">
        <v>2.612</v>
      </c>
      <c r="L286" s="40" t="n">
        <v>2.007</v>
      </c>
      <c r="M286" s="40" t="n">
        <v>2.7345</v>
      </c>
      <c r="N286" s="40" t="n">
        <v>2.8345</v>
      </c>
      <c r="O286" s="40" t="n">
        <v>2.807</v>
      </c>
      <c r="P286" s="40" t="s">
        <v>233</v>
      </c>
      <c r="Q286" s="38" t="s">
        <v>233</v>
      </c>
      <c r="R286" s="40" t="s">
        <v>233</v>
      </c>
      <c r="S286" s="40" t="n">
        <v>2.76000009727478</v>
      </c>
      <c r="T286" s="38" t="s">
        <v>233</v>
      </c>
      <c r="V286" s="41" t="n">
        <f aca="false">I286-$H286</f>
        <v>0.15</v>
      </c>
      <c r="W286" s="41" t="n">
        <f aca="false">J286-$H286</f>
        <v>-0.1425</v>
      </c>
      <c r="X286" s="41" t="n">
        <f aca="false">K286-$H286</f>
        <v>-0.225</v>
      </c>
      <c r="Y286" s="41" t="n">
        <f aca="false">L286-$H286</f>
        <v>-0.83</v>
      </c>
      <c r="Z286" s="41" t="n">
        <f aca="false">M286-$H286</f>
        <v>-0.1025</v>
      </c>
      <c r="AA286" s="41" t="n">
        <f aca="false">N286-$H286</f>
        <v>-0.00249999999999995</v>
      </c>
      <c r="AB286" s="41" t="n">
        <f aca="false">O286-$H286</f>
        <v>-0.0299999999999998</v>
      </c>
      <c r="AC286" s="41"/>
      <c r="AD286" s="41"/>
      <c r="AE286" s="41"/>
      <c r="AF286" s="41" t="n">
        <f aca="false">S286-$H286</f>
        <v>-0.0769999027252197</v>
      </c>
      <c r="AG286" s="41"/>
    </row>
    <row r="287" customFormat="false" ht="12.75" hidden="false" customHeight="false" outlineLevel="0" collapsed="false">
      <c r="A287" s="42" t="n">
        <v>35695</v>
      </c>
      <c r="B287" s="40" t="s">
        <v>165</v>
      </c>
      <c r="C287" s="40" t="n">
        <f aca="false">IF(SWAPFIXED="FIXED",D287,D287-E287)</f>
        <v>-0.0350000000000001</v>
      </c>
      <c r="D287" s="40" t="n">
        <f aca="false">VLOOKUP($A287,SWAPLOOK,HLOOKUP(D$2,SWAPLOOK,2,FALSE()),FALSE())</f>
        <v>2.958</v>
      </c>
      <c r="E287" s="40" t="n">
        <f aca="false">VLOOKUP($A287,SWAPLOOK,HLOOKUP(E$2,SWAPLOOK,2,FALSE()),FALSE())</f>
        <v>2.993</v>
      </c>
      <c r="F287" s="40"/>
      <c r="G287" s="40"/>
      <c r="H287" s="40" t="n">
        <v>2.993</v>
      </c>
      <c r="I287" s="40" t="n">
        <v>3.143</v>
      </c>
      <c r="J287" s="40" t="n">
        <v>2.833</v>
      </c>
      <c r="K287" s="40" t="n">
        <v>2.748</v>
      </c>
      <c r="L287" s="40" t="n">
        <v>2.113</v>
      </c>
      <c r="M287" s="40" t="n">
        <v>2.8805</v>
      </c>
      <c r="N287" s="40" t="n">
        <v>2.988</v>
      </c>
      <c r="O287" s="40" t="n">
        <v>2.958</v>
      </c>
      <c r="P287" s="40" t="s">
        <v>233</v>
      </c>
      <c r="Q287" s="38" t="s">
        <v>233</v>
      </c>
      <c r="R287" s="40" t="s">
        <v>233</v>
      </c>
      <c r="S287" s="40" t="n">
        <v>2.883</v>
      </c>
      <c r="T287" s="38" t="s">
        <v>233</v>
      </c>
      <c r="V287" s="41" t="n">
        <f aca="false">I287-$H287</f>
        <v>0.15</v>
      </c>
      <c r="W287" s="41" t="n">
        <f aca="false">J287-$H287</f>
        <v>-0.16</v>
      </c>
      <c r="X287" s="41" t="n">
        <f aca="false">K287-$H287</f>
        <v>-0.245</v>
      </c>
      <c r="Y287" s="41" t="n">
        <f aca="false">L287-$H287</f>
        <v>-0.88</v>
      </c>
      <c r="Z287" s="41" t="n">
        <f aca="false">M287-$H287</f>
        <v>-0.1125</v>
      </c>
      <c r="AA287" s="41" t="n">
        <f aca="false">N287-$H287</f>
        <v>-0.00499999999999989</v>
      </c>
      <c r="AB287" s="41" t="n">
        <f aca="false">O287-$H287</f>
        <v>-0.0350000000000001</v>
      </c>
      <c r="AC287" s="41"/>
      <c r="AD287" s="41"/>
      <c r="AE287" s="41"/>
      <c r="AF287" s="41" t="n">
        <f aca="false">S287-$H287</f>
        <v>-0.11</v>
      </c>
      <c r="AG287" s="41"/>
    </row>
    <row r="288" customFormat="false" ht="12.75" hidden="false" customHeight="false" outlineLevel="0" collapsed="false">
      <c r="A288" s="39" t="n">
        <v>35696</v>
      </c>
      <c r="B288" s="40" t="s">
        <v>165</v>
      </c>
      <c r="C288" s="40" t="n">
        <f aca="false">IF(SWAPFIXED="FIXED",D288,D288-E288)</f>
        <v>-0.0699999999999998</v>
      </c>
      <c r="D288" s="40" t="n">
        <f aca="false">VLOOKUP($A288,SWAPLOOK,HLOOKUP(D$2,SWAPLOOK,2,FALSE()),FALSE())</f>
        <v>2.978</v>
      </c>
      <c r="E288" s="40" t="n">
        <f aca="false">VLOOKUP($A288,SWAPLOOK,HLOOKUP(E$2,SWAPLOOK,2,FALSE()),FALSE())</f>
        <v>3.048</v>
      </c>
      <c r="F288" s="40"/>
      <c r="G288" s="40"/>
      <c r="H288" s="40" t="n">
        <v>3.048</v>
      </c>
      <c r="I288" s="40" t="n">
        <v>3.193</v>
      </c>
      <c r="J288" s="40" t="n">
        <v>2.868</v>
      </c>
      <c r="K288" s="40" t="n">
        <v>2.783</v>
      </c>
      <c r="L288" s="40" t="n">
        <v>2.088</v>
      </c>
      <c r="M288" s="40" t="n">
        <v>2.918</v>
      </c>
      <c r="N288" s="40" t="n">
        <v>3.033</v>
      </c>
      <c r="O288" s="40" t="n">
        <v>2.978</v>
      </c>
      <c r="P288" s="40" t="s">
        <v>233</v>
      </c>
      <c r="Q288" s="38" t="s">
        <v>233</v>
      </c>
      <c r="R288" s="40" t="s">
        <v>233</v>
      </c>
      <c r="S288" s="40" t="n">
        <v>2.928</v>
      </c>
      <c r="T288" s="38" t="s">
        <v>233</v>
      </c>
      <c r="V288" s="41" t="n">
        <f aca="false">I288-$H288</f>
        <v>0.145</v>
      </c>
      <c r="W288" s="41" t="n">
        <f aca="false">J288-$H288</f>
        <v>-0.18</v>
      </c>
      <c r="X288" s="41" t="n">
        <f aca="false">K288-$H288</f>
        <v>-0.265</v>
      </c>
      <c r="Y288" s="41" t="n">
        <f aca="false">L288-$H288</f>
        <v>-0.96</v>
      </c>
      <c r="Z288" s="41" t="n">
        <f aca="false">M288-$H288</f>
        <v>-0.13</v>
      </c>
      <c r="AA288" s="41" t="n">
        <f aca="false">N288-$H288</f>
        <v>-0.0150000000000001</v>
      </c>
      <c r="AB288" s="41" t="n">
        <f aca="false">O288-$H288</f>
        <v>-0.0699999999999998</v>
      </c>
      <c r="AC288" s="41"/>
      <c r="AD288" s="41"/>
      <c r="AE288" s="41"/>
      <c r="AF288" s="41" t="n">
        <f aca="false">S288-$H288</f>
        <v>-0.12</v>
      </c>
      <c r="AG288" s="41"/>
    </row>
    <row r="289" customFormat="false" ht="12.75" hidden="false" customHeight="false" outlineLevel="0" collapsed="false">
      <c r="A289" s="42" t="n">
        <v>35697</v>
      </c>
      <c r="B289" s="40" t="s">
        <v>165</v>
      </c>
      <c r="C289" s="40" t="n">
        <f aca="false">IF(SWAPFIXED="FIXED",D289,D289-E289)</f>
        <v>-0.0699999999999998</v>
      </c>
      <c r="D289" s="40" t="n">
        <f aca="false">VLOOKUP($A289,SWAPLOOK,HLOOKUP(D$2,SWAPLOOK,2,FALSE()),FALSE())</f>
        <v>2.949</v>
      </c>
      <c r="E289" s="40" t="n">
        <f aca="false">VLOOKUP($A289,SWAPLOOK,HLOOKUP(E$2,SWAPLOOK,2,FALSE()),FALSE())</f>
        <v>3.019</v>
      </c>
      <c r="F289" s="40"/>
      <c r="G289" s="40"/>
      <c r="H289" s="40" t="n">
        <v>3.019</v>
      </c>
      <c r="I289" s="40" t="n">
        <v>3.164</v>
      </c>
      <c r="J289" s="40" t="n">
        <v>2.844</v>
      </c>
      <c r="K289" s="40" t="n">
        <v>2.754</v>
      </c>
      <c r="L289" s="40" t="n">
        <v>2.049</v>
      </c>
      <c r="M289" s="40" t="n">
        <v>2.88525</v>
      </c>
      <c r="N289" s="40" t="n">
        <v>3.0015</v>
      </c>
      <c r="O289" s="40" t="n">
        <v>2.949</v>
      </c>
      <c r="P289" s="40" t="s">
        <v>233</v>
      </c>
      <c r="Q289" s="38" t="s">
        <v>233</v>
      </c>
      <c r="R289" s="40" t="s">
        <v>233</v>
      </c>
      <c r="S289" s="40" t="n">
        <v>2.894</v>
      </c>
      <c r="T289" s="38" t="s">
        <v>233</v>
      </c>
      <c r="V289" s="41" t="n">
        <f aca="false">I289-$H289</f>
        <v>0.145</v>
      </c>
      <c r="W289" s="41" t="n">
        <f aca="false">J289-$H289</f>
        <v>-0.175</v>
      </c>
      <c r="X289" s="41" t="n">
        <f aca="false">K289-$H289</f>
        <v>-0.265</v>
      </c>
      <c r="Y289" s="41" t="n">
        <f aca="false">L289-$H289</f>
        <v>-0.97</v>
      </c>
      <c r="Z289" s="41" t="n">
        <f aca="false">M289-$H289</f>
        <v>-0.13375</v>
      </c>
      <c r="AA289" s="41" t="n">
        <f aca="false">N289-$H289</f>
        <v>-0.0175000000000001</v>
      </c>
      <c r="AB289" s="41" t="n">
        <f aca="false">O289-$H289</f>
        <v>-0.0699999999999998</v>
      </c>
      <c r="AC289" s="41"/>
      <c r="AD289" s="41"/>
      <c r="AE289" s="41"/>
      <c r="AF289" s="41" t="n">
        <f aca="false">S289-$H289</f>
        <v>-0.125</v>
      </c>
      <c r="AG289" s="41"/>
    </row>
    <row r="290" customFormat="false" ht="12.75" hidden="false" customHeight="false" outlineLevel="0" collapsed="false">
      <c r="A290" s="39" t="n">
        <v>35698</v>
      </c>
      <c r="B290" s="40" t="s">
        <v>165</v>
      </c>
      <c r="C290" s="40" t="n">
        <f aca="false">IF(SWAPFIXED="FIXED",D290,D290-E290)</f>
        <v>-0.11</v>
      </c>
      <c r="D290" s="40" t="n">
        <f aca="false">VLOOKUP($A290,SWAPLOOK,HLOOKUP(D$2,SWAPLOOK,2,FALSE()),FALSE())</f>
        <v>3.188</v>
      </c>
      <c r="E290" s="40" t="n">
        <f aca="false">VLOOKUP($A290,SWAPLOOK,HLOOKUP(E$2,SWAPLOOK,2,FALSE()),FALSE())</f>
        <v>3.298</v>
      </c>
      <c r="F290" s="40"/>
      <c r="G290" s="40"/>
      <c r="H290" s="40" t="n">
        <v>3.298</v>
      </c>
      <c r="I290" s="40" t="n">
        <v>3.433</v>
      </c>
      <c r="J290" s="40" t="n">
        <v>3.048</v>
      </c>
      <c r="K290" s="40" t="n">
        <v>2.993</v>
      </c>
      <c r="L290" s="40" t="n">
        <v>2.128</v>
      </c>
      <c r="M290" s="40" t="n">
        <v>3.143</v>
      </c>
      <c r="N290" s="40" t="n">
        <v>3.263</v>
      </c>
      <c r="O290" s="40" t="n">
        <v>3.188</v>
      </c>
      <c r="P290" s="40" t="s">
        <v>233</v>
      </c>
      <c r="Q290" s="38" t="s">
        <v>233</v>
      </c>
      <c r="R290" s="40" t="s">
        <v>233</v>
      </c>
      <c r="S290" s="40" t="n">
        <v>3.098</v>
      </c>
      <c r="T290" s="38" t="s">
        <v>233</v>
      </c>
      <c r="V290" s="41" t="n">
        <f aca="false">I290-$H290</f>
        <v>0.135</v>
      </c>
      <c r="W290" s="41" t="n">
        <f aca="false">J290-$H290</f>
        <v>-0.25</v>
      </c>
      <c r="X290" s="41" t="n">
        <f aca="false">K290-$H290</f>
        <v>-0.305</v>
      </c>
      <c r="Y290" s="41" t="n">
        <f aca="false">L290-$H290</f>
        <v>-1.17</v>
      </c>
      <c r="Z290" s="41" t="n">
        <f aca="false">M290-$H290</f>
        <v>-0.155</v>
      </c>
      <c r="AA290" s="41" t="n">
        <f aca="false">N290-$H290</f>
        <v>-0.0350000000000001</v>
      </c>
      <c r="AB290" s="41" t="n">
        <f aca="false">O290-$H290</f>
        <v>-0.11</v>
      </c>
      <c r="AC290" s="41"/>
      <c r="AD290" s="41"/>
      <c r="AE290" s="41"/>
      <c r="AF290" s="41" t="n">
        <f aca="false">S290-$H290</f>
        <v>-0.2</v>
      </c>
      <c r="AG290" s="41"/>
    </row>
    <row r="291" customFormat="false" ht="12.75" hidden="false" customHeight="false" outlineLevel="0" collapsed="false">
      <c r="A291" s="42" t="n">
        <v>35699</v>
      </c>
      <c r="B291" s="40" t="s">
        <v>165</v>
      </c>
      <c r="C291" s="40" t="n">
        <f aca="false">IF(SWAPFIXED="FIXED",D291,D291-E291)</f>
        <v>-0.13</v>
      </c>
      <c r="D291" s="40" t="n">
        <f aca="false">VLOOKUP($A291,SWAPLOOK,HLOOKUP(D$2,SWAPLOOK,2,FALSE()),FALSE())</f>
        <v>3.216</v>
      </c>
      <c r="E291" s="40" t="n">
        <f aca="false">VLOOKUP($A291,SWAPLOOK,HLOOKUP(E$2,SWAPLOOK,2,FALSE()),FALSE())</f>
        <v>3.346</v>
      </c>
      <c r="F291" s="40"/>
      <c r="G291" s="40" t="n">
        <v>1</v>
      </c>
      <c r="H291" s="40" t="n">
        <v>3.346</v>
      </c>
      <c r="I291" s="40" t="n">
        <v>3.481</v>
      </c>
      <c r="J291" s="40" t="n">
        <v>3.096</v>
      </c>
      <c r="K291" s="40" t="n">
        <v>3.006</v>
      </c>
      <c r="L291" s="40" t="n">
        <v>2.196</v>
      </c>
      <c r="M291" s="40" t="n">
        <v>3.126</v>
      </c>
      <c r="N291" s="40" t="n">
        <v>3.256</v>
      </c>
      <c r="O291" s="40" t="n">
        <v>3.216</v>
      </c>
      <c r="P291" s="40" t="s">
        <v>233</v>
      </c>
      <c r="Q291" s="38" t="s">
        <v>233</v>
      </c>
      <c r="R291" s="40" t="s">
        <v>233</v>
      </c>
      <c r="S291" s="40" t="n">
        <v>3.146</v>
      </c>
      <c r="T291" s="38" t="s">
        <v>233</v>
      </c>
      <c r="V291" s="41" t="n">
        <f aca="false">I291-$H291</f>
        <v>0.135</v>
      </c>
      <c r="W291" s="41" t="n">
        <f aca="false">J291-$H291</f>
        <v>-0.25</v>
      </c>
      <c r="X291" s="41" t="n">
        <f aca="false">K291-$H291</f>
        <v>-0.34</v>
      </c>
      <c r="Y291" s="41" t="n">
        <f aca="false">L291-$H291</f>
        <v>-1.15</v>
      </c>
      <c r="Z291" s="41" t="n">
        <f aca="false">M291-$H291</f>
        <v>-0.22</v>
      </c>
      <c r="AA291" s="41" t="n">
        <f aca="false">N291-$H291</f>
        <v>-0.0899999999999999</v>
      </c>
      <c r="AB291" s="41" t="n">
        <f aca="false">O291-$H291</f>
        <v>-0.13</v>
      </c>
      <c r="AC291" s="41"/>
      <c r="AD291" s="41"/>
      <c r="AE291" s="41"/>
      <c r="AF291" s="41" t="n">
        <f aca="false">S291-$H291</f>
        <v>-0.2</v>
      </c>
      <c r="AG291" s="41"/>
    </row>
    <row r="292" customFormat="false" ht="12.75" hidden="false" customHeight="false" outlineLevel="0" collapsed="false">
      <c r="A292" s="39" t="n">
        <v>35702</v>
      </c>
      <c r="B292" s="40" t="s">
        <v>166</v>
      </c>
      <c r="C292" s="40" t="n">
        <f aca="false">IF(SWAPFIXED="FIXED",D292,D292-E292)</f>
        <v>-0.1225</v>
      </c>
      <c r="D292" s="40" t="n">
        <f aca="false">VLOOKUP($A292,SWAPLOOK,HLOOKUP(D$2,SWAPLOOK,2,FALSE()),FALSE())</f>
        <v>2.8925</v>
      </c>
      <c r="E292" s="40" t="n">
        <f aca="false">VLOOKUP($A292,SWAPLOOK,HLOOKUP(E$2,SWAPLOOK,2,FALSE()),FALSE())</f>
        <v>3.015</v>
      </c>
      <c r="F292" s="40"/>
      <c r="G292" s="40"/>
      <c r="H292" s="40" t="n">
        <v>3.015</v>
      </c>
      <c r="I292" s="40" t="n">
        <v>3.27</v>
      </c>
      <c r="J292" s="40" t="n">
        <v>2.785</v>
      </c>
      <c r="K292" s="40" t="n">
        <v>2.705</v>
      </c>
      <c r="L292" s="40" t="n">
        <v>2.485</v>
      </c>
      <c r="M292" s="40" t="n">
        <v>2.845</v>
      </c>
      <c r="N292" s="40" t="n">
        <v>2.9525</v>
      </c>
      <c r="O292" s="40" t="n">
        <v>2.8925</v>
      </c>
      <c r="P292" s="40" t="s">
        <v>233</v>
      </c>
      <c r="Q292" s="38" t="s">
        <v>233</v>
      </c>
      <c r="R292" s="40" t="s">
        <v>233</v>
      </c>
      <c r="S292" s="40" t="n">
        <v>2.855</v>
      </c>
      <c r="T292" s="38" t="s">
        <v>233</v>
      </c>
      <c r="V292" s="41" t="n">
        <f aca="false">I292-$H292</f>
        <v>0.255</v>
      </c>
      <c r="W292" s="41" t="n">
        <f aca="false">J292-$H292</f>
        <v>-0.23</v>
      </c>
      <c r="X292" s="41" t="n">
        <f aca="false">K292-$H292</f>
        <v>-0.31</v>
      </c>
      <c r="Y292" s="41" t="n">
        <f aca="false">L292-$H292</f>
        <v>-0.53</v>
      </c>
      <c r="Z292" s="41" t="n">
        <f aca="false">M292-$H292</f>
        <v>-0.17</v>
      </c>
      <c r="AA292" s="41" t="n">
        <f aca="false">N292-$H292</f>
        <v>-0.0625</v>
      </c>
      <c r="AB292" s="41" t="n">
        <f aca="false">O292-$H292</f>
        <v>-0.1225</v>
      </c>
      <c r="AC292" s="41"/>
      <c r="AD292" s="41"/>
      <c r="AE292" s="41"/>
      <c r="AF292" s="41" t="n">
        <f aca="false">S292-$H292</f>
        <v>-0.16</v>
      </c>
      <c r="AG292" s="41"/>
    </row>
    <row r="293" customFormat="false" ht="12.75" hidden="false" customHeight="false" outlineLevel="0" collapsed="false">
      <c r="A293" s="42" t="n">
        <v>35703</v>
      </c>
      <c r="B293" s="40" t="s">
        <v>166</v>
      </c>
      <c r="C293" s="40" t="n">
        <f aca="false">IF(SWAPFIXED="FIXED",D293,D293-E293)</f>
        <v>-0.1825</v>
      </c>
      <c r="D293" s="40" t="n">
        <f aca="false">VLOOKUP($A293,SWAPLOOK,HLOOKUP(D$2,SWAPLOOK,2,FALSE()),FALSE())</f>
        <v>2.8995</v>
      </c>
      <c r="E293" s="40" t="n">
        <f aca="false">VLOOKUP($A293,SWAPLOOK,HLOOKUP(E$2,SWAPLOOK,2,FALSE()),FALSE())</f>
        <v>3.082</v>
      </c>
      <c r="F293" s="40"/>
      <c r="G293" s="40"/>
      <c r="H293" s="40" t="n">
        <v>3.082</v>
      </c>
      <c r="I293" s="40" t="n">
        <v>3.342</v>
      </c>
      <c r="J293" s="40" t="n">
        <v>2.817</v>
      </c>
      <c r="K293" s="40" t="n">
        <v>2.7095</v>
      </c>
      <c r="L293" s="40" t="n">
        <v>2.522</v>
      </c>
      <c r="M293" s="40" t="n">
        <v>2.907</v>
      </c>
      <c r="N293" s="40" t="n">
        <v>3.007</v>
      </c>
      <c r="O293" s="40" t="n">
        <v>2.8995</v>
      </c>
      <c r="P293" s="40" t="s">
        <v>233</v>
      </c>
      <c r="Q293" s="38" t="s">
        <v>233</v>
      </c>
      <c r="R293" s="40" t="s">
        <v>233</v>
      </c>
      <c r="S293" s="40" t="n">
        <v>2.877</v>
      </c>
      <c r="T293" s="38" t="s">
        <v>233</v>
      </c>
      <c r="V293" s="41" t="n">
        <f aca="false">I293-$H293</f>
        <v>0.26</v>
      </c>
      <c r="W293" s="41" t="n">
        <f aca="false">J293-$H293</f>
        <v>-0.265</v>
      </c>
      <c r="X293" s="41" t="n">
        <f aca="false">K293-$H293</f>
        <v>-0.3725</v>
      </c>
      <c r="Y293" s="41" t="n">
        <f aca="false">L293-$H293</f>
        <v>-0.56</v>
      </c>
      <c r="Z293" s="41" t="n">
        <f aca="false">M293-$H293</f>
        <v>-0.175</v>
      </c>
      <c r="AA293" s="41" t="n">
        <f aca="false">N293-$H293</f>
        <v>-0.0750000000000002</v>
      </c>
      <c r="AB293" s="41" t="n">
        <f aca="false">O293-$H293</f>
        <v>-0.1825</v>
      </c>
      <c r="AC293" s="41"/>
      <c r="AD293" s="41"/>
      <c r="AE293" s="41"/>
      <c r="AF293" s="41" t="n">
        <f aca="false">S293-$H293</f>
        <v>-0.205</v>
      </c>
      <c r="AG293" s="41"/>
    </row>
    <row r="294" customFormat="false" ht="12.75" hidden="false" customHeight="false" outlineLevel="0" collapsed="false">
      <c r="A294" s="39" t="n">
        <v>35704</v>
      </c>
      <c r="B294" s="40" t="s">
        <v>166</v>
      </c>
      <c r="C294" s="40" t="n">
        <f aca="false">IF(SWAPFIXED="FIXED",D294,D294-E294)</f>
        <v>-0.14</v>
      </c>
      <c r="D294" s="40" t="n">
        <f aca="false">VLOOKUP($A294,SWAPLOOK,HLOOKUP(D$2,SWAPLOOK,2,FALSE()),FALSE())</f>
        <v>2.984</v>
      </c>
      <c r="E294" s="40" t="n">
        <f aca="false">VLOOKUP($A294,SWAPLOOK,HLOOKUP(E$2,SWAPLOOK,2,FALSE()),FALSE())</f>
        <v>3.124</v>
      </c>
      <c r="F294" s="40"/>
      <c r="G294" s="40"/>
      <c r="H294" s="40" t="n">
        <v>3.124</v>
      </c>
      <c r="I294" s="40" t="n">
        <v>3.384</v>
      </c>
      <c r="J294" s="40" t="n">
        <v>2.864</v>
      </c>
      <c r="K294" s="40" t="n">
        <v>2.784</v>
      </c>
      <c r="L294" s="40" t="n">
        <v>2.494</v>
      </c>
      <c r="M294" s="40" t="n">
        <v>2.934</v>
      </c>
      <c r="N294" s="40" t="n">
        <v>3.0415</v>
      </c>
      <c r="O294" s="40" t="n">
        <v>2.984</v>
      </c>
      <c r="P294" s="40" t="s">
        <v>233</v>
      </c>
      <c r="Q294" s="38" t="s">
        <v>233</v>
      </c>
      <c r="R294" s="40" t="s">
        <v>233</v>
      </c>
      <c r="S294" s="40" t="n">
        <v>2.934</v>
      </c>
      <c r="T294" s="38" t="s">
        <v>233</v>
      </c>
      <c r="V294" s="41" t="n">
        <f aca="false">I294-$H294</f>
        <v>0.26</v>
      </c>
      <c r="W294" s="41" t="n">
        <f aca="false">J294-$H294</f>
        <v>-0.26</v>
      </c>
      <c r="X294" s="41" t="n">
        <f aca="false">K294-$H294</f>
        <v>-0.34</v>
      </c>
      <c r="Y294" s="41" t="n">
        <f aca="false">L294-$H294</f>
        <v>-0.63</v>
      </c>
      <c r="Z294" s="41" t="n">
        <f aca="false">M294-$H294</f>
        <v>-0.19</v>
      </c>
      <c r="AA294" s="41" t="n">
        <f aca="false">N294-$H294</f>
        <v>-0.0825</v>
      </c>
      <c r="AB294" s="41" t="n">
        <f aca="false">O294-$H294</f>
        <v>-0.14</v>
      </c>
      <c r="AC294" s="41"/>
      <c r="AD294" s="41"/>
      <c r="AE294" s="41"/>
      <c r="AF294" s="41" t="n">
        <f aca="false">S294-$H294</f>
        <v>-0.19</v>
      </c>
      <c r="AG294" s="41"/>
    </row>
    <row r="295" customFormat="false" ht="12.75" hidden="false" customHeight="false" outlineLevel="0" collapsed="false">
      <c r="A295" s="39" t="n">
        <v>35705</v>
      </c>
      <c r="B295" s="40" t="s">
        <v>166</v>
      </c>
      <c r="C295" s="40" t="n">
        <f aca="false">IF(SWAPFIXED="FIXED",D295,D295-E295)</f>
        <v>-0.14</v>
      </c>
      <c r="D295" s="40" t="n">
        <f aca="false">VLOOKUP($A295,SWAPLOOK,HLOOKUP(D$2,SWAPLOOK,2,FALSE()),FALSE())</f>
        <v>2.973</v>
      </c>
      <c r="E295" s="40" t="n">
        <f aca="false">VLOOKUP($A295,SWAPLOOK,HLOOKUP(E$2,SWAPLOOK,2,FALSE()),FALSE())</f>
        <v>3.113</v>
      </c>
      <c r="F295" s="40"/>
      <c r="G295" s="40"/>
      <c r="H295" s="40" t="n">
        <v>3.113</v>
      </c>
      <c r="I295" s="40" t="n">
        <v>3.373</v>
      </c>
      <c r="J295" s="40" t="n">
        <v>2.853</v>
      </c>
      <c r="K295" s="40" t="n">
        <v>2.773</v>
      </c>
      <c r="L295" s="40" t="n">
        <v>2.483</v>
      </c>
      <c r="M295" s="40" t="n">
        <v>2.923</v>
      </c>
      <c r="N295" s="40" t="n">
        <v>3.0305</v>
      </c>
      <c r="O295" s="40" t="n">
        <v>2.973</v>
      </c>
      <c r="P295" s="40" t="s">
        <v>233</v>
      </c>
      <c r="Q295" s="38" t="s">
        <v>233</v>
      </c>
      <c r="R295" s="40" t="s">
        <v>233</v>
      </c>
      <c r="S295" s="40" t="n">
        <v>2.923</v>
      </c>
      <c r="T295" s="38" t="s">
        <v>233</v>
      </c>
      <c r="V295" s="41" t="n">
        <f aca="false">I295-$H295</f>
        <v>0.26</v>
      </c>
      <c r="W295" s="41" t="n">
        <f aca="false">J295-$H295</f>
        <v>-0.26</v>
      </c>
      <c r="X295" s="41" t="n">
        <f aca="false">K295-$H295</f>
        <v>-0.34</v>
      </c>
      <c r="Y295" s="41" t="n">
        <f aca="false">L295-$H295</f>
        <v>-0.63</v>
      </c>
      <c r="Z295" s="41" t="n">
        <f aca="false">M295-$H295</f>
        <v>-0.19</v>
      </c>
      <c r="AA295" s="41" t="n">
        <f aca="false">N295-$H295</f>
        <v>-0.0825</v>
      </c>
      <c r="AB295" s="41" t="n">
        <f aca="false">O295-$H295</f>
        <v>-0.14</v>
      </c>
      <c r="AC295" s="41"/>
      <c r="AD295" s="41"/>
      <c r="AE295" s="41"/>
      <c r="AF295" s="41" t="n">
        <f aca="false">S295-$H295</f>
        <v>-0.19</v>
      </c>
      <c r="AG295" s="41"/>
    </row>
    <row r="296" customFormat="false" ht="12.75" hidden="false" customHeight="false" outlineLevel="0" collapsed="false">
      <c r="A296" s="39" t="n">
        <v>35706</v>
      </c>
      <c r="B296" s="40" t="s">
        <v>166</v>
      </c>
      <c r="C296" s="40" t="n">
        <f aca="false">IF(SWAPFIXED="FIXED",D296,D296-E296)</f>
        <v>-0.17</v>
      </c>
      <c r="D296" s="40" t="n">
        <f aca="false">VLOOKUP($A296,SWAPLOOK,HLOOKUP(D$2,SWAPLOOK,2,FALSE()),FALSE())</f>
        <v>2.955</v>
      </c>
      <c r="E296" s="40" t="n">
        <f aca="false">VLOOKUP($A296,SWAPLOOK,HLOOKUP(E$2,SWAPLOOK,2,FALSE()),FALSE())</f>
        <v>3.125</v>
      </c>
      <c r="F296" s="40"/>
      <c r="G296" s="40"/>
      <c r="H296" s="40" t="n">
        <v>3.125</v>
      </c>
      <c r="I296" s="40" t="n">
        <v>3.345</v>
      </c>
      <c r="J296" s="40" t="n">
        <v>2.855</v>
      </c>
      <c r="K296" s="40" t="n">
        <v>2.755</v>
      </c>
      <c r="L296" s="40" t="n">
        <v>2.425</v>
      </c>
      <c r="M296" s="40" t="n">
        <v>2.94</v>
      </c>
      <c r="N296" s="40" t="n">
        <v>3.035</v>
      </c>
      <c r="O296" s="40" t="n">
        <v>2.955</v>
      </c>
      <c r="P296" s="40" t="s">
        <v>233</v>
      </c>
      <c r="Q296" s="38" t="s">
        <v>233</v>
      </c>
      <c r="R296" s="40" t="s">
        <v>233</v>
      </c>
      <c r="S296" s="40" t="n">
        <v>2.905</v>
      </c>
      <c r="T296" s="38" t="s">
        <v>233</v>
      </c>
      <c r="V296" s="41" t="n">
        <f aca="false">I296-$H296</f>
        <v>0.22</v>
      </c>
      <c r="W296" s="41" t="n">
        <f aca="false">J296-$H296</f>
        <v>-0.27</v>
      </c>
      <c r="X296" s="41" t="n">
        <f aca="false">K296-$H296</f>
        <v>-0.37</v>
      </c>
      <c r="Y296" s="41" t="n">
        <f aca="false">L296-$H296</f>
        <v>-0.7</v>
      </c>
      <c r="Z296" s="41" t="n">
        <f aca="false">M296-$H296</f>
        <v>-0.185</v>
      </c>
      <c r="AA296" s="41" t="n">
        <f aca="false">N296-$H296</f>
        <v>-0.0899999999999999</v>
      </c>
      <c r="AB296" s="41" t="n">
        <f aca="false">O296-$H296</f>
        <v>-0.17</v>
      </c>
      <c r="AC296" s="41"/>
      <c r="AD296" s="41"/>
      <c r="AE296" s="41"/>
      <c r="AF296" s="41" t="n">
        <f aca="false">S296-$H296</f>
        <v>-0.22</v>
      </c>
      <c r="AG296" s="41"/>
    </row>
    <row r="297" customFormat="false" ht="12.75" hidden="false" customHeight="false" outlineLevel="0" collapsed="false">
      <c r="A297" s="39" t="n">
        <v>35709</v>
      </c>
      <c r="B297" s="40" t="s">
        <v>166</v>
      </c>
      <c r="C297" s="40" t="n">
        <f aca="false">IF(SWAPFIXED="FIXED",D297,D297-E297)</f>
        <v>-0.13</v>
      </c>
      <c r="D297" s="40" t="n">
        <f aca="false">VLOOKUP($A297,SWAPLOOK,HLOOKUP(D$2,SWAPLOOK,2,FALSE()),FALSE())</f>
        <v>2.849</v>
      </c>
      <c r="E297" s="40" t="n">
        <f aca="false">VLOOKUP($A297,SWAPLOOK,HLOOKUP(E$2,SWAPLOOK,2,FALSE()),FALSE())</f>
        <v>2.979</v>
      </c>
      <c r="F297" s="40"/>
      <c r="G297" s="40"/>
      <c r="H297" s="40" t="n">
        <v>2.979</v>
      </c>
      <c r="I297" s="40" t="n">
        <v>3.219</v>
      </c>
      <c r="J297" s="40" t="n">
        <v>2.714</v>
      </c>
      <c r="K297" s="40" t="n">
        <v>2.639</v>
      </c>
      <c r="L297" s="40" t="n">
        <v>2.334</v>
      </c>
      <c r="M297" s="40" t="n">
        <v>2.794</v>
      </c>
      <c r="N297" s="40" t="n">
        <v>2.8915</v>
      </c>
      <c r="O297" s="40" t="n">
        <v>2.849</v>
      </c>
      <c r="P297" s="40" t="s">
        <v>233</v>
      </c>
      <c r="Q297" s="38" t="s">
        <v>233</v>
      </c>
      <c r="R297" s="40" t="s">
        <v>233</v>
      </c>
      <c r="S297" s="40" t="n">
        <v>2.759</v>
      </c>
      <c r="T297" s="38" t="s">
        <v>233</v>
      </c>
      <c r="V297" s="41" t="n">
        <f aca="false">I297-$H297</f>
        <v>0.24</v>
      </c>
      <c r="W297" s="41" t="n">
        <f aca="false">J297-$H297</f>
        <v>-0.265</v>
      </c>
      <c r="X297" s="41" t="n">
        <f aca="false">K297-$H297</f>
        <v>-0.34</v>
      </c>
      <c r="Y297" s="41" t="n">
        <f aca="false">L297-$H297</f>
        <v>-0.645000000000001</v>
      </c>
      <c r="Z297" s="41" t="n">
        <f aca="false">M297-$H297</f>
        <v>-0.185</v>
      </c>
      <c r="AA297" s="41" t="n">
        <f aca="false">N297-$H297</f>
        <v>-0.0874999999999999</v>
      </c>
      <c r="AB297" s="41" t="n">
        <f aca="false">O297-$H297</f>
        <v>-0.13</v>
      </c>
      <c r="AC297" s="41"/>
      <c r="AD297" s="41"/>
      <c r="AE297" s="41"/>
      <c r="AF297" s="41" t="n">
        <f aca="false">S297-$H297</f>
        <v>-0.22</v>
      </c>
      <c r="AG297" s="41"/>
    </row>
    <row r="298" customFormat="false" ht="12.75" hidden="false" customHeight="false" outlineLevel="0" collapsed="false">
      <c r="A298" s="39" t="n">
        <v>35710</v>
      </c>
      <c r="B298" s="40" t="s">
        <v>166</v>
      </c>
      <c r="C298" s="40" t="n">
        <f aca="false">IF(SWAPFIXED="FIXED",D298,D298-E298)</f>
        <v>-0.12</v>
      </c>
      <c r="D298" s="40" t="n">
        <f aca="false">VLOOKUP($A298,SWAPLOOK,HLOOKUP(D$2,SWAPLOOK,2,FALSE()),FALSE())</f>
        <v>2.757</v>
      </c>
      <c r="E298" s="40" t="n">
        <f aca="false">VLOOKUP($A298,SWAPLOOK,HLOOKUP(E$2,SWAPLOOK,2,FALSE()),FALSE())</f>
        <v>2.877</v>
      </c>
      <c r="F298" s="40"/>
      <c r="G298" s="40"/>
      <c r="H298" s="40" t="n">
        <v>2.877</v>
      </c>
      <c r="I298" s="40" t="n">
        <v>3.107</v>
      </c>
      <c r="J298" s="40" t="n">
        <v>2.627</v>
      </c>
      <c r="K298" s="40" t="n">
        <v>2.562</v>
      </c>
      <c r="L298" s="40" t="n">
        <v>2.267</v>
      </c>
      <c r="M298" s="40" t="n">
        <v>2.702</v>
      </c>
      <c r="N298" s="40" t="n">
        <v>2.792</v>
      </c>
      <c r="O298" s="40" t="n">
        <v>2.757</v>
      </c>
      <c r="P298" s="40" t="s">
        <v>233</v>
      </c>
      <c r="Q298" s="38" t="s">
        <v>233</v>
      </c>
      <c r="R298" s="40" t="s">
        <v>233</v>
      </c>
      <c r="S298" s="40" t="n">
        <v>2.667</v>
      </c>
      <c r="T298" s="38" t="s">
        <v>233</v>
      </c>
      <c r="V298" s="41" t="n">
        <f aca="false">I298-$H298</f>
        <v>0.23</v>
      </c>
      <c r="W298" s="41" t="n">
        <f aca="false">J298-$H298</f>
        <v>-0.25</v>
      </c>
      <c r="X298" s="41" t="n">
        <f aca="false">K298-$H298</f>
        <v>-0.315</v>
      </c>
      <c r="Y298" s="41" t="n">
        <f aca="false">L298-$H298</f>
        <v>-0.61</v>
      </c>
      <c r="Z298" s="41" t="n">
        <f aca="false">M298-$H298</f>
        <v>-0.175</v>
      </c>
      <c r="AA298" s="41" t="n">
        <f aca="false">N298-$H298</f>
        <v>-0.085</v>
      </c>
      <c r="AB298" s="41" t="n">
        <f aca="false">O298-$H298</f>
        <v>-0.12</v>
      </c>
      <c r="AC298" s="41"/>
      <c r="AD298" s="41"/>
      <c r="AE298" s="41"/>
      <c r="AF298" s="41" t="n">
        <f aca="false">S298-$H298</f>
        <v>-0.21</v>
      </c>
      <c r="AG298" s="41"/>
    </row>
    <row r="299" customFormat="false" ht="12.75" hidden="false" customHeight="false" outlineLevel="0" collapsed="false">
      <c r="A299" s="39" t="n">
        <v>35711</v>
      </c>
      <c r="B299" s="40" t="s">
        <v>166</v>
      </c>
      <c r="C299" s="40" t="n">
        <f aca="false">IF(SWAPFIXED="FIXED",D299,D299-E299)</f>
        <v>-0.15</v>
      </c>
      <c r="D299" s="40" t="n">
        <f aca="false">VLOOKUP($A299,SWAPLOOK,HLOOKUP(D$2,SWAPLOOK,2,FALSE()),FALSE())</f>
        <v>2.765</v>
      </c>
      <c r="E299" s="40" t="n">
        <f aca="false">VLOOKUP($A299,SWAPLOOK,HLOOKUP(E$2,SWAPLOOK,2,FALSE()),FALSE())</f>
        <v>2.915</v>
      </c>
      <c r="F299" s="40"/>
      <c r="G299" s="40"/>
      <c r="H299" s="40" t="n">
        <v>2.915</v>
      </c>
      <c r="I299" s="40" t="n">
        <v>3.135</v>
      </c>
      <c r="J299" s="40" t="n">
        <v>2.675</v>
      </c>
      <c r="K299" s="40" t="n">
        <v>2.57</v>
      </c>
      <c r="L299" s="40" t="n">
        <v>2.285</v>
      </c>
      <c r="M299" s="40" t="n">
        <v>2.735</v>
      </c>
      <c r="N299" s="40" t="n">
        <v>2.8275</v>
      </c>
      <c r="O299" s="40" t="n">
        <v>2.765</v>
      </c>
      <c r="P299" s="40" t="s">
        <v>233</v>
      </c>
      <c r="Q299" s="38" t="s">
        <v>233</v>
      </c>
      <c r="R299" s="40" t="s">
        <v>233</v>
      </c>
      <c r="S299" s="40" t="n">
        <v>2.72</v>
      </c>
      <c r="T299" s="38" t="s">
        <v>233</v>
      </c>
      <c r="V299" s="41" t="n">
        <f aca="false">I299-$H299</f>
        <v>0.22</v>
      </c>
      <c r="W299" s="41" t="n">
        <f aca="false">J299-$H299</f>
        <v>-0.24</v>
      </c>
      <c r="X299" s="41" t="n">
        <f aca="false">K299-$H299</f>
        <v>-0.345</v>
      </c>
      <c r="Y299" s="41" t="n">
        <f aca="false">L299-$H299</f>
        <v>-0.63</v>
      </c>
      <c r="Z299" s="41" t="n">
        <f aca="false">M299-$H299</f>
        <v>-0.18</v>
      </c>
      <c r="AA299" s="41" t="n">
        <f aca="false">N299-$H299</f>
        <v>-0.0874999999999999</v>
      </c>
      <c r="AB299" s="41" t="n">
        <f aca="false">O299-$H299</f>
        <v>-0.15</v>
      </c>
      <c r="AC299" s="41"/>
      <c r="AD299" s="41"/>
      <c r="AE299" s="41"/>
      <c r="AF299" s="41" t="n">
        <f aca="false">S299-$H299</f>
        <v>-0.195</v>
      </c>
      <c r="AG299" s="41"/>
    </row>
    <row r="300" customFormat="false" ht="12.75" hidden="false" customHeight="false" outlineLevel="0" collapsed="false">
      <c r="A300" s="39" t="n">
        <v>35712</v>
      </c>
      <c r="B300" s="40" t="s">
        <v>166</v>
      </c>
      <c r="C300" s="40" t="n">
        <f aca="false">IF(SWAPFIXED="FIXED",D300,D300-E300)</f>
        <v>-0.15</v>
      </c>
      <c r="D300" s="40" t="n">
        <f aca="false">VLOOKUP($A300,SWAPLOOK,HLOOKUP(D$2,SWAPLOOK,2,FALSE()),FALSE())</f>
        <v>2.776</v>
      </c>
      <c r="E300" s="40" t="n">
        <f aca="false">VLOOKUP($A300,SWAPLOOK,HLOOKUP(E$2,SWAPLOOK,2,FALSE()),FALSE())</f>
        <v>2.926</v>
      </c>
      <c r="F300" s="40"/>
      <c r="G300" s="40"/>
      <c r="H300" s="40" t="n">
        <v>2.926</v>
      </c>
      <c r="I300" s="40" t="n">
        <v>3.146</v>
      </c>
      <c r="J300" s="40" t="n">
        <v>2.686</v>
      </c>
      <c r="K300" s="40" t="n">
        <v>2.581</v>
      </c>
      <c r="L300" s="40" t="n">
        <v>2.296</v>
      </c>
      <c r="M300" s="40" t="n">
        <v>2.741</v>
      </c>
      <c r="N300" s="40" t="n">
        <v>2.8385</v>
      </c>
      <c r="O300" s="40" t="n">
        <v>2.776</v>
      </c>
      <c r="P300" s="40" t="s">
        <v>233</v>
      </c>
      <c r="Q300" s="38" t="s">
        <v>233</v>
      </c>
      <c r="R300" s="40" t="s">
        <v>233</v>
      </c>
      <c r="S300" s="40" t="n">
        <v>2.736</v>
      </c>
      <c r="T300" s="38" t="s">
        <v>233</v>
      </c>
      <c r="V300" s="41" t="n">
        <f aca="false">I300-$H300</f>
        <v>0.22</v>
      </c>
      <c r="W300" s="41" t="n">
        <f aca="false">J300-$H300</f>
        <v>-0.24</v>
      </c>
      <c r="X300" s="41" t="n">
        <f aca="false">K300-$H300</f>
        <v>-0.345</v>
      </c>
      <c r="Y300" s="41" t="n">
        <f aca="false">L300-$H300</f>
        <v>-0.63</v>
      </c>
      <c r="Z300" s="41" t="n">
        <f aca="false">M300-$H300</f>
        <v>-0.185</v>
      </c>
      <c r="AA300" s="41" t="n">
        <f aca="false">N300-$H300</f>
        <v>-0.0874999999999999</v>
      </c>
      <c r="AB300" s="41" t="n">
        <f aca="false">O300-$H300</f>
        <v>-0.15</v>
      </c>
      <c r="AC300" s="41"/>
      <c r="AD300" s="41"/>
      <c r="AE300" s="41"/>
      <c r="AF300" s="41" t="n">
        <f aca="false">S300-$H300</f>
        <v>-0.19</v>
      </c>
      <c r="AG300" s="41"/>
    </row>
    <row r="301" customFormat="false" ht="12.75" hidden="false" customHeight="false" outlineLevel="0" collapsed="false">
      <c r="A301" s="39" t="n">
        <v>35713</v>
      </c>
      <c r="B301" s="40" t="s">
        <v>166</v>
      </c>
      <c r="C301" s="40" t="n">
        <f aca="false">IF(SWAPFIXED="FIXED",D301,D301-E301)</f>
        <v>-0.2275</v>
      </c>
      <c r="D301" s="40" t="n">
        <f aca="false">VLOOKUP($A301,SWAPLOOK,HLOOKUP(D$2,SWAPLOOK,2,FALSE()),FALSE())</f>
        <v>2.8545</v>
      </c>
      <c r="E301" s="40" t="n">
        <f aca="false">VLOOKUP($A301,SWAPLOOK,HLOOKUP(E$2,SWAPLOOK,2,FALSE()),FALSE())</f>
        <v>3.082</v>
      </c>
      <c r="F301" s="40"/>
      <c r="G301" s="40"/>
      <c r="H301" s="40" t="n">
        <v>3.082</v>
      </c>
      <c r="I301" s="40" t="n">
        <v>3.287</v>
      </c>
      <c r="J301" s="40" t="n">
        <v>2.787</v>
      </c>
      <c r="K301" s="40" t="n">
        <v>2.672</v>
      </c>
      <c r="L301" s="40" t="n">
        <v>2.402</v>
      </c>
      <c r="M301" s="40" t="n">
        <v>2.882</v>
      </c>
      <c r="N301" s="40" t="n">
        <v>2.987</v>
      </c>
      <c r="O301" s="40" t="n">
        <v>2.8545</v>
      </c>
      <c r="P301" s="40" t="s">
        <v>233</v>
      </c>
      <c r="Q301" s="38" t="s">
        <v>233</v>
      </c>
      <c r="R301" s="40" t="s">
        <v>233</v>
      </c>
      <c r="S301" s="40" t="n">
        <v>2.837</v>
      </c>
      <c r="T301" s="38" t="s">
        <v>233</v>
      </c>
      <c r="V301" s="41" t="n">
        <f aca="false">I301-$H301</f>
        <v>0.205</v>
      </c>
      <c r="W301" s="41" t="n">
        <f aca="false">J301-$H301</f>
        <v>-0.295</v>
      </c>
      <c r="X301" s="41" t="n">
        <f aca="false">K301-$H301</f>
        <v>-0.41</v>
      </c>
      <c r="Y301" s="41" t="n">
        <f aca="false">L301-$H301</f>
        <v>-0.68</v>
      </c>
      <c r="Z301" s="41" t="n">
        <f aca="false">M301-$H301</f>
        <v>-0.2</v>
      </c>
      <c r="AA301" s="41" t="n">
        <f aca="false">N301-$H301</f>
        <v>-0.0950000000000002</v>
      </c>
      <c r="AB301" s="41" t="n">
        <f aca="false">O301-$H301</f>
        <v>-0.2275</v>
      </c>
      <c r="AC301" s="41"/>
      <c r="AD301" s="41"/>
      <c r="AE301" s="41"/>
      <c r="AF301" s="41" t="n">
        <f aca="false">S301-$H301</f>
        <v>-0.245</v>
      </c>
      <c r="AG301" s="41"/>
    </row>
    <row r="302" customFormat="false" ht="12.75" hidden="false" customHeight="false" outlineLevel="0" collapsed="false">
      <c r="A302" s="39" t="n">
        <v>35716</v>
      </c>
      <c r="B302" s="40" t="s">
        <v>166</v>
      </c>
      <c r="C302" s="40" t="n">
        <f aca="false">IF(SWAPFIXED="FIXED",D302,D302-E302)</f>
        <v>-0.195</v>
      </c>
      <c r="D302" s="40" t="n">
        <f aca="false">VLOOKUP($A302,SWAPLOOK,HLOOKUP(D$2,SWAPLOOK,2,FALSE()),FALSE())</f>
        <v>2.838</v>
      </c>
      <c r="E302" s="40" t="n">
        <f aca="false">VLOOKUP($A302,SWAPLOOK,HLOOKUP(E$2,SWAPLOOK,2,FALSE()),FALSE())</f>
        <v>3.033</v>
      </c>
      <c r="F302" s="40"/>
      <c r="G302" s="40"/>
      <c r="H302" s="40" t="n">
        <v>3.033</v>
      </c>
      <c r="I302" s="40" t="n">
        <v>3.248</v>
      </c>
      <c r="J302" s="40" t="n">
        <v>2.738</v>
      </c>
      <c r="K302" s="40" t="n">
        <v>2.643</v>
      </c>
      <c r="L302" s="40" t="n">
        <v>2.323</v>
      </c>
      <c r="M302" s="40" t="n">
        <v>2.8455</v>
      </c>
      <c r="N302" s="40" t="n">
        <v>2.9305</v>
      </c>
      <c r="O302" s="40" t="n">
        <v>2.838</v>
      </c>
      <c r="P302" s="40" t="s">
        <v>233</v>
      </c>
      <c r="Q302" s="38" t="s">
        <v>233</v>
      </c>
      <c r="R302" s="40" t="s">
        <v>233</v>
      </c>
      <c r="S302" s="40" t="n">
        <v>2.788</v>
      </c>
      <c r="T302" s="38" t="s">
        <v>233</v>
      </c>
      <c r="V302" s="41" t="n">
        <f aca="false">I302-$H302</f>
        <v>0.215</v>
      </c>
      <c r="W302" s="41" t="n">
        <f aca="false">J302-$H302</f>
        <v>-0.295</v>
      </c>
      <c r="X302" s="41" t="n">
        <f aca="false">K302-$H302</f>
        <v>-0.39</v>
      </c>
      <c r="Y302" s="41" t="n">
        <f aca="false">L302-$H302</f>
        <v>-0.71</v>
      </c>
      <c r="Z302" s="41" t="n">
        <f aca="false">M302-$H302</f>
        <v>-0.1875</v>
      </c>
      <c r="AA302" s="41" t="n">
        <f aca="false">N302-$H302</f>
        <v>-0.1025</v>
      </c>
      <c r="AB302" s="41" t="n">
        <f aca="false">O302-$H302</f>
        <v>-0.195</v>
      </c>
      <c r="AC302" s="41"/>
      <c r="AD302" s="41"/>
      <c r="AE302" s="41"/>
      <c r="AF302" s="41" t="n">
        <f aca="false">S302-$H302</f>
        <v>-0.245</v>
      </c>
      <c r="AG302" s="41"/>
    </row>
    <row r="303" customFormat="false" ht="12.75" hidden="false" customHeight="false" outlineLevel="0" collapsed="false">
      <c r="A303" s="39" t="n">
        <v>35717</v>
      </c>
      <c r="B303" s="40" t="s">
        <v>166</v>
      </c>
      <c r="C303" s="40" t="n">
        <f aca="false">IF(SWAPFIXED="FIXED",D303,D303-E303)</f>
        <v>-0.195</v>
      </c>
      <c r="D303" s="40" t="n">
        <f aca="false">VLOOKUP($A303,SWAPLOOK,HLOOKUP(D$2,SWAPLOOK,2,FALSE()),FALSE())</f>
        <v>2.811</v>
      </c>
      <c r="E303" s="40" t="n">
        <f aca="false">VLOOKUP($A303,SWAPLOOK,HLOOKUP(E$2,SWAPLOOK,2,FALSE()),FALSE())</f>
        <v>3.006</v>
      </c>
      <c r="F303" s="40"/>
      <c r="G303" s="40"/>
      <c r="H303" s="40" t="n">
        <v>3.006</v>
      </c>
      <c r="I303" s="40" t="n">
        <v>3.216</v>
      </c>
      <c r="J303" s="40" t="n">
        <v>2.706</v>
      </c>
      <c r="K303" s="40" t="n">
        <v>2.616</v>
      </c>
      <c r="L303" s="40" t="n">
        <v>2.286</v>
      </c>
      <c r="M303" s="40" t="n">
        <v>2.821</v>
      </c>
      <c r="N303" s="40" t="n">
        <v>2.9085</v>
      </c>
      <c r="O303" s="40" t="n">
        <v>2.811</v>
      </c>
      <c r="P303" s="40" t="s">
        <v>233</v>
      </c>
      <c r="Q303" s="38" t="s">
        <v>233</v>
      </c>
      <c r="R303" s="40" t="s">
        <v>233</v>
      </c>
      <c r="S303" s="40" t="n">
        <v>2.756</v>
      </c>
      <c r="T303" s="38" t="s">
        <v>233</v>
      </c>
      <c r="V303" s="41" t="n">
        <f aca="false">I303-$H303</f>
        <v>0.21</v>
      </c>
      <c r="W303" s="41" t="n">
        <f aca="false">J303-$H303</f>
        <v>-0.3</v>
      </c>
      <c r="X303" s="41" t="n">
        <f aca="false">K303-$H303</f>
        <v>-0.39</v>
      </c>
      <c r="Y303" s="41" t="n">
        <f aca="false">L303-$H303</f>
        <v>-0.72</v>
      </c>
      <c r="Z303" s="41" t="n">
        <f aca="false">M303-$H303</f>
        <v>-0.185</v>
      </c>
      <c r="AA303" s="41" t="n">
        <f aca="false">N303-$H303</f>
        <v>-0.0975000000000001</v>
      </c>
      <c r="AB303" s="41" t="n">
        <f aca="false">O303-$H303</f>
        <v>-0.195</v>
      </c>
      <c r="AC303" s="41"/>
      <c r="AD303" s="41"/>
      <c r="AE303" s="41"/>
      <c r="AF303" s="41" t="n">
        <f aca="false">S303-$H303</f>
        <v>-0.25</v>
      </c>
      <c r="AG303" s="41"/>
    </row>
    <row r="304" customFormat="false" ht="12.75" hidden="false" customHeight="false" outlineLevel="0" collapsed="false">
      <c r="A304" s="39" t="n">
        <v>35718</v>
      </c>
      <c r="B304" s="40" t="s">
        <v>166</v>
      </c>
      <c r="C304" s="40" t="n">
        <f aca="false">IF(SWAPFIXED="FIXED",D304,D304-E304)</f>
        <v>-0.22</v>
      </c>
      <c r="D304" s="40" t="n">
        <f aca="false">VLOOKUP($A304,SWAPLOOK,HLOOKUP(D$2,SWAPLOOK,2,FALSE()),FALSE())</f>
        <v>2.819</v>
      </c>
      <c r="E304" s="40" t="n">
        <f aca="false">VLOOKUP($A304,SWAPLOOK,HLOOKUP(E$2,SWAPLOOK,2,FALSE()),FALSE())</f>
        <v>3.039</v>
      </c>
      <c r="F304" s="40"/>
      <c r="G304" s="40"/>
      <c r="H304" s="40" t="n">
        <v>3.039</v>
      </c>
      <c r="I304" s="40" t="n">
        <v>3.2465</v>
      </c>
      <c r="J304" s="40" t="n">
        <v>2.714</v>
      </c>
      <c r="K304" s="40" t="n">
        <v>2.619</v>
      </c>
      <c r="L304" s="40" t="n">
        <v>2.289</v>
      </c>
      <c r="M304" s="40" t="n">
        <v>2.8415</v>
      </c>
      <c r="N304" s="40" t="n">
        <v>2.929</v>
      </c>
      <c r="O304" s="40" t="n">
        <v>2.819</v>
      </c>
      <c r="P304" s="40" t="s">
        <v>233</v>
      </c>
      <c r="Q304" s="38" t="s">
        <v>233</v>
      </c>
      <c r="R304" s="40" t="s">
        <v>233</v>
      </c>
      <c r="S304" s="40" t="n">
        <v>2.764</v>
      </c>
      <c r="T304" s="38" t="s">
        <v>233</v>
      </c>
      <c r="V304" s="41" t="n">
        <f aca="false">I304-$H304</f>
        <v>0.2075</v>
      </c>
      <c r="W304" s="41" t="n">
        <f aca="false">J304-$H304</f>
        <v>-0.325</v>
      </c>
      <c r="X304" s="41" t="n">
        <f aca="false">K304-$H304</f>
        <v>-0.42</v>
      </c>
      <c r="Y304" s="41" t="n">
        <f aca="false">L304-$H304</f>
        <v>-0.75</v>
      </c>
      <c r="Z304" s="41" t="n">
        <f aca="false">M304-$H304</f>
        <v>-0.1975</v>
      </c>
      <c r="AA304" s="41" t="n">
        <f aca="false">N304-$H304</f>
        <v>-0.11</v>
      </c>
      <c r="AB304" s="41" t="n">
        <f aca="false">O304-$H304</f>
        <v>-0.22</v>
      </c>
      <c r="AC304" s="41"/>
      <c r="AD304" s="41"/>
      <c r="AE304" s="41"/>
      <c r="AF304" s="41" t="n">
        <f aca="false">S304-$H304</f>
        <v>-0.275</v>
      </c>
      <c r="AG304" s="41"/>
    </row>
    <row r="305" customFormat="false" ht="12.75" hidden="false" customHeight="false" outlineLevel="0" collapsed="false">
      <c r="A305" s="39" t="n">
        <v>35719</v>
      </c>
      <c r="B305" s="40" t="s">
        <v>166</v>
      </c>
      <c r="C305" s="40" t="n">
        <f aca="false">IF(SWAPFIXED="FIXED",D305,D305-E305)</f>
        <v>-0.3</v>
      </c>
      <c r="D305" s="40" t="n">
        <f aca="false">VLOOKUP($A305,SWAPLOOK,HLOOKUP(D$2,SWAPLOOK,2,FALSE()),FALSE())</f>
        <v>2.947</v>
      </c>
      <c r="E305" s="40" t="n">
        <f aca="false">VLOOKUP($A305,SWAPLOOK,HLOOKUP(E$2,SWAPLOOK,2,FALSE()),FALSE())</f>
        <v>3.247</v>
      </c>
      <c r="F305" s="40"/>
      <c r="G305" s="40"/>
      <c r="H305" s="40" t="n">
        <v>3.247</v>
      </c>
      <c r="I305" s="40" t="n">
        <v>3.422</v>
      </c>
      <c r="J305" s="40" t="n">
        <v>2.857</v>
      </c>
      <c r="K305" s="40" t="n">
        <v>2.747</v>
      </c>
      <c r="L305" s="40" t="n">
        <v>2.427</v>
      </c>
      <c r="M305" s="40" t="n">
        <v>2.997</v>
      </c>
      <c r="N305" s="40" t="n">
        <v>3.0895</v>
      </c>
      <c r="O305" s="40" t="n">
        <v>2.947</v>
      </c>
      <c r="P305" s="40" t="s">
        <v>233</v>
      </c>
      <c r="Q305" s="38" t="s">
        <v>233</v>
      </c>
      <c r="R305" s="40" t="s">
        <v>233</v>
      </c>
      <c r="S305" s="40" t="n">
        <v>2.907</v>
      </c>
      <c r="T305" s="38" t="s">
        <v>233</v>
      </c>
      <c r="V305" s="41" t="n">
        <f aca="false">I305-$H305</f>
        <v>0.175</v>
      </c>
      <c r="W305" s="41" t="n">
        <f aca="false">J305-$H305</f>
        <v>-0.39</v>
      </c>
      <c r="X305" s="41" t="n">
        <f aca="false">K305-$H305</f>
        <v>-0.5</v>
      </c>
      <c r="Y305" s="41" t="n">
        <f aca="false">L305-$H305</f>
        <v>-0.82</v>
      </c>
      <c r="Z305" s="41" t="n">
        <f aca="false">M305-$H305</f>
        <v>-0.25</v>
      </c>
      <c r="AA305" s="41" t="n">
        <f aca="false">N305-$H305</f>
        <v>-0.1575</v>
      </c>
      <c r="AB305" s="41" t="n">
        <f aca="false">O305-$H305</f>
        <v>-0.3</v>
      </c>
      <c r="AC305" s="41"/>
      <c r="AD305" s="41"/>
      <c r="AE305" s="41"/>
      <c r="AF305" s="41" t="n">
        <f aca="false">S305-$H305</f>
        <v>-0.34</v>
      </c>
      <c r="AG305" s="41"/>
    </row>
    <row r="306" customFormat="false" ht="12.75" hidden="false" customHeight="false" outlineLevel="0" collapsed="false">
      <c r="A306" s="39" t="n">
        <v>35720</v>
      </c>
      <c r="B306" s="40" t="s">
        <v>166</v>
      </c>
      <c r="C306" s="40" t="n">
        <f aca="false">IF(SWAPFIXED="FIXED",D306,D306-E306)</f>
        <v>-0.34</v>
      </c>
      <c r="D306" s="40" t="n">
        <f aca="false">VLOOKUP($A306,SWAPLOOK,HLOOKUP(D$2,SWAPLOOK,2,FALSE()),FALSE())</f>
        <v>2.948</v>
      </c>
      <c r="E306" s="40" t="n">
        <f aca="false">VLOOKUP($A306,SWAPLOOK,HLOOKUP(E$2,SWAPLOOK,2,FALSE()),FALSE())</f>
        <v>3.288</v>
      </c>
      <c r="F306" s="40"/>
      <c r="G306" s="40"/>
      <c r="H306" s="40" t="n">
        <v>3.288</v>
      </c>
      <c r="I306" s="40" t="n">
        <v>3.438</v>
      </c>
      <c r="J306" s="40" t="n">
        <v>2.858</v>
      </c>
      <c r="K306" s="40" t="n">
        <v>2.748</v>
      </c>
      <c r="L306" s="40" t="n">
        <v>2.438</v>
      </c>
      <c r="M306" s="40" t="n">
        <v>2.988</v>
      </c>
      <c r="N306" s="40" t="n">
        <v>3.118</v>
      </c>
      <c r="O306" s="40" t="n">
        <v>2.948</v>
      </c>
      <c r="P306" s="40" t="s">
        <v>233</v>
      </c>
      <c r="Q306" s="38" t="s">
        <v>233</v>
      </c>
      <c r="R306" s="40" t="s">
        <v>233</v>
      </c>
      <c r="S306" s="40" t="n">
        <v>2.908</v>
      </c>
      <c r="T306" s="38" t="s">
        <v>233</v>
      </c>
      <c r="V306" s="41" t="n">
        <f aca="false">I306-$H306</f>
        <v>0.15</v>
      </c>
      <c r="W306" s="41" t="n">
        <f aca="false">J306-$H306</f>
        <v>-0.43</v>
      </c>
      <c r="X306" s="41" t="n">
        <f aca="false">K306-$H306</f>
        <v>-0.54</v>
      </c>
      <c r="Y306" s="41" t="n">
        <f aca="false">L306-$H306</f>
        <v>-0.85</v>
      </c>
      <c r="Z306" s="41" t="n">
        <f aca="false">M306-$H306</f>
        <v>-0.3</v>
      </c>
      <c r="AA306" s="41" t="n">
        <f aca="false">N306-$H306</f>
        <v>-0.17</v>
      </c>
      <c r="AB306" s="41" t="n">
        <f aca="false">O306-$H306</f>
        <v>-0.34</v>
      </c>
      <c r="AC306" s="41"/>
      <c r="AD306" s="41"/>
      <c r="AE306" s="41"/>
      <c r="AF306" s="41" t="n">
        <f aca="false">S306-$H306</f>
        <v>-0.38</v>
      </c>
      <c r="AG306" s="41"/>
    </row>
    <row r="307" customFormat="false" ht="12.75" hidden="false" customHeight="false" outlineLevel="0" collapsed="false">
      <c r="A307" s="39" t="n">
        <v>35723</v>
      </c>
      <c r="B307" s="40" t="s">
        <v>166</v>
      </c>
      <c r="C307" s="40" t="n">
        <f aca="false">IF(SWAPFIXED="FIXED",D307,D307-E307)</f>
        <v>-0.42</v>
      </c>
      <c r="D307" s="40" t="n">
        <f aca="false">VLOOKUP($A307,SWAPLOOK,HLOOKUP(D$2,SWAPLOOK,2,FALSE()),FALSE())</f>
        <v>2.97</v>
      </c>
      <c r="E307" s="40" t="n">
        <f aca="false">VLOOKUP($A307,SWAPLOOK,HLOOKUP(E$2,SWAPLOOK,2,FALSE()),FALSE())</f>
        <v>3.39</v>
      </c>
      <c r="F307" s="40"/>
      <c r="G307" s="40"/>
      <c r="H307" s="40" t="n">
        <v>3.39</v>
      </c>
      <c r="I307" s="40" t="n">
        <v>3.5275</v>
      </c>
      <c r="J307" s="40" t="n">
        <v>2.88</v>
      </c>
      <c r="K307" s="40" t="n">
        <v>2.77</v>
      </c>
      <c r="L307" s="40" t="n">
        <v>2.48</v>
      </c>
      <c r="M307" s="40" t="n">
        <v>3.06</v>
      </c>
      <c r="N307" s="40" t="n">
        <v>3.19</v>
      </c>
      <c r="O307" s="40" t="n">
        <v>2.97</v>
      </c>
      <c r="P307" s="40" t="s">
        <v>233</v>
      </c>
      <c r="Q307" s="38" t="s">
        <v>233</v>
      </c>
      <c r="R307" s="40" t="s">
        <v>233</v>
      </c>
      <c r="S307" s="40" t="n">
        <v>2.98</v>
      </c>
      <c r="T307" s="38" t="s">
        <v>233</v>
      </c>
      <c r="V307" s="41" t="n">
        <f aca="false">I307-$H307</f>
        <v>0.1375</v>
      </c>
      <c r="W307" s="41" t="n">
        <f aca="false">J307-$H307</f>
        <v>-0.51</v>
      </c>
      <c r="X307" s="41" t="n">
        <f aca="false">K307-$H307</f>
        <v>-0.62</v>
      </c>
      <c r="Y307" s="41" t="n">
        <f aca="false">L307-$H307</f>
        <v>-0.91</v>
      </c>
      <c r="Z307" s="41" t="n">
        <f aca="false">M307-$H307</f>
        <v>-0.33</v>
      </c>
      <c r="AA307" s="41" t="n">
        <f aca="false">N307-$H307</f>
        <v>-0.2</v>
      </c>
      <c r="AB307" s="41" t="n">
        <f aca="false">O307-$H307</f>
        <v>-0.42</v>
      </c>
      <c r="AC307" s="41"/>
      <c r="AD307" s="41"/>
      <c r="AE307" s="41"/>
      <c r="AF307" s="41" t="n">
        <f aca="false">S307-$H307</f>
        <v>-0.41</v>
      </c>
      <c r="AG307" s="41"/>
    </row>
    <row r="308" customFormat="false" ht="12.75" hidden="false" customHeight="false" outlineLevel="0" collapsed="false">
      <c r="A308" s="39" t="n">
        <v>35724</v>
      </c>
      <c r="B308" s="40" t="s">
        <v>166</v>
      </c>
      <c r="C308" s="40" t="n">
        <f aca="false">IF(SWAPFIXED="FIXED",D308,D308-E308)</f>
        <v>-0.435</v>
      </c>
      <c r="D308" s="40" t="n">
        <f aca="false">VLOOKUP($A308,SWAPLOOK,HLOOKUP(D$2,SWAPLOOK,2,FALSE()),FALSE())</f>
        <v>2.969</v>
      </c>
      <c r="E308" s="40" t="n">
        <f aca="false">VLOOKUP($A308,SWAPLOOK,HLOOKUP(E$2,SWAPLOOK,2,FALSE()),FALSE())</f>
        <v>3.404</v>
      </c>
      <c r="F308" s="40"/>
      <c r="G308" s="40"/>
      <c r="H308" s="40" t="n">
        <v>3.404</v>
      </c>
      <c r="I308" s="40" t="n">
        <v>3.564</v>
      </c>
      <c r="J308" s="40" t="n">
        <v>2.884</v>
      </c>
      <c r="K308" s="40" t="n">
        <v>2.769</v>
      </c>
      <c r="L308" s="40" t="n">
        <v>2.484</v>
      </c>
      <c r="M308" s="40" t="n">
        <v>3.114</v>
      </c>
      <c r="N308" s="40" t="n">
        <v>3.209</v>
      </c>
      <c r="O308" s="40" t="n">
        <v>2.969</v>
      </c>
      <c r="P308" s="40" t="s">
        <v>233</v>
      </c>
      <c r="Q308" s="38" t="s">
        <v>233</v>
      </c>
      <c r="R308" s="40" t="s">
        <v>233</v>
      </c>
      <c r="S308" s="40" t="n">
        <v>2.994</v>
      </c>
      <c r="T308" s="38" t="s">
        <v>233</v>
      </c>
      <c r="V308" s="41" t="n">
        <f aca="false">I308-$H308</f>
        <v>0.16</v>
      </c>
      <c r="W308" s="41" t="n">
        <f aca="false">J308-$H308</f>
        <v>-0.52</v>
      </c>
      <c r="X308" s="41" t="n">
        <f aca="false">K308-$H308</f>
        <v>-0.635</v>
      </c>
      <c r="Y308" s="41" t="n">
        <f aca="false">L308-$H308</f>
        <v>-0.92</v>
      </c>
      <c r="Z308" s="41" t="n">
        <f aca="false">M308-$H308</f>
        <v>-0.29</v>
      </c>
      <c r="AA308" s="41" t="n">
        <f aca="false">N308-$H308</f>
        <v>-0.195</v>
      </c>
      <c r="AB308" s="41" t="n">
        <f aca="false">O308-$H308</f>
        <v>-0.435</v>
      </c>
      <c r="AC308" s="41"/>
      <c r="AD308" s="41"/>
      <c r="AE308" s="41"/>
      <c r="AF308" s="41" t="n">
        <f aca="false">S308-$H308</f>
        <v>-0.41</v>
      </c>
      <c r="AG308" s="41"/>
    </row>
    <row r="309" customFormat="false" ht="12.75" hidden="false" customHeight="false" outlineLevel="0" collapsed="false">
      <c r="A309" s="39" t="n">
        <v>35725</v>
      </c>
      <c r="B309" s="40" t="s">
        <v>166</v>
      </c>
      <c r="C309" s="40" t="n">
        <f aca="false">IF(SWAPFIXED="FIXED",D309,D309-E309)</f>
        <v>-0.365</v>
      </c>
      <c r="D309" s="40" t="n">
        <f aca="false">VLOOKUP($A309,SWAPLOOK,HLOOKUP(D$2,SWAPLOOK,2,FALSE()),FALSE())</f>
        <v>3.172</v>
      </c>
      <c r="E309" s="40" t="n">
        <f aca="false">VLOOKUP($A309,SWAPLOOK,HLOOKUP(E$2,SWAPLOOK,2,FALSE()),FALSE())</f>
        <v>3.537</v>
      </c>
      <c r="F309" s="40"/>
      <c r="G309" s="40"/>
      <c r="H309" s="40" t="n">
        <v>3.537</v>
      </c>
      <c r="I309" s="40" t="n">
        <v>3.722</v>
      </c>
      <c r="J309" s="40" t="n">
        <v>3.127</v>
      </c>
      <c r="K309" s="40" t="n">
        <v>2.977</v>
      </c>
      <c r="L309" s="40" t="n">
        <v>2.747</v>
      </c>
      <c r="M309" s="40" t="n">
        <v>3.2745</v>
      </c>
      <c r="N309" s="40" t="n">
        <v>3.362</v>
      </c>
      <c r="O309" s="40" t="n">
        <v>3.172</v>
      </c>
      <c r="P309" s="40" t="s">
        <v>233</v>
      </c>
      <c r="Q309" s="38" t="s">
        <v>233</v>
      </c>
      <c r="R309" s="40" t="s">
        <v>233</v>
      </c>
      <c r="S309" s="40" t="n">
        <v>3.187</v>
      </c>
      <c r="T309" s="38" t="s">
        <v>233</v>
      </c>
      <c r="V309" s="41" t="n">
        <f aca="false">I309-$H309</f>
        <v>0.185</v>
      </c>
      <c r="W309" s="41" t="n">
        <f aca="false">J309-$H309</f>
        <v>-0.41</v>
      </c>
      <c r="X309" s="41" t="n">
        <f aca="false">K309-$H309</f>
        <v>-0.56</v>
      </c>
      <c r="Y309" s="41" t="n">
        <f aca="false">L309-$H309</f>
        <v>-0.79</v>
      </c>
      <c r="Z309" s="41" t="n">
        <f aca="false">M309-$H309</f>
        <v>-0.2625</v>
      </c>
      <c r="AA309" s="41" t="n">
        <f aca="false">N309-$H309</f>
        <v>-0.175</v>
      </c>
      <c r="AB309" s="41" t="n">
        <f aca="false">O309-$H309</f>
        <v>-0.365</v>
      </c>
      <c r="AC309" s="41"/>
      <c r="AD309" s="41"/>
      <c r="AE309" s="41"/>
      <c r="AF309" s="41" t="n">
        <f aca="false">S309-$H309</f>
        <v>-0.35</v>
      </c>
      <c r="AG309" s="41"/>
    </row>
    <row r="310" customFormat="false" ht="12.75" hidden="false" customHeight="false" outlineLevel="0" collapsed="false">
      <c r="A310" s="39" t="n">
        <v>35726</v>
      </c>
      <c r="B310" s="40" t="s">
        <v>166</v>
      </c>
      <c r="C310" s="40" t="n">
        <f aca="false">IF(SWAPFIXED="FIXED",D310,D310-E310)</f>
        <v>-0.235</v>
      </c>
      <c r="D310" s="40" t="n">
        <f aca="false">VLOOKUP($A310,SWAPLOOK,HLOOKUP(D$2,SWAPLOOK,2,FALSE()),FALSE())</f>
        <v>3.194</v>
      </c>
      <c r="E310" s="40" t="n">
        <f aca="false">VLOOKUP($A310,SWAPLOOK,HLOOKUP(E$2,SWAPLOOK,2,FALSE()),FALSE())</f>
        <v>3.429</v>
      </c>
      <c r="F310" s="40"/>
      <c r="G310" s="40"/>
      <c r="H310" s="40" t="n">
        <v>3.429</v>
      </c>
      <c r="I310" s="40" t="n">
        <v>3.639</v>
      </c>
      <c r="J310" s="40" t="n">
        <v>3.094</v>
      </c>
      <c r="K310" s="40" t="n">
        <v>2.999</v>
      </c>
      <c r="L310" s="40" t="n">
        <v>2.859</v>
      </c>
      <c r="M310" s="40" t="n">
        <v>3.194</v>
      </c>
      <c r="N310" s="40" t="n">
        <v>3.2865</v>
      </c>
      <c r="O310" s="40" t="n">
        <v>3.194</v>
      </c>
      <c r="P310" s="40" t="s">
        <v>233</v>
      </c>
      <c r="Q310" s="38" t="s">
        <v>233</v>
      </c>
      <c r="R310" s="40" t="s">
        <v>233</v>
      </c>
      <c r="S310" s="40" t="n">
        <v>3.154</v>
      </c>
      <c r="T310" s="38" t="s">
        <v>233</v>
      </c>
      <c r="V310" s="41" t="n">
        <f aca="false">I310-$H310</f>
        <v>0.21</v>
      </c>
      <c r="W310" s="41" t="n">
        <f aca="false">J310-$H310</f>
        <v>-0.335</v>
      </c>
      <c r="X310" s="41" t="n">
        <f aca="false">K310-$H310</f>
        <v>-0.43</v>
      </c>
      <c r="Y310" s="41" t="n">
        <f aca="false">L310-$H310</f>
        <v>-0.57</v>
      </c>
      <c r="Z310" s="41" t="n">
        <f aca="false">M310-$H310</f>
        <v>-0.235</v>
      </c>
      <c r="AA310" s="41" t="n">
        <f aca="false">N310-$H310</f>
        <v>-0.1425</v>
      </c>
      <c r="AB310" s="41" t="n">
        <f aca="false">O310-$H310</f>
        <v>-0.235</v>
      </c>
      <c r="AC310" s="41"/>
      <c r="AD310" s="41"/>
      <c r="AE310" s="41"/>
      <c r="AF310" s="41" t="n">
        <f aca="false">S310-$H310</f>
        <v>-0.275</v>
      </c>
      <c r="AG310" s="41"/>
    </row>
    <row r="311" customFormat="false" ht="12.75" hidden="false" customHeight="false" outlineLevel="0" collapsed="false">
      <c r="A311" s="39" t="n">
        <v>35727</v>
      </c>
      <c r="B311" s="40" t="s">
        <v>166</v>
      </c>
      <c r="C311" s="40" t="n">
        <f aca="false">IF(SWAPFIXED="FIXED",D311,D311-E311)</f>
        <v>-0.28</v>
      </c>
      <c r="D311" s="40" t="n">
        <f aca="false">VLOOKUP($A311,SWAPLOOK,HLOOKUP(D$2,SWAPLOOK,2,FALSE()),FALSE())</f>
        <v>3.268</v>
      </c>
      <c r="E311" s="40" t="n">
        <f aca="false">VLOOKUP($A311,SWAPLOOK,HLOOKUP(E$2,SWAPLOOK,2,FALSE()),FALSE())</f>
        <v>3.548</v>
      </c>
      <c r="F311" s="40"/>
      <c r="G311" s="40"/>
      <c r="H311" s="40" t="n">
        <v>3.548</v>
      </c>
      <c r="I311" s="40" t="n">
        <v>3.728</v>
      </c>
      <c r="J311" s="40" t="n">
        <v>3.168</v>
      </c>
      <c r="K311" s="40" t="n">
        <v>3.073</v>
      </c>
      <c r="L311" s="40" t="n">
        <v>2.948</v>
      </c>
      <c r="M311" s="40" t="n">
        <v>3.313</v>
      </c>
      <c r="N311" s="40" t="n">
        <v>3.398</v>
      </c>
      <c r="O311" s="40" t="n">
        <v>3.268</v>
      </c>
      <c r="P311" s="40" t="s">
        <v>233</v>
      </c>
      <c r="Q311" s="38" t="s">
        <v>233</v>
      </c>
      <c r="R311" s="40" t="s">
        <v>233</v>
      </c>
      <c r="S311" s="40" t="n">
        <v>3.228</v>
      </c>
      <c r="T311" s="38" t="s">
        <v>233</v>
      </c>
      <c r="V311" s="41" t="n">
        <f aca="false">I311-$H311</f>
        <v>0.18</v>
      </c>
      <c r="W311" s="41" t="n">
        <f aca="false">J311-$H311</f>
        <v>-0.38</v>
      </c>
      <c r="X311" s="41" t="n">
        <f aca="false">K311-$H311</f>
        <v>-0.475</v>
      </c>
      <c r="Y311" s="41" t="n">
        <f aca="false">L311-$H311</f>
        <v>-0.6</v>
      </c>
      <c r="Z311" s="41" t="n">
        <f aca="false">M311-$H311</f>
        <v>-0.235</v>
      </c>
      <c r="AA311" s="41" t="n">
        <f aca="false">N311-$H311</f>
        <v>-0.15</v>
      </c>
      <c r="AB311" s="41" t="n">
        <f aca="false">O311-$H311</f>
        <v>-0.28</v>
      </c>
      <c r="AC311" s="41"/>
      <c r="AD311" s="41"/>
      <c r="AE311" s="41"/>
      <c r="AF311" s="41" t="n">
        <f aca="false">S311-$H311</f>
        <v>-0.32</v>
      </c>
      <c r="AG311" s="41"/>
    </row>
    <row r="312" customFormat="false" ht="12.75" hidden="false" customHeight="false" outlineLevel="0" collapsed="false">
      <c r="A312" s="39" t="n">
        <v>35730</v>
      </c>
      <c r="B312" s="40" t="s">
        <v>166</v>
      </c>
      <c r="C312" s="40" t="n">
        <f aca="false">IF(SWAPFIXED="FIXED",D312,D312-E312)</f>
        <v>-0.305</v>
      </c>
      <c r="D312" s="40" t="n">
        <f aca="false">VLOOKUP($A312,SWAPLOOK,HLOOKUP(D$2,SWAPLOOK,2,FALSE()),FALSE())</f>
        <v>3.48</v>
      </c>
      <c r="E312" s="40" t="n">
        <f aca="false">VLOOKUP($A312,SWAPLOOK,HLOOKUP(E$2,SWAPLOOK,2,FALSE()),FALSE())</f>
        <v>3.785</v>
      </c>
      <c r="F312" s="40"/>
      <c r="G312" s="40"/>
      <c r="H312" s="40" t="n">
        <v>3.785</v>
      </c>
      <c r="I312" s="40" t="n">
        <v>3.925</v>
      </c>
      <c r="J312" s="40" t="n">
        <v>3.385</v>
      </c>
      <c r="K312" s="40" t="n">
        <v>3.25</v>
      </c>
      <c r="L312" s="40" t="n">
        <v>3.105</v>
      </c>
      <c r="M312" s="40" t="n">
        <v>3.495</v>
      </c>
      <c r="N312" s="40" t="n">
        <v>3.58</v>
      </c>
      <c r="O312" s="40" t="n">
        <v>3.48</v>
      </c>
      <c r="P312" s="40" t="s">
        <v>233</v>
      </c>
      <c r="Q312" s="38" t="s">
        <v>233</v>
      </c>
      <c r="R312" s="40" t="s">
        <v>233</v>
      </c>
      <c r="S312" s="40" t="n">
        <v>3.445</v>
      </c>
      <c r="T312" s="38" t="s">
        <v>233</v>
      </c>
      <c r="V312" s="41" t="n">
        <f aca="false">I312-$H312</f>
        <v>0.14</v>
      </c>
      <c r="W312" s="41" t="n">
        <f aca="false">J312-$H312</f>
        <v>-0.4</v>
      </c>
      <c r="X312" s="41" t="n">
        <f aca="false">K312-$H312</f>
        <v>-0.535</v>
      </c>
      <c r="Y312" s="41" t="n">
        <f aca="false">L312-$H312</f>
        <v>-0.68</v>
      </c>
      <c r="Z312" s="41" t="n">
        <f aca="false">M312-$H312</f>
        <v>-0.29</v>
      </c>
      <c r="AA312" s="41" t="n">
        <f aca="false">N312-$H312</f>
        <v>-0.205</v>
      </c>
      <c r="AB312" s="41" t="n">
        <f aca="false">O312-$H312</f>
        <v>-0.305</v>
      </c>
      <c r="AC312" s="41"/>
      <c r="AD312" s="41"/>
      <c r="AE312" s="41"/>
      <c r="AF312" s="41" t="n">
        <f aca="false">S312-$H312</f>
        <v>-0.34</v>
      </c>
      <c r="AG312" s="41"/>
    </row>
    <row r="313" customFormat="false" ht="12.75" hidden="false" customHeight="false" outlineLevel="0" collapsed="false">
      <c r="A313" s="39" t="n">
        <v>35731</v>
      </c>
      <c r="B313" s="40" t="s">
        <v>166</v>
      </c>
      <c r="C313" s="40" t="n">
        <f aca="false">IF(SWAPFIXED="FIXED",D313,D313-E313)</f>
        <v>-0.11</v>
      </c>
      <c r="D313" s="40" t="n">
        <f aca="false">VLOOKUP($A313,SWAPLOOK,HLOOKUP(D$2,SWAPLOOK,2,FALSE()),FALSE())</f>
        <v>3.357</v>
      </c>
      <c r="E313" s="40" t="n">
        <f aca="false">VLOOKUP($A313,SWAPLOOK,HLOOKUP(E$2,SWAPLOOK,2,FALSE()),FALSE())</f>
        <v>3.467</v>
      </c>
      <c r="F313" s="40"/>
      <c r="G313" s="40"/>
      <c r="H313" s="40" t="n">
        <v>3.467</v>
      </c>
      <c r="I313" s="40" t="n">
        <v>3.597</v>
      </c>
      <c r="J313" s="40" t="n">
        <v>3.207</v>
      </c>
      <c r="K313" s="40" t="n">
        <v>3.117</v>
      </c>
      <c r="L313" s="40" t="n">
        <v>3.027</v>
      </c>
      <c r="M313" s="40" t="n">
        <v>3.237</v>
      </c>
      <c r="N313" s="40" t="n">
        <v>3.327</v>
      </c>
      <c r="O313" s="40" t="n">
        <v>3.357</v>
      </c>
      <c r="P313" s="40" t="s">
        <v>233</v>
      </c>
      <c r="Q313" s="38" t="s">
        <v>233</v>
      </c>
      <c r="R313" s="40" t="s">
        <v>233</v>
      </c>
      <c r="S313" s="40" t="n">
        <v>3.267</v>
      </c>
      <c r="T313" s="38" t="s">
        <v>233</v>
      </c>
      <c r="V313" s="41" t="n">
        <f aca="false">I313-$H313</f>
        <v>0.13</v>
      </c>
      <c r="W313" s="41" t="n">
        <f aca="false">J313-$H313</f>
        <v>-0.26</v>
      </c>
      <c r="X313" s="41" t="n">
        <f aca="false">K313-$H313</f>
        <v>-0.35</v>
      </c>
      <c r="Y313" s="41" t="n">
        <f aca="false">L313-$H313</f>
        <v>-0.44</v>
      </c>
      <c r="Z313" s="41" t="n">
        <f aca="false">M313-$H313</f>
        <v>-0.23</v>
      </c>
      <c r="AA313" s="41" t="n">
        <f aca="false">N313-$H313</f>
        <v>-0.14</v>
      </c>
      <c r="AB313" s="41" t="n">
        <f aca="false">O313-$H313</f>
        <v>-0.11</v>
      </c>
      <c r="AC313" s="41"/>
      <c r="AD313" s="41"/>
      <c r="AE313" s="41"/>
      <c r="AF313" s="41" t="n">
        <f aca="false">S313-$H313</f>
        <v>-0.2</v>
      </c>
      <c r="AG313" s="41"/>
    </row>
    <row r="314" customFormat="false" ht="12.75" hidden="false" customHeight="false" outlineLevel="0" collapsed="false">
      <c r="A314" s="39" t="n">
        <v>35732</v>
      </c>
      <c r="B314" s="40" t="s">
        <v>166</v>
      </c>
      <c r="C314" s="40" t="n">
        <f aca="false">IF(SWAPFIXED="FIXED",D314,D314-E314)</f>
        <v>-0.17</v>
      </c>
      <c r="D314" s="40" t="n">
        <f aca="false">VLOOKUP($A314,SWAPLOOK,HLOOKUP(D$2,SWAPLOOK,2,FALSE()),FALSE())</f>
        <v>3.096</v>
      </c>
      <c r="E314" s="40" t="n">
        <f aca="false">VLOOKUP($A314,SWAPLOOK,HLOOKUP(E$2,SWAPLOOK,2,FALSE()),FALSE())</f>
        <v>3.266</v>
      </c>
      <c r="F314" s="40"/>
      <c r="G314" s="40" t="n">
        <v>1</v>
      </c>
      <c r="H314" s="40" t="n">
        <v>3.266</v>
      </c>
      <c r="I314" s="40" t="n">
        <v>3.496</v>
      </c>
      <c r="J314" s="40" t="n">
        <v>2.991</v>
      </c>
      <c r="K314" s="40" t="n">
        <v>2.891</v>
      </c>
      <c r="L314" s="40" t="n">
        <v>2.831</v>
      </c>
      <c r="M314" s="40" t="n">
        <v>3.066</v>
      </c>
      <c r="N314" s="40" t="n">
        <v>3.086</v>
      </c>
      <c r="O314" s="40" t="n">
        <v>3.096</v>
      </c>
      <c r="P314" s="40" t="s">
        <v>233</v>
      </c>
      <c r="Q314" s="38" t="s">
        <v>233</v>
      </c>
      <c r="R314" s="40" t="s">
        <v>233</v>
      </c>
      <c r="S314" s="40" t="n">
        <v>2.856</v>
      </c>
      <c r="T314" s="38" t="s">
        <v>233</v>
      </c>
      <c r="V314" s="41" t="n">
        <f aca="false">I314-$H314</f>
        <v>0.23</v>
      </c>
      <c r="W314" s="41" t="n">
        <f aca="false">J314-$H314</f>
        <v>-0.275</v>
      </c>
      <c r="X314" s="41" t="n">
        <f aca="false">K314-$H314</f>
        <v>-0.375</v>
      </c>
      <c r="Y314" s="41" t="n">
        <f aca="false">L314-$H314</f>
        <v>-0.435</v>
      </c>
      <c r="Z314" s="41" t="n">
        <f aca="false">M314-$H314</f>
        <v>-0.2</v>
      </c>
      <c r="AA314" s="41" t="n">
        <f aca="false">N314-$H314</f>
        <v>-0.18</v>
      </c>
      <c r="AB314" s="41" t="n">
        <f aca="false">O314-$H314</f>
        <v>-0.17</v>
      </c>
      <c r="AC314" s="41"/>
      <c r="AD314" s="41"/>
      <c r="AE314" s="41"/>
      <c r="AF314" s="41" t="n">
        <f aca="false">S314-$H314</f>
        <v>-0.41</v>
      </c>
      <c r="AG314" s="41"/>
    </row>
    <row r="315" customFormat="false" ht="12.75" hidden="false" customHeight="false" outlineLevel="0" collapsed="false">
      <c r="A315" s="39" t="n">
        <v>35733</v>
      </c>
      <c r="B315" s="40" t="s">
        <v>167</v>
      </c>
      <c r="C315" s="40" t="n">
        <f aca="false">IF(SWAPFIXED="FIXED",D315,D315-E315)</f>
        <v>-0.22</v>
      </c>
      <c r="D315" s="40" t="n">
        <f aca="false">VLOOKUP($A315,SWAPLOOK,HLOOKUP(D$2,SWAPLOOK,2,FALSE()),FALSE())</f>
        <v>3.258</v>
      </c>
      <c r="E315" s="40" t="n">
        <f aca="false">VLOOKUP($A315,SWAPLOOK,HLOOKUP(E$2,SWAPLOOK,2,FALSE()),FALSE())</f>
        <v>3.478</v>
      </c>
      <c r="F315" s="40"/>
      <c r="G315" s="40"/>
      <c r="H315" s="40" t="n">
        <v>3.478</v>
      </c>
      <c r="I315" s="40" t="n">
        <v>3.728</v>
      </c>
      <c r="J315" s="40" t="n">
        <v>3.158</v>
      </c>
      <c r="K315" s="40" t="n">
        <v>3.058</v>
      </c>
      <c r="L315" s="40" t="n">
        <v>3.088</v>
      </c>
      <c r="M315" s="40" t="n">
        <v>3.238</v>
      </c>
      <c r="N315" s="40" t="n">
        <v>3.293</v>
      </c>
      <c r="O315" s="40" t="n">
        <v>3.258</v>
      </c>
      <c r="P315" s="40" t="s">
        <v>233</v>
      </c>
      <c r="Q315" s="38" t="s">
        <v>233</v>
      </c>
      <c r="R315" s="40" t="s">
        <v>233</v>
      </c>
      <c r="S315" s="40" t="n">
        <v>3.238</v>
      </c>
      <c r="T315" s="38" t="s">
        <v>233</v>
      </c>
      <c r="V315" s="41" t="n">
        <f aca="false">I315-$H315</f>
        <v>0.25</v>
      </c>
      <c r="W315" s="41" t="n">
        <f aca="false">J315-$H315</f>
        <v>-0.32</v>
      </c>
      <c r="X315" s="41" t="n">
        <f aca="false">K315-$H315</f>
        <v>-0.42</v>
      </c>
      <c r="Y315" s="41" t="n">
        <f aca="false">L315-$H315</f>
        <v>-0.39</v>
      </c>
      <c r="Z315" s="41" t="n">
        <f aca="false">M315-$H315</f>
        <v>-0.24</v>
      </c>
      <c r="AA315" s="41" t="n">
        <f aca="false">N315-$H315</f>
        <v>-0.185</v>
      </c>
      <c r="AB315" s="41" t="n">
        <f aca="false">O315-$H315</f>
        <v>-0.22</v>
      </c>
      <c r="AC315" s="41"/>
      <c r="AD315" s="41"/>
      <c r="AE315" s="41"/>
      <c r="AF315" s="41" t="n">
        <f aca="false">S315-$H315</f>
        <v>-0.24</v>
      </c>
      <c r="AG315" s="41"/>
    </row>
    <row r="316" customFormat="false" ht="12.75" hidden="false" customHeight="false" outlineLevel="0" collapsed="false">
      <c r="A316" s="39" t="n">
        <v>35734</v>
      </c>
      <c r="B316" s="40" t="s">
        <v>167</v>
      </c>
      <c r="C316" s="40" t="n">
        <f aca="false">IF(SWAPFIXED="FIXED",D316,D316-E316)</f>
        <v>-0.27</v>
      </c>
      <c r="D316" s="40" t="n">
        <f aca="false">VLOOKUP($A316,SWAPLOOK,HLOOKUP(D$2,SWAPLOOK,2,FALSE()),FALSE())</f>
        <v>3.282</v>
      </c>
      <c r="E316" s="40" t="n">
        <f aca="false">VLOOKUP($A316,SWAPLOOK,HLOOKUP(E$2,SWAPLOOK,2,FALSE()),FALSE())</f>
        <v>3.552</v>
      </c>
      <c r="F316" s="40"/>
      <c r="G316" s="40"/>
      <c r="H316" s="40" t="n">
        <v>3.552</v>
      </c>
      <c r="I316" s="40" t="n">
        <v>3.772</v>
      </c>
      <c r="J316" s="40" t="n">
        <v>3.182</v>
      </c>
      <c r="K316" s="40" t="n">
        <v>3.082</v>
      </c>
      <c r="L316" s="40" t="n">
        <v>3.082</v>
      </c>
      <c r="M316" s="40" t="n">
        <v>3.307</v>
      </c>
      <c r="N316" s="40" t="n">
        <v>3.3645</v>
      </c>
      <c r="O316" s="40" t="n">
        <v>3.282</v>
      </c>
      <c r="P316" s="40" t="s">
        <v>233</v>
      </c>
      <c r="Q316" s="38" t="s">
        <v>233</v>
      </c>
      <c r="R316" s="40" t="s">
        <v>233</v>
      </c>
      <c r="S316" s="40" t="n">
        <v>3.262</v>
      </c>
      <c r="T316" s="38" t="s">
        <v>233</v>
      </c>
      <c r="V316" s="41" t="n">
        <f aca="false">I316-$H316</f>
        <v>0.22</v>
      </c>
      <c r="W316" s="41" t="n">
        <f aca="false">J316-$H316</f>
        <v>-0.37</v>
      </c>
      <c r="X316" s="41" t="n">
        <f aca="false">K316-$H316</f>
        <v>-0.47</v>
      </c>
      <c r="Y316" s="41" t="n">
        <f aca="false">L316-$H316</f>
        <v>-0.47</v>
      </c>
      <c r="Z316" s="41" t="n">
        <f aca="false">M316-$H316</f>
        <v>-0.245</v>
      </c>
      <c r="AA316" s="41" t="n">
        <f aca="false">N316-$H316</f>
        <v>-0.1875</v>
      </c>
      <c r="AB316" s="41" t="n">
        <f aca="false">O316-$H316</f>
        <v>-0.27</v>
      </c>
      <c r="AC316" s="41"/>
      <c r="AD316" s="41"/>
      <c r="AE316" s="41"/>
      <c r="AF316" s="41" t="n">
        <f aca="false">S316-$H316</f>
        <v>-0.29</v>
      </c>
      <c r="AG316" s="41"/>
    </row>
    <row r="317" customFormat="false" ht="12.75" hidden="false" customHeight="false" outlineLevel="0" collapsed="false">
      <c r="A317" s="39" t="n">
        <v>35737</v>
      </c>
      <c r="B317" s="40" t="s">
        <v>167</v>
      </c>
      <c r="C317" s="40" t="n">
        <f aca="false">IF(SWAPFIXED="FIXED",D317,D317-E317)</f>
        <v>-0.25</v>
      </c>
      <c r="D317" s="40" t="n">
        <f aca="false">VLOOKUP($A317,SWAPLOOK,HLOOKUP(D$2,SWAPLOOK,2,FALSE()),FALSE())</f>
        <v>3.121</v>
      </c>
      <c r="E317" s="40" t="n">
        <f aca="false">VLOOKUP($A317,SWAPLOOK,HLOOKUP(E$2,SWAPLOOK,2,FALSE()),FALSE())</f>
        <v>3.371</v>
      </c>
      <c r="F317" s="40"/>
      <c r="G317" s="40"/>
      <c r="H317" s="40" t="n">
        <v>3.371</v>
      </c>
      <c r="I317" s="40" t="n">
        <v>3.586</v>
      </c>
      <c r="J317" s="40" t="n">
        <v>3.021</v>
      </c>
      <c r="K317" s="40" t="n">
        <v>2.921</v>
      </c>
      <c r="L317" s="40" t="n">
        <v>2.931</v>
      </c>
      <c r="M317" s="40" t="n">
        <v>3.136</v>
      </c>
      <c r="N317" s="40" t="n">
        <v>3.181</v>
      </c>
      <c r="O317" s="40" t="n">
        <v>3.121</v>
      </c>
      <c r="P317" s="40" t="s">
        <v>233</v>
      </c>
      <c r="Q317" s="38" t="s">
        <v>233</v>
      </c>
      <c r="R317" s="40" t="s">
        <v>233</v>
      </c>
      <c r="S317" s="40" t="n">
        <v>3.061</v>
      </c>
      <c r="T317" s="38" t="s">
        <v>233</v>
      </c>
      <c r="V317" s="41" t="n">
        <f aca="false">I317-$H317</f>
        <v>0.215</v>
      </c>
      <c r="W317" s="41" t="n">
        <f aca="false">J317-$H317</f>
        <v>-0.35</v>
      </c>
      <c r="X317" s="41" t="n">
        <f aca="false">K317-$H317</f>
        <v>-0.45</v>
      </c>
      <c r="Y317" s="41" t="n">
        <f aca="false">L317-$H317</f>
        <v>-0.44</v>
      </c>
      <c r="Z317" s="41" t="n">
        <f aca="false">M317-$H317</f>
        <v>-0.235</v>
      </c>
      <c r="AA317" s="41" t="n">
        <f aca="false">N317-$H317</f>
        <v>-0.19</v>
      </c>
      <c r="AB317" s="41" t="n">
        <f aca="false">O317-$H317</f>
        <v>-0.25</v>
      </c>
      <c r="AC317" s="41"/>
      <c r="AD317" s="41"/>
      <c r="AE317" s="41"/>
      <c r="AF317" s="41" t="n">
        <f aca="false">S317-$H317</f>
        <v>-0.31</v>
      </c>
      <c r="AG317" s="41"/>
    </row>
    <row r="318" customFormat="false" ht="12.75" hidden="false" customHeight="false" outlineLevel="0" collapsed="false">
      <c r="A318" s="39" t="n">
        <v>35738</v>
      </c>
      <c r="B318" s="40" t="s">
        <v>167</v>
      </c>
      <c r="C318" s="40" t="n">
        <f aca="false">IF(SWAPFIXED="FIXED",D318,D318-E318)</f>
        <v>-0.25</v>
      </c>
      <c r="D318" s="40" t="n">
        <f aca="false">VLOOKUP($A318,SWAPLOOK,HLOOKUP(D$2,SWAPLOOK,2,FALSE()),FALSE())</f>
        <v>3.173</v>
      </c>
      <c r="E318" s="40" t="n">
        <f aca="false">VLOOKUP($A318,SWAPLOOK,HLOOKUP(E$2,SWAPLOOK,2,FALSE()),FALSE())</f>
        <v>3.423</v>
      </c>
      <c r="F318" s="40"/>
      <c r="G318" s="40"/>
      <c r="H318" s="40" t="n">
        <v>3.423</v>
      </c>
      <c r="I318" s="40" t="n">
        <v>3.618</v>
      </c>
      <c r="J318" s="40" t="n">
        <v>3.083</v>
      </c>
      <c r="K318" s="40" t="n">
        <v>2.973</v>
      </c>
      <c r="L318" s="40" t="n">
        <v>2.903</v>
      </c>
      <c r="M318" s="40" t="n">
        <v>3.1855</v>
      </c>
      <c r="N318" s="40" t="n">
        <v>3.238</v>
      </c>
      <c r="O318" s="40" t="n">
        <v>3.173</v>
      </c>
      <c r="P318" s="40" t="s">
        <v>233</v>
      </c>
      <c r="Q318" s="38" t="s">
        <v>233</v>
      </c>
      <c r="R318" s="40" t="s">
        <v>233</v>
      </c>
      <c r="S318" s="40" t="n">
        <v>3.143</v>
      </c>
      <c r="T318" s="38" t="s">
        <v>233</v>
      </c>
      <c r="V318" s="41" t="n">
        <f aca="false">I318-$H318</f>
        <v>0.195</v>
      </c>
      <c r="W318" s="41" t="n">
        <f aca="false">J318-$H318</f>
        <v>-0.34</v>
      </c>
      <c r="X318" s="41" t="n">
        <f aca="false">K318-$H318</f>
        <v>-0.45</v>
      </c>
      <c r="Y318" s="41" t="n">
        <f aca="false">L318-$H318</f>
        <v>-0.520000000000001</v>
      </c>
      <c r="Z318" s="41" t="n">
        <f aca="false">M318-$H318</f>
        <v>-0.2375</v>
      </c>
      <c r="AA318" s="41" t="n">
        <f aca="false">N318-$H318</f>
        <v>-0.185</v>
      </c>
      <c r="AB318" s="41" t="n">
        <f aca="false">O318-$H318</f>
        <v>-0.25</v>
      </c>
      <c r="AC318" s="41"/>
      <c r="AD318" s="41"/>
      <c r="AE318" s="41"/>
      <c r="AF318" s="41" t="n">
        <f aca="false">S318-$H318</f>
        <v>-0.28</v>
      </c>
      <c r="AG318" s="41"/>
    </row>
    <row r="319" customFormat="false" ht="12.75" hidden="false" customHeight="false" outlineLevel="0" collapsed="false">
      <c r="A319" s="39" t="n">
        <v>35739</v>
      </c>
      <c r="B319" s="40" t="s">
        <v>167</v>
      </c>
      <c r="C319" s="40" t="n">
        <f aca="false">IF(SWAPFIXED="FIXED",D319,D319-E319)</f>
        <v>-0.295</v>
      </c>
      <c r="D319" s="40" t="n">
        <f aca="false">VLOOKUP($A319,SWAPLOOK,HLOOKUP(D$2,SWAPLOOK,2,FALSE()),FALSE())</f>
        <v>3.173</v>
      </c>
      <c r="E319" s="40" t="n">
        <f aca="false">VLOOKUP($A319,SWAPLOOK,HLOOKUP(E$2,SWAPLOOK,2,FALSE()),FALSE())</f>
        <v>3.468</v>
      </c>
      <c r="F319" s="40"/>
      <c r="G319" s="40"/>
      <c r="H319" s="40" t="n">
        <v>3.468</v>
      </c>
      <c r="I319" s="40" t="n">
        <v>3.643</v>
      </c>
      <c r="J319" s="40" t="n">
        <v>3.078</v>
      </c>
      <c r="K319" s="40" t="n">
        <v>2.968</v>
      </c>
      <c r="L319" s="40" t="n">
        <v>2.758</v>
      </c>
      <c r="M319" s="40" t="n">
        <v>3.2205</v>
      </c>
      <c r="N319" s="40" t="n">
        <v>3.2805</v>
      </c>
      <c r="O319" s="40" t="n">
        <v>3.173</v>
      </c>
      <c r="P319" s="40" t="s">
        <v>233</v>
      </c>
      <c r="Q319" s="38" t="s">
        <v>233</v>
      </c>
      <c r="R319" s="40" t="s">
        <v>233</v>
      </c>
      <c r="S319" s="40" t="n">
        <v>3.138</v>
      </c>
      <c r="T319" s="38" t="s">
        <v>233</v>
      </c>
      <c r="V319" s="41" t="n">
        <f aca="false">I319-$H319</f>
        <v>0.175</v>
      </c>
      <c r="W319" s="41" t="n">
        <f aca="false">J319-$H319</f>
        <v>-0.39</v>
      </c>
      <c r="X319" s="41" t="n">
        <f aca="false">K319-$H319</f>
        <v>-0.5</v>
      </c>
      <c r="Y319" s="41" t="n">
        <f aca="false">L319-$H319</f>
        <v>-0.71</v>
      </c>
      <c r="Z319" s="41" t="n">
        <f aca="false">M319-$H319</f>
        <v>-0.2475</v>
      </c>
      <c r="AA319" s="41" t="n">
        <f aca="false">N319-$H319</f>
        <v>-0.1875</v>
      </c>
      <c r="AB319" s="41" t="n">
        <f aca="false">O319-$H319</f>
        <v>-0.295</v>
      </c>
      <c r="AC319" s="41"/>
      <c r="AD319" s="41"/>
      <c r="AE319" s="41"/>
      <c r="AF319" s="41" t="n">
        <f aca="false">S319-$H319</f>
        <v>-0.33</v>
      </c>
      <c r="AG319" s="41"/>
    </row>
    <row r="320" customFormat="false" ht="12.75" hidden="false" customHeight="false" outlineLevel="0" collapsed="false">
      <c r="A320" s="39" t="n">
        <v>35740</v>
      </c>
      <c r="B320" s="40" t="s">
        <v>167</v>
      </c>
      <c r="C320" s="40" t="n">
        <f aca="false">IF(SWAPFIXED="FIXED",D320,D320-E320)</f>
        <v>-0.28</v>
      </c>
      <c r="D320" s="40" t="n">
        <f aca="false">VLOOKUP($A320,SWAPLOOK,HLOOKUP(D$2,SWAPLOOK,2,FALSE()),FALSE())</f>
        <v>3.112</v>
      </c>
      <c r="E320" s="40" t="n">
        <f aca="false">VLOOKUP($A320,SWAPLOOK,HLOOKUP(E$2,SWAPLOOK,2,FALSE()),FALSE())</f>
        <v>3.392</v>
      </c>
      <c r="F320" s="40"/>
      <c r="G320" s="40"/>
      <c r="H320" s="40" t="n">
        <v>3.392</v>
      </c>
      <c r="I320" s="40" t="n">
        <v>3.582</v>
      </c>
      <c r="J320" s="40" t="n">
        <v>3.012</v>
      </c>
      <c r="K320" s="40" t="n">
        <v>2.902</v>
      </c>
      <c r="L320" s="40" t="n">
        <v>2.702</v>
      </c>
      <c r="M320" s="40" t="n">
        <v>3.152</v>
      </c>
      <c r="N320" s="40" t="n">
        <v>3.212</v>
      </c>
      <c r="O320" s="40" t="n">
        <v>3.112</v>
      </c>
      <c r="P320" s="40" t="s">
        <v>233</v>
      </c>
      <c r="Q320" s="38" t="s">
        <v>233</v>
      </c>
      <c r="R320" s="40" t="s">
        <v>233</v>
      </c>
      <c r="S320" s="40" t="n">
        <v>3.072</v>
      </c>
      <c r="T320" s="38" t="s">
        <v>233</v>
      </c>
      <c r="V320" s="41" t="n">
        <f aca="false">I320-$H320</f>
        <v>0.19</v>
      </c>
      <c r="W320" s="41" t="n">
        <f aca="false">J320-$H320</f>
        <v>-0.38</v>
      </c>
      <c r="X320" s="41" t="n">
        <f aca="false">K320-$H320</f>
        <v>-0.49</v>
      </c>
      <c r="Y320" s="41" t="n">
        <f aca="false">L320-$H320</f>
        <v>-0.69</v>
      </c>
      <c r="Z320" s="41" t="n">
        <f aca="false">M320-$H320</f>
        <v>-0.24</v>
      </c>
      <c r="AA320" s="41" t="n">
        <f aca="false">N320-$H320</f>
        <v>-0.18</v>
      </c>
      <c r="AB320" s="41" t="n">
        <f aca="false">O320-$H320</f>
        <v>-0.28</v>
      </c>
      <c r="AC320" s="41"/>
      <c r="AD320" s="41"/>
      <c r="AE320" s="41"/>
      <c r="AF320" s="41" t="n">
        <f aca="false">S320-$H320</f>
        <v>-0.32</v>
      </c>
      <c r="AG320" s="41"/>
    </row>
    <row r="321" customFormat="false" ht="12.75" hidden="false" customHeight="false" outlineLevel="0" collapsed="false">
      <c r="A321" s="39" t="n">
        <v>35741</v>
      </c>
      <c r="B321" s="40" t="s">
        <v>167</v>
      </c>
      <c r="C321" s="40" t="n">
        <f aca="false">IF(SWAPFIXED="FIXED",D321,D321-E321)</f>
        <v>-0.28</v>
      </c>
      <c r="D321" s="40" t="n">
        <f aca="false">VLOOKUP($A321,SWAPLOOK,HLOOKUP(D$2,SWAPLOOK,2,FALSE()),FALSE())</f>
        <v>2.976</v>
      </c>
      <c r="E321" s="40" t="n">
        <f aca="false">VLOOKUP($A321,SWAPLOOK,HLOOKUP(E$2,SWAPLOOK,2,FALSE()),FALSE())</f>
        <v>3.256</v>
      </c>
      <c r="F321" s="40"/>
      <c r="G321" s="40"/>
      <c r="H321" s="40" t="n">
        <v>3.256</v>
      </c>
      <c r="I321" s="40" t="n">
        <v>3.446</v>
      </c>
      <c r="J321" s="40" t="n">
        <v>2.956</v>
      </c>
      <c r="K321" s="40" t="n">
        <v>2.766</v>
      </c>
      <c r="L321" s="40" t="n">
        <v>2.666</v>
      </c>
      <c r="M321" s="40" t="n">
        <v>3.016</v>
      </c>
      <c r="N321" s="40" t="n">
        <v>3.076</v>
      </c>
      <c r="O321" s="40" t="n">
        <v>2.976</v>
      </c>
      <c r="P321" s="40" t="s">
        <v>233</v>
      </c>
      <c r="Q321" s="38" t="s">
        <v>233</v>
      </c>
      <c r="R321" s="40" t="s">
        <v>233</v>
      </c>
      <c r="S321" s="40" t="n">
        <v>3.016</v>
      </c>
      <c r="T321" s="38" t="s">
        <v>233</v>
      </c>
      <c r="V321" s="41" t="n">
        <f aca="false">I321-$H321</f>
        <v>0.19</v>
      </c>
      <c r="W321" s="41" t="n">
        <f aca="false">J321-$H321</f>
        <v>-0.3</v>
      </c>
      <c r="X321" s="41" t="n">
        <f aca="false">K321-$H321</f>
        <v>-0.49</v>
      </c>
      <c r="Y321" s="41" t="n">
        <f aca="false">L321-$H321</f>
        <v>-0.59</v>
      </c>
      <c r="Z321" s="41" t="n">
        <f aca="false">M321-$H321</f>
        <v>-0.24</v>
      </c>
      <c r="AA321" s="41" t="n">
        <f aca="false">N321-$H321</f>
        <v>-0.18</v>
      </c>
      <c r="AB321" s="41" t="n">
        <f aca="false">O321-$H321</f>
        <v>-0.28</v>
      </c>
      <c r="AC321" s="41"/>
      <c r="AD321" s="41"/>
      <c r="AE321" s="41"/>
      <c r="AF321" s="41" t="n">
        <f aca="false">S321-$H321</f>
        <v>-0.24</v>
      </c>
      <c r="AG321" s="41"/>
    </row>
    <row r="322" customFormat="false" ht="12.75" hidden="false" customHeight="false" outlineLevel="0" collapsed="false">
      <c r="A322" s="39" t="n">
        <v>35744</v>
      </c>
      <c r="B322" s="40" t="s">
        <v>167</v>
      </c>
      <c r="C322" s="40" t="n">
        <f aca="false">IF(SWAPFIXED="FIXED",D322,D322-E322)</f>
        <v>-0.2825</v>
      </c>
      <c r="D322" s="40" t="n">
        <f aca="false">VLOOKUP($A322,SWAPLOOK,HLOOKUP(D$2,SWAPLOOK,2,FALSE()),FALSE())</f>
        <v>3.1505</v>
      </c>
      <c r="E322" s="40" t="n">
        <f aca="false">VLOOKUP($A322,SWAPLOOK,HLOOKUP(E$2,SWAPLOOK,2,FALSE()),FALSE())</f>
        <v>3.433</v>
      </c>
      <c r="F322" s="40"/>
      <c r="G322" s="40"/>
      <c r="H322" s="40" t="n">
        <v>3.433</v>
      </c>
      <c r="I322" s="40" t="n">
        <v>3.628</v>
      </c>
      <c r="J322" s="40" t="n">
        <v>3.073</v>
      </c>
      <c r="K322" s="40" t="n">
        <v>2.943</v>
      </c>
      <c r="L322" s="40" t="n">
        <v>2.763</v>
      </c>
      <c r="M322" s="40" t="n">
        <v>3.1905</v>
      </c>
      <c r="N322" s="40" t="n">
        <v>3.253</v>
      </c>
      <c r="O322" s="40" t="n">
        <v>3.1505</v>
      </c>
      <c r="P322" s="40" t="s">
        <v>233</v>
      </c>
      <c r="Q322" s="38" t="s">
        <v>233</v>
      </c>
      <c r="R322" s="40" t="s">
        <v>233</v>
      </c>
      <c r="S322" s="40" t="n">
        <v>3.133</v>
      </c>
      <c r="T322" s="38" t="s">
        <v>233</v>
      </c>
      <c r="V322" s="41" t="n">
        <f aca="false">I322-$H322</f>
        <v>0.195</v>
      </c>
      <c r="W322" s="41" t="n">
        <f aca="false">J322-$H322</f>
        <v>-0.36</v>
      </c>
      <c r="X322" s="41" t="n">
        <f aca="false">K322-$H322</f>
        <v>-0.49</v>
      </c>
      <c r="Y322" s="41" t="n">
        <f aca="false">L322-$H322</f>
        <v>-0.67</v>
      </c>
      <c r="Z322" s="41" t="n">
        <f aca="false">M322-$H322</f>
        <v>-0.2425</v>
      </c>
      <c r="AA322" s="41" t="n">
        <f aca="false">N322-$H322</f>
        <v>-0.18</v>
      </c>
      <c r="AB322" s="41" t="n">
        <f aca="false">O322-$H322</f>
        <v>-0.2825</v>
      </c>
      <c r="AC322" s="41"/>
      <c r="AD322" s="41"/>
      <c r="AE322" s="41"/>
      <c r="AF322" s="41" t="n">
        <f aca="false">S322-$H322</f>
        <v>-0.3</v>
      </c>
      <c r="AG322" s="41"/>
    </row>
    <row r="323" customFormat="false" ht="12.75" hidden="false" customHeight="false" outlineLevel="0" collapsed="false">
      <c r="A323" s="39" t="n">
        <v>35745</v>
      </c>
      <c r="B323" s="40" t="s">
        <v>167</v>
      </c>
      <c r="C323" s="40" t="n">
        <f aca="false">IF(SWAPFIXED="FIXED",D323,D323-E323)</f>
        <v>-0.2525</v>
      </c>
      <c r="D323" s="40" t="n">
        <f aca="false">VLOOKUP($A323,SWAPLOOK,HLOOKUP(D$2,SWAPLOOK,2,FALSE()),FALSE())</f>
        <v>3.2425</v>
      </c>
      <c r="E323" s="40" t="n">
        <f aca="false">VLOOKUP($A323,SWAPLOOK,HLOOKUP(E$2,SWAPLOOK,2,FALSE()),FALSE())</f>
        <v>3.495</v>
      </c>
      <c r="F323" s="40"/>
      <c r="G323" s="40"/>
      <c r="H323" s="40" t="n">
        <v>3.495</v>
      </c>
      <c r="I323" s="40" t="n">
        <v>3.6525</v>
      </c>
      <c r="J323" s="40" t="n">
        <v>3.145</v>
      </c>
      <c r="K323" s="40" t="n">
        <v>3.035</v>
      </c>
      <c r="L323" s="40" t="n">
        <v>2.86</v>
      </c>
      <c r="M323" s="40" t="n">
        <v>3.26</v>
      </c>
      <c r="N323" s="40" t="n">
        <v>3.315</v>
      </c>
      <c r="O323" s="40" t="n">
        <v>3.2425</v>
      </c>
      <c r="P323" s="40" t="s">
        <v>233</v>
      </c>
      <c r="Q323" s="38" t="s">
        <v>233</v>
      </c>
      <c r="R323" s="40" t="s">
        <v>233</v>
      </c>
      <c r="S323" s="40" t="n">
        <v>3.205</v>
      </c>
      <c r="T323" s="38" t="s">
        <v>233</v>
      </c>
      <c r="V323" s="41" t="n">
        <f aca="false">I323-$H323</f>
        <v>0.1575</v>
      </c>
      <c r="W323" s="41" t="n">
        <f aca="false">J323-$H323</f>
        <v>-0.35</v>
      </c>
      <c r="X323" s="41" t="n">
        <f aca="false">K323-$H323</f>
        <v>-0.46</v>
      </c>
      <c r="Y323" s="41" t="n">
        <f aca="false">L323-$H323</f>
        <v>-0.635</v>
      </c>
      <c r="Z323" s="41" t="n">
        <f aca="false">M323-$H323</f>
        <v>-0.235</v>
      </c>
      <c r="AA323" s="41" t="n">
        <f aca="false">N323-$H323</f>
        <v>-0.18</v>
      </c>
      <c r="AB323" s="41" t="n">
        <f aca="false">O323-$H323</f>
        <v>-0.2525</v>
      </c>
      <c r="AC323" s="41"/>
      <c r="AD323" s="41"/>
      <c r="AE323" s="41"/>
      <c r="AF323" s="41" t="n">
        <f aca="false">S323-$H323</f>
        <v>-0.29</v>
      </c>
      <c r="AG323" s="41"/>
    </row>
    <row r="324" customFormat="false" ht="12.75" hidden="false" customHeight="false" outlineLevel="0" collapsed="false">
      <c r="A324" s="39" t="n">
        <v>35746</v>
      </c>
      <c r="B324" s="40" t="s">
        <v>167</v>
      </c>
      <c r="C324" s="40" t="n">
        <f aca="false">IF(SWAPFIXED="FIXED",D324,D324-E324)</f>
        <v>-0.2275</v>
      </c>
      <c r="D324" s="40" t="n">
        <f aca="false">VLOOKUP($A324,SWAPLOOK,HLOOKUP(D$2,SWAPLOOK,2,FALSE()),FALSE())</f>
        <v>3.2495</v>
      </c>
      <c r="E324" s="40" t="n">
        <f aca="false">VLOOKUP($A324,SWAPLOOK,HLOOKUP(E$2,SWAPLOOK,2,FALSE()),FALSE())</f>
        <v>3.477</v>
      </c>
      <c r="F324" s="40"/>
      <c r="G324" s="40"/>
      <c r="H324" s="40" t="n">
        <v>3.477</v>
      </c>
      <c r="I324" s="40" t="n">
        <v>3.652</v>
      </c>
      <c r="J324" s="40" t="n">
        <v>3.142</v>
      </c>
      <c r="K324" s="40" t="n">
        <v>3.042</v>
      </c>
      <c r="L324" s="40" t="n">
        <v>2.8945</v>
      </c>
      <c r="M324" s="40" t="n">
        <v>3.252</v>
      </c>
      <c r="N324" s="40" t="n">
        <v>3.312</v>
      </c>
      <c r="O324" s="40" t="n">
        <v>3.2495</v>
      </c>
      <c r="P324" s="40" t="s">
        <v>233</v>
      </c>
      <c r="Q324" s="38" t="s">
        <v>233</v>
      </c>
      <c r="R324" s="40" t="s">
        <v>233</v>
      </c>
      <c r="S324" s="40" t="n">
        <v>3.202</v>
      </c>
      <c r="T324" s="38" t="s">
        <v>233</v>
      </c>
      <c r="V324" s="41" t="n">
        <f aca="false">I324-$H324</f>
        <v>0.175</v>
      </c>
      <c r="W324" s="41" t="n">
        <f aca="false">J324-$H324</f>
        <v>-0.335</v>
      </c>
      <c r="X324" s="41" t="n">
        <f aca="false">K324-$H324</f>
        <v>-0.435</v>
      </c>
      <c r="Y324" s="41" t="n">
        <f aca="false">L324-$H324</f>
        <v>-0.582500000000001</v>
      </c>
      <c r="Z324" s="41" t="n">
        <f aca="false">M324-$H324</f>
        <v>-0.225</v>
      </c>
      <c r="AA324" s="41" t="n">
        <f aca="false">N324-$H324</f>
        <v>-0.165</v>
      </c>
      <c r="AB324" s="41" t="n">
        <f aca="false">O324-$H324</f>
        <v>-0.2275</v>
      </c>
      <c r="AC324" s="41"/>
      <c r="AD324" s="41"/>
      <c r="AE324" s="41"/>
      <c r="AF324" s="41" t="n">
        <f aca="false">S324-$H324</f>
        <v>-0.275</v>
      </c>
      <c r="AG324" s="41"/>
    </row>
    <row r="325" customFormat="false" ht="12.75" hidden="false" customHeight="false" outlineLevel="0" collapsed="false">
      <c r="A325" s="39" t="n">
        <v>35747</v>
      </c>
      <c r="B325" s="40" t="s">
        <v>167</v>
      </c>
      <c r="C325" s="40" t="n">
        <f aca="false">IF(SWAPFIXED="FIXED",D325,D325-E325)</f>
        <v>-0.1925</v>
      </c>
      <c r="D325" s="40" t="n">
        <f aca="false">VLOOKUP($A325,SWAPLOOK,HLOOKUP(D$2,SWAPLOOK,2,FALSE()),FALSE())</f>
        <v>3.0585</v>
      </c>
      <c r="E325" s="40" t="n">
        <f aca="false">VLOOKUP($A325,SWAPLOOK,HLOOKUP(E$2,SWAPLOOK,2,FALSE()),FALSE())</f>
        <v>3.251</v>
      </c>
      <c r="F325" s="40"/>
      <c r="G325" s="40"/>
      <c r="H325" s="40" t="n">
        <v>3.251</v>
      </c>
      <c r="I325" s="40" t="n">
        <v>3.426</v>
      </c>
      <c r="J325" s="40" t="n">
        <v>2.951</v>
      </c>
      <c r="K325" s="40" t="n">
        <v>2.851</v>
      </c>
      <c r="L325" s="40" t="n">
        <v>2.711</v>
      </c>
      <c r="M325" s="40" t="n">
        <v>3.051</v>
      </c>
      <c r="N325" s="40" t="n">
        <v>3.111</v>
      </c>
      <c r="O325" s="40" t="n">
        <v>3.0585</v>
      </c>
      <c r="P325" s="40" t="s">
        <v>233</v>
      </c>
      <c r="Q325" s="38" t="s">
        <v>233</v>
      </c>
      <c r="R325" s="40" t="s">
        <v>233</v>
      </c>
      <c r="S325" s="40" t="n">
        <v>3.011</v>
      </c>
      <c r="T325" s="38" t="s">
        <v>233</v>
      </c>
      <c r="V325" s="41" t="n">
        <f aca="false">I325-$H325</f>
        <v>0.175</v>
      </c>
      <c r="W325" s="41" t="n">
        <f aca="false">J325-$H325</f>
        <v>-0.3</v>
      </c>
      <c r="X325" s="41" t="n">
        <f aca="false">K325-$H325</f>
        <v>-0.4</v>
      </c>
      <c r="Y325" s="41" t="n">
        <f aca="false">L325-$H325</f>
        <v>-0.54</v>
      </c>
      <c r="Z325" s="41" t="n">
        <f aca="false">M325-$H325</f>
        <v>-0.2</v>
      </c>
      <c r="AA325" s="41" t="n">
        <f aca="false">N325-$H325</f>
        <v>-0.14</v>
      </c>
      <c r="AB325" s="41" t="n">
        <f aca="false">O325-$H325</f>
        <v>-0.1925</v>
      </c>
      <c r="AC325" s="41"/>
      <c r="AD325" s="41"/>
      <c r="AE325" s="41"/>
      <c r="AF325" s="41" t="n">
        <f aca="false">S325-$H325</f>
        <v>-0.24</v>
      </c>
      <c r="AG325" s="41"/>
    </row>
    <row r="326" customFormat="false" ht="12.75" hidden="false" customHeight="false" outlineLevel="0" collapsed="false">
      <c r="A326" s="39" t="n">
        <v>35751</v>
      </c>
      <c r="B326" s="40" t="s">
        <v>167</v>
      </c>
      <c r="C326" s="40" t="n">
        <f aca="false">IF(SWAPFIXED="FIXED",D326,D326-E326)</f>
        <v>-0.145</v>
      </c>
      <c r="D326" s="40" t="n">
        <f aca="false">VLOOKUP($A326,SWAPLOOK,HLOOKUP(D$2,SWAPLOOK,2,FALSE()),FALSE())</f>
        <v>2.825</v>
      </c>
      <c r="E326" s="40" t="n">
        <f aca="false">VLOOKUP($A326,SWAPLOOK,HLOOKUP(E$2,SWAPLOOK,2,FALSE()),FALSE())</f>
        <v>2.97</v>
      </c>
      <c r="F326" s="40"/>
      <c r="G326" s="40"/>
      <c r="H326" s="40" t="n">
        <v>2.97</v>
      </c>
      <c r="I326" s="40" t="n">
        <v>3.19</v>
      </c>
      <c r="J326" s="40" t="n">
        <v>2.7255</v>
      </c>
      <c r="K326" s="40" t="n">
        <v>2.62</v>
      </c>
      <c r="L326" s="40" t="n">
        <v>2.5</v>
      </c>
      <c r="M326" s="40" t="n">
        <v>2.7975</v>
      </c>
      <c r="N326" s="40" t="n">
        <v>2.87</v>
      </c>
      <c r="O326" s="40" t="n">
        <v>2.825</v>
      </c>
      <c r="P326" s="40" t="s">
        <v>233</v>
      </c>
      <c r="Q326" s="38" t="s">
        <v>233</v>
      </c>
      <c r="R326" s="40" t="s">
        <v>233</v>
      </c>
      <c r="S326" s="40" t="n">
        <v>2.7855</v>
      </c>
      <c r="T326" s="38" t="s">
        <v>233</v>
      </c>
      <c r="V326" s="41" t="n">
        <f aca="false">I326-$H326</f>
        <v>0.22</v>
      </c>
      <c r="W326" s="41" t="n">
        <f aca="false">J326-$H326</f>
        <v>-0.2445</v>
      </c>
      <c r="X326" s="41" t="n">
        <f aca="false">K326-$H326</f>
        <v>-0.35</v>
      </c>
      <c r="Y326" s="41" t="n">
        <f aca="false">L326-$H326</f>
        <v>-0.47</v>
      </c>
      <c r="Z326" s="41" t="n">
        <f aca="false">M326-$H326</f>
        <v>-0.1725</v>
      </c>
      <c r="AA326" s="41" t="n">
        <f aca="false">N326-$H326</f>
        <v>-0.1</v>
      </c>
      <c r="AB326" s="41" t="n">
        <f aca="false">O326-$H326</f>
        <v>-0.145</v>
      </c>
      <c r="AC326" s="41"/>
      <c r="AD326" s="41"/>
      <c r="AE326" s="41"/>
      <c r="AF326" s="41" t="n">
        <f aca="false">S326-$H326</f>
        <v>-0.1845</v>
      </c>
      <c r="AG326" s="41"/>
    </row>
    <row r="327" customFormat="false" ht="12.75" hidden="false" customHeight="false" outlineLevel="0" collapsed="false">
      <c r="A327" s="39" t="n">
        <v>35752</v>
      </c>
      <c r="B327" s="40" t="s">
        <v>167</v>
      </c>
      <c r="C327" s="40" t="n">
        <f aca="false">IF(SWAPFIXED="FIXED",D327,D327-E327)</f>
        <v>-0.17</v>
      </c>
      <c r="D327" s="40" t="n">
        <f aca="false">VLOOKUP($A327,SWAPLOOK,HLOOKUP(D$2,SWAPLOOK,2,FALSE()),FALSE())</f>
        <v>2.779</v>
      </c>
      <c r="E327" s="40" t="n">
        <f aca="false">VLOOKUP($A327,SWAPLOOK,HLOOKUP(E$2,SWAPLOOK,2,FALSE()),FALSE())</f>
        <v>2.949</v>
      </c>
      <c r="F327" s="40"/>
      <c r="G327" s="40"/>
      <c r="H327" s="40" t="n">
        <v>2.949</v>
      </c>
      <c r="I327" s="40" t="n">
        <v>3.159</v>
      </c>
      <c r="J327" s="40" t="n">
        <v>2.699</v>
      </c>
      <c r="K327" s="40" t="n">
        <v>2.594</v>
      </c>
      <c r="L327" s="40" t="n">
        <v>2.509</v>
      </c>
      <c r="M327" s="40" t="n">
        <v>2.7765</v>
      </c>
      <c r="N327" s="40" t="n">
        <v>2.8465</v>
      </c>
      <c r="O327" s="40" t="n">
        <v>2.779</v>
      </c>
      <c r="P327" s="40" t="s">
        <v>233</v>
      </c>
      <c r="Q327" s="38" t="s">
        <v>233</v>
      </c>
      <c r="R327" s="40" t="s">
        <v>233</v>
      </c>
      <c r="S327" s="40" t="n">
        <v>2.759</v>
      </c>
      <c r="T327" s="38" t="s">
        <v>233</v>
      </c>
      <c r="V327" s="41" t="n">
        <f aca="false">I327-$H327</f>
        <v>0.21</v>
      </c>
      <c r="W327" s="41" t="n">
        <f aca="false">J327-$H327</f>
        <v>-0.25</v>
      </c>
      <c r="X327" s="41" t="n">
        <f aca="false">K327-$H327</f>
        <v>-0.355</v>
      </c>
      <c r="Y327" s="41" t="n">
        <f aca="false">L327-$H327</f>
        <v>-0.44</v>
      </c>
      <c r="Z327" s="41" t="n">
        <f aca="false">M327-$H327</f>
        <v>-0.1725</v>
      </c>
      <c r="AA327" s="41" t="n">
        <f aca="false">N327-$H327</f>
        <v>-0.1025</v>
      </c>
      <c r="AB327" s="41" t="n">
        <f aca="false">O327-$H327</f>
        <v>-0.17</v>
      </c>
      <c r="AC327" s="41"/>
      <c r="AD327" s="41"/>
      <c r="AE327" s="41"/>
      <c r="AF327" s="41" t="n">
        <f aca="false">S327-$H327</f>
        <v>-0.19</v>
      </c>
      <c r="AG327" s="41"/>
    </row>
    <row r="328" customFormat="false" ht="12.75" hidden="false" customHeight="false" outlineLevel="0" collapsed="false">
      <c r="A328" s="39" t="n">
        <v>35753</v>
      </c>
      <c r="B328" s="40" t="s">
        <v>167</v>
      </c>
      <c r="C328" s="40" t="n">
        <f aca="false">IF(SWAPFIXED="FIXED",D328,D328-E328)</f>
        <v>-0.185</v>
      </c>
      <c r="D328" s="40" t="n">
        <f aca="false">VLOOKUP($A328,SWAPLOOK,HLOOKUP(D$2,SWAPLOOK,2,FALSE()),FALSE())</f>
        <v>2.676</v>
      </c>
      <c r="E328" s="40" t="n">
        <f aca="false">VLOOKUP($A328,SWAPLOOK,HLOOKUP(E$2,SWAPLOOK,2,FALSE()),FALSE())</f>
        <v>2.861</v>
      </c>
      <c r="F328" s="40"/>
      <c r="G328" s="40"/>
      <c r="H328" s="40" t="n">
        <v>2.861</v>
      </c>
      <c r="I328" s="40" t="n">
        <v>3.056</v>
      </c>
      <c r="J328" s="40" t="n">
        <v>2.601</v>
      </c>
      <c r="K328" s="40" t="n">
        <v>2.491</v>
      </c>
      <c r="L328" s="40" t="n">
        <v>2.361</v>
      </c>
      <c r="M328" s="40" t="n">
        <v>2.686</v>
      </c>
      <c r="N328" s="40" t="n">
        <v>2.7635</v>
      </c>
      <c r="O328" s="40" t="n">
        <v>2.676</v>
      </c>
      <c r="P328" s="40" t="s">
        <v>233</v>
      </c>
      <c r="Q328" s="38" t="s">
        <v>233</v>
      </c>
      <c r="R328" s="40" t="s">
        <v>233</v>
      </c>
      <c r="S328" s="40" t="n">
        <v>2.661</v>
      </c>
      <c r="T328" s="38" t="s">
        <v>233</v>
      </c>
      <c r="V328" s="41" t="n">
        <f aca="false">I328-$H328</f>
        <v>0.195</v>
      </c>
      <c r="W328" s="41" t="n">
        <f aca="false">J328-$H328</f>
        <v>-0.26</v>
      </c>
      <c r="X328" s="41" t="n">
        <f aca="false">K328-$H328</f>
        <v>-0.37</v>
      </c>
      <c r="Y328" s="41" t="n">
        <f aca="false">L328-$H328</f>
        <v>-0.5</v>
      </c>
      <c r="Z328" s="41" t="n">
        <f aca="false">M328-$H328</f>
        <v>-0.175</v>
      </c>
      <c r="AA328" s="41" t="n">
        <f aca="false">N328-$H328</f>
        <v>-0.0975000000000001</v>
      </c>
      <c r="AB328" s="41" t="n">
        <f aca="false">O328-$H328</f>
        <v>-0.185</v>
      </c>
      <c r="AC328" s="41"/>
      <c r="AD328" s="41"/>
      <c r="AE328" s="41"/>
      <c r="AF328" s="41" t="n">
        <f aca="false">S328-$H328</f>
        <v>-0.2</v>
      </c>
      <c r="AG328" s="41"/>
    </row>
    <row r="329" customFormat="false" ht="12.75" hidden="false" customHeight="false" outlineLevel="0" collapsed="false">
      <c r="A329" s="39" t="n">
        <v>35754</v>
      </c>
      <c r="B329" s="40" t="s">
        <v>167</v>
      </c>
      <c r="C329" s="40" t="n">
        <f aca="false">IF(SWAPFIXED="FIXED",D329,D329-E329)</f>
        <v>-0.155</v>
      </c>
      <c r="D329" s="40" t="n">
        <f aca="false">VLOOKUP($A329,SWAPLOOK,HLOOKUP(D$2,SWAPLOOK,2,FALSE()),FALSE())</f>
        <v>2.553</v>
      </c>
      <c r="E329" s="40" t="n">
        <f aca="false">VLOOKUP($A329,SWAPLOOK,HLOOKUP(E$2,SWAPLOOK,2,FALSE()),FALSE())</f>
        <v>2.708</v>
      </c>
      <c r="F329" s="40"/>
      <c r="G329" s="40"/>
      <c r="H329" s="40" t="n">
        <v>2.708</v>
      </c>
      <c r="I329" s="40" t="n">
        <v>2.903</v>
      </c>
      <c r="J329" s="40" t="n">
        <v>2.463</v>
      </c>
      <c r="K329" s="40" t="n">
        <v>2.368</v>
      </c>
      <c r="L329" s="40" t="n">
        <v>2.118</v>
      </c>
      <c r="M329" s="40" t="n">
        <v>2.5455</v>
      </c>
      <c r="N329" s="40" t="n">
        <v>2.6205</v>
      </c>
      <c r="O329" s="40" t="n">
        <v>2.553</v>
      </c>
      <c r="P329" s="40" t="s">
        <v>233</v>
      </c>
      <c r="Q329" s="38" t="s">
        <v>233</v>
      </c>
      <c r="R329" s="40" t="s">
        <v>233</v>
      </c>
      <c r="S329" s="40" t="n">
        <v>2.523</v>
      </c>
      <c r="T329" s="38" t="s">
        <v>233</v>
      </c>
      <c r="V329" s="41" t="n">
        <f aca="false">I329-$H329</f>
        <v>0.195</v>
      </c>
      <c r="W329" s="41" t="n">
        <f aca="false">J329-$H329</f>
        <v>-0.245</v>
      </c>
      <c r="X329" s="41" t="n">
        <f aca="false">K329-$H329</f>
        <v>-0.34</v>
      </c>
      <c r="Y329" s="41" t="n">
        <f aca="false">L329-$H329</f>
        <v>-0.59</v>
      </c>
      <c r="Z329" s="41" t="n">
        <f aca="false">M329-$H329</f>
        <v>-0.1625</v>
      </c>
      <c r="AA329" s="41" t="n">
        <f aca="false">N329-$H329</f>
        <v>-0.0874999999999999</v>
      </c>
      <c r="AB329" s="41" t="n">
        <f aca="false">O329-$H329</f>
        <v>-0.155</v>
      </c>
      <c r="AC329" s="41"/>
      <c r="AD329" s="41"/>
      <c r="AE329" s="41"/>
      <c r="AF329" s="41" t="n">
        <f aca="false">S329-$H329</f>
        <v>-0.185</v>
      </c>
      <c r="AG329" s="41"/>
    </row>
    <row r="330" customFormat="false" ht="12.75" hidden="false" customHeight="false" outlineLevel="0" collapsed="false">
      <c r="A330" s="39" t="n">
        <v>35755</v>
      </c>
      <c r="B330" s="40" t="s">
        <v>167</v>
      </c>
      <c r="C330" s="40" t="n">
        <f aca="false">IF(SWAPFIXED="FIXED",D330,D330-E330)</f>
        <v>-0.24</v>
      </c>
      <c r="D330" s="40" t="n">
        <f aca="false">VLOOKUP($A330,SWAPLOOK,HLOOKUP(D$2,SWAPLOOK,2,FALSE()),FALSE())</f>
        <v>2.522</v>
      </c>
      <c r="E330" s="40" t="n">
        <f aca="false">VLOOKUP($A330,SWAPLOOK,HLOOKUP(E$2,SWAPLOOK,2,FALSE()),FALSE())</f>
        <v>2.762</v>
      </c>
      <c r="F330" s="40"/>
      <c r="G330" s="40"/>
      <c r="H330" s="40" t="n">
        <v>2.762</v>
      </c>
      <c r="I330" s="40" t="n">
        <v>2.947</v>
      </c>
      <c r="J330" s="40" t="n">
        <v>2.437</v>
      </c>
      <c r="K330" s="40" t="n">
        <v>2.342</v>
      </c>
      <c r="L330" s="40" t="n">
        <v>2.06</v>
      </c>
      <c r="M330" s="40" t="n">
        <v>2.592</v>
      </c>
      <c r="N330" s="40" t="n">
        <v>2.657</v>
      </c>
      <c r="O330" s="40" t="n">
        <v>2.522</v>
      </c>
      <c r="P330" s="40" t="s">
        <v>233</v>
      </c>
      <c r="Q330" s="38" t="s">
        <v>233</v>
      </c>
      <c r="R330" s="40" t="s">
        <v>233</v>
      </c>
      <c r="S330" s="40" t="n">
        <v>2.497</v>
      </c>
      <c r="T330" s="38" t="s">
        <v>233</v>
      </c>
      <c r="V330" s="41" t="n">
        <f aca="false">I330-$H330</f>
        <v>0.185</v>
      </c>
      <c r="W330" s="41" t="n">
        <f aca="false">J330-$H330</f>
        <v>-0.325</v>
      </c>
      <c r="X330" s="41" t="n">
        <f aca="false">K330-$H330</f>
        <v>-0.42</v>
      </c>
      <c r="Y330" s="41" t="n">
        <f aca="false">L330-$H330</f>
        <v>-0.702</v>
      </c>
      <c r="Z330" s="41" t="n">
        <f aca="false">M330-$H330</f>
        <v>-0.17</v>
      </c>
      <c r="AA330" s="41" t="n">
        <f aca="false">N330-$H330</f>
        <v>-0.105</v>
      </c>
      <c r="AB330" s="41" t="n">
        <f aca="false">O330-$H330</f>
        <v>-0.24</v>
      </c>
      <c r="AC330" s="41"/>
      <c r="AD330" s="41"/>
      <c r="AE330" s="41"/>
      <c r="AF330" s="41" t="n">
        <f aca="false">S330-$H330</f>
        <v>-0.265</v>
      </c>
      <c r="AG330" s="41"/>
    </row>
    <row r="331" customFormat="false" ht="12.75" hidden="false" customHeight="false" outlineLevel="0" collapsed="false">
      <c r="A331" s="39" t="n">
        <v>35758</v>
      </c>
      <c r="B331" s="40" t="s">
        <v>167</v>
      </c>
      <c r="C331" s="40" t="n">
        <f aca="false">IF(SWAPFIXED="FIXED",D331,D331-E331)</f>
        <v>-0.3</v>
      </c>
      <c r="D331" s="40" t="n">
        <f aca="false">VLOOKUP($A331,SWAPLOOK,HLOOKUP(D$2,SWAPLOOK,2,FALSE()),FALSE())</f>
        <v>2.277</v>
      </c>
      <c r="E331" s="40" t="n">
        <f aca="false">VLOOKUP($A331,SWAPLOOK,HLOOKUP(E$2,SWAPLOOK,2,FALSE()),FALSE())</f>
        <v>2.577</v>
      </c>
      <c r="F331" s="40"/>
      <c r="G331" s="40" t="n">
        <v>1</v>
      </c>
      <c r="H331" s="40" t="n">
        <v>2.577</v>
      </c>
      <c r="I331" s="40" t="n">
        <v>2.727</v>
      </c>
      <c r="J331" s="40" t="n">
        <v>2.217</v>
      </c>
      <c r="K331" s="40" t="n">
        <v>2.097</v>
      </c>
      <c r="L331" s="40" t="n">
        <v>1.975</v>
      </c>
      <c r="M331" s="40" t="n">
        <v>2.407</v>
      </c>
      <c r="N331" s="40" t="n">
        <v>2.507</v>
      </c>
      <c r="O331" s="40" t="n">
        <v>2.277</v>
      </c>
      <c r="P331" s="40" t="s">
        <v>233</v>
      </c>
      <c r="Q331" s="38" t="s">
        <v>233</v>
      </c>
      <c r="R331" s="40" t="s">
        <v>233</v>
      </c>
      <c r="S331" s="40" t="n">
        <v>2.277</v>
      </c>
      <c r="T331" s="38" t="s">
        <v>233</v>
      </c>
      <c r="V331" s="41" t="n">
        <f aca="false">I331-$H331</f>
        <v>0.15</v>
      </c>
      <c r="W331" s="41" t="n">
        <f aca="false">J331-$H331</f>
        <v>-0.36</v>
      </c>
      <c r="X331" s="41" t="n">
        <f aca="false">K331-$H331</f>
        <v>-0.48</v>
      </c>
      <c r="Y331" s="41" t="n">
        <f aca="false">L331-$H331</f>
        <v>-0.602</v>
      </c>
      <c r="Z331" s="41" t="n">
        <f aca="false">M331-$H331</f>
        <v>-0.17</v>
      </c>
      <c r="AA331" s="41" t="n">
        <f aca="false">N331-$H331</f>
        <v>-0.0699999999999998</v>
      </c>
      <c r="AB331" s="41" t="n">
        <f aca="false">O331-$H331</f>
        <v>-0.3</v>
      </c>
      <c r="AC331" s="41"/>
      <c r="AD331" s="41"/>
      <c r="AE331" s="41"/>
      <c r="AF331" s="41" t="n">
        <f aca="false">S331-$H331</f>
        <v>-0.3</v>
      </c>
      <c r="AG331" s="41"/>
    </row>
    <row r="332" customFormat="false" ht="12.75" hidden="false" customHeight="false" outlineLevel="0" collapsed="false">
      <c r="A332" s="39" t="n">
        <v>35759</v>
      </c>
      <c r="B332" s="40" t="s">
        <v>168</v>
      </c>
      <c r="C332" s="40" t="n">
        <f aca="false">IF(SWAPFIXED="FIXED",D332,D332-E332)</f>
        <v>-0.345</v>
      </c>
      <c r="D332" s="40" t="n">
        <f aca="false">VLOOKUP($A332,SWAPLOOK,HLOOKUP(D$2,SWAPLOOK,2,FALSE()),FALSE())</f>
        <v>2.315</v>
      </c>
      <c r="E332" s="40" t="n">
        <f aca="false">VLOOKUP($A332,SWAPLOOK,HLOOKUP(E$2,SWAPLOOK,2,FALSE()),FALSE())</f>
        <v>2.66</v>
      </c>
      <c r="F332" s="40"/>
      <c r="G332" s="40"/>
      <c r="H332" s="40" t="n">
        <v>2.66</v>
      </c>
      <c r="I332" s="40" t="n">
        <v>2.845</v>
      </c>
      <c r="J332" s="40" t="n">
        <v>2.21</v>
      </c>
      <c r="K332" s="40" t="n">
        <v>2.12</v>
      </c>
      <c r="L332" s="40" t="n">
        <v>1.95</v>
      </c>
      <c r="M332" s="40" t="n">
        <v>2.415</v>
      </c>
      <c r="N332" s="40" t="n">
        <v>2.5</v>
      </c>
      <c r="O332" s="40" t="n">
        <v>2.315</v>
      </c>
      <c r="P332" s="40" t="s">
        <v>233</v>
      </c>
      <c r="Q332" s="38" t="s">
        <v>233</v>
      </c>
      <c r="R332" s="40" t="s">
        <v>233</v>
      </c>
      <c r="S332" s="40" t="n">
        <v>2.27</v>
      </c>
      <c r="T332" s="38" t="s">
        <v>233</v>
      </c>
      <c r="V332" s="41" t="n">
        <f aca="false">I332-$H332</f>
        <v>0.185</v>
      </c>
      <c r="W332" s="41" t="n">
        <f aca="false">J332-$H332</f>
        <v>-0.45</v>
      </c>
      <c r="X332" s="41" t="n">
        <f aca="false">K332-$H332</f>
        <v>-0.54</v>
      </c>
      <c r="Y332" s="41" t="n">
        <f aca="false">L332-$H332</f>
        <v>-0.71</v>
      </c>
      <c r="Z332" s="41" t="n">
        <f aca="false">M332-$H332</f>
        <v>-0.245</v>
      </c>
      <c r="AA332" s="41" t="n">
        <f aca="false">N332-$H332</f>
        <v>-0.16</v>
      </c>
      <c r="AB332" s="41" t="n">
        <f aca="false">O332-$H332</f>
        <v>-0.345</v>
      </c>
      <c r="AC332" s="41"/>
      <c r="AD332" s="41"/>
      <c r="AE332" s="41"/>
      <c r="AF332" s="41" t="n">
        <f aca="false">S332-$H332</f>
        <v>-0.39</v>
      </c>
      <c r="AG332" s="41"/>
    </row>
    <row r="333" customFormat="false" ht="12.75" hidden="false" customHeight="false" outlineLevel="0" collapsed="false">
      <c r="A333" s="39" t="n">
        <v>35765</v>
      </c>
      <c r="B333" s="40" t="s">
        <v>168</v>
      </c>
      <c r="C333" s="40" t="n">
        <f aca="false">IF(SWAPFIXED="FIXED",D333,D333-E333)</f>
        <v>-0.41</v>
      </c>
      <c r="D333" s="40" t="n">
        <f aca="false">VLOOKUP($A333,SWAPLOOK,HLOOKUP(D$2,SWAPLOOK,2,FALSE()),FALSE())</f>
        <v>2.358</v>
      </c>
      <c r="E333" s="40" t="n">
        <f aca="false">VLOOKUP($A333,SWAPLOOK,HLOOKUP(E$2,SWAPLOOK,2,FALSE()),FALSE())</f>
        <v>2.768</v>
      </c>
      <c r="F333" s="40"/>
      <c r="G333" s="40"/>
      <c r="H333" s="40" t="n">
        <v>2.768</v>
      </c>
      <c r="I333" s="40" t="n">
        <v>2.9355</v>
      </c>
      <c r="J333" s="40" t="n">
        <v>2.308</v>
      </c>
      <c r="K333" s="40" t="n">
        <v>2.168</v>
      </c>
      <c r="L333" s="40" t="n">
        <v>2.008</v>
      </c>
      <c r="M333" s="40" t="n">
        <v>2.513</v>
      </c>
      <c r="N333" s="40" t="n">
        <v>2.5905</v>
      </c>
      <c r="O333" s="40" t="n">
        <v>2.358</v>
      </c>
      <c r="P333" s="40" t="s">
        <v>233</v>
      </c>
      <c r="Q333" s="38" t="s">
        <v>233</v>
      </c>
      <c r="R333" s="40" t="s">
        <v>233</v>
      </c>
      <c r="S333" s="40" t="n">
        <v>2.368</v>
      </c>
      <c r="T333" s="38" t="s">
        <v>233</v>
      </c>
      <c r="V333" s="41" t="n">
        <f aca="false">I333-$H333</f>
        <v>0.1675</v>
      </c>
      <c r="W333" s="41" t="n">
        <f aca="false">J333-$H333</f>
        <v>-0.46</v>
      </c>
      <c r="X333" s="41" t="n">
        <f aca="false">K333-$H333</f>
        <v>-0.6</v>
      </c>
      <c r="Y333" s="41" t="n">
        <f aca="false">L333-$H333</f>
        <v>-0.76</v>
      </c>
      <c r="Z333" s="41" t="n">
        <f aca="false">M333-$H333</f>
        <v>-0.255</v>
      </c>
      <c r="AA333" s="41" t="n">
        <f aca="false">N333-$H333</f>
        <v>-0.1775</v>
      </c>
      <c r="AB333" s="41" t="n">
        <f aca="false">O333-$H333</f>
        <v>-0.41</v>
      </c>
      <c r="AC333" s="41"/>
      <c r="AD333" s="41"/>
      <c r="AE333" s="41"/>
      <c r="AF333" s="41" t="n">
        <f aca="false">S333-$H333</f>
        <v>-0.4</v>
      </c>
      <c r="AG333" s="41"/>
    </row>
    <row r="334" customFormat="false" ht="12.75" hidden="false" customHeight="false" outlineLevel="0" collapsed="false">
      <c r="A334" s="39" t="n">
        <v>35766</v>
      </c>
      <c r="B334" s="40" t="s">
        <v>168</v>
      </c>
      <c r="C334" s="40" t="n">
        <f aca="false">IF(SWAPFIXED="FIXED",D334,D334-E334)</f>
        <v>-0.335</v>
      </c>
      <c r="D334" s="40" t="n">
        <f aca="false">VLOOKUP($A334,SWAPLOOK,HLOOKUP(D$2,SWAPLOOK,2,FALSE()),FALSE())</f>
        <v>2.383</v>
      </c>
      <c r="E334" s="40" t="n">
        <f aca="false">VLOOKUP($A334,SWAPLOOK,HLOOKUP(E$2,SWAPLOOK,2,FALSE()),FALSE())</f>
        <v>2.718</v>
      </c>
      <c r="F334" s="40"/>
      <c r="G334" s="40"/>
      <c r="H334" s="40" t="n">
        <v>2.718</v>
      </c>
      <c r="I334" s="40" t="n">
        <v>2.8805</v>
      </c>
      <c r="J334" s="40" t="n">
        <v>2.288</v>
      </c>
      <c r="K334" s="40" t="n">
        <v>2.188</v>
      </c>
      <c r="L334" s="40" t="n">
        <v>1.958</v>
      </c>
      <c r="M334" s="40" t="n">
        <v>2.4705</v>
      </c>
      <c r="N334" s="40" t="n">
        <v>2.548</v>
      </c>
      <c r="O334" s="40" t="n">
        <v>2.383</v>
      </c>
      <c r="P334" s="40" t="s">
        <v>233</v>
      </c>
      <c r="Q334" s="38" t="s">
        <v>233</v>
      </c>
      <c r="R334" s="40" t="s">
        <v>233</v>
      </c>
      <c r="S334" s="40" t="n">
        <v>2.348</v>
      </c>
      <c r="T334" s="38" t="s">
        <v>233</v>
      </c>
      <c r="V334" s="41" t="n">
        <f aca="false">I334-$H334</f>
        <v>0.1625</v>
      </c>
      <c r="W334" s="41" t="n">
        <f aca="false">J334-$H334</f>
        <v>-0.43</v>
      </c>
      <c r="X334" s="41" t="n">
        <f aca="false">K334-$H334</f>
        <v>-0.53</v>
      </c>
      <c r="Y334" s="41" t="n">
        <f aca="false">L334-$H334</f>
        <v>-0.76</v>
      </c>
      <c r="Z334" s="41" t="n">
        <f aca="false">M334-$H334</f>
        <v>-0.2475</v>
      </c>
      <c r="AA334" s="41" t="n">
        <f aca="false">N334-$H334</f>
        <v>-0.17</v>
      </c>
      <c r="AB334" s="41" t="n">
        <f aca="false">O334-$H334</f>
        <v>-0.335</v>
      </c>
      <c r="AC334" s="41"/>
      <c r="AD334" s="41"/>
      <c r="AE334" s="41"/>
      <c r="AF334" s="41" t="n">
        <f aca="false">S334-$H334</f>
        <v>-0.37</v>
      </c>
      <c r="AG334" s="41"/>
    </row>
    <row r="335" customFormat="false" ht="12.75" hidden="false" customHeight="false" outlineLevel="0" collapsed="false">
      <c r="A335" s="39" t="n">
        <v>35767</v>
      </c>
      <c r="B335" s="40" t="s">
        <v>168</v>
      </c>
      <c r="C335" s="40" t="n">
        <f aca="false">IF(SWAPFIXED="FIXED",D335,D335-E335)</f>
        <v>-0.305</v>
      </c>
      <c r="D335" s="40" t="n">
        <f aca="false">VLOOKUP($A335,SWAPLOOK,HLOOKUP(D$2,SWAPLOOK,2,FALSE()),FALSE())</f>
        <v>2.304</v>
      </c>
      <c r="E335" s="40" t="n">
        <f aca="false">VLOOKUP($A335,SWAPLOOK,HLOOKUP(E$2,SWAPLOOK,2,FALSE()),FALSE())</f>
        <v>2.609</v>
      </c>
      <c r="F335" s="40"/>
      <c r="G335" s="40"/>
      <c r="H335" s="40" t="n">
        <v>2.609</v>
      </c>
      <c r="I335" s="40" t="n">
        <v>2.754</v>
      </c>
      <c r="J335" s="40" t="n">
        <v>2.209</v>
      </c>
      <c r="K335" s="40" t="n">
        <v>2.109</v>
      </c>
      <c r="L335" s="40" t="n">
        <v>1.929</v>
      </c>
      <c r="M335" s="40" t="n">
        <v>2.389</v>
      </c>
      <c r="N335" s="40" t="n">
        <v>2.459</v>
      </c>
      <c r="O335" s="40" t="n">
        <v>2.304</v>
      </c>
      <c r="P335" s="40" t="s">
        <v>233</v>
      </c>
      <c r="Q335" s="38" t="s">
        <v>233</v>
      </c>
      <c r="R335" s="40" t="s">
        <v>233</v>
      </c>
      <c r="S335" s="40" t="n">
        <v>2.269</v>
      </c>
      <c r="T335" s="38" t="s">
        <v>233</v>
      </c>
      <c r="V335" s="41" t="n">
        <f aca="false">I335-$H335</f>
        <v>0.145</v>
      </c>
      <c r="W335" s="41" t="n">
        <f aca="false">J335-$H335</f>
        <v>-0.4</v>
      </c>
      <c r="X335" s="41" t="n">
        <f aca="false">K335-$H335</f>
        <v>-0.5</v>
      </c>
      <c r="Y335" s="41" t="n">
        <f aca="false">L335-$H335</f>
        <v>-0.68</v>
      </c>
      <c r="Z335" s="41" t="n">
        <f aca="false">M335-$H335</f>
        <v>-0.22</v>
      </c>
      <c r="AA335" s="41" t="n">
        <f aca="false">N335-$H335</f>
        <v>-0.15</v>
      </c>
      <c r="AB335" s="41" t="n">
        <f aca="false">O335-$H335</f>
        <v>-0.305</v>
      </c>
      <c r="AC335" s="41"/>
      <c r="AD335" s="41"/>
      <c r="AE335" s="41"/>
      <c r="AF335" s="41" t="n">
        <f aca="false">S335-$H335</f>
        <v>-0.34</v>
      </c>
      <c r="AG335" s="41"/>
    </row>
    <row r="336" customFormat="false" ht="12.75" hidden="false" customHeight="false" outlineLevel="0" collapsed="false">
      <c r="A336" s="39" t="n">
        <v>35768</v>
      </c>
      <c r="B336" s="40" t="s">
        <v>168</v>
      </c>
      <c r="C336" s="40" t="n">
        <f aca="false">IF(SWAPFIXED="FIXED",D336,D336-E336)</f>
        <v>-0.2575</v>
      </c>
      <c r="D336" s="40" t="n">
        <f aca="false">VLOOKUP($A336,SWAPLOOK,HLOOKUP(D$2,SWAPLOOK,2,FALSE()),FALSE())</f>
        <v>2.1985</v>
      </c>
      <c r="E336" s="40" t="n">
        <f aca="false">VLOOKUP($A336,SWAPLOOK,HLOOKUP(E$2,SWAPLOOK,2,FALSE()),FALSE())</f>
        <v>2.456</v>
      </c>
      <c r="F336" s="40"/>
      <c r="G336" s="40"/>
      <c r="H336" s="40" t="n">
        <v>2.456</v>
      </c>
      <c r="I336" s="40" t="n">
        <v>2.601</v>
      </c>
      <c r="J336" s="40" t="n">
        <v>2.096</v>
      </c>
      <c r="K336" s="40" t="n">
        <v>1.9985</v>
      </c>
      <c r="L336" s="40" t="n">
        <v>1.856</v>
      </c>
      <c r="M336" s="40" t="n">
        <v>2.2485</v>
      </c>
      <c r="N336" s="40" t="n">
        <v>2.321</v>
      </c>
      <c r="O336" s="40" t="n">
        <v>2.1985</v>
      </c>
      <c r="P336" s="40" t="s">
        <v>233</v>
      </c>
      <c r="Q336" s="38" t="s">
        <v>233</v>
      </c>
      <c r="R336" s="40" t="s">
        <v>233</v>
      </c>
      <c r="S336" s="40" t="n">
        <v>2.156</v>
      </c>
      <c r="T336" s="38" t="s">
        <v>233</v>
      </c>
      <c r="V336" s="41" t="n">
        <f aca="false">I336-$H336</f>
        <v>0.145</v>
      </c>
      <c r="W336" s="41" t="n">
        <f aca="false">J336-$H336</f>
        <v>-0.36</v>
      </c>
      <c r="X336" s="41" t="n">
        <f aca="false">K336-$H336</f>
        <v>-0.4575</v>
      </c>
      <c r="Y336" s="41" t="n">
        <f aca="false">L336-$H336</f>
        <v>-0.6</v>
      </c>
      <c r="Z336" s="41" t="n">
        <f aca="false">M336-$H336</f>
        <v>-0.2075</v>
      </c>
      <c r="AA336" s="41" t="n">
        <f aca="false">N336-$H336</f>
        <v>-0.135</v>
      </c>
      <c r="AB336" s="41" t="n">
        <f aca="false">O336-$H336</f>
        <v>-0.2575</v>
      </c>
      <c r="AC336" s="41"/>
      <c r="AD336" s="41"/>
      <c r="AE336" s="41"/>
      <c r="AF336" s="41" t="n">
        <f aca="false">S336-$H336</f>
        <v>-0.3</v>
      </c>
      <c r="AG336" s="41"/>
    </row>
    <row r="337" customFormat="false" ht="12.75" hidden="false" customHeight="false" outlineLevel="0" collapsed="false">
      <c r="A337" s="39" t="n">
        <v>35769</v>
      </c>
      <c r="B337" s="40" t="s">
        <v>168</v>
      </c>
      <c r="C337" s="40" t="n">
        <f aca="false">IF(SWAPFIXED="FIXED",D337,D337-E337)</f>
        <v>-0.25</v>
      </c>
      <c r="D337" s="40" t="n">
        <f aca="false">VLOOKUP($A337,SWAPLOOK,HLOOKUP(D$2,SWAPLOOK,2,FALSE()),FALSE())</f>
        <v>2.203</v>
      </c>
      <c r="E337" s="40" t="n">
        <f aca="false">VLOOKUP($A337,SWAPLOOK,HLOOKUP(E$2,SWAPLOOK,2,FALSE()),FALSE())</f>
        <v>2.453</v>
      </c>
      <c r="F337" s="40"/>
      <c r="G337" s="40"/>
      <c r="H337" s="40" t="n">
        <v>2.453</v>
      </c>
      <c r="I337" s="40" t="n">
        <v>2.573</v>
      </c>
      <c r="J337" s="40" t="n">
        <v>2.1055</v>
      </c>
      <c r="K337" s="40" t="n">
        <v>2.003</v>
      </c>
      <c r="L337" s="40" t="n">
        <v>1.8705</v>
      </c>
      <c r="M337" s="40" t="n">
        <v>2.233</v>
      </c>
      <c r="N337" s="40" t="n">
        <v>2.313</v>
      </c>
      <c r="O337" s="40" t="n">
        <v>2.203</v>
      </c>
      <c r="P337" s="40" t="s">
        <v>233</v>
      </c>
      <c r="Q337" s="38" t="s">
        <v>233</v>
      </c>
      <c r="R337" s="40" t="s">
        <v>233</v>
      </c>
      <c r="S337" s="40" t="n">
        <v>2.1655</v>
      </c>
      <c r="T337" s="38" t="s">
        <v>233</v>
      </c>
      <c r="V337" s="41" t="n">
        <f aca="false">I337-$H337</f>
        <v>0.12</v>
      </c>
      <c r="W337" s="41" t="n">
        <f aca="false">J337-$H337</f>
        <v>-0.3475</v>
      </c>
      <c r="X337" s="41" t="n">
        <f aca="false">K337-$H337</f>
        <v>-0.45</v>
      </c>
      <c r="Y337" s="41" t="n">
        <f aca="false">L337-$H337</f>
        <v>-0.5825</v>
      </c>
      <c r="Z337" s="41" t="n">
        <f aca="false">M337-$H337</f>
        <v>-0.22</v>
      </c>
      <c r="AA337" s="41" t="n">
        <f aca="false">N337-$H337</f>
        <v>-0.14</v>
      </c>
      <c r="AB337" s="41" t="n">
        <f aca="false">O337-$H337</f>
        <v>-0.25</v>
      </c>
      <c r="AC337" s="41"/>
      <c r="AD337" s="41"/>
      <c r="AE337" s="41"/>
      <c r="AF337" s="41" t="n">
        <f aca="false">S337-$H337</f>
        <v>-0.2875</v>
      </c>
      <c r="AG337" s="41"/>
    </row>
    <row r="338" customFormat="false" ht="12.75" hidden="false" customHeight="false" outlineLevel="0" collapsed="false">
      <c r="A338" s="39" t="n">
        <v>35772</v>
      </c>
      <c r="B338" s="40" t="s">
        <v>168</v>
      </c>
      <c r="C338" s="40" t="n">
        <f aca="false">IF(SWAPFIXED="FIXED",D338,D338-E338)</f>
        <v>-0.23</v>
      </c>
      <c r="D338" s="40" t="n">
        <f aca="false">VLOOKUP($A338,SWAPLOOK,HLOOKUP(D$2,SWAPLOOK,2,FALSE()),FALSE())</f>
        <v>2.192</v>
      </c>
      <c r="E338" s="40" t="n">
        <f aca="false">VLOOKUP($A338,SWAPLOOK,HLOOKUP(E$2,SWAPLOOK,2,FALSE()),FALSE())</f>
        <v>2.422</v>
      </c>
      <c r="F338" s="40"/>
      <c r="G338" s="40"/>
      <c r="H338" s="40" t="n">
        <v>2.422</v>
      </c>
      <c r="I338" s="40" t="n">
        <v>2.522</v>
      </c>
      <c r="J338" s="40" t="n">
        <v>2.107</v>
      </c>
      <c r="K338" s="40" t="n">
        <v>2.012</v>
      </c>
      <c r="L338" s="40" t="n">
        <v>1.952</v>
      </c>
      <c r="M338" s="40" t="n">
        <v>2.2095</v>
      </c>
      <c r="N338" s="40" t="n">
        <v>2.2895</v>
      </c>
      <c r="O338" s="40" t="n">
        <v>2.192</v>
      </c>
      <c r="P338" s="40" t="s">
        <v>233</v>
      </c>
      <c r="Q338" s="38" t="s">
        <v>233</v>
      </c>
      <c r="R338" s="40" t="s">
        <v>233</v>
      </c>
      <c r="S338" s="40" t="n">
        <v>2.167</v>
      </c>
      <c r="T338" s="38" t="s">
        <v>233</v>
      </c>
      <c r="V338" s="41" t="n">
        <f aca="false">I338-$H338</f>
        <v>0.1</v>
      </c>
      <c r="W338" s="41" t="n">
        <f aca="false">J338-$H338</f>
        <v>-0.315</v>
      </c>
      <c r="X338" s="41" t="n">
        <f aca="false">K338-$H338</f>
        <v>-0.41</v>
      </c>
      <c r="Y338" s="41" t="n">
        <f aca="false">L338-$H338</f>
        <v>-0.47</v>
      </c>
      <c r="Z338" s="41" t="n">
        <f aca="false">M338-$H338</f>
        <v>-0.2125</v>
      </c>
      <c r="AA338" s="41" t="n">
        <f aca="false">N338-$H338</f>
        <v>-0.1325</v>
      </c>
      <c r="AB338" s="41" t="n">
        <f aca="false">O338-$H338</f>
        <v>-0.23</v>
      </c>
      <c r="AC338" s="41"/>
      <c r="AD338" s="41"/>
      <c r="AE338" s="41"/>
      <c r="AF338" s="41" t="n">
        <f aca="false">S338-$H338</f>
        <v>-0.255</v>
      </c>
      <c r="AG338" s="41"/>
    </row>
    <row r="339" customFormat="false" ht="12.75" hidden="false" customHeight="false" outlineLevel="0" collapsed="false">
      <c r="A339" s="39" t="n">
        <v>35773</v>
      </c>
      <c r="B339" s="40" t="s">
        <v>168</v>
      </c>
      <c r="C339" s="40" t="n">
        <f aca="false">IF(SWAPFIXED="FIXED",D339,D339-E339)</f>
        <v>-0.24</v>
      </c>
      <c r="D339" s="40" t="n">
        <f aca="false">VLOOKUP($A339,SWAPLOOK,HLOOKUP(D$2,SWAPLOOK,2,FALSE()),FALSE())</f>
        <v>2.286</v>
      </c>
      <c r="E339" s="40" t="n">
        <f aca="false">VLOOKUP($A339,SWAPLOOK,HLOOKUP(E$2,SWAPLOOK,2,FALSE()),FALSE())</f>
        <v>2.526</v>
      </c>
      <c r="F339" s="40"/>
      <c r="G339" s="40"/>
      <c r="H339" s="40" t="n">
        <v>2.526</v>
      </c>
      <c r="I339" s="40" t="n">
        <v>2.631</v>
      </c>
      <c r="J339" s="40" t="n">
        <v>2.1985</v>
      </c>
      <c r="K339" s="40" t="n">
        <v>2.106</v>
      </c>
      <c r="L339" s="40" t="n">
        <v>2.016</v>
      </c>
      <c r="M339" s="40" t="n">
        <v>2.316</v>
      </c>
      <c r="N339" s="40" t="n">
        <v>2.391</v>
      </c>
      <c r="O339" s="40" t="n">
        <v>2.286</v>
      </c>
      <c r="P339" s="40" t="s">
        <v>233</v>
      </c>
      <c r="Q339" s="38" t="s">
        <v>233</v>
      </c>
      <c r="R339" s="40" t="s">
        <v>233</v>
      </c>
      <c r="S339" s="40" t="n">
        <v>2.2585</v>
      </c>
      <c r="T339" s="38" t="s">
        <v>233</v>
      </c>
      <c r="V339" s="41" t="n">
        <f aca="false">I339-$H339</f>
        <v>0.105</v>
      </c>
      <c r="W339" s="41" t="n">
        <f aca="false">J339-$H339</f>
        <v>-0.3275</v>
      </c>
      <c r="X339" s="41" t="n">
        <f aca="false">K339-$H339</f>
        <v>-0.42</v>
      </c>
      <c r="Y339" s="41" t="n">
        <f aca="false">L339-$H339</f>
        <v>-0.51</v>
      </c>
      <c r="Z339" s="41" t="n">
        <f aca="false">M339-$H339</f>
        <v>-0.21</v>
      </c>
      <c r="AA339" s="41" t="n">
        <f aca="false">N339-$H339</f>
        <v>-0.135</v>
      </c>
      <c r="AB339" s="41" t="n">
        <f aca="false">O339-$H339</f>
        <v>-0.24</v>
      </c>
      <c r="AC339" s="41"/>
      <c r="AD339" s="41"/>
      <c r="AE339" s="41"/>
      <c r="AF339" s="41" t="n">
        <f aca="false">S339-$H339</f>
        <v>-0.2675</v>
      </c>
      <c r="AG339" s="41"/>
    </row>
    <row r="340" customFormat="false" ht="12.75" hidden="false" customHeight="false" outlineLevel="0" collapsed="false">
      <c r="A340" s="39" t="n">
        <v>35774</v>
      </c>
      <c r="B340" s="40" t="s">
        <v>168</v>
      </c>
      <c r="C340" s="40" t="n">
        <f aca="false">IF(SWAPFIXED="FIXED",D340,D340-E340)</f>
        <v>-0.18</v>
      </c>
      <c r="D340" s="40" t="n">
        <f aca="false">VLOOKUP($A340,SWAPLOOK,HLOOKUP(D$2,SWAPLOOK,2,FALSE()),FALSE())</f>
        <v>2.174</v>
      </c>
      <c r="E340" s="40" t="n">
        <f aca="false">VLOOKUP($A340,SWAPLOOK,HLOOKUP(E$2,SWAPLOOK,2,FALSE()),FALSE())</f>
        <v>2.354</v>
      </c>
      <c r="F340" s="40"/>
      <c r="G340" s="40"/>
      <c r="H340" s="40" t="n">
        <v>2.354</v>
      </c>
      <c r="I340" s="40" t="n">
        <v>2.454</v>
      </c>
      <c r="J340" s="40" t="n">
        <v>2.084</v>
      </c>
      <c r="K340" s="40" t="n">
        <v>1.994</v>
      </c>
      <c r="L340" s="40" t="n">
        <v>1.959</v>
      </c>
      <c r="M340" s="40" t="n">
        <v>2.154</v>
      </c>
      <c r="N340" s="40" t="n">
        <v>2.244</v>
      </c>
      <c r="O340" s="40" t="n">
        <v>2.174</v>
      </c>
      <c r="P340" s="40" t="s">
        <v>233</v>
      </c>
      <c r="Q340" s="38" t="s">
        <v>233</v>
      </c>
      <c r="R340" s="40" t="s">
        <v>233</v>
      </c>
      <c r="S340" s="40" t="n">
        <v>2.144</v>
      </c>
      <c r="T340" s="38" t="s">
        <v>233</v>
      </c>
      <c r="V340" s="41" t="n">
        <f aca="false">I340-$H340</f>
        <v>0.1</v>
      </c>
      <c r="W340" s="41" t="n">
        <f aca="false">J340-$H340</f>
        <v>-0.27</v>
      </c>
      <c r="X340" s="41" t="n">
        <f aca="false">K340-$H340</f>
        <v>-0.36</v>
      </c>
      <c r="Y340" s="41" t="n">
        <f aca="false">L340-$H340</f>
        <v>-0.395</v>
      </c>
      <c r="Z340" s="41" t="n">
        <f aca="false">M340-$H340</f>
        <v>-0.2</v>
      </c>
      <c r="AA340" s="41" t="n">
        <f aca="false">N340-$H340</f>
        <v>-0.11</v>
      </c>
      <c r="AB340" s="41" t="n">
        <f aca="false">O340-$H340</f>
        <v>-0.18</v>
      </c>
      <c r="AC340" s="41"/>
      <c r="AD340" s="41"/>
      <c r="AE340" s="41"/>
      <c r="AF340" s="41" t="n">
        <f aca="false">S340-$H340</f>
        <v>-0.21</v>
      </c>
      <c r="AG340" s="41"/>
    </row>
    <row r="341" customFormat="false" ht="12.75" hidden="false" customHeight="false" outlineLevel="0" collapsed="false">
      <c r="A341" s="39" t="n">
        <v>35775</v>
      </c>
      <c r="B341" s="40" t="s">
        <v>168</v>
      </c>
      <c r="C341" s="40" t="n">
        <f aca="false">IF(SWAPFIXED="FIXED",D341,D341-E341)</f>
        <v>-0.175</v>
      </c>
      <c r="D341" s="40" t="n">
        <f aca="false">VLOOKUP($A341,SWAPLOOK,HLOOKUP(D$2,SWAPLOOK,2,FALSE()),FALSE())</f>
        <v>2.168</v>
      </c>
      <c r="E341" s="40" t="n">
        <f aca="false">VLOOKUP($A341,SWAPLOOK,HLOOKUP(E$2,SWAPLOOK,2,FALSE()),FALSE())</f>
        <v>2.343</v>
      </c>
      <c r="F341" s="40"/>
      <c r="G341" s="40"/>
      <c r="H341" s="40" t="n">
        <v>2.343</v>
      </c>
      <c r="I341" s="40" t="n">
        <v>2.4355</v>
      </c>
      <c r="J341" s="40" t="n">
        <v>2.083</v>
      </c>
      <c r="K341" s="40" t="n">
        <v>1.988</v>
      </c>
      <c r="L341" s="40" t="n">
        <v>1.938</v>
      </c>
      <c r="M341" s="40" t="n">
        <v>2.158</v>
      </c>
      <c r="N341" s="40" t="n">
        <v>2.233</v>
      </c>
      <c r="O341" s="40" t="n">
        <v>2.168</v>
      </c>
      <c r="P341" s="40" t="s">
        <v>233</v>
      </c>
      <c r="Q341" s="38" t="s">
        <v>233</v>
      </c>
      <c r="R341" s="40" t="s">
        <v>233</v>
      </c>
      <c r="S341" s="40" t="n">
        <v>2.143</v>
      </c>
      <c r="T341" s="38" t="s">
        <v>233</v>
      </c>
      <c r="V341" s="41" t="n">
        <f aca="false">I341-$H341</f>
        <v>0.0924999999999998</v>
      </c>
      <c r="W341" s="41" t="n">
        <f aca="false">J341-$H341</f>
        <v>-0.26</v>
      </c>
      <c r="X341" s="41" t="n">
        <f aca="false">K341-$H341</f>
        <v>-0.355</v>
      </c>
      <c r="Y341" s="41" t="n">
        <f aca="false">L341-$H341</f>
        <v>-0.405</v>
      </c>
      <c r="Z341" s="41" t="n">
        <f aca="false">M341-$H341</f>
        <v>-0.185</v>
      </c>
      <c r="AA341" s="41" t="n">
        <f aca="false">N341-$H341</f>
        <v>-0.11</v>
      </c>
      <c r="AB341" s="41" t="n">
        <f aca="false">O341-$H341</f>
        <v>-0.175</v>
      </c>
      <c r="AC341" s="41"/>
      <c r="AD341" s="41"/>
      <c r="AE341" s="41"/>
      <c r="AF341" s="41" t="n">
        <f aca="false">S341-$H341</f>
        <v>-0.2</v>
      </c>
      <c r="AG341" s="41"/>
    </row>
    <row r="342" customFormat="false" ht="12.75" hidden="false" customHeight="false" outlineLevel="0" collapsed="false">
      <c r="A342" s="39" t="n">
        <v>35776</v>
      </c>
      <c r="B342" s="40" t="s">
        <v>168</v>
      </c>
      <c r="C342" s="40" t="n">
        <f aca="false">IF(SWAPFIXED="FIXED",D342,D342-E342)</f>
        <v>-0.165</v>
      </c>
      <c r="D342" s="40" t="n">
        <f aca="false">VLOOKUP($A342,SWAPLOOK,HLOOKUP(D$2,SWAPLOOK,2,FALSE()),FALSE())</f>
        <v>2.192</v>
      </c>
      <c r="E342" s="40" t="n">
        <f aca="false">VLOOKUP($A342,SWAPLOOK,HLOOKUP(E$2,SWAPLOOK,2,FALSE()),FALSE())</f>
        <v>2.357</v>
      </c>
      <c r="F342" s="40"/>
      <c r="G342" s="40"/>
      <c r="H342" s="40" t="n">
        <v>2.357</v>
      </c>
      <c r="I342" s="40" t="n">
        <v>2.447</v>
      </c>
      <c r="J342" s="40" t="n">
        <v>2.102</v>
      </c>
      <c r="K342" s="40" t="n">
        <v>2.017</v>
      </c>
      <c r="L342" s="40" t="n">
        <v>1.947</v>
      </c>
      <c r="M342" s="40" t="n">
        <v>2.167</v>
      </c>
      <c r="N342" s="40" t="n">
        <v>2.252</v>
      </c>
      <c r="O342" s="40" t="n">
        <v>2.192</v>
      </c>
      <c r="P342" s="40" t="s">
        <v>233</v>
      </c>
      <c r="Q342" s="38" t="s">
        <v>233</v>
      </c>
      <c r="R342" s="40" t="s">
        <v>233</v>
      </c>
      <c r="S342" s="40" t="n">
        <v>2.162</v>
      </c>
      <c r="T342" s="38" t="s">
        <v>233</v>
      </c>
      <c r="V342" s="41" t="n">
        <f aca="false">I342-$H342</f>
        <v>0.0899999999999999</v>
      </c>
      <c r="W342" s="41" t="n">
        <f aca="false">J342-$H342</f>
        <v>-0.255</v>
      </c>
      <c r="X342" s="41" t="n">
        <f aca="false">K342-$H342</f>
        <v>-0.34</v>
      </c>
      <c r="Y342" s="41" t="n">
        <f aca="false">L342-$H342</f>
        <v>-0.41</v>
      </c>
      <c r="Z342" s="41" t="n">
        <f aca="false">M342-$H342</f>
        <v>-0.19</v>
      </c>
      <c r="AA342" s="41" t="n">
        <f aca="false">N342-$H342</f>
        <v>-0.105</v>
      </c>
      <c r="AB342" s="41" t="n">
        <f aca="false">O342-$H342</f>
        <v>-0.165</v>
      </c>
      <c r="AC342" s="41"/>
      <c r="AD342" s="41"/>
      <c r="AE342" s="41"/>
      <c r="AF342" s="41" t="n">
        <f aca="false">S342-$H342</f>
        <v>-0.195</v>
      </c>
      <c r="AG342" s="41"/>
    </row>
    <row r="343" customFormat="false" ht="12.75" hidden="false" customHeight="false" outlineLevel="0" collapsed="false">
      <c r="A343" s="39" t="n">
        <v>35779</v>
      </c>
      <c r="B343" s="40" t="s">
        <v>168</v>
      </c>
      <c r="C343" s="40" t="n">
        <f aca="false">IF(SWAPFIXED="FIXED",D343,D343-E343)</f>
        <v>-0.13</v>
      </c>
      <c r="D343" s="40" t="n">
        <f aca="false">VLOOKUP($A343,SWAPLOOK,HLOOKUP(D$2,SWAPLOOK,2,FALSE()),FALSE())</f>
        <v>2.177</v>
      </c>
      <c r="E343" s="40" t="n">
        <f aca="false">VLOOKUP($A343,SWAPLOOK,HLOOKUP(E$2,SWAPLOOK,2,FALSE()),FALSE())</f>
        <v>2.307</v>
      </c>
      <c r="F343" s="40"/>
      <c r="G343" s="40"/>
      <c r="H343" s="40" t="n">
        <v>2.307</v>
      </c>
      <c r="I343" s="40" t="n">
        <v>2.377</v>
      </c>
      <c r="J343" s="40" t="n">
        <v>2.0795</v>
      </c>
      <c r="K343" s="40" t="n">
        <v>2.012</v>
      </c>
      <c r="L343" s="40" t="n">
        <v>1.907</v>
      </c>
      <c r="M343" s="40" t="n">
        <v>2.1295</v>
      </c>
      <c r="N343" s="40" t="n">
        <v>2.2145</v>
      </c>
      <c r="O343" s="40" t="n">
        <v>2.177</v>
      </c>
      <c r="P343" s="40" t="s">
        <v>233</v>
      </c>
      <c r="Q343" s="38" t="s">
        <v>233</v>
      </c>
      <c r="R343" s="40" t="s">
        <v>233</v>
      </c>
      <c r="S343" s="40" t="n">
        <v>2.1395</v>
      </c>
      <c r="T343" s="38" t="s">
        <v>233</v>
      </c>
      <c r="V343" s="41" t="n">
        <f aca="false">I343-$H343</f>
        <v>0.0699999999999998</v>
      </c>
      <c r="W343" s="41" t="n">
        <f aca="false">J343-$H343</f>
        <v>-0.2275</v>
      </c>
      <c r="X343" s="41" t="n">
        <f aca="false">K343-$H343</f>
        <v>-0.295</v>
      </c>
      <c r="Y343" s="41" t="n">
        <f aca="false">L343-$H343</f>
        <v>-0.4</v>
      </c>
      <c r="Z343" s="41" t="n">
        <f aca="false">M343-$H343</f>
        <v>-0.1775</v>
      </c>
      <c r="AA343" s="41" t="n">
        <f aca="false">N343-$H343</f>
        <v>-0.0924999999999998</v>
      </c>
      <c r="AB343" s="41" t="n">
        <f aca="false">O343-$H343</f>
        <v>-0.13</v>
      </c>
      <c r="AC343" s="41"/>
      <c r="AD343" s="41"/>
      <c r="AE343" s="41"/>
      <c r="AF343" s="41" t="n">
        <f aca="false">S343-$H343</f>
        <v>-0.1675</v>
      </c>
      <c r="AG343" s="41"/>
    </row>
    <row r="344" customFormat="false" ht="12.75" hidden="false" customHeight="false" outlineLevel="0" collapsed="false">
      <c r="A344" s="39" t="n">
        <v>35780</v>
      </c>
      <c r="B344" s="40" t="s">
        <v>168</v>
      </c>
      <c r="C344" s="40" t="n">
        <f aca="false">IF(SWAPFIXED="FIXED",D344,D344-E344)</f>
        <v>-0.14</v>
      </c>
      <c r="D344" s="40" t="n">
        <f aca="false">VLOOKUP($A344,SWAPLOOK,HLOOKUP(D$2,SWAPLOOK,2,FALSE()),FALSE())</f>
        <v>2.269</v>
      </c>
      <c r="E344" s="40" t="n">
        <f aca="false">VLOOKUP($A344,SWAPLOOK,HLOOKUP(E$2,SWAPLOOK,2,FALSE()),FALSE())</f>
        <v>2.409</v>
      </c>
      <c r="F344" s="40"/>
      <c r="G344" s="40"/>
      <c r="H344" s="40" t="n">
        <v>2.409</v>
      </c>
      <c r="I344" s="40" t="n">
        <v>2.484</v>
      </c>
      <c r="J344" s="40" t="n">
        <v>2.169</v>
      </c>
      <c r="K344" s="40" t="n">
        <v>2.099</v>
      </c>
      <c r="L344" s="40" t="n">
        <v>2.044</v>
      </c>
      <c r="M344" s="40" t="n">
        <v>2.2265</v>
      </c>
      <c r="N344" s="40" t="n">
        <v>2.3065</v>
      </c>
      <c r="O344" s="40" t="n">
        <v>2.269</v>
      </c>
      <c r="P344" s="40" t="s">
        <v>233</v>
      </c>
      <c r="Q344" s="38" t="s">
        <v>233</v>
      </c>
      <c r="R344" s="40" t="s">
        <v>233</v>
      </c>
      <c r="S344" s="40" t="n">
        <v>2.229</v>
      </c>
      <c r="T344" s="38" t="s">
        <v>233</v>
      </c>
      <c r="V344" s="41" t="n">
        <f aca="false">I344-$H344</f>
        <v>0.0750000000000002</v>
      </c>
      <c r="W344" s="41" t="n">
        <f aca="false">J344-$H344</f>
        <v>-0.24</v>
      </c>
      <c r="X344" s="41" t="n">
        <f aca="false">K344-$H344</f>
        <v>-0.31</v>
      </c>
      <c r="Y344" s="41" t="n">
        <f aca="false">L344-$H344</f>
        <v>-0.365</v>
      </c>
      <c r="Z344" s="41" t="n">
        <f aca="false">M344-$H344</f>
        <v>-0.1825</v>
      </c>
      <c r="AA344" s="41" t="n">
        <f aca="false">N344-$H344</f>
        <v>-0.1025</v>
      </c>
      <c r="AB344" s="41" t="n">
        <f aca="false">O344-$H344</f>
        <v>-0.14</v>
      </c>
      <c r="AC344" s="41"/>
      <c r="AD344" s="41"/>
      <c r="AE344" s="41"/>
      <c r="AF344" s="41" t="n">
        <f aca="false">S344-$H344</f>
        <v>-0.18</v>
      </c>
      <c r="AG344" s="41"/>
    </row>
    <row r="345" customFormat="false" ht="12.75" hidden="false" customHeight="false" outlineLevel="0" collapsed="false">
      <c r="A345" s="39" t="n">
        <v>35781</v>
      </c>
      <c r="B345" s="40" t="s">
        <v>168</v>
      </c>
      <c r="C345" s="40" t="n">
        <f aca="false">IF(SWAPFIXED="FIXED",D345,D345-E345)</f>
        <v>-0.125</v>
      </c>
      <c r="D345" s="40" t="n">
        <f aca="false">VLOOKUP($A345,SWAPLOOK,HLOOKUP(D$2,SWAPLOOK,2,FALSE()),FALSE())</f>
        <v>2.313</v>
      </c>
      <c r="E345" s="40" t="n">
        <f aca="false">VLOOKUP($A345,SWAPLOOK,HLOOKUP(E$2,SWAPLOOK,2,FALSE()),FALSE())</f>
        <v>2.438</v>
      </c>
      <c r="F345" s="40"/>
      <c r="G345" s="40"/>
      <c r="H345" s="40" t="n">
        <v>2.438</v>
      </c>
      <c r="I345" s="40" t="n">
        <v>2.513</v>
      </c>
      <c r="J345" s="40" t="n">
        <v>2.183</v>
      </c>
      <c r="K345" s="40" t="n">
        <v>2.133</v>
      </c>
      <c r="L345" s="40" t="n">
        <v>2.108</v>
      </c>
      <c r="M345" s="40" t="n">
        <v>2.248</v>
      </c>
      <c r="N345" s="40" t="n">
        <v>2.3355</v>
      </c>
      <c r="O345" s="40" t="n">
        <v>2.313</v>
      </c>
      <c r="P345" s="40" t="s">
        <v>233</v>
      </c>
      <c r="Q345" s="38" t="s">
        <v>233</v>
      </c>
      <c r="R345" s="40" t="s">
        <v>233</v>
      </c>
      <c r="S345" s="40" t="n">
        <v>2.243</v>
      </c>
      <c r="T345" s="38" t="s">
        <v>233</v>
      </c>
      <c r="V345" s="41" t="n">
        <f aca="false">I345-$H345</f>
        <v>0.0750000000000002</v>
      </c>
      <c r="W345" s="41" t="n">
        <f aca="false">J345-$H345</f>
        <v>-0.255</v>
      </c>
      <c r="X345" s="41" t="n">
        <f aca="false">K345-$H345</f>
        <v>-0.305</v>
      </c>
      <c r="Y345" s="41" t="n">
        <f aca="false">L345-$H345</f>
        <v>-0.33</v>
      </c>
      <c r="Z345" s="41" t="n">
        <f aca="false">M345-$H345</f>
        <v>-0.19</v>
      </c>
      <c r="AA345" s="41" t="n">
        <f aca="false">N345-$H345</f>
        <v>-0.1025</v>
      </c>
      <c r="AB345" s="41" t="n">
        <f aca="false">O345-$H345</f>
        <v>-0.125</v>
      </c>
      <c r="AC345" s="41"/>
      <c r="AD345" s="41"/>
      <c r="AE345" s="41"/>
      <c r="AF345" s="41" t="n">
        <f aca="false">S345-$H345</f>
        <v>-0.195</v>
      </c>
      <c r="AG345" s="41"/>
    </row>
    <row r="346" customFormat="false" ht="12.75" hidden="false" customHeight="false" outlineLevel="0" collapsed="false">
      <c r="A346" s="39" t="n">
        <v>35782</v>
      </c>
      <c r="B346" s="40" t="s">
        <v>168</v>
      </c>
      <c r="C346" s="40" t="n">
        <f aca="false">IF(SWAPFIXED="FIXED",D346,D346-E346)</f>
        <v>-0.0550000000000002</v>
      </c>
      <c r="D346" s="40" t="n">
        <f aca="false">VLOOKUP($A346,SWAPLOOK,HLOOKUP(D$2,SWAPLOOK,2,FALSE()),FALSE())</f>
        <v>2.357</v>
      </c>
      <c r="E346" s="40" t="n">
        <f aca="false">VLOOKUP($A346,SWAPLOOK,HLOOKUP(E$2,SWAPLOOK,2,FALSE()),FALSE())</f>
        <v>2.412</v>
      </c>
      <c r="F346" s="40"/>
      <c r="G346" s="40"/>
      <c r="H346" s="40" t="n">
        <v>2.412</v>
      </c>
      <c r="I346" s="40" t="n">
        <v>2.497</v>
      </c>
      <c r="J346" s="40" t="n">
        <v>2.202</v>
      </c>
      <c r="K346" s="40" t="n">
        <v>2.177</v>
      </c>
      <c r="L346" s="40" t="n">
        <v>2.152</v>
      </c>
      <c r="M346" s="40" t="n">
        <v>2.242</v>
      </c>
      <c r="N346" s="40" t="n">
        <v>2.3195</v>
      </c>
      <c r="O346" s="40" t="n">
        <v>2.357</v>
      </c>
      <c r="P346" s="40" t="s">
        <v>233</v>
      </c>
      <c r="Q346" s="38" t="s">
        <v>233</v>
      </c>
      <c r="R346" s="40" t="s">
        <v>233</v>
      </c>
      <c r="S346" s="40" t="n">
        <v>2.262</v>
      </c>
      <c r="T346" s="38" t="s">
        <v>233</v>
      </c>
      <c r="V346" s="41" t="n">
        <f aca="false">I346-$H346</f>
        <v>0.085</v>
      </c>
      <c r="W346" s="41" t="n">
        <f aca="false">J346-$H346</f>
        <v>-0.21</v>
      </c>
      <c r="X346" s="41" t="n">
        <f aca="false">K346-$H346</f>
        <v>-0.235</v>
      </c>
      <c r="Y346" s="41" t="n">
        <f aca="false">L346-$H346</f>
        <v>-0.26</v>
      </c>
      <c r="Z346" s="41" t="n">
        <f aca="false">M346-$H346</f>
        <v>-0.17</v>
      </c>
      <c r="AA346" s="41" t="n">
        <f aca="false">N346-$H346</f>
        <v>-0.0924999999999998</v>
      </c>
      <c r="AB346" s="41" t="n">
        <f aca="false">O346-$H346</f>
        <v>-0.0550000000000002</v>
      </c>
      <c r="AC346" s="41"/>
      <c r="AD346" s="41"/>
      <c r="AE346" s="41"/>
      <c r="AF346" s="41" t="n">
        <f aca="false">S346-$H346</f>
        <v>-0.15</v>
      </c>
      <c r="AG346" s="41"/>
    </row>
    <row r="347" customFormat="false" ht="12.75" hidden="false" customHeight="false" outlineLevel="0" collapsed="false">
      <c r="A347" s="39" t="n">
        <v>35785</v>
      </c>
      <c r="B347" s="40" t="s">
        <v>168</v>
      </c>
      <c r="C347" s="40" t="n">
        <f aca="false">IF(SWAPFIXED="FIXED",D347,D347-E347)</f>
        <v>-0.065</v>
      </c>
      <c r="D347" s="40" t="n">
        <f aca="false">VLOOKUP($A347,SWAPLOOK,HLOOKUP(D$2,SWAPLOOK,2,FALSE()),FALSE())</f>
        <v>2.406</v>
      </c>
      <c r="E347" s="40" t="n">
        <f aca="false">VLOOKUP($A347,SWAPLOOK,HLOOKUP(E$2,SWAPLOOK,2,FALSE()),FALSE())</f>
        <v>2.471</v>
      </c>
      <c r="F347" s="40"/>
      <c r="G347" s="40"/>
      <c r="H347" s="40" t="n">
        <v>2.471</v>
      </c>
      <c r="I347" s="40" t="n">
        <v>2.536</v>
      </c>
      <c r="J347" s="40" t="n">
        <v>2.261</v>
      </c>
      <c r="K347" s="40" t="n">
        <v>2.226</v>
      </c>
      <c r="L347" s="40" t="n">
        <v>2.211</v>
      </c>
      <c r="M347" s="40" t="n">
        <v>2.2935</v>
      </c>
      <c r="N347" s="40" t="n">
        <v>2.3885</v>
      </c>
      <c r="O347" s="40" t="n">
        <v>2.406</v>
      </c>
      <c r="P347" s="40" t="s">
        <v>233</v>
      </c>
      <c r="Q347" s="38" t="s">
        <v>233</v>
      </c>
      <c r="R347" s="40" t="s">
        <v>233</v>
      </c>
      <c r="S347" s="40" t="n">
        <v>2.321</v>
      </c>
      <c r="T347" s="38" t="s">
        <v>233</v>
      </c>
      <c r="V347" s="41" t="n">
        <f aca="false">I347-$H347</f>
        <v>0.065</v>
      </c>
      <c r="W347" s="41" t="n">
        <f aca="false">J347-$H347</f>
        <v>-0.21</v>
      </c>
      <c r="X347" s="41" t="n">
        <f aca="false">K347-$H347</f>
        <v>-0.245</v>
      </c>
      <c r="Y347" s="41" t="n">
        <f aca="false">L347-$H347</f>
        <v>-0.26</v>
      </c>
      <c r="Z347" s="41" t="n">
        <f aca="false">M347-$H347</f>
        <v>-0.1775</v>
      </c>
      <c r="AA347" s="41" t="n">
        <f aca="false">N347-$H347</f>
        <v>-0.0825</v>
      </c>
      <c r="AB347" s="41" t="n">
        <f aca="false">O347-$H347</f>
        <v>-0.065</v>
      </c>
      <c r="AC347" s="41"/>
      <c r="AD347" s="41"/>
      <c r="AE347" s="41"/>
      <c r="AF347" s="41" t="n">
        <f aca="false">S347-$H347</f>
        <v>-0.15</v>
      </c>
      <c r="AG347" s="41"/>
    </row>
    <row r="348" customFormat="false" ht="12.75" hidden="false" customHeight="false" outlineLevel="0" collapsed="false">
      <c r="A348" s="39" t="n">
        <v>35787</v>
      </c>
      <c r="B348" s="40" t="s">
        <v>168</v>
      </c>
      <c r="C348" s="40" t="n">
        <f aca="false">IF(SWAPFIXED="FIXED",D348,D348-E348)</f>
        <v>-0.02</v>
      </c>
      <c r="D348" s="40" t="n">
        <f aca="false">VLOOKUP($A348,SWAPLOOK,HLOOKUP(D$2,SWAPLOOK,2,FALSE()),FALSE())</f>
        <v>2.196</v>
      </c>
      <c r="E348" s="40" t="n">
        <f aca="false">VLOOKUP($A348,SWAPLOOK,HLOOKUP(E$2,SWAPLOOK,2,FALSE()),FALSE())</f>
        <v>2.216</v>
      </c>
      <c r="F348" s="40"/>
      <c r="G348" s="40"/>
      <c r="H348" s="40" t="n">
        <v>2.216</v>
      </c>
      <c r="I348" s="40" t="n">
        <v>2.2585</v>
      </c>
      <c r="J348" s="40" t="n">
        <v>2.046</v>
      </c>
      <c r="K348" s="40" t="n">
        <v>2.016</v>
      </c>
      <c r="L348" s="40" t="n">
        <v>1.996</v>
      </c>
      <c r="M348" s="40" t="n">
        <v>2.061</v>
      </c>
      <c r="N348" s="40" t="n">
        <v>2.1435</v>
      </c>
      <c r="O348" s="40" t="n">
        <v>2.196</v>
      </c>
      <c r="P348" s="40" t="s">
        <v>233</v>
      </c>
      <c r="Q348" s="38" t="s">
        <v>233</v>
      </c>
      <c r="R348" s="40" t="s">
        <v>233</v>
      </c>
      <c r="S348" s="40" t="n">
        <v>2.106</v>
      </c>
      <c r="T348" s="38" t="s">
        <v>233</v>
      </c>
      <c r="V348" s="41" t="n">
        <f aca="false">I348-$H348</f>
        <v>0.0425</v>
      </c>
      <c r="W348" s="41" t="n">
        <f aca="false">J348-$H348</f>
        <v>-0.17</v>
      </c>
      <c r="X348" s="41" t="n">
        <f aca="false">K348-$H348</f>
        <v>-0.2</v>
      </c>
      <c r="Y348" s="41" t="n">
        <f aca="false">L348-$H348</f>
        <v>-0.22</v>
      </c>
      <c r="Z348" s="41" t="n">
        <f aca="false">M348-$H348</f>
        <v>-0.155</v>
      </c>
      <c r="AA348" s="41" t="n">
        <f aca="false">N348-$H348</f>
        <v>-0.0724999999999998</v>
      </c>
      <c r="AB348" s="41" t="n">
        <f aca="false">O348-$H348</f>
        <v>-0.02</v>
      </c>
      <c r="AC348" s="41"/>
      <c r="AD348" s="41"/>
      <c r="AE348" s="41"/>
      <c r="AF348" s="41" t="n">
        <f aca="false">S348-$H348</f>
        <v>-0.11</v>
      </c>
      <c r="AG348" s="41"/>
    </row>
    <row r="349" customFormat="false" ht="12.75" hidden="false" customHeight="false" outlineLevel="0" collapsed="false">
      <c r="A349" s="39" t="n">
        <v>35790</v>
      </c>
      <c r="B349" s="40" t="s">
        <v>168</v>
      </c>
      <c r="C349" s="40" t="n">
        <f aca="false">IF(SWAPFIXED="FIXED",D349,D349-E349)</f>
        <v>-0.04</v>
      </c>
      <c r="D349" s="40" t="n">
        <f aca="false">VLOOKUP($A349,SWAPLOOK,HLOOKUP(D$2,SWAPLOOK,2,FALSE()),FALSE())</f>
        <v>2.212</v>
      </c>
      <c r="E349" s="40" t="n">
        <f aca="false">VLOOKUP($A349,SWAPLOOK,HLOOKUP(E$2,SWAPLOOK,2,FALSE()),FALSE())</f>
        <v>2.252</v>
      </c>
      <c r="F349" s="40"/>
      <c r="G349" s="40"/>
      <c r="H349" s="40" t="n">
        <v>2.252</v>
      </c>
      <c r="I349" s="40" t="n">
        <v>2.2795</v>
      </c>
      <c r="J349" s="40" t="n">
        <v>2.062</v>
      </c>
      <c r="K349" s="40" t="n">
        <v>2.032</v>
      </c>
      <c r="L349" s="40" t="n">
        <v>2.022</v>
      </c>
      <c r="M349" s="40" t="n">
        <v>2.082</v>
      </c>
      <c r="N349" s="40" t="n">
        <v>2.177</v>
      </c>
      <c r="O349" s="40" t="n">
        <v>2.212</v>
      </c>
      <c r="P349" s="40" t="s">
        <v>233</v>
      </c>
      <c r="Q349" s="38" t="s">
        <v>233</v>
      </c>
      <c r="R349" s="40" t="s">
        <v>233</v>
      </c>
      <c r="S349" s="40" t="n">
        <v>2.072</v>
      </c>
      <c r="T349" s="38" t="s">
        <v>233</v>
      </c>
      <c r="V349" s="41" t="n">
        <f aca="false">I349-$H349</f>
        <v>0.0274999999999999</v>
      </c>
      <c r="W349" s="41" t="n">
        <f aca="false">J349-$H349</f>
        <v>-0.19</v>
      </c>
      <c r="X349" s="41" t="n">
        <f aca="false">K349-$H349</f>
        <v>-0.22</v>
      </c>
      <c r="Y349" s="41" t="n">
        <f aca="false">L349-$H349</f>
        <v>-0.23</v>
      </c>
      <c r="Z349" s="41" t="n">
        <f aca="false">M349-$H349</f>
        <v>-0.17</v>
      </c>
      <c r="AA349" s="41" t="n">
        <f aca="false">N349-$H349</f>
        <v>-0.0750000000000002</v>
      </c>
      <c r="AB349" s="41" t="n">
        <f aca="false">O349-$H349</f>
        <v>-0.04</v>
      </c>
      <c r="AC349" s="41"/>
      <c r="AD349" s="41"/>
      <c r="AE349" s="41"/>
      <c r="AF349" s="41" t="n">
        <f aca="false">S349-$H349</f>
        <v>-0.18</v>
      </c>
      <c r="AG349" s="41"/>
    </row>
    <row r="350" customFormat="false" ht="12.75" hidden="false" customHeight="false" outlineLevel="0" collapsed="false">
      <c r="A350" s="42" t="n">
        <v>35793</v>
      </c>
      <c r="B350" s="40" t="s">
        <v>168</v>
      </c>
      <c r="C350" s="40" t="n">
        <f aca="false">IF(SWAPFIXED="FIXED",D350,D350-E350)</f>
        <v>-0.0490000000000004</v>
      </c>
      <c r="D350" s="40" t="n">
        <f aca="false">VLOOKUP($A350,SWAPLOOK,HLOOKUP(D$2,SWAPLOOK,2,FALSE()),FALSE())</f>
        <v>2.26</v>
      </c>
      <c r="E350" s="40" t="n">
        <f aca="false">VLOOKUP($A350,SWAPLOOK,HLOOKUP(E$2,SWAPLOOK,2,FALSE()),FALSE())</f>
        <v>2.309</v>
      </c>
      <c r="F350" s="40"/>
      <c r="G350" s="40" t="n">
        <v>1</v>
      </c>
      <c r="H350" s="40" t="n">
        <v>2.309</v>
      </c>
      <c r="I350" s="40" t="n">
        <v>2.33718738505261</v>
      </c>
      <c r="J350" s="40" t="n">
        <v>2.11425079418197</v>
      </c>
      <c r="K350" s="40" t="n">
        <v>2.08350091957912</v>
      </c>
      <c r="L350" s="40" t="n">
        <v>2.07325096137817</v>
      </c>
      <c r="M350" s="40" t="n">
        <v>2.13475071058386</v>
      </c>
      <c r="N350" s="40" t="n">
        <v>2.23212531349288</v>
      </c>
      <c r="O350" s="40" t="n">
        <v>2.26</v>
      </c>
      <c r="P350" s="40"/>
      <c r="Q350" s="38"/>
      <c r="R350" s="40"/>
      <c r="S350" s="40" t="n">
        <v>2.12450075238292</v>
      </c>
      <c r="T350" s="38"/>
      <c r="V350" s="41" t="n">
        <f aca="false">I350-$H350</f>
        <v>0.0281873850526102</v>
      </c>
      <c r="W350" s="41" t="n">
        <f aca="false">J350-$H350</f>
        <v>-0.194749205818034</v>
      </c>
      <c r="X350" s="41" t="n">
        <f aca="false">K350-$H350</f>
        <v>-0.225499080420882</v>
      </c>
      <c r="Y350" s="41" t="n">
        <f aca="false">L350-$H350</f>
        <v>-0.235749038621831</v>
      </c>
      <c r="Z350" s="41" t="n">
        <f aca="false">M350-$H350</f>
        <v>-0.174249289416136</v>
      </c>
      <c r="AA350" s="41" t="n">
        <f aca="false">N350-$H350</f>
        <v>-0.0768746865071188</v>
      </c>
      <c r="AB350" s="41" t="n">
        <f aca="false">O350-$H350</f>
        <v>-0.0490000000000004</v>
      </c>
      <c r="AC350" s="41"/>
      <c r="AD350" s="41"/>
      <c r="AE350" s="41"/>
      <c r="AF350" s="41" t="n">
        <f aca="false">S350-$H350</f>
        <v>-0.184499247617085</v>
      </c>
      <c r="AG350" s="41"/>
    </row>
    <row r="351" customFormat="false" ht="12.75" hidden="false" customHeight="false" outlineLevel="0" collapsed="false">
      <c r="A351" s="39" t="n">
        <v>35794</v>
      </c>
      <c r="B351" s="40" t="s">
        <v>169</v>
      </c>
      <c r="C351" s="40" t="n">
        <f aca="false">IF(SWAPFIXED="FIXED",D351,D351-E351)</f>
        <v>-0.0699999999999998</v>
      </c>
      <c r="D351" s="40" t="n">
        <f aca="false">VLOOKUP($A351,SWAPLOOK,HLOOKUP(D$2,SWAPLOOK,2,FALSE()),FALSE())</f>
        <v>2.165</v>
      </c>
      <c r="E351" s="40" t="n">
        <f aca="false">VLOOKUP($A351,SWAPLOOK,HLOOKUP(E$2,SWAPLOOK,2,FALSE()),FALSE())</f>
        <v>2.235</v>
      </c>
      <c r="F351" s="40"/>
      <c r="G351" s="40"/>
      <c r="H351" s="40" t="n">
        <v>2.235</v>
      </c>
      <c r="I351" s="40" t="n">
        <v>2.3075</v>
      </c>
      <c r="J351" s="40" t="n">
        <v>2.015</v>
      </c>
      <c r="K351" s="40" t="n">
        <v>1.975</v>
      </c>
      <c r="L351" s="40" t="n">
        <v>2.055</v>
      </c>
      <c r="M351" s="40" t="n">
        <v>2.0675</v>
      </c>
      <c r="N351" s="40" t="n">
        <v>2.16</v>
      </c>
      <c r="O351" s="40" t="n">
        <v>2.165</v>
      </c>
      <c r="P351" s="40" t="s">
        <v>233</v>
      </c>
      <c r="Q351" s="38" t="s">
        <v>233</v>
      </c>
      <c r="R351" s="40" t="s">
        <v>233</v>
      </c>
      <c r="S351" s="40" t="n">
        <v>2.025</v>
      </c>
      <c r="T351" s="38" t="s">
        <v>233</v>
      </c>
      <c r="V351" s="41" t="n">
        <f aca="false">I351-$H351</f>
        <v>0.0725000000000002</v>
      </c>
      <c r="W351" s="41" t="n">
        <f aca="false">J351-$H351</f>
        <v>-0.22</v>
      </c>
      <c r="X351" s="41" t="n">
        <f aca="false">K351-$H351</f>
        <v>-0.26</v>
      </c>
      <c r="Y351" s="41" t="n">
        <f aca="false">L351-$H351</f>
        <v>-0.18</v>
      </c>
      <c r="Z351" s="41" t="n">
        <f aca="false">M351-$H351</f>
        <v>-0.1675</v>
      </c>
      <c r="AA351" s="41" t="n">
        <f aca="false">N351-$H351</f>
        <v>-0.0749999999999997</v>
      </c>
      <c r="AB351" s="41" t="n">
        <f aca="false">O351-$H351</f>
        <v>-0.0699999999999998</v>
      </c>
      <c r="AC351" s="41"/>
      <c r="AD351" s="41"/>
      <c r="AE351" s="41"/>
      <c r="AF351" s="41" t="n">
        <f aca="false">S351-$H351</f>
        <v>-0.21</v>
      </c>
      <c r="AG351" s="41"/>
    </row>
    <row r="352" customFormat="false" ht="12.75" hidden="false" customHeight="false" outlineLevel="0" collapsed="false">
      <c r="A352" s="39" t="n">
        <v>35795</v>
      </c>
      <c r="B352" s="40" t="s">
        <v>169</v>
      </c>
      <c r="C352" s="40" t="n">
        <f aca="false">IF(SWAPFIXED="FIXED",D352,D352-E352)</f>
        <v>-0.0499999999999998</v>
      </c>
      <c r="D352" s="40" t="n">
        <f aca="false">VLOOKUP($A352,SWAPLOOK,HLOOKUP(D$2,SWAPLOOK,2,FALSE()),FALSE())</f>
        <v>2.214</v>
      </c>
      <c r="E352" s="40" t="n">
        <f aca="false">VLOOKUP($A352,SWAPLOOK,HLOOKUP(E$2,SWAPLOOK,2,FALSE()),FALSE())</f>
        <v>2.264</v>
      </c>
      <c r="F352" s="40"/>
      <c r="G352" s="40"/>
      <c r="H352" s="40" t="n">
        <v>2.264</v>
      </c>
      <c r="I352" s="40" t="n">
        <v>2.3465</v>
      </c>
      <c r="J352" s="40" t="n">
        <v>2.044</v>
      </c>
      <c r="K352" s="40" t="n">
        <v>2.014</v>
      </c>
      <c r="L352" s="40" t="n">
        <v>1.894</v>
      </c>
      <c r="M352" s="40" t="n">
        <v>2.0965</v>
      </c>
      <c r="N352" s="40" t="n">
        <v>2.189</v>
      </c>
      <c r="O352" s="40" t="n">
        <v>2.214</v>
      </c>
      <c r="P352" s="40" t="s">
        <v>233</v>
      </c>
      <c r="Q352" s="38" t="s">
        <v>233</v>
      </c>
      <c r="R352" s="40" t="s">
        <v>233</v>
      </c>
      <c r="S352" s="40" t="n">
        <v>2.054</v>
      </c>
      <c r="T352" s="38" t="s">
        <v>233</v>
      </c>
      <c r="V352" s="41" t="n">
        <f aca="false">I352-$H352</f>
        <v>0.0825</v>
      </c>
      <c r="W352" s="41" t="n">
        <f aca="false">J352-$H352</f>
        <v>-0.22</v>
      </c>
      <c r="X352" s="41" t="n">
        <f aca="false">K352-$H352</f>
        <v>-0.25</v>
      </c>
      <c r="Y352" s="41" t="n">
        <f aca="false">L352-$H352</f>
        <v>-0.37</v>
      </c>
      <c r="Z352" s="41" t="n">
        <f aca="false">M352-$H352</f>
        <v>-0.1675</v>
      </c>
      <c r="AA352" s="41" t="n">
        <f aca="false">N352-$H352</f>
        <v>-0.0750000000000002</v>
      </c>
      <c r="AB352" s="41" t="n">
        <f aca="false">O352-$H352</f>
        <v>-0.0499999999999998</v>
      </c>
      <c r="AC352" s="41"/>
      <c r="AD352" s="41"/>
      <c r="AE352" s="41"/>
      <c r="AF352" s="41" t="n">
        <f aca="false">S352-$H352</f>
        <v>-0.21</v>
      </c>
      <c r="AG352" s="41"/>
    </row>
    <row r="353" customFormat="false" ht="12.75" hidden="false" customHeight="false" outlineLevel="0" collapsed="false">
      <c r="A353" s="39" t="n">
        <v>35800</v>
      </c>
      <c r="B353" s="40" t="s">
        <v>169</v>
      </c>
      <c r="C353" s="40" t="n">
        <f aca="false">IF(SWAPFIXED="FIXED",D353,D353-E353)</f>
        <v>-0.00499999999999989</v>
      </c>
      <c r="D353" s="40" t="n">
        <f aca="false">VLOOKUP($A353,SWAPLOOK,HLOOKUP(D$2,SWAPLOOK,2,FALSE()),FALSE())</f>
        <v>2.202</v>
      </c>
      <c r="E353" s="40" t="n">
        <f aca="false">VLOOKUP($A353,SWAPLOOK,HLOOKUP(E$2,SWAPLOOK,2,FALSE()),FALSE())</f>
        <v>2.207</v>
      </c>
      <c r="F353" s="40"/>
      <c r="G353" s="40"/>
      <c r="H353" s="40" t="n">
        <v>2.207</v>
      </c>
      <c r="I353" s="40" t="n">
        <v>2.297</v>
      </c>
      <c r="J353" s="40" t="n">
        <v>2.002</v>
      </c>
      <c r="K353" s="40" t="n">
        <v>1.977</v>
      </c>
      <c r="L353" s="40" t="n">
        <v>1.967</v>
      </c>
      <c r="M353" s="40" t="n">
        <v>2.052</v>
      </c>
      <c r="N353" s="40" t="n">
        <v>2.142</v>
      </c>
      <c r="O353" s="40" t="n">
        <v>2.202</v>
      </c>
      <c r="P353" s="40" t="s">
        <v>233</v>
      </c>
      <c r="Q353" s="38" t="s">
        <v>233</v>
      </c>
      <c r="R353" s="40" t="s">
        <v>233</v>
      </c>
      <c r="S353" s="40" t="n">
        <v>2.012</v>
      </c>
      <c r="T353" s="38" t="s">
        <v>233</v>
      </c>
      <c r="V353" s="41" t="n">
        <f aca="false">I353-$H353</f>
        <v>0.0899999999999999</v>
      </c>
      <c r="W353" s="41" t="n">
        <f aca="false">J353-$H353</f>
        <v>-0.205</v>
      </c>
      <c r="X353" s="41" t="n">
        <f aca="false">K353-$H353</f>
        <v>-0.23</v>
      </c>
      <c r="Y353" s="41" t="n">
        <f aca="false">L353-$H353</f>
        <v>-0.24</v>
      </c>
      <c r="Z353" s="41" t="n">
        <f aca="false">M353-$H353</f>
        <v>-0.155</v>
      </c>
      <c r="AA353" s="41" t="n">
        <f aca="false">N353-$H353</f>
        <v>-0.065</v>
      </c>
      <c r="AB353" s="41" t="n">
        <f aca="false">O353-$H353</f>
        <v>-0.00499999999999989</v>
      </c>
      <c r="AC353" s="41"/>
      <c r="AD353" s="41"/>
      <c r="AE353" s="41"/>
      <c r="AF353" s="41" t="n">
        <f aca="false">S353-$H353</f>
        <v>-0.195</v>
      </c>
      <c r="AG353" s="41"/>
    </row>
    <row r="354" customFormat="false" ht="12.75" hidden="false" customHeight="false" outlineLevel="0" collapsed="false">
      <c r="A354" s="39" t="n">
        <v>35801</v>
      </c>
      <c r="B354" s="40" t="s">
        <v>169</v>
      </c>
      <c r="C354" s="40" t="n">
        <f aca="false">IF(SWAPFIXED="FIXED",D354,D354-E354)</f>
        <v>0.0150000000000001</v>
      </c>
      <c r="D354" s="40" t="n">
        <f aca="false">VLOOKUP($A354,SWAPLOOK,HLOOKUP(D$2,SWAPLOOK,2,FALSE()),FALSE())</f>
        <v>2.197</v>
      </c>
      <c r="E354" s="40" t="n">
        <f aca="false">VLOOKUP($A354,SWAPLOOK,HLOOKUP(E$2,SWAPLOOK,2,FALSE()),FALSE())</f>
        <v>2.182</v>
      </c>
      <c r="F354" s="40"/>
      <c r="G354" s="40"/>
      <c r="H354" s="40" t="n">
        <v>2.182</v>
      </c>
      <c r="I354" s="40" t="n">
        <v>2.2645</v>
      </c>
      <c r="J354" s="40" t="n">
        <v>1.99575</v>
      </c>
      <c r="K354" s="40" t="n">
        <v>1.972</v>
      </c>
      <c r="L354" s="40" t="n">
        <v>1.9695</v>
      </c>
      <c r="M354" s="40" t="n">
        <v>2.037</v>
      </c>
      <c r="N354" s="40" t="n">
        <v>2.11825</v>
      </c>
      <c r="O354" s="40" t="n">
        <v>2.197</v>
      </c>
      <c r="P354" s="40" t="s">
        <v>233</v>
      </c>
      <c r="Q354" s="38" t="s">
        <v>233</v>
      </c>
      <c r="R354" s="40" t="s">
        <v>233</v>
      </c>
      <c r="S354" s="40" t="n">
        <v>2.00575</v>
      </c>
      <c r="T354" s="38" t="s">
        <v>233</v>
      </c>
      <c r="V354" s="41" t="n">
        <f aca="false">I354-$H354</f>
        <v>0.0825</v>
      </c>
      <c r="W354" s="41" t="n">
        <f aca="false">J354-$H354</f>
        <v>-0.18625</v>
      </c>
      <c r="X354" s="41" t="n">
        <f aca="false">K354-$H354</f>
        <v>-0.21</v>
      </c>
      <c r="Y354" s="41" t="n">
        <f aca="false">L354-$H354</f>
        <v>-0.2125</v>
      </c>
      <c r="Z354" s="41" t="n">
        <f aca="false">M354-$H354</f>
        <v>-0.145</v>
      </c>
      <c r="AA354" s="41" t="n">
        <f aca="false">N354-$H354</f>
        <v>-0.0637500000000002</v>
      </c>
      <c r="AB354" s="41" t="n">
        <f aca="false">O354-$H354</f>
        <v>0.0150000000000001</v>
      </c>
      <c r="AC354" s="41"/>
      <c r="AD354" s="41"/>
      <c r="AE354" s="41"/>
      <c r="AF354" s="41" t="n">
        <f aca="false">S354-$H354</f>
        <v>-0.17625</v>
      </c>
      <c r="AG354" s="41"/>
    </row>
    <row r="355" customFormat="false" ht="12.75" hidden="false" customHeight="false" outlineLevel="0" collapsed="false">
      <c r="A355" s="39" t="n">
        <v>35802</v>
      </c>
      <c r="B355" s="40" t="s">
        <v>169</v>
      </c>
      <c r="C355" s="40" t="n">
        <f aca="false">IF(SWAPFIXED="FIXED",D355,D355-E355)</f>
        <v>0.0600000000000001</v>
      </c>
      <c r="D355" s="40" t="n">
        <f aca="false">VLOOKUP($A355,SWAPLOOK,HLOOKUP(D$2,SWAPLOOK,2,FALSE()),FALSE())</f>
        <v>2.205</v>
      </c>
      <c r="E355" s="40" t="n">
        <f aca="false">VLOOKUP($A355,SWAPLOOK,HLOOKUP(E$2,SWAPLOOK,2,FALSE()),FALSE())</f>
        <v>2.145</v>
      </c>
      <c r="F355" s="40"/>
      <c r="G355" s="40"/>
      <c r="H355" s="40" t="n">
        <v>2.145</v>
      </c>
      <c r="I355" s="40" t="n">
        <v>2.215</v>
      </c>
      <c r="J355" s="40" t="n">
        <v>1.99</v>
      </c>
      <c r="K355" s="40" t="n">
        <v>1.98</v>
      </c>
      <c r="L355" s="40" t="n">
        <v>1.935</v>
      </c>
      <c r="M355" s="40" t="n">
        <v>2.02</v>
      </c>
      <c r="N355" s="40" t="n">
        <v>2.09</v>
      </c>
      <c r="O355" s="40" t="n">
        <v>2.205</v>
      </c>
      <c r="P355" s="40" t="s">
        <v>233</v>
      </c>
      <c r="Q355" s="38" t="s">
        <v>233</v>
      </c>
      <c r="R355" s="40" t="s">
        <v>233</v>
      </c>
      <c r="S355" s="40" t="n">
        <v>2.01</v>
      </c>
      <c r="T355" s="38" t="s">
        <v>233</v>
      </c>
      <c r="V355" s="41" t="n">
        <f aca="false">I355-$H355</f>
        <v>0.0699999999999998</v>
      </c>
      <c r="W355" s="41" t="n">
        <f aca="false">J355-$H355</f>
        <v>-0.155</v>
      </c>
      <c r="X355" s="41" t="n">
        <f aca="false">K355-$H355</f>
        <v>-0.165</v>
      </c>
      <c r="Y355" s="41" t="n">
        <f aca="false">L355-$H355</f>
        <v>-0.21</v>
      </c>
      <c r="Z355" s="41" t="n">
        <f aca="false">M355-$H355</f>
        <v>-0.125</v>
      </c>
      <c r="AA355" s="41" t="n">
        <f aca="false">N355-$H355</f>
        <v>-0.0550000000000002</v>
      </c>
      <c r="AB355" s="41" t="n">
        <f aca="false">O355-$H355</f>
        <v>0.0600000000000001</v>
      </c>
      <c r="AC355" s="41"/>
      <c r="AD355" s="41"/>
      <c r="AE355" s="41"/>
      <c r="AF355" s="41" t="n">
        <f aca="false">S355-$H355</f>
        <v>-0.135</v>
      </c>
      <c r="AG355" s="41"/>
    </row>
    <row r="356" customFormat="false" ht="12.75" hidden="false" customHeight="false" outlineLevel="0" collapsed="false">
      <c r="A356" s="39" t="n">
        <v>35803</v>
      </c>
      <c r="B356" s="40" t="s">
        <v>169</v>
      </c>
      <c r="C356" s="40" t="n">
        <f aca="false">IF(SWAPFIXED="FIXED",D356,D356-E356)</f>
        <v>0.0699999999999998</v>
      </c>
      <c r="D356" s="40" t="n">
        <f aca="false">VLOOKUP($A356,SWAPLOOK,HLOOKUP(D$2,SWAPLOOK,2,FALSE()),FALSE())</f>
        <v>2.116</v>
      </c>
      <c r="E356" s="40" t="n">
        <f aca="false">VLOOKUP($A356,SWAPLOOK,HLOOKUP(E$2,SWAPLOOK,2,FALSE()),FALSE())</f>
        <v>2.046</v>
      </c>
      <c r="F356" s="40"/>
      <c r="G356" s="40"/>
      <c r="H356" s="40" t="n">
        <v>2.046</v>
      </c>
      <c r="I356" s="40" t="n">
        <v>2.1085</v>
      </c>
      <c r="J356" s="40" t="n">
        <v>1.901</v>
      </c>
      <c r="K356" s="40" t="n">
        <v>1.891</v>
      </c>
      <c r="L356" s="40" t="n">
        <v>1.881</v>
      </c>
      <c r="M356" s="40" t="n">
        <v>1.926</v>
      </c>
      <c r="N356" s="40" t="n">
        <v>1.9935</v>
      </c>
      <c r="O356" s="40" t="n">
        <v>2.116</v>
      </c>
      <c r="P356" s="40" t="s">
        <v>233</v>
      </c>
      <c r="Q356" s="38" t="s">
        <v>233</v>
      </c>
      <c r="R356" s="40" t="s">
        <v>233</v>
      </c>
      <c r="S356" s="40" t="n">
        <v>1.921</v>
      </c>
      <c r="T356" s="38" t="s">
        <v>233</v>
      </c>
      <c r="V356" s="41" t="n">
        <f aca="false">I356-$H356</f>
        <v>0.0625</v>
      </c>
      <c r="W356" s="41" t="n">
        <f aca="false">J356-$H356</f>
        <v>-0.145</v>
      </c>
      <c r="X356" s="41" t="n">
        <f aca="false">K356-$H356</f>
        <v>-0.155</v>
      </c>
      <c r="Y356" s="41" t="n">
        <f aca="false">L356-$H356</f>
        <v>-0.165</v>
      </c>
      <c r="Z356" s="41" t="n">
        <f aca="false">M356-$H356</f>
        <v>-0.12</v>
      </c>
      <c r="AA356" s="41" t="n">
        <f aca="false">N356-$H356</f>
        <v>-0.0525</v>
      </c>
      <c r="AB356" s="41" t="n">
        <f aca="false">O356-$H356</f>
        <v>0.0699999999999998</v>
      </c>
      <c r="AC356" s="41"/>
      <c r="AD356" s="41"/>
      <c r="AE356" s="41"/>
      <c r="AF356" s="41" t="n">
        <f aca="false">S356-$H356</f>
        <v>-0.125</v>
      </c>
      <c r="AG356" s="41"/>
    </row>
    <row r="357" customFormat="false" ht="12.75" hidden="false" customHeight="false" outlineLevel="0" collapsed="false">
      <c r="A357" s="39" t="n">
        <v>35804</v>
      </c>
      <c r="B357" s="40" t="s">
        <v>169</v>
      </c>
      <c r="C357" s="40" t="n">
        <f aca="false">IF(SWAPFIXED="FIXED",D357,D357-E357)</f>
        <v>0.065</v>
      </c>
      <c r="D357" s="40" t="n">
        <f aca="false">VLOOKUP($A357,SWAPLOOK,HLOOKUP(D$2,SWAPLOOK,2,FALSE()),FALSE())</f>
        <v>2.111</v>
      </c>
      <c r="E357" s="40" t="n">
        <f aca="false">VLOOKUP($A357,SWAPLOOK,HLOOKUP(E$2,SWAPLOOK,2,FALSE()),FALSE())</f>
        <v>2.046</v>
      </c>
      <c r="F357" s="40"/>
      <c r="G357" s="40"/>
      <c r="H357" s="40" t="n">
        <v>2.046</v>
      </c>
      <c r="I357" s="40" t="n">
        <v>2.121</v>
      </c>
      <c r="J357" s="40" t="n">
        <v>1.901</v>
      </c>
      <c r="K357" s="40" t="n">
        <v>1.886</v>
      </c>
      <c r="L357" s="40" t="n">
        <v>1.911</v>
      </c>
      <c r="M357" s="40" t="n">
        <v>1.93225</v>
      </c>
      <c r="N357" s="40" t="n">
        <v>1.99975</v>
      </c>
      <c r="O357" s="40" t="n">
        <v>2.111</v>
      </c>
      <c r="P357" s="40" t="s">
        <v>233</v>
      </c>
      <c r="Q357" s="38" t="s">
        <v>233</v>
      </c>
      <c r="R357" s="40" t="s">
        <v>233</v>
      </c>
      <c r="S357" s="40" t="n">
        <v>1.921</v>
      </c>
      <c r="T357" s="38" t="s">
        <v>233</v>
      </c>
      <c r="V357" s="41" t="n">
        <f aca="false">I357-$H357</f>
        <v>0.0750000000000002</v>
      </c>
      <c r="W357" s="41" t="n">
        <f aca="false">J357-$H357</f>
        <v>-0.145</v>
      </c>
      <c r="X357" s="41" t="n">
        <f aca="false">K357-$H357</f>
        <v>-0.16</v>
      </c>
      <c r="Y357" s="41" t="n">
        <f aca="false">L357-$H357</f>
        <v>-0.135</v>
      </c>
      <c r="Z357" s="41" t="n">
        <f aca="false">M357-$H357</f>
        <v>-0.11375</v>
      </c>
      <c r="AA357" s="41" t="n">
        <f aca="false">N357-$H357</f>
        <v>-0.0462499999999999</v>
      </c>
      <c r="AB357" s="41" t="n">
        <f aca="false">O357-$H357</f>
        <v>0.065</v>
      </c>
      <c r="AC357" s="41"/>
      <c r="AD357" s="41"/>
      <c r="AE357" s="41"/>
      <c r="AF357" s="41" t="n">
        <f aca="false">S357-$H357</f>
        <v>-0.125</v>
      </c>
      <c r="AG357" s="41"/>
    </row>
    <row r="358" customFormat="false" ht="12.75" hidden="false" customHeight="false" outlineLevel="0" collapsed="false">
      <c r="A358" s="39" t="n">
        <v>35807</v>
      </c>
      <c r="B358" s="40" t="s">
        <v>169</v>
      </c>
      <c r="C358" s="40" t="n">
        <f aca="false">IF(SWAPFIXED="FIXED",D358,D358-E358)</f>
        <v>0.1</v>
      </c>
      <c r="D358" s="40" t="n">
        <f aca="false">VLOOKUP($A358,SWAPLOOK,HLOOKUP(D$2,SWAPLOOK,2,FALSE()),FALSE())</f>
        <v>2.102</v>
      </c>
      <c r="E358" s="40" t="n">
        <f aca="false">VLOOKUP($A358,SWAPLOOK,HLOOKUP(E$2,SWAPLOOK,2,FALSE()),FALSE())</f>
        <v>2.002</v>
      </c>
      <c r="F358" s="40"/>
      <c r="G358" s="40"/>
      <c r="H358" s="40" t="n">
        <v>2.002</v>
      </c>
      <c r="I358" s="40" t="n">
        <v>2.0795</v>
      </c>
      <c r="J358" s="40" t="n">
        <v>1.8645</v>
      </c>
      <c r="K358" s="40" t="n">
        <v>1.852</v>
      </c>
      <c r="L358" s="40" t="n">
        <v>1.837</v>
      </c>
      <c r="M358" s="40" t="n">
        <v>1.902</v>
      </c>
      <c r="N358" s="40" t="n">
        <v>1.96325</v>
      </c>
      <c r="O358" s="40" t="n">
        <v>2.102</v>
      </c>
      <c r="P358" s="40" t="s">
        <v>233</v>
      </c>
      <c r="Q358" s="38" t="s">
        <v>233</v>
      </c>
      <c r="R358" s="40" t="s">
        <v>233</v>
      </c>
      <c r="S358" s="40" t="n">
        <v>1.8845</v>
      </c>
      <c r="T358" s="38" t="s">
        <v>233</v>
      </c>
      <c r="V358" s="41" t="n">
        <f aca="false">I358-$H358</f>
        <v>0.0775000000000001</v>
      </c>
      <c r="W358" s="41" t="n">
        <f aca="false">J358-$H358</f>
        <v>-0.1375</v>
      </c>
      <c r="X358" s="41" t="n">
        <f aca="false">K358-$H358</f>
        <v>-0.15</v>
      </c>
      <c r="Y358" s="41" t="n">
        <f aca="false">L358-$H358</f>
        <v>-0.165</v>
      </c>
      <c r="Z358" s="41" t="n">
        <f aca="false">M358-$H358</f>
        <v>-0.1</v>
      </c>
      <c r="AA358" s="41" t="n">
        <f aca="false">N358-$H358</f>
        <v>-0.0387500000000001</v>
      </c>
      <c r="AB358" s="41" t="n">
        <f aca="false">O358-$H358</f>
        <v>0.1</v>
      </c>
      <c r="AC358" s="41"/>
      <c r="AD358" s="41"/>
      <c r="AE358" s="41"/>
      <c r="AF358" s="41" t="n">
        <f aca="false">S358-$H358</f>
        <v>-0.1175</v>
      </c>
      <c r="AG358" s="41"/>
    </row>
    <row r="359" customFormat="false" ht="12.75" hidden="false" customHeight="false" outlineLevel="0" collapsed="false">
      <c r="A359" s="39" t="n">
        <v>35808</v>
      </c>
      <c r="B359" s="40" t="s">
        <v>169</v>
      </c>
      <c r="C359" s="40" t="n">
        <f aca="false">IF(SWAPFIXED="FIXED",D359,D359-E359)</f>
        <v>0.1275</v>
      </c>
      <c r="D359" s="40" t="n">
        <f aca="false">VLOOKUP($A359,SWAPLOOK,HLOOKUP(D$2,SWAPLOOK,2,FALSE()),FALSE())</f>
        <v>2.1415</v>
      </c>
      <c r="E359" s="40" t="n">
        <f aca="false">VLOOKUP($A359,SWAPLOOK,HLOOKUP(E$2,SWAPLOOK,2,FALSE()),FALSE())</f>
        <v>2.014</v>
      </c>
      <c r="F359" s="40"/>
      <c r="G359" s="40"/>
      <c r="H359" s="40" t="n">
        <v>2.014</v>
      </c>
      <c r="I359" s="40" t="n">
        <v>2.0865</v>
      </c>
      <c r="J359" s="40" t="n">
        <v>1.874</v>
      </c>
      <c r="K359" s="40" t="n">
        <v>1.8615</v>
      </c>
      <c r="L359" s="40" t="n">
        <v>1.849</v>
      </c>
      <c r="M359" s="40" t="n">
        <v>1.909</v>
      </c>
      <c r="N359" s="40" t="n">
        <v>1.97525</v>
      </c>
      <c r="O359" s="40" t="n">
        <v>2.1415</v>
      </c>
      <c r="P359" s="40" t="s">
        <v>233</v>
      </c>
      <c r="Q359" s="38" t="s">
        <v>233</v>
      </c>
      <c r="R359" s="40" t="s">
        <v>233</v>
      </c>
      <c r="S359" s="40" t="n">
        <v>1.894</v>
      </c>
      <c r="T359" s="38" t="s">
        <v>233</v>
      </c>
      <c r="V359" s="41" t="n">
        <f aca="false">I359-$H359</f>
        <v>0.0724999999999998</v>
      </c>
      <c r="W359" s="41" t="n">
        <f aca="false">J359-$H359</f>
        <v>-0.14</v>
      </c>
      <c r="X359" s="41" t="n">
        <f aca="false">K359-$H359</f>
        <v>-0.1525</v>
      </c>
      <c r="Y359" s="41" t="n">
        <f aca="false">L359-$H359</f>
        <v>-0.165</v>
      </c>
      <c r="Z359" s="41" t="n">
        <f aca="false">M359-$H359</f>
        <v>-0.105</v>
      </c>
      <c r="AA359" s="41" t="n">
        <f aca="false">N359-$H359</f>
        <v>-0.0387500000000001</v>
      </c>
      <c r="AB359" s="41" t="n">
        <f aca="false">O359-$H359</f>
        <v>0.1275</v>
      </c>
      <c r="AC359" s="41"/>
      <c r="AD359" s="41"/>
      <c r="AE359" s="41"/>
      <c r="AF359" s="41" t="n">
        <f aca="false">S359-$H359</f>
        <v>-0.12</v>
      </c>
      <c r="AG359" s="41"/>
    </row>
    <row r="360" customFormat="false" ht="12.75" hidden="false" customHeight="false" outlineLevel="0" collapsed="false">
      <c r="A360" s="39" t="n">
        <v>35809</v>
      </c>
      <c r="B360" s="40" t="s">
        <v>169</v>
      </c>
      <c r="C360" s="40" t="n">
        <f aca="false">IF(SWAPFIXED="FIXED",D360,D360-E360)</f>
        <v>0.1675</v>
      </c>
      <c r="D360" s="40" t="n">
        <f aca="false">VLOOKUP($A360,SWAPLOOK,HLOOKUP(D$2,SWAPLOOK,2,FALSE()),FALSE())</f>
        <v>2.1835</v>
      </c>
      <c r="E360" s="40" t="n">
        <f aca="false">VLOOKUP($A360,SWAPLOOK,HLOOKUP(E$2,SWAPLOOK,2,FALSE()),FALSE())</f>
        <v>2.016</v>
      </c>
      <c r="F360" s="40"/>
      <c r="G360" s="40"/>
      <c r="H360" s="40" t="n">
        <v>2.016</v>
      </c>
      <c r="I360" s="40" t="n">
        <v>2.0935</v>
      </c>
      <c r="J360" s="40" t="n">
        <v>1.876</v>
      </c>
      <c r="K360" s="40" t="n">
        <v>1.8685</v>
      </c>
      <c r="L360" s="40" t="n">
        <v>1.846</v>
      </c>
      <c r="M360" s="40" t="n">
        <v>1.911</v>
      </c>
      <c r="N360" s="40" t="n">
        <v>1.976</v>
      </c>
      <c r="O360" s="40" t="n">
        <v>2.1835</v>
      </c>
      <c r="P360" s="40" t="s">
        <v>233</v>
      </c>
      <c r="Q360" s="38" t="s">
        <v>233</v>
      </c>
      <c r="R360" s="40" t="s">
        <v>233</v>
      </c>
      <c r="S360" s="40" t="n">
        <v>1.896</v>
      </c>
      <c r="T360" s="38" t="s">
        <v>233</v>
      </c>
      <c r="V360" s="41" t="n">
        <f aca="false">I360-$H360</f>
        <v>0.0775000000000001</v>
      </c>
      <c r="W360" s="41" t="n">
        <f aca="false">J360-$H360</f>
        <v>-0.14</v>
      </c>
      <c r="X360" s="41" t="n">
        <f aca="false">K360-$H360</f>
        <v>-0.1475</v>
      </c>
      <c r="Y360" s="41" t="n">
        <f aca="false">L360-$H360</f>
        <v>-0.17</v>
      </c>
      <c r="Z360" s="41" t="n">
        <f aca="false">M360-$H360</f>
        <v>-0.105</v>
      </c>
      <c r="AA360" s="41" t="n">
        <f aca="false">N360-$H360</f>
        <v>-0.04</v>
      </c>
      <c r="AB360" s="41" t="n">
        <f aca="false">O360-$H360</f>
        <v>0.1675</v>
      </c>
      <c r="AC360" s="41"/>
      <c r="AD360" s="41"/>
      <c r="AE360" s="41"/>
      <c r="AF360" s="41" t="n">
        <f aca="false">S360-$H360</f>
        <v>-0.12</v>
      </c>
      <c r="AG360" s="41"/>
    </row>
    <row r="361" customFormat="false" ht="12.75" hidden="false" customHeight="false" outlineLevel="0" collapsed="false">
      <c r="A361" s="39" t="n">
        <v>35810</v>
      </c>
      <c r="B361" s="40" t="s">
        <v>169</v>
      </c>
      <c r="C361" s="40" t="n">
        <f aca="false">IF(SWAPFIXED="FIXED",D361,D361-E361)</f>
        <v>0.18</v>
      </c>
      <c r="D361" s="40" t="n">
        <f aca="false">VLOOKUP($A361,SWAPLOOK,HLOOKUP(D$2,SWAPLOOK,2,FALSE()),FALSE())</f>
        <v>2.274</v>
      </c>
      <c r="E361" s="40" t="n">
        <f aca="false">VLOOKUP($A361,SWAPLOOK,HLOOKUP(E$2,SWAPLOOK,2,FALSE()),FALSE())</f>
        <v>2.094</v>
      </c>
      <c r="F361" s="40"/>
      <c r="G361" s="40"/>
      <c r="H361" s="40" t="n">
        <v>2.094</v>
      </c>
      <c r="I361" s="40" t="n">
        <v>2.1665</v>
      </c>
      <c r="J361" s="40" t="n">
        <v>1.9415</v>
      </c>
      <c r="K361" s="40" t="n">
        <v>1.924</v>
      </c>
      <c r="L361" s="40" t="n">
        <v>1.904</v>
      </c>
      <c r="M361" s="40" t="n">
        <v>1.984</v>
      </c>
      <c r="N361" s="40" t="n">
        <v>2.0565</v>
      </c>
      <c r="O361" s="40" t="n">
        <v>2.274</v>
      </c>
      <c r="P361" s="40" t="s">
        <v>233</v>
      </c>
      <c r="Q361" s="38" t="s">
        <v>233</v>
      </c>
      <c r="R361" s="40" t="s">
        <v>233</v>
      </c>
      <c r="S361" s="40" t="n">
        <v>1.9615</v>
      </c>
      <c r="T361" s="38" t="s">
        <v>233</v>
      </c>
      <c r="V361" s="41" t="n">
        <f aca="false">I361-$H361</f>
        <v>0.0724999999999998</v>
      </c>
      <c r="W361" s="41" t="n">
        <f aca="false">J361-$H361</f>
        <v>-0.1525</v>
      </c>
      <c r="X361" s="41" t="n">
        <f aca="false">K361-$H361</f>
        <v>-0.17</v>
      </c>
      <c r="Y361" s="41" t="n">
        <f aca="false">L361-$H361</f>
        <v>-0.19</v>
      </c>
      <c r="Z361" s="41" t="n">
        <f aca="false">M361-$H361</f>
        <v>-0.11</v>
      </c>
      <c r="AA361" s="41" t="n">
        <f aca="false">N361-$H361</f>
        <v>-0.0375000000000001</v>
      </c>
      <c r="AB361" s="41" t="n">
        <f aca="false">O361-$H361</f>
        <v>0.18</v>
      </c>
      <c r="AC361" s="41"/>
      <c r="AD361" s="41"/>
      <c r="AE361" s="41"/>
      <c r="AF361" s="41" t="n">
        <f aca="false">S361-$H361</f>
        <v>-0.1325</v>
      </c>
      <c r="AG361" s="41"/>
    </row>
    <row r="362" customFormat="false" ht="12.75" hidden="false" customHeight="false" outlineLevel="0" collapsed="false">
      <c r="A362" s="39" t="n">
        <v>35811</v>
      </c>
      <c r="B362" s="40" t="s">
        <v>169</v>
      </c>
      <c r="C362" s="40" t="n">
        <f aca="false">IF(SWAPFIXED="FIXED",D362,D362-E362)</f>
        <v>0.19</v>
      </c>
      <c r="D362" s="40" t="n">
        <f aca="false">VLOOKUP($A362,SWAPLOOK,HLOOKUP(D$2,SWAPLOOK,2,FALSE()),FALSE())</f>
        <v>2.366</v>
      </c>
      <c r="E362" s="40" t="n">
        <f aca="false">VLOOKUP($A362,SWAPLOOK,HLOOKUP(E$2,SWAPLOOK,2,FALSE()),FALSE())</f>
        <v>2.176</v>
      </c>
      <c r="F362" s="40"/>
      <c r="G362" s="40"/>
      <c r="H362" s="40" t="n">
        <v>2.176</v>
      </c>
      <c r="I362" s="40" t="n">
        <v>2.2485</v>
      </c>
      <c r="J362" s="40" t="n">
        <v>2.011</v>
      </c>
      <c r="K362" s="40" t="n">
        <v>2.011</v>
      </c>
      <c r="L362" s="40" t="n">
        <v>1.956</v>
      </c>
      <c r="M362" s="40" t="n">
        <v>2.061</v>
      </c>
      <c r="N362" s="40" t="n">
        <v>2.131</v>
      </c>
      <c r="O362" s="40" t="n">
        <v>2.366</v>
      </c>
      <c r="P362" s="40" t="s">
        <v>233</v>
      </c>
      <c r="Q362" s="38" t="s">
        <v>233</v>
      </c>
      <c r="R362" s="40" t="s">
        <v>233</v>
      </c>
      <c r="S362" s="40" t="n">
        <v>2.031</v>
      </c>
      <c r="T362" s="38" t="s">
        <v>233</v>
      </c>
      <c r="V362" s="41" t="n">
        <f aca="false">I362-$H362</f>
        <v>0.0724999999999998</v>
      </c>
      <c r="W362" s="41" t="n">
        <f aca="false">J362-$H362</f>
        <v>-0.165</v>
      </c>
      <c r="X362" s="41" t="n">
        <f aca="false">K362-$H362</f>
        <v>-0.165</v>
      </c>
      <c r="Y362" s="41" t="n">
        <f aca="false">L362-$H362</f>
        <v>-0.22</v>
      </c>
      <c r="Z362" s="41" t="n">
        <f aca="false">M362-$H362</f>
        <v>-0.115</v>
      </c>
      <c r="AA362" s="41" t="n">
        <f aca="false">N362-$H362</f>
        <v>-0.0449999999999999</v>
      </c>
      <c r="AB362" s="41" t="n">
        <f aca="false">O362-$H362</f>
        <v>0.19</v>
      </c>
      <c r="AC362" s="41"/>
      <c r="AD362" s="41"/>
      <c r="AE362" s="41"/>
      <c r="AF362" s="41" t="n">
        <f aca="false">S362-$H362</f>
        <v>-0.145</v>
      </c>
      <c r="AG362" s="41"/>
    </row>
    <row r="363" customFormat="false" ht="12.75" hidden="false" customHeight="false" outlineLevel="0" collapsed="false">
      <c r="A363" s="39" t="n">
        <v>35815</v>
      </c>
      <c r="B363" s="40" t="s">
        <v>169</v>
      </c>
      <c r="C363" s="40" t="n">
        <f aca="false">IF(SWAPFIXED="FIXED",D363,D363-E363)</f>
        <v>0.1575</v>
      </c>
      <c r="D363" s="40" t="n">
        <f aca="false">VLOOKUP($A363,SWAPLOOK,HLOOKUP(D$2,SWAPLOOK,2,FALSE()),FALSE())</f>
        <v>2.2725</v>
      </c>
      <c r="E363" s="40" t="n">
        <f aca="false">VLOOKUP($A363,SWAPLOOK,HLOOKUP(E$2,SWAPLOOK,2,FALSE()),FALSE())</f>
        <v>2.115</v>
      </c>
      <c r="F363" s="40"/>
      <c r="G363" s="40"/>
      <c r="H363" s="40" t="n">
        <v>2.115</v>
      </c>
      <c r="I363" s="40" t="n">
        <v>2.18</v>
      </c>
      <c r="J363" s="40" t="n">
        <v>1.9575</v>
      </c>
      <c r="K363" s="40" t="n">
        <v>1.94</v>
      </c>
      <c r="L363" s="40" t="n">
        <v>1.89</v>
      </c>
      <c r="M363" s="40" t="n">
        <v>1.9975</v>
      </c>
      <c r="N363" s="40" t="n">
        <v>2.075</v>
      </c>
      <c r="O363" s="40" t="n">
        <v>2.2725</v>
      </c>
      <c r="P363" s="40" t="s">
        <v>233</v>
      </c>
      <c r="Q363" s="38" t="s">
        <v>233</v>
      </c>
      <c r="R363" s="40" t="s">
        <v>233</v>
      </c>
      <c r="S363" s="40" t="n">
        <v>1.9775</v>
      </c>
      <c r="T363" s="38" t="s">
        <v>233</v>
      </c>
      <c r="V363" s="41" t="n">
        <f aca="false">I363-$H363</f>
        <v>0.065</v>
      </c>
      <c r="W363" s="41" t="n">
        <f aca="false">J363-$H363</f>
        <v>-0.1575</v>
      </c>
      <c r="X363" s="41" t="n">
        <f aca="false">K363-$H363</f>
        <v>-0.175</v>
      </c>
      <c r="Y363" s="41" t="n">
        <f aca="false">L363-$H363</f>
        <v>-0.225</v>
      </c>
      <c r="Z363" s="41" t="n">
        <f aca="false">M363-$H363</f>
        <v>-0.1175</v>
      </c>
      <c r="AA363" s="41" t="n">
        <f aca="false">N363-$H363</f>
        <v>-0.04</v>
      </c>
      <c r="AB363" s="41" t="n">
        <f aca="false">O363-$H363</f>
        <v>0.1575</v>
      </c>
      <c r="AC363" s="41"/>
      <c r="AD363" s="41"/>
      <c r="AE363" s="41"/>
      <c r="AF363" s="41" t="n">
        <f aca="false">S363-$H363</f>
        <v>-0.1375</v>
      </c>
      <c r="AG363" s="41"/>
    </row>
    <row r="364" customFormat="false" ht="12.75" hidden="false" customHeight="false" outlineLevel="0" collapsed="false">
      <c r="A364" s="39" t="n">
        <v>35816</v>
      </c>
      <c r="B364" s="40" t="s">
        <v>169</v>
      </c>
      <c r="C364" s="40" t="n">
        <f aca="false">IF(SWAPFIXED="FIXED",D364,D364-E364)</f>
        <v>0.1075</v>
      </c>
      <c r="D364" s="40" t="n">
        <f aca="false">VLOOKUP($A364,SWAPLOOK,HLOOKUP(D$2,SWAPLOOK,2,FALSE()),FALSE())</f>
        <v>2.1915</v>
      </c>
      <c r="E364" s="40" t="n">
        <f aca="false">VLOOKUP($A364,SWAPLOOK,HLOOKUP(E$2,SWAPLOOK,2,FALSE()),FALSE())</f>
        <v>2.084</v>
      </c>
      <c r="F364" s="40"/>
      <c r="G364" s="40"/>
      <c r="H364" s="40" t="n">
        <v>2.084</v>
      </c>
      <c r="I364" s="40" t="n">
        <v>2.1465</v>
      </c>
      <c r="J364" s="40" t="n">
        <v>1.934</v>
      </c>
      <c r="K364" s="40" t="n">
        <v>1.9215</v>
      </c>
      <c r="L364" s="40" t="n">
        <v>1.844</v>
      </c>
      <c r="M364" s="40" t="n">
        <v>1.9815</v>
      </c>
      <c r="N364" s="40" t="n">
        <v>2.0515</v>
      </c>
      <c r="O364" s="40" t="n">
        <v>2.1915</v>
      </c>
      <c r="P364" s="40" t="s">
        <v>233</v>
      </c>
      <c r="Q364" s="38" t="s">
        <v>233</v>
      </c>
      <c r="R364" s="40" t="s">
        <v>233</v>
      </c>
      <c r="S364" s="40" t="n">
        <v>1.954</v>
      </c>
      <c r="T364" s="38" t="s">
        <v>233</v>
      </c>
      <c r="V364" s="41" t="n">
        <f aca="false">I364-$H364</f>
        <v>0.0625</v>
      </c>
      <c r="W364" s="41" t="n">
        <f aca="false">J364-$H364</f>
        <v>-0.15</v>
      </c>
      <c r="X364" s="41" t="n">
        <f aca="false">K364-$H364</f>
        <v>-0.1625</v>
      </c>
      <c r="Y364" s="41" t="n">
        <f aca="false">L364-$H364</f>
        <v>-0.24</v>
      </c>
      <c r="Z364" s="41" t="n">
        <f aca="false">M364-$H364</f>
        <v>-0.1025</v>
      </c>
      <c r="AA364" s="41" t="n">
        <f aca="false">N364-$H364</f>
        <v>-0.0325000000000002</v>
      </c>
      <c r="AB364" s="41" t="n">
        <f aca="false">O364-$H364</f>
        <v>0.1075</v>
      </c>
      <c r="AC364" s="41"/>
      <c r="AD364" s="41"/>
      <c r="AE364" s="41"/>
      <c r="AF364" s="41" t="n">
        <f aca="false">S364-$H364</f>
        <v>-0.13</v>
      </c>
      <c r="AG364" s="41"/>
    </row>
    <row r="365" customFormat="false" ht="12.75" hidden="false" customHeight="false" outlineLevel="0" collapsed="false">
      <c r="A365" s="39" t="n">
        <v>35817</v>
      </c>
      <c r="B365" s="40" t="s">
        <v>169</v>
      </c>
      <c r="C365" s="40" t="n">
        <f aca="false">IF(SWAPFIXED="FIXED",D365,D365-E365)</f>
        <v>0.0549999999999997</v>
      </c>
      <c r="D365" s="40" t="n">
        <f aca="false">VLOOKUP($A365,SWAPLOOK,HLOOKUP(D$2,SWAPLOOK,2,FALSE()),FALSE())</f>
        <v>2.215</v>
      </c>
      <c r="E365" s="40" t="n">
        <f aca="false">VLOOKUP($A365,SWAPLOOK,HLOOKUP(E$2,SWAPLOOK,2,FALSE()),FALSE())</f>
        <v>2.16</v>
      </c>
      <c r="F365" s="40"/>
      <c r="G365" s="40"/>
      <c r="H365" s="40" t="n">
        <v>2.16</v>
      </c>
      <c r="I365" s="40" t="n">
        <v>2.22</v>
      </c>
      <c r="J365" s="40" t="n">
        <v>1.96</v>
      </c>
      <c r="K365" s="40" t="n">
        <v>1.945</v>
      </c>
      <c r="L365" s="40" t="n">
        <v>1.85</v>
      </c>
      <c r="M365" s="40" t="n">
        <v>2.0475</v>
      </c>
      <c r="N365" s="40" t="n">
        <v>2.12</v>
      </c>
      <c r="O365" s="40" t="n">
        <v>2.215</v>
      </c>
      <c r="P365" s="40" t="s">
        <v>233</v>
      </c>
      <c r="Q365" s="38" t="s">
        <v>233</v>
      </c>
      <c r="R365" s="40" t="s">
        <v>233</v>
      </c>
      <c r="S365" s="40" t="n">
        <v>1.98</v>
      </c>
      <c r="T365" s="38" t="s">
        <v>233</v>
      </c>
      <c r="V365" s="41" t="n">
        <f aca="false">I365-$H365</f>
        <v>0.0600000000000001</v>
      </c>
      <c r="W365" s="41" t="n">
        <f aca="false">J365-$H365</f>
        <v>-0.2</v>
      </c>
      <c r="X365" s="41" t="n">
        <f aca="false">K365-$H365</f>
        <v>-0.215</v>
      </c>
      <c r="Y365" s="41" t="n">
        <f aca="false">L365-$H365</f>
        <v>-0.31</v>
      </c>
      <c r="Z365" s="41" t="n">
        <f aca="false">M365-$H365</f>
        <v>-0.1125</v>
      </c>
      <c r="AA365" s="41" t="n">
        <f aca="false">N365-$H365</f>
        <v>-0.04</v>
      </c>
      <c r="AB365" s="41" t="n">
        <f aca="false">O365-$H365</f>
        <v>0.0549999999999997</v>
      </c>
      <c r="AC365" s="41"/>
      <c r="AD365" s="41"/>
      <c r="AE365" s="41"/>
      <c r="AF365" s="41" t="n">
        <f aca="false">S365-$H365</f>
        <v>-0.18</v>
      </c>
      <c r="AG365" s="41"/>
    </row>
    <row r="366" customFormat="false" ht="12.75" hidden="false" customHeight="false" outlineLevel="0" collapsed="false">
      <c r="A366" s="39" t="n">
        <v>35818</v>
      </c>
      <c r="B366" s="40" t="s">
        <v>169</v>
      </c>
      <c r="C366" s="40" t="n">
        <f aca="false">IF(SWAPFIXED="FIXED",D366,D366-E366)</f>
        <v>0.0750000000000002</v>
      </c>
      <c r="D366" s="40" t="n">
        <f aca="false">VLOOKUP($A366,SWAPLOOK,HLOOKUP(D$2,SWAPLOOK,2,FALSE()),FALSE())</f>
        <v>2.192</v>
      </c>
      <c r="E366" s="40" t="n">
        <f aca="false">VLOOKUP($A366,SWAPLOOK,HLOOKUP(E$2,SWAPLOOK,2,FALSE()),FALSE())</f>
        <v>2.117</v>
      </c>
      <c r="F366" s="40"/>
      <c r="G366" s="40"/>
      <c r="H366" s="40" t="n">
        <v>2.117</v>
      </c>
      <c r="I366" s="40" t="n">
        <v>2.1645</v>
      </c>
      <c r="J366" s="40" t="n">
        <v>1.942</v>
      </c>
      <c r="K366" s="40" t="n">
        <v>1.907</v>
      </c>
      <c r="L366" s="40" t="n">
        <v>1.767</v>
      </c>
      <c r="M366" s="40" t="n">
        <v>1.9995</v>
      </c>
      <c r="N366" s="40" t="n">
        <v>2.08325</v>
      </c>
      <c r="O366" s="40" t="n">
        <v>2.192</v>
      </c>
      <c r="P366" s="40" t="s">
        <v>233</v>
      </c>
      <c r="Q366" s="38" t="s">
        <v>233</v>
      </c>
      <c r="R366" s="40" t="s">
        <v>233</v>
      </c>
      <c r="S366" s="40" t="n">
        <v>1.962</v>
      </c>
      <c r="T366" s="38" t="s">
        <v>233</v>
      </c>
      <c r="V366" s="41" t="n">
        <f aca="false">I366-$H366</f>
        <v>0.0474999999999999</v>
      </c>
      <c r="W366" s="41" t="n">
        <f aca="false">J366-$H366</f>
        <v>-0.175</v>
      </c>
      <c r="X366" s="41" t="n">
        <f aca="false">K366-$H366</f>
        <v>-0.21</v>
      </c>
      <c r="Y366" s="41" t="n">
        <f aca="false">L366-$H366</f>
        <v>-0.35</v>
      </c>
      <c r="Z366" s="41" t="n">
        <f aca="false">M366-$H366</f>
        <v>-0.1175</v>
      </c>
      <c r="AA366" s="41" t="n">
        <f aca="false">N366-$H366</f>
        <v>-0.03375</v>
      </c>
      <c r="AB366" s="41" t="n">
        <f aca="false">O366-$H366</f>
        <v>0.0750000000000002</v>
      </c>
      <c r="AC366" s="41"/>
      <c r="AD366" s="41"/>
      <c r="AE366" s="41"/>
      <c r="AF366" s="41" t="n">
        <f aca="false">S366-$H366</f>
        <v>-0.155</v>
      </c>
      <c r="AG366" s="41"/>
    </row>
    <row r="367" customFormat="false" ht="12.75" hidden="false" customHeight="false" outlineLevel="0" collapsed="false">
      <c r="A367" s="39" t="n">
        <v>35821</v>
      </c>
      <c r="B367" s="40" t="s">
        <v>169</v>
      </c>
      <c r="C367" s="40" t="n">
        <f aca="false">IF(SWAPFIXED="FIXED",D367,D367-E367)</f>
        <v>0.0425</v>
      </c>
      <c r="D367" s="40" t="n">
        <f aca="false">VLOOKUP($A367,SWAPLOOK,HLOOKUP(D$2,SWAPLOOK,2,FALSE()),FALSE())</f>
        <v>2.1065</v>
      </c>
      <c r="E367" s="40" t="n">
        <f aca="false">VLOOKUP($A367,SWAPLOOK,HLOOKUP(E$2,SWAPLOOK,2,FALSE()),FALSE())</f>
        <v>2.064</v>
      </c>
      <c r="F367" s="40"/>
      <c r="G367" s="40"/>
      <c r="H367" s="40" t="n">
        <v>2.064</v>
      </c>
      <c r="I367" s="40" t="n">
        <v>2.104</v>
      </c>
      <c r="J367" s="40" t="n">
        <v>1.844</v>
      </c>
      <c r="K367" s="40" t="n">
        <v>1.8065</v>
      </c>
      <c r="L367" s="40" t="n">
        <v>1.684</v>
      </c>
      <c r="M367" s="40" t="n">
        <v>1.9365</v>
      </c>
      <c r="N367" s="40" t="n">
        <v>2.029</v>
      </c>
      <c r="O367" s="40" t="n">
        <v>2.1065</v>
      </c>
      <c r="P367" s="40" t="s">
        <v>233</v>
      </c>
      <c r="Q367" s="38" t="s">
        <v>233</v>
      </c>
      <c r="R367" s="40" t="s">
        <v>233</v>
      </c>
      <c r="S367" s="40" t="n">
        <v>1.924</v>
      </c>
      <c r="T367" s="38" t="s">
        <v>233</v>
      </c>
      <c r="V367" s="41" t="n">
        <f aca="false">I367-$H367</f>
        <v>0.04</v>
      </c>
      <c r="W367" s="41" t="n">
        <f aca="false">J367-$H367</f>
        <v>-0.22</v>
      </c>
      <c r="X367" s="41" t="n">
        <f aca="false">K367-$H367</f>
        <v>-0.2575</v>
      </c>
      <c r="Y367" s="41" t="n">
        <f aca="false">L367-$H367</f>
        <v>-0.38</v>
      </c>
      <c r="Z367" s="41" t="n">
        <f aca="false">M367-$H367</f>
        <v>-0.1275</v>
      </c>
      <c r="AA367" s="41" t="n">
        <f aca="false">N367-$H367</f>
        <v>-0.0350000000000001</v>
      </c>
      <c r="AB367" s="41" t="n">
        <f aca="false">O367-$H367</f>
        <v>0.0425</v>
      </c>
      <c r="AC367" s="41"/>
      <c r="AD367" s="41"/>
      <c r="AE367" s="41"/>
      <c r="AF367" s="41" t="n">
        <f aca="false">S367-$H367</f>
        <v>-0.14</v>
      </c>
      <c r="AG367" s="41"/>
    </row>
    <row r="368" customFormat="false" ht="12.75" hidden="false" customHeight="false" outlineLevel="0" collapsed="false">
      <c r="A368" s="39" t="n">
        <v>35822</v>
      </c>
      <c r="B368" s="40" t="s">
        <v>169</v>
      </c>
      <c r="C368" s="40" t="n">
        <f aca="false">IF(SWAPFIXED="FIXED",D368,D368-E368)</f>
        <v>0</v>
      </c>
      <c r="D368" s="40" t="n">
        <f aca="false">VLOOKUP($A368,SWAPLOOK,HLOOKUP(D$2,SWAPLOOK,2,FALSE()),FALSE())</f>
        <v>2.042</v>
      </c>
      <c r="E368" s="40" t="n">
        <f aca="false">VLOOKUP($A368,SWAPLOOK,HLOOKUP(E$2,SWAPLOOK,2,FALSE()),FALSE())</f>
        <v>2.042</v>
      </c>
      <c r="F368" s="40"/>
      <c r="G368" s="40"/>
      <c r="H368" s="40" t="n">
        <v>2.042</v>
      </c>
      <c r="I368" s="40" t="n">
        <v>2.097</v>
      </c>
      <c r="J368" s="40" t="n">
        <v>1.827</v>
      </c>
      <c r="K368" s="40" t="n">
        <v>1.772</v>
      </c>
      <c r="L368" s="40" t="n">
        <v>1.702</v>
      </c>
      <c r="M368" s="40" t="n">
        <v>1.9195</v>
      </c>
      <c r="N368" s="40" t="n">
        <v>2.002</v>
      </c>
      <c r="O368" s="40" t="n">
        <v>2.042</v>
      </c>
      <c r="P368" s="40" t="s">
        <v>233</v>
      </c>
      <c r="Q368" s="38" t="s">
        <v>233</v>
      </c>
      <c r="R368" s="40" t="s">
        <v>233</v>
      </c>
      <c r="S368" s="40" t="n">
        <v>1.907</v>
      </c>
      <c r="T368" s="38" t="s">
        <v>233</v>
      </c>
      <c r="V368" s="41" t="n">
        <f aca="false">I368-$H368</f>
        <v>0.0550000000000002</v>
      </c>
      <c r="W368" s="41" t="n">
        <f aca="false">J368-$H368</f>
        <v>-0.215</v>
      </c>
      <c r="X368" s="41" t="n">
        <f aca="false">K368-$H368</f>
        <v>-0.27</v>
      </c>
      <c r="Y368" s="41" t="n">
        <f aca="false">L368-$H368</f>
        <v>-0.34</v>
      </c>
      <c r="Z368" s="41" t="n">
        <f aca="false">M368-$H368</f>
        <v>-0.1225</v>
      </c>
      <c r="AA368" s="41" t="n">
        <f aca="false">N368-$H368</f>
        <v>-0.04</v>
      </c>
      <c r="AB368" s="41" t="n">
        <f aca="false">O368-$H368</f>
        <v>0</v>
      </c>
      <c r="AC368" s="41"/>
      <c r="AD368" s="41"/>
      <c r="AE368" s="41"/>
      <c r="AF368" s="41" t="n">
        <f aca="false">S368-$H368</f>
        <v>-0.135</v>
      </c>
      <c r="AG368" s="41"/>
    </row>
    <row r="369" customFormat="false" ht="12.75" hidden="false" customHeight="false" outlineLevel="0" collapsed="false">
      <c r="A369" s="39" t="n">
        <v>35823</v>
      </c>
      <c r="B369" s="40" t="s">
        <v>169</v>
      </c>
      <c r="C369" s="40" t="n">
        <f aca="false">IF(SWAPFIXED="FIXED",D369,D369-E369)</f>
        <v>0.0449999999999999</v>
      </c>
      <c r="D369" s="40" t="n">
        <f aca="false">VLOOKUP($A369,SWAPLOOK,HLOOKUP(D$2,SWAPLOOK,2,FALSE()),FALSE())</f>
        <v>2.046</v>
      </c>
      <c r="E369" s="40" t="n">
        <f aca="false">VLOOKUP($A369,SWAPLOOK,HLOOKUP(E$2,SWAPLOOK,2,FALSE()),FALSE())</f>
        <v>2.001</v>
      </c>
      <c r="F369" s="40"/>
      <c r="G369" s="40" t="n">
        <v>1</v>
      </c>
      <c r="H369" s="40" t="n">
        <v>2.001</v>
      </c>
      <c r="I369" s="40" t="n">
        <v>2.086</v>
      </c>
      <c r="J369" s="40" t="n">
        <v>1.831</v>
      </c>
      <c r="K369" s="40" t="n">
        <v>1.776</v>
      </c>
      <c r="L369" s="40" t="n">
        <v>1.721</v>
      </c>
      <c r="M369" s="40" t="n">
        <v>1.911</v>
      </c>
      <c r="N369" s="40" t="n">
        <v>1.961</v>
      </c>
      <c r="O369" s="40" t="n">
        <v>2.046</v>
      </c>
      <c r="P369" s="40" t="s">
        <v>233</v>
      </c>
      <c r="Q369" s="38" t="s">
        <v>233</v>
      </c>
      <c r="R369" s="40" t="s">
        <v>233</v>
      </c>
      <c r="S369" s="40" t="n">
        <v>1.911</v>
      </c>
      <c r="T369" s="38" t="s">
        <v>233</v>
      </c>
      <c r="V369" s="41" t="n">
        <f aca="false">I369-$H369</f>
        <v>0.085</v>
      </c>
      <c r="W369" s="41" t="n">
        <f aca="false">J369-$H369</f>
        <v>-0.17</v>
      </c>
      <c r="X369" s="41" t="n">
        <f aca="false">K369-$H369</f>
        <v>-0.225</v>
      </c>
      <c r="Y369" s="41" t="n">
        <f aca="false">L369-$H369</f>
        <v>-0.28</v>
      </c>
      <c r="Z369" s="41" t="n">
        <f aca="false">M369-$H369</f>
        <v>-0.0900000000000001</v>
      </c>
      <c r="AA369" s="41" t="n">
        <f aca="false">N369-$H369</f>
        <v>-0.04</v>
      </c>
      <c r="AB369" s="41" t="n">
        <f aca="false">O369-$H369</f>
        <v>0.0449999999999999</v>
      </c>
      <c r="AC369" s="41"/>
      <c r="AD369" s="41"/>
      <c r="AE369" s="41"/>
      <c r="AF369" s="41" t="n">
        <f aca="false">S369-$H369</f>
        <v>-0.0900000000000001</v>
      </c>
      <c r="AG369" s="41"/>
    </row>
    <row r="370" customFormat="false" ht="12.75" hidden="false" customHeight="false" outlineLevel="0" collapsed="false">
      <c r="A370" s="39" t="n">
        <v>35824</v>
      </c>
      <c r="B370" s="40" t="s">
        <v>170</v>
      </c>
      <c r="C370" s="40" t="n">
        <f aca="false">IF(SWAPFIXED="FIXED",D370,D370-E370)</f>
        <v>0</v>
      </c>
      <c r="D370" s="40" t="n">
        <f aca="false">VLOOKUP($A370,SWAPLOOK,HLOOKUP(D$2,SWAPLOOK,2,FALSE()),FALSE())</f>
        <v>2.101</v>
      </c>
      <c r="E370" s="40" t="n">
        <f aca="false">VLOOKUP($A370,SWAPLOOK,HLOOKUP(E$2,SWAPLOOK,2,FALSE()),FALSE())</f>
        <v>2.101</v>
      </c>
      <c r="F370" s="40"/>
      <c r="G370" s="40"/>
      <c r="H370" s="40" t="n">
        <v>2.101</v>
      </c>
      <c r="I370" s="40" t="n">
        <v>2.171</v>
      </c>
      <c r="J370" s="40" t="n">
        <v>1.876</v>
      </c>
      <c r="K370" s="40" t="n">
        <v>1.811</v>
      </c>
      <c r="L370" s="40" t="n">
        <v>1.661</v>
      </c>
      <c r="M370" s="40" t="n">
        <v>1.9535</v>
      </c>
      <c r="N370" s="40" t="n">
        <v>2.056</v>
      </c>
      <c r="O370" s="40" t="n">
        <v>2.101</v>
      </c>
      <c r="P370" s="40" t="s">
        <v>233</v>
      </c>
      <c r="Q370" s="38" t="s">
        <v>233</v>
      </c>
      <c r="R370" s="40" t="s">
        <v>233</v>
      </c>
      <c r="S370" s="40" t="n">
        <v>1.956</v>
      </c>
      <c r="T370" s="38" t="s">
        <v>233</v>
      </c>
      <c r="V370" s="41" t="n">
        <f aca="false">I370-$H370</f>
        <v>0.0699999999999998</v>
      </c>
      <c r="W370" s="41" t="n">
        <f aca="false">J370-$H370</f>
        <v>-0.225</v>
      </c>
      <c r="X370" s="41" t="n">
        <f aca="false">K370-$H370</f>
        <v>-0.29</v>
      </c>
      <c r="Y370" s="41" t="n">
        <f aca="false">L370-$H370</f>
        <v>-0.44</v>
      </c>
      <c r="Z370" s="41" t="n">
        <f aca="false">M370-$H370</f>
        <v>-0.1475</v>
      </c>
      <c r="AA370" s="41" t="n">
        <f aca="false">N370-$H370</f>
        <v>-0.0449999999999999</v>
      </c>
      <c r="AB370" s="41" t="n">
        <f aca="false">O370-$H370</f>
        <v>0</v>
      </c>
      <c r="AC370" s="41"/>
      <c r="AD370" s="41"/>
      <c r="AE370" s="41"/>
      <c r="AF370" s="41" t="n">
        <f aca="false">S370-$H370</f>
        <v>-0.145</v>
      </c>
      <c r="AG370" s="41"/>
    </row>
    <row r="371" customFormat="false" ht="12.75" hidden="false" customHeight="false" outlineLevel="0" collapsed="false">
      <c r="A371" s="39" t="n">
        <v>35825</v>
      </c>
      <c r="B371" s="40" t="s">
        <v>170</v>
      </c>
      <c r="C371" s="40" t="n">
        <f aca="false">IF(SWAPFIXED="FIXED",D371,D371-E371)</f>
        <v>-0.0150000000000001</v>
      </c>
      <c r="D371" s="40" t="n">
        <f aca="false">VLOOKUP($A371,SWAPLOOK,HLOOKUP(D$2,SWAPLOOK,2,FALSE()),FALSE())</f>
        <v>2.242</v>
      </c>
      <c r="E371" s="40" t="n">
        <f aca="false">VLOOKUP($A371,SWAPLOOK,HLOOKUP(E$2,SWAPLOOK,2,FALSE()),FALSE())</f>
        <v>2.257</v>
      </c>
      <c r="F371" s="40"/>
      <c r="G371" s="40"/>
      <c r="H371" s="40" t="n">
        <v>2.257</v>
      </c>
      <c r="I371" s="40" t="n">
        <v>2.332</v>
      </c>
      <c r="J371" s="40" t="n">
        <v>2.022</v>
      </c>
      <c r="K371" s="40" t="n">
        <v>1.957</v>
      </c>
      <c r="L371" s="40" t="n">
        <v>1.802</v>
      </c>
      <c r="M371" s="40" t="n">
        <v>2.1095</v>
      </c>
      <c r="N371" s="40" t="n">
        <v>2.212</v>
      </c>
      <c r="O371" s="40" t="n">
        <v>2.242</v>
      </c>
      <c r="P371" s="40" t="s">
        <v>233</v>
      </c>
      <c r="Q371" s="38" t="s">
        <v>233</v>
      </c>
      <c r="R371" s="40" t="s">
        <v>233</v>
      </c>
      <c r="S371" s="40" t="n">
        <v>2.102</v>
      </c>
      <c r="T371" s="38" t="s">
        <v>233</v>
      </c>
      <c r="V371" s="41" t="n">
        <f aca="false">I371-$H371</f>
        <v>0.0750000000000002</v>
      </c>
      <c r="W371" s="41" t="n">
        <f aca="false">J371-$H371</f>
        <v>-0.235</v>
      </c>
      <c r="X371" s="41" t="n">
        <f aca="false">K371-$H371</f>
        <v>-0.3</v>
      </c>
      <c r="Y371" s="41" t="n">
        <f aca="false">L371-$H371</f>
        <v>-0.455</v>
      </c>
      <c r="Z371" s="41" t="n">
        <f aca="false">M371-$H371</f>
        <v>-0.1475</v>
      </c>
      <c r="AA371" s="41" t="n">
        <f aca="false">N371-$H371</f>
        <v>-0.0449999999999999</v>
      </c>
      <c r="AB371" s="41" t="n">
        <f aca="false">O371-$H371</f>
        <v>-0.0150000000000001</v>
      </c>
      <c r="AC371" s="41"/>
      <c r="AD371" s="41"/>
      <c r="AE371" s="41"/>
      <c r="AF371" s="41" t="n">
        <f aca="false">S371-$H371</f>
        <v>-0.155</v>
      </c>
      <c r="AG371" s="41"/>
    </row>
    <row r="372" customFormat="false" ht="12.75" hidden="false" customHeight="false" outlineLevel="0" collapsed="false">
      <c r="A372" s="39" t="n">
        <v>35828</v>
      </c>
      <c r="B372" s="40" t="s">
        <v>170</v>
      </c>
      <c r="C372" s="40" t="n">
        <f aca="false">IF(SWAPFIXED="FIXED",D372,D372-E372)</f>
        <v>-0.0600000000000001</v>
      </c>
      <c r="D372" s="40" t="n">
        <f aca="false">VLOOKUP($A372,SWAPLOOK,HLOOKUP(D$2,SWAPLOOK,2,FALSE()),FALSE())</f>
        <v>2.269</v>
      </c>
      <c r="E372" s="40" t="n">
        <f aca="false">VLOOKUP($A372,SWAPLOOK,HLOOKUP(E$2,SWAPLOOK,2,FALSE()),FALSE())</f>
        <v>2.329</v>
      </c>
      <c r="F372" s="40"/>
      <c r="G372" s="40"/>
      <c r="H372" s="40" t="n">
        <v>2.329</v>
      </c>
      <c r="I372" s="40" t="n">
        <v>2.404</v>
      </c>
      <c r="J372" s="40" t="n">
        <v>2.074</v>
      </c>
      <c r="K372" s="40" t="n">
        <v>2.009</v>
      </c>
      <c r="L372" s="40" t="n">
        <v>1.849</v>
      </c>
      <c r="M372" s="40" t="n">
        <v>2.1815</v>
      </c>
      <c r="N372" s="40" t="n">
        <v>2.2775</v>
      </c>
      <c r="O372" s="40" t="n">
        <v>2.269</v>
      </c>
      <c r="P372" s="40" t="s">
        <v>233</v>
      </c>
      <c r="Q372" s="38" t="s">
        <v>233</v>
      </c>
      <c r="R372" s="40" t="s">
        <v>233</v>
      </c>
      <c r="S372" s="40" t="n">
        <v>2.154</v>
      </c>
      <c r="T372" s="38" t="s">
        <v>233</v>
      </c>
      <c r="V372" s="41" t="n">
        <f aca="false">I372-$H372</f>
        <v>0.0750000000000002</v>
      </c>
      <c r="W372" s="41" t="n">
        <f aca="false">J372-$H372</f>
        <v>-0.255</v>
      </c>
      <c r="X372" s="41" t="n">
        <f aca="false">K372-$H372</f>
        <v>-0.32</v>
      </c>
      <c r="Y372" s="41" t="n">
        <f aca="false">L372-$H372</f>
        <v>-0.48</v>
      </c>
      <c r="Z372" s="41" t="n">
        <f aca="false">M372-$H372</f>
        <v>-0.1475</v>
      </c>
      <c r="AA372" s="41" t="n">
        <f aca="false">N372-$H372</f>
        <v>-0.0515000000000003</v>
      </c>
      <c r="AB372" s="41" t="n">
        <f aca="false">O372-$H372</f>
        <v>-0.0600000000000001</v>
      </c>
      <c r="AC372" s="41"/>
      <c r="AD372" s="41"/>
      <c r="AE372" s="41"/>
      <c r="AF372" s="41" t="n">
        <f aca="false">S372-$H372</f>
        <v>-0.175</v>
      </c>
      <c r="AG372" s="41"/>
    </row>
    <row r="373" customFormat="false" ht="12.75" hidden="false" customHeight="false" outlineLevel="0" collapsed="false">
      <c r="A373" s="39" t="n">
        <v>35829</v>
      </c>
      <c r="B373" s="40" t="s">
        <v>170</v>
      </c>
      <c r="C373" s="40" t="n">
        <f aca="false">IF(SWAPFIXED="FIXED",D373,D373-E373)</f>
        <v>-0.04</v>
      </c>
      <c r="D373" s="40" t="n">
        <f aca="false">VLOOKUP($A373,SWAPLOOK,HLOOKUP(D$2,SWAPLOOK,2,FALSE()),FALSE())</f>
        <v>2.267</v>
      </c>
      <c r="E373" s="40" t="n">
        <f aca="false">VLOOKUP($A373,SWAPLOOK,HLOOKUP(E$2,SWAPLOOK,2,FALSE()),FALSE())</f>
        <v>2.307</v>
      </c>
      <c r="F373" s="40"/>
      <c r="G373" s="40"/>
      <c r="H373" s="40" t="n">
        <v>2.307</v>
      </c>
      <c r="I373" s="40" t="n">
        <v>2.372</v>
      </c>
      <c r="J373" s="40" t="n">
        <v>2.077</v>
      </c>
      <c r="K373" s="40" t="n">
        <v>2.002</v>
      </c>
      <c r="L373" s="40" t="n">
        <v>1.857</v>
      </c>
      <c r="M373" s="40" t="n">
        <v>2.167</v>
      </c>
      <c r="N373" s="40" t="n">
        <v>2.262</v>
      </c>
      <c r="O373" s="40" t="n">
        <v>2.267</v>
      </c>
      <c r="P373" s="40" t="s">
        <v>233</v>
      </c>
      <c r="Q373" s="38" t="s">
        <v>233</v>
      </c>
      <c r="R373" s="40" t="s">
        <v>233</v>
      </c>
      <c r="S373" s="40" t="n">
        <v>2.157</v>
      </c>
      <c r="T373" s="38" t="s">
        <v>233</v>
      </c>
      <c r="V373" s="41" t="n">
        <f aca="false">I373-$H373</f>
        <v>0.065</v>
      </c>
      <c r="W373" s="41" t="n">
        <f aca="false">J373-$H373</f>
        <v>-0.23</v>
      </c>
      <c r="X373" s="41" t="n">
        <f aca="false">K373-$H373</f>
        <v>-0.305</v>
      </c>
      <c r="Y373" s="41" t="n">
        <f aca="false">L373-$H373</f>
        <v>-0.45</v>
      </c>
      <c r="Z373" s="41" t="n">
        <f aca="false">M373-$H373</f>
        <v>-0.14</v>
      </c>
      <c r="AA373" s="41" t="n">
        <f aca="false">N373-$H373</f>
        <v>-0.0449999999999999</v>
      </c>
      <c r="AB373" s="41" t="n">
        <f aca="false">O373-$H373</f>
        <v>-0.04</v>
      </c>
      <c r="AC373" s="41"/>
      <c r="AD373" s="41"/>
      <c r="AE373" s="41"/>
      <c r="AF373" s="41" t="n">
        <f aca="false">S373-$H373</f>
        <v>-0.15</v>
      </c>
      <c r="AG373" s="41"/>
    </row>
    <row r="374" customFormat="false" ht="12.75" hidden="false" customHeight="false" outlineLevel="0" collapsed="false">
      <c r="A374" s="39" t="n">
        <v>35830</v>
      </c>
      <c r="B374" s="40" t="s">
        <v>170</v>
      </c>
      <c r="C374" s="40" t="n">
        <f aca="false">IF(SWAPFIXED="FIXED",D374,D374-E374)</f>
        <v>-0.0299999999999998</v>
      </c>
      <c r="D374" s="40" t="n">
        <f aca="false">VLOOKUP($A374,SWAPLOOK,HLOOKUP(D$2,SWAPLOOK,2,FALSE()),FALSE())</f>
        <v>2.269</v>
      </c>
      <c r="E374" s="40" t="n">
        <f aca="false">VLOOKUP($A374,SWAPLOOK,HLOOKUP(E$2,SWAPLOOK,2,FALSE()),FALSE())</f>
        <v>2.299</v>
      </c>
      <c r="F374" s="40"/>
      <c r="G374" s="40"/>
      <c r="H374" s="40" t="n">
        <v>2.299</v>
      </c>
      <c r="I374" s="40" t="n">
        <v>2.3565</v>
      </c>
      <c r="J374" s="40" t="n">
        <v>2.064</v>
      </c>
      <c r="K374" s="40" t="n">
        <v>1.974</v>
      </c>
      <c r="L374" s="40" t="n">
        <v>1.819</v>
      </c>
      <c r="M374" s="40" t="n">
        <v>2.1615</v>
      </c>
      <c r="N374" s="40" t="n">
        <v>2.249</v>
      </c>
      <c r="O374" s="40" t="n">
        <v>2.269</v>
      </c>
      <c r="P374" s="40" t="s">
        <v>233</v>
      </c>
      <c r="Q374" s="38" t="s">
        <v>233</v>
      </c>
      <c r="R374" s="40" t="s">
        <v>233</v>
      </c>
      <c r="S374" s="40" t="n">
        <v>2.144</v>
      </c>
      <c r="T374" s="38" t="s">
        <v>233</v>
      </c>
      <c r="V374" s="41" t="n">
        <f aca="false">I374-$H374</f>
        <v>0.0575000000000001</v>
      </c>
      <c r="W374" s="41" t="n">
        <f aca="false">J374-$H374</f>
        <v>-0.235</v>
      </c>
      <c r="X374" s="41" t="n">
        <f aca="false">K374-$H374</f>
        <v>-0.325</v>
      </c>
      <c r="Y374" s="41" t="n">
        <f aca="false">L374-$H374</f>
        <v>-0.48</v>
      </c>
      <c r="Z374" s="41" t="n">
        <f aca="false">M374-$H374</f>
        <v>-0.1375</v>
      </c>
      <c r="AA374" s="41" t="n">
        <f aca="false">N374-$H374</f>
        <v>-0.0499999999999998</v>
      </c>
      <c r="AB374" s="41" t="n">
        <f aca="false">O374-$H374</f>
        <v>-0.0299999999999998</v>
      </c>
      <c r="AC374" s="41"/>
      <c r="AD374" s="41"/>
      <c r="AE374" s="41"/>
      <c r="AF374" s="41" t="n">
        <f aca="false">S374-$H374</f>
        <v>-0.155</v>
      </c>
      <c r="AG374" s="41"/>
    </row>
    <row r="375" customFormat="false" ht="12.75" hidden="false" customHeight="false" outlineLevel="0" collapsed="false">
      <c r="A375" s="39" t="n">
        <v>35831</v>
      </c>
      <c r="B375" s="40" t="s">
        <v>170</v>
      </c>
      <c r="C375" s="40" t="n">
        <f aca="false">IF(SWAPFIXED="FIXED",D375,D375-E375)</f>
        <v>-0.0499999999999998</v>
      </c>
      <c r="D375" s="40" t="n">
        <f aca="false">VLOOKUP($A375,SWAPLOOK,HLOOKUP(D$2,SWAPLOOK,2,FALSE()),FALSE())</f>
        <v>2.333</v>
      </c>
      <c r="E375" s="40" t="n">
        <f aca="false">VLOOKUP($A375,SWAPLOOK,HLOOKUP(E$2,SWAPLOOK,2,FALSE()),FALSE())</f>
        <v>2.383</v>
      </c>
      <c r="F375" s="40"/>
      <c r="G375" s="40"/>
      <c r="H375" s="40" t="n">
        <v>2.383</v>
      </c>
      <c r="I375" s="40" t="n">
        <v>2.4355</v>
      </c>
      <c r="J375" s="40" t="n">
        <v>2.128</v>
      </c>
      <c r="K375" s="40" t="n">
        <v>2.038</v>
      </c>
      <c r="L375" s="40" t="n">
        <v>1.853</v>
      </c>
      <c r="M375" s="40" t="n">
        <v>2.2355</v>
      </c>
      <c r="N375" s="40" t="n">
        <v>2.338</v>
      </c>
      <c r="O375" s="40" t="n">
        <v>2.333</v>
      </c>
      <c r="P375" s="40" t="s">
        <v>233</v>
      </c>
      <c r="Q375" s="38" t="s">
        <v>233</v>
      </c>
      <c r="R375" s="40" t="s">
        <v>233</v>
      </c>
      <c r="S375" s="40" t="n">
        <v>2.208</v>
      </c>
      <c r="T375" s="38" t="s">
        <v>233</v>
      </c>
      <c r="V375" s="41" t="n">
        <f aca="false">I375-$H375</f>
        <v>0.0525000000000002</v>
      </c>
      <c r="W375" s="41" t="n">
        <f aca="false">J375-$H375</f>
        <v>-0.255</v>
      </c>
      <c r="X375" s="41" t="n">
        <f aca="false">K375-$H375</f>
        <v>-0.345</v>
      </c>
      <c r="Y375" s="41" t="n">
        <f aca="false">L375-$H375</f>
        <v>-0.53</v>
      </c>
      <c r="Z375" s="41" t="n">
        <f aca="false">M375-$H375</f>
        <v>-0.1475</v>
      </c>
      <c r="AA375" s="41" t="n">
        <f aca="false">N375-$H375</f>
        <v>-0.0449999999999999</v>
      </c>
      <c r="AB375" s="41" t="n">
        <f aca="false">O375-$H375</f>
        <v>-0.0499999999999998</v>
      </c>
      <c r="AC375" s="41"/>
      <c r="AD375" s="41"/>
      <c r="AE375" s="41"/>
      <c r="AF375" s="41" t="n">
        <f aca="false">S375-$H375</f>
        <v>-0.175</v>
      </c>
      <c r="AG375" s="41"/>
    </row>
    <row r="376" customFormat="false" ht="12.75" hidden="false" customHeight="false" outlineLevel="0" collapsed="false">
      <c r="A376" s="39" t="n">
        <v>35832</v>
      </c>
      <c r="B376" s="40" t="s">
        <v>170</v>
      </c>
      <c r="C376" s="40" t="n">
        <f aca="false">IF(SWAPFIXED="FIXED",D376,D376-E376)</f>
        <v>-0.0550000000000002</v>
      </c>
      <c r="D376" s="40" t="n">
        <f aca="false">VLOOKUP($A376,SWAPLOOK,HLOOKUP(D$2,SWAPLOOK,2,FALSE()),FALSE())</f>
        <v>2.304</v>
      </c>
      <c r="E376" s="40" t="n">
        <f aca="false">VLOOKUP($A376,SWAPLOOK,HLOOKUP(E$2,SWAPLOOK,2,FALSE()),FALSE())</f>
        <v>2.359</v>
      </c>
      <c r="F376" s="40"/>
      <c r="G376" s="40"/>
      <c r="H376" s="40" t="n">
        <v>2.359</v>
      </c>
      <c r="I376" s="40" t="n">
        <v>2.409</v>
      </c>
      <c r="J376" s="40" t="n">
        <v>2.099</v>
      </c>
      <c r="K376" s="40" t="n">
        <v>2.009</v>
      </c>
      <c r="L376" s="40" t="n">
        <v>1.809</v>
      </c>
      <c r="M376" s="40" t="n">
        <v>2.209</v>
      </c>
      <c r="N376" s="40" t="n">
        <v>2.304</v>
      </c>
      <c r="O376" s="40" t="n">
        <v>2.304</v>
      </c>
      <c r="P376" s="40" t="s">
        <v>233</v>
      </c>
      <c r="Q376" s="38" t="s">
        <v>233</v>
      </c>
      <c r="R376" s="40" t="s">
        <v>233</v>
      </c>
      <c r="S376" s="40" t="n">
        <v>2.179</v>
      </c>
      <c r="T376" s="38" t="s">
        <v>233</v>
      </c>
      <c r="V376" s="41" t="n">
        <f aca="false">I376-$H376</f>
        <v>0.0499999999999998</v>
      </c>
      <c r="W376" s="41" t="n">
        <f aca="false">J376-$H376</f>
        <v>-0.26</v>
      </c>
      <c r="X376" s="41" t="n">
        <f aca="false">K376-$H376</f>
        <v>-0.35</v>
      </c>
      <c r="Y376" s="41" t="n">
        <f aca="false">L376-$H376</f>
        <v>-0.55</v>
      </c>
      <c r="Z376" s="41" t="n">
        <f aca="false">M376-$H376</f>
        <v>-0.15</v>
      </c>
      <c r="AA376" s="41" t="n">
        <f aca="false">N376-$H376</f>
        <v>-0.0550000000000002</v>
      </c>
      <c r="AB376" s="41" t="n">
        <f aca="false">O376-$H376</f>
        <v>-0.0550000000000002</v>
      </c>
      <c r="AC376" s="41"/>
      <c r="AD376" s="41"/>
      <c r="AE376" s="41"/>
      <c r="AF376" s="41" t="n">
        <f aca="false">S376-$H376</f>
        <v>-0.18</v>
      </c>
      <c r="AG376" s="41"/>
    </row>
    <row r="377" customFormat="false" ht="12.75" hidden="false" customHeight="false" outlineLevel="0" collapsed="false">
      <c r="A377" s="39" t="n">
        <v>35835</v>
      </c>
      <c r="B377" s="40" t="s">
        <v>170</v>
      </c>
      <c r="C377" s="40" t="n">
        <f aca="false">IF(SWAPFIXED="FIXED",D377,D377-E377)</f>
        <v>-0.0299999999999998</v>
      </c>
      <c r="D377" s="40" t="n">
        <f aca="false">VLOOKUP($A377,SWAPLOOK,HLOOKUP(D$2,SWAPLOOK,2,FALSE()),FALSE())</f>
        <v>2.191</v>
      </c>
      <c r="E377" s="40" t="n">
        <f aca="false">VLOOKUP($A377,SWAPLOOK,HLOOKUP(E$2,SWAPLOOK,2,FALSE()),FALSE())</f>
        <v>2.221</v>
      </c>
      <c r="F377" s="40"/>
      <c r="G377" s="40"/>
      <c r="H377" s="40" t="n">
        <v>2.221</v>
      </c>
      <c r="I377" s="40" t="n">
        <v>2.276</v>
      </c>
      <c r="J377" s="40" t="n">
        <v>1.996</v>
      </c>
      <c r="K377" s="40" t="n">
        <v>1.916</v>
      </c>
      <c r="L377" s="40" t="n">
        <v>1.731</v>
      </c>
      <c r="M377" s="40" t="n">
        <v>2.091</v>
      </c>
      <c r="N377" s="40" t="n">
        <v>2.1835</v>
      </c>
      <c r="O377" s="40" t="n">
        <v>2.191</v>
      </c>
      <c r="P377" s="40" t="s">
        <v>233</v>
      </c>
      <c r="Q377" s="38" t="s">
        <v>233</v>
      </c>
      <c r="R377" s="40" t="s">
        <v>233</v>
      </c>
      <c r="S377" s="40" t="n">
        <v>2.056</v>
      </c>
      <c r="T377" s="38" t="s">
        <v>233</v>
      </c>
      <c r="V377" s="41" t="n">
        <f aca="false">I377-$H377</f>
        <v>0.0550000000000002</v>
      </c>
      <c r="W377" s="41" t="n">
        <f aca="false">J377-$H377</f>
        <v>-0.225</v>
      </c>
      <c r="X377" s="41" t="n">
        <f aca="false">K377-$H377</f>
        <v>-0.305</v>
      </c>
      <c r="Y377" s="41" t="n">
        <f aca="false">L377-$H377</f>
        <v>-0.49</v>
      </c>
      <c r="Z377" s="41" t="n">
        <f aca="false">M377-$H377</f>
        <v>-0.13</v>
      </c>
      <c r="AA377" s="41" t="n">
        <f aca="false">N377-$H377</f>
        <v>-0.0375000000000001</v>
      </c>
      <c r="AB377" s="41" t="n">
        <f aca="false">O377-$H377</f>
        <v>-0.0299999999999998</v>
      </c>
      <c r="AC377" s="41"/>
      <c r="AD377" s="41"/>
      <c r="AE377" s="41"/>
      <c r="AF377" s="41" t="n">
        <f aca="false">S377-$H377</f>
        <v>-0.165</v>
      </c>
      <c r="AG377" s="41"/>
    </row>
    <row r="378" customFormat="false" ht="12.75" hidden="false" customHeight="false" outlineLevel="0" collapsed="false">
      <c r="A378" s="39" t="n">
        <v>35836</v>
      </c>
      <c r="B378" s="40" t="s">
        <v>170</v>
      </c>
      <c r="C378" s="40" t="n">
        <f aca="false">IF(SWAPFIXED="FIXED",D378,D378-E378)</f>
        <v>-0.0299999999999998</v>
      </c>
      <c r="D378" s="40" t="n">
        <f aca="false">VLOOKUP($A378,SWAPLOOK,HLOOKUP(D$2,SWAPLOOK,2,FALSE()),FALSE())</f>
        <v>2.238</v>
      </c>
      <c r="E378" s="40" t="n">
        <f aca="false">VLOOKUP($A378,SWAPLOOK,HLOOKUP(E$2,SWAPLOOK,2,FALSE()),FALSE())</f>
        <v>2.268</v>
      </c>
      <c r="F378" s="40"/>
      <c r="G378" s="40"/>
      <c r="H378" s="40" t="n">
        <v>2.268</v>
      </c>
      <c r="I378" s="40" t="n">
        <v>2.318</v>
      </c>
      <c r="J378" s="40" t="n">
        <v>2.033</v>
      </c>
      <c r="K378" s="40" t="n">
        <v>1.963</v>
      </c>
      <c r="L378" s="40" t="n">
        <v>1.773</v>
      </c>
      <c r="M378" s="40" t="n">
        <v>2.1305</v>
      </c>
      <c r="N378" s="40" t="n">
        <v>2.228</v>
      </c>
      <c r="O378" s="40" t="n">
        <v>2.238</v>
      </c>
      <c r="P378" s="40" t="s">
        <v>233</v>
      </c>
      <c r="Q378" s="38" t="s">
        <v>233</v>
      </c>
      <c r="R378" s="40" t="s">
        <v>233</v>
      </c>
      <c r="S378" s="40" t="n">
        <v>2.093</v>
      </c>
      <c r="T378" s="38" t="s">
        <v>233</v>
      </c>
      <c r="V378" s="41" t="n">
        <f aca="false">I378-$H378</f>
        <v>0.0499999999999998</v>
      </c>
      <c r="W378" s="41" t="n">
        <f aca="false">J378-$H378</f>
        <v>-0.235</v>
      </c>
      <c r="X378" s="41" t="n">
        <f aca="false">K378-$H378</f>
        <v>-0.305</v>
      </c>
      <c r="Y378" s="41" t="n">
        <f aca="false">L378-$H378</f>
        <v>-0.495</v>
      </c>
      <c r="Z378" s="41" t="n">
        <f aca="false">M378-$H378</f>
        <v>-0.1375</v>
      </c>
      <c r="AA378" s="41" t="n">
        <f aca="false">N378-$H378</f>
        <v>-0.04</v>
      </c>
      <c r="AB378" s="41" t="n">
        <f aca="false">O378-$H378</f>
        <v>-0.0299999999999998</v>
      </c>
      <c r="AC378" s="41"/>
      <c r="AD378" s="41"/>
      <c r="AE378" s="41"/>
      <c r="AF378" s="41" t="n">
        <f aca="false">S378-$H378</f>
        <v>-0.175</v>
      </c>
      <c r="AG378" s="41"/>
    </row>
    <row r="379" customFormat="false" ht="12.75" hidden="false" customHeight="false" outlineLevel="0" collapsed="false">
      <c r="A379" s="39" t="n">
        <v>35837</v>
      </c>
      <c r="B379" s="40" t="s">
        <v>170</v>
      </c>
      <c r="C379" s="40" t="n">
        <f aca="false">IF(SWAPFIXED="FIXED",D379,D379-E379)</f>
        <v>-0.0150000000000001</v>
      </c>
      <c r="D379" s="40" t="n">
        <f aca="false">VLOOKUP($A379,SWAPLOOK,HLOOKUP(D$2,SWAPLOOK,2,FALSE()),FALSE())</f>
        <v>2.223</v>
      </c>
      <c r="E379" s="40" t="n">
        <f aca="false">VLOOKUP($A379,SWAPLOOK,HLOOKUP(E$2,SWAPLOOK,2,FALSE()),FALSE())</f>
        <v>2.238</v>
      </c>
      <c r="F379" s="40"/>
      <c r="G379" s="40"/>
      <c r="H379" s="40" t="n">
        <v>2.238</v>
      </c>
      <c r="I379" s="40" t="n">
        <v>2.283</v>
      </c>
      <c r="J379" s="40" t="n">
        <v>2.013</v>
      </c>
      <c r="K379" s="40" t="n">
        <v>1.948</v>
      </c>
      <c r="L379" s="40" t="n">
        <v>1.763</v>
      </c>
      <c r="M379" s="40" t="n">
        <v>2.1005</v>
      </c>
      <c r="N379" s="40" t="n">
        <v>2.198</v>
      </c>
      <c r="O379" s="40" t="n">
        <v>2.223</v>
      </c>
      <c r="P379" s="40" t="s">
        <v>233</v>
      </c>
      <c r="Q379" s="38" t="s">
        <v>233</v>
      </c>
      <c r="R379" s="40" t="s">
        <v>233</v>
      </c>
      <c r="S379" s="40" t="n">
        <v>2.073</v>
      </c>
      <c r="T379" s="38" t="s">
        <v>233</v>
      </c>
      <c r="V379" s="41" t="n">
        <f aca="false">I379-$H379</f>
        <v>0.0449999999999999</v>
      </c>
      <c r="W379" s="41" t="n">
        <f aca="false">J379-$H379</f>
        <v>-0.225</v>
      </c>
      <c r="X379" s="41" t="n">
        <f aca="false">K379-$H379</f>
        <v>-0.29</v>
      </c>
      <c r="Y379" s="41" t="n">
        <f aca="false">L379-$H379</f>
        <v>-0.475</v>
      </c>
      <c r="Z379" s="41" t="n">
        <f aca="false">M379-$H379</f>
        <v>-0.1375</v>
      </c>
      <c r="AA379" s="41" t="n">
        <f aca="false">N379-$H379</f>
        <v>-0.04</v>
      </c>
      <c r="AB379" s="41" t="n">
        <f aca="false">O379-$H379</f>
        <v>-0.0150000000000001</v>
      </c>
      <c r="AC379" s="41"/>
      <c r="AD379" s="41"/>
      <c r="AE379" s="41"/>
      <c r="AF379" s="41" t="n">
        <f aca="false">S379-$H379</f>
        <v>-0.165</v>
      </c>
      <c r="AG379" s="41"/>
    </row>
    <row r="380" customFormat="false" ht="12.75" hidden="false" customHeight="false" outlineLevel="0" collapsed="false">
      <c r="A380" s="39" t="n">
        <v>35838</v>
      </c>
      <c r="B380" s="40" t="s">
        <v>170</v>
      </c>
      <c r="C380" s="40" t="n">
        <f aca="false">IF(SWAPFIXED="FIXED",D380,D380-E380)</f>
        <v>0</v>
      </c>
      <c r="D380" s="40" t="n">
        <f aca="false">VLOOKUP($A380,SWAPLOOK,HLOOKUP(D$2,SWAPLOOK,2,FALSE()),FALSE())</f>
        <v>2.288</v>
      </c>
      <c r="E380" s="40" t="n">
        <f aca="false">VLOOKUP($A380,SWAPLOOK,HLOOKUP(E$2,SWAPLOOK,2,FALSE()),FALSE())</f>
        <v>2.288</v>
      </c>
      <c r="F380" s="40"/>
      <c r="G380" s="40"/>
      <c r="H380" s="40" t="n">
        <v>2.288</v>
      </c>
      <c r="I380" s="40" t="n">
        <v>2.333</v>
      </c>
      <c r="J380" s="40" t="n">
        <v>2.063</v>
      </c>
      <c r="K380" s="40" t="n">
        <v>2.008</v>
      </c>
      <c r="L380" s="40" t="n">
        <v>1.783</v>
      </c>
      <c r="M380" s="40" t="n">
        <v>2.153</v>
      </c>
      <c r="N380" s="40" t="n">
        <v>2.248</v>
      </c>
      <c r="O380" s="40" t="n">
        <v>2.288</v>
      </c>
      <c r="P380" s="40" t="s">
        <v>233</v>
      </c>
      <c r="Q380" s="38" t="s">
        <v>233</v>
      </c>
      <c r="R380" s="40" t="s">
        <v>233</v>
      </c>
      <c r="S380" s="40" t="n">
        <v>2.123</v>
      </c>
      <c r="T380" s="38" t="s">
        <v>233</v>
      </c>
      <c r="V380" s="41" t="n">
        <f aca="false">I380-$H380</f>
        <v>0.0449999999999999</v>
      </c>
      <c r="W380" s="41" t="n">
        <f aca="false">J380-$H380</f>
        <v>-0.225</v>
      </c>
      <c r="X380" s="41" t="n">
        <f aca="false">K380-$H380</f>
        <v>-0.28</v>
      </c>
      <c r="Y380" s="41" t="n">
        <f aca="false">L380-$H380</f>
        <v>-0.505</v>
      </c>
      <c r="Z380" s="41" t="n">
        <f aca="false">M380-$H380</f>
        <v>-0.135</v>
      </c>
      <c r="AA380" s="41" t="n">
        <f aca="false">N380-$H380</f>
        <v>-0.04</v>
      </c>
      <c r="AB380" s="41" t="n">
        <f aca="false">O380-$H380</f>
        <v>0</v>
      </c>
      <c r="AC380" s="41"/>
      <c r="AD380" s="41"/>
      <c r="AE380" s="41"/>
      <c r="AF380" s="41" t="n">
        <f aca="false">S380-$H380</f>
        <v>-0.165</v>
      </c>
      <c r="AG380" s="41"/>
    </row>
    <row r="381" customFormat="false" ht="12.75" hidden="false" customHeight="false" outlineLevel="0" collapsed="false">
      <c r="A381" s="39" t="n">
        <v>35839</v>
      </c>
      <c r="B381" s="40" t="s">
        <v>170</v>
      </c>
      <c r="C381" s="40" t="n">
        <f aca="false">IF(SWAPFIXED="FIXED",D381,D381-E381)</f>
        <v>-0.00499999999999989</v>
      </c>
      <c r="D381" s="40" t="n">
        <f aca="false">VLOOKUP($A381,SWAPLOOK,HLOOKUP(D$2,SWAPLOOK,2,FALSE()),FALSE())</f>
        <v>2.203</v>
      </c>
      <c r="E381" s="40" t="n">
        <f aca="false">VLOOKUP($A381,SWAPLOOK,HLOOKUP(E$2,SWAPLOOK,2,FALSE()),FALSE())</f>
        <v>2.208</v>
      </c>
      <c r="F381" s="40"/>
      <c r="G381" s="40"/>
      <c r="H381" s="40" t="n">
        <v>2.208</v>
      </c>
      <c r="I381" s="40" t="n">
        <v>2.2555</v>
      </c>
      <c r="J381" s="40" t="n">
        <v>1.988</v>
      </c>
      <c r="K381" s="40" t="n">
        <v>1.938</v>
      </c>
      <c r="L381" s="40" t="n">
        <v>1.738</v>
      </c>
      <c r="M381" s="40" t="n">
        <v>2.0755</v>
      </c>
      <c r="N381" s="40" t="n">
        <v>2.173</v>
      </c>
      <c r="O381" s="40" t="n">
        <v>2.203</v>
      </c>
      <c r="P381" s="40" t="s">
        <v>233</v>
      </c>
      <c r="Q381" s="38" t="s">
        <v>233</v>
      </c>
      <c r="R381" s="40" t="s">
        <v>233</v>
      </c>
      <c r="S381" s="40" t="n">
        <v>2.048</v>
      </c>
      <c r="T381" s="38" t="s">
        <v>233</v>
      </c>
      <c r="V381" s="41" t="n">
        <f aca="false">I381-$H381</f>
        <v>0.0474999999999999</v>
      </c>
      <c r="W381" s="41" t="n">
        <f aca="false">J381-$H381</f>
        <v>-0.22</v>
      </c>
      <c r="X381" s="41" t="n">
        <f aca="false">K381-$H381</f>
        <v>-0.27</v>
      </c>
      <c r="Y381" s="41" t="n">
        <f aca="false">L381-$H381</f>
        <v>-0.47</v>
      </c>
      <c r="Z381" s="41" t="n">
        <f aca="false">M381-$H381</f>
        <v>-0.1325</v>
      </c>
      <c r="AA381" s="41" t="n">
        <f aca="false">N381-$H381</f>
        <v>-0.0350000000000001</v>
      </c>
      <c r="AB381" s="41" t="n">
        <f aca="false">O381-$H381</f>
        <v>-0.00499999999999989</v>
      </c>
      <c r="AC381" s="41"/>
      <c r="AD381" s="41"/>
      <c r="AE381" s="41"/>
      <c r="AF381" s="41" t="n">
        <f aca="false">S381-$H381</f>
        <v>-0.16</v>
      </c>
      <c r="AG381" s="41"/>
    </row>
    <row r="382" customFormat="false" ht="12.75" hidden="false" customHeight="false" outlineLevel="0" collapsed="false">
      <c r="A382" s="39" t="n">
        <v>35843</v>
      </c>
      <c r="B382" s="40" t="s">
        <v>170</v>
      </c>
      <c r="C382" s="40" t="n">
        <f aca="false">IF(SWAPFIXED="FIXED",D382,D382-E382)</f>
        <v>0.0350000000000001</v>
      </c>
      <c r="D382" s="40" t="n">
        <f aca="false">VLOOKUP($A382,SWAPLOOK,HLOOKUP(D$2,SWAPLOOK,2,FALSE()),FALSE())</f>
        <v>2.201</v>
      </c>
      <c r="E382" s="40" t="n">
        <f aca="false">VLOOKUP($A382,SWAPLOOK,HLOOKUP(E$2,SWAPLOOK,2,FALSE()),FALSE())</f>
        <v>2.166</v>
      </c>
      <c r="F382" s="40"/>
      <c r="G382" s="40"/>
      <c r="H382" s="40" t="n">
        <v>2.166</v>
      </c>
      <c r="I382" s="40" t="n">
        <v>2.2135</v>
      </c>
      <c r="J382" s="40" t="n">
        <v>1.9735</v>
      </c>
      <c r="K382" s="40" t="n">
        <v>1.931</v>
      </c>
      <c r="L382" s="40" t="n">
        <v>1.736</v>
      </c>
      <c r="M382" s="40" t="n">
        <v>2.046</v>
      </c>
      <c r="N382" s="40" t="n">
        <v>2.1335</v>
      </c>
      <c r="O382" s="40" t="n">
        <v>2.201</v>
      </c>
      <c r="P382" s="40" t="s">
        <v>233</v>
      </c>
      <c r="Q382" s="38" t="s">
        <v>233</v>
      </c>
      <c r="R382" s="40" t="s">
        <v>233</v>
      </c>
      <c r="S382" s="40" t="n">
        <v>2.0335</v>
      </c>
      <c r="T382" s="38" t="s">
        <v>233</v>
      </c>
      <c r="V382" s="41" t="n">
        <f aca="false">I382-$H382</f>
        <v>0.0474999999999999</v>
      </c>
      <c r="W382" s="41" t="n">
        <f aca="false">J382-$H382</f>
        <v>-0.1925</v>
      </c>
      <c r="X382" s="41" t="n">
        <f aca="false">K382-$H382</f>
        <v>-0.235</v>
      </c>
      <c r="Y382" s="41" t="n">
        <f aca="false">L382-$H382</f>
        <v>-0.43</v>
      </c>
      <c r="Z382" s="41" t="n">
        <f aca="false">M382-$H382</f>
        <v>-0.12</v>
      </c>
      <c r="AA382" s="41" t="n">
        <f aca="false">N382-$H382</f>
        <v>-0.0325000000000002</v>
      </c>
      <c r="AB382" s="41" t="n">
        <f aca="false">O382-$H382</f>
        <v>0.0350000000000001</v>
      </c>
      <c r="AC382" s="41"/>
      <c r="AD382" s="41"/>
      <c r="AE382" s="41"/>
      <c r="AF382" s="41" t="n">
        <f aca="false">S382-$H382</f>
        <v>-0.1325</v>
      </c>
      <c r="AG382" s="41"/>
    </row>
    <row r="383" customFormat="false" ht="12.75" hidden="false" customHeight="false" outlineLevel="0" collapsed="false">
      <c r="A383" s="39" t="n">
        <v>35844</v>
      </c>
      <c r="B383" s="40" t="s">
        <v>170</v>
      </c>
      <c r="C383" s="40" t="n">
        <f aca="false">IF(SWAPFIXED="FIXED",D383,D383-E383)</f>
        <v>0.0325000000000002</v>
      </c>
      <c r="D383" s="40" t="n">
        <f aca="false">VLOOKUP($A383,SWAPLOOK,HLOOKUP(D$2,SWAPLOOK,2,FALSE()),FALSE())</f>
        <v>2.2705</v>
      </c>
      <c r="E383" s="40" t="n">
        <f aca="false">VLOOKUP($A383,SWAPLOOK,HLOOKUP(E$2,SWAPLOOK,2,FALSE()),FALSE())</f>
        <v>2.238</v>
      </c>
      <c r="F383" s="40"/>
      <c r="G383" s="40"/>
      <c r="H383" s="40" t="n">
        <v>2.238</v>
      </c>
      <c r="I383" s="40" t="n">
        <v>2.283</v>
      </c>
      <c r="J383" s="40" t="n">
        <v>2.033</v>
      </c>
      <c r="K383" s="40" t="n">
        <v>1.9905</v>
      </c>
      <c r="L383" s="40" t="n">
        <v>1.768</v>
      </c>
      <c r="M383" s="40" t="n">
        <v>2.1155</v>
      </c>
      <c r="N383" s="40" t="n">
        <v>2.2055</v>
      </c>
      <c r="O383" s="40" t="n">
        <v>2.2705</v>
      </c>
      <c r="P383" s="40" t="s">
        <v>233</v>
      </c>
      <c r="Q383" s="38" t="s">
        <v>233</v>
      </c>
      <c r="R383" s="40" t="s">
        <v>233</v>
      </c>
      <c r="S383" s="40" t="n">
        <v>2.093</v>
      </c>
      <c r="T383" s="38" t="s">
        <v>233</v>
      </c>
      <c r="V383" s="41" t="n">
        <f aca="false">I383-$H383</f>
        <v>0.0449999999999999</v>
      </c>
      <c r="W383" s="41" t="n">
        <f aca="false">J383-$H383</f>
        <v>-0.205</v>
      </c>
      <c r="X383" s="41" t="n">
        <f aca="false">K383-$H383</f>
        <v>-0.2475</v>
      </c>
      <c r="Y383" s="41" t="n">
        <f aca="false">L383-$H383</f>
        <v>-0.47</v>
      </c>
      <c r="Z383" s="41" t="n">
        <f aca="false">M383-$H383</f>
        <v>-0.1225</v>
      </c>
      <c r="AA383" s="41" t="n">
        <f aca="false">N383-$H383</f>
        <v>-0.0325000000000002</v>
      </c>
      <c r="AB383" s="41" t="n">
        <f aca="false">O383-$H383</f>
        <v>0.0325000000000002</v>
      </c>
      <c r="AC383" s="41"/>
      <c r="AD383" s="41"/>
      <c r="AE383" s="41"/>
      <c r="AF383" s="41" t="n">
        <f aca="false">S383-$H383</f>
        <v>-0.145</v>
      </c>
      <c r="AG383" s="41"/>
    </row>
    <row r="384" customFormat="false" ht="12.75" hidden="false" customHeight="false" outlineLevel="0" collapsed="false">
      <c r="A384" s="39" t="n">
        <v>35845</v>
      </c>
      <c r="B384" s="40" t="s">
        <v>170</v>
      </c>
      <c r="C384" s="40" t="n">
        <f aca="false">IF(SWAPFIXED="FIXED",D384,D384-E384)</f>
        <v>0.0499999999999998</v>
      </c>
      <c r="D384" s="40" t="n">
        <f aca="false">VLOOKUP($A384,SWAPLOOK,HLOOKUP(D$2,SWAPLOOK,2,FALSE()),FALSE())</f>
        <v>2.267</v>
      </c>
      <c r="E384" s="40" t="n">
        <f aca="false">VLOOKUP($A384,SWAPLOOK,HLOOKUP(E$2,SWAPLOOK,2,FALSE()),FALSE())</f>
        <v>2.217</v>
      </c>
      <c r="F384" s="40"/>
      <c r="G384" s="40"/>
      <c r="H384" s="40" t="n">
        <v>2.217</v>
      </c>
      <c r="I384" s="40" t="n">
        <v>2.262</v>
      </c>
      <c r="J384" s="40" t="n">
        <v>2.027</v>
      </c>
      <c r="K384" s="40" t="n">
        <v>1.987</v>
      </c>
      <c r="L384" s="40" t="n">
        <v>1.787</v>
      </c>
      <c r="M384" s="40" t="n">
        <v>2.1045</v>
      </c>
      <c r="N384" s="40" t="n">
        <v>2.192</v>
      </c>
      <c r="O384" s="40" t="n">
        <v>2.267</v>
      </c>
      <c r="P384" s="40" t="s">
        <v>233</v>
      </c>
      <c r="Q384" s="38" t="s">
        <v>233</v>
      </c>
      <c r="R384" s="40" t="s">
        <v>233</v>
      </c>
      <c r="S384" s="40" t="n">
        <v>2.087</v>
      </c>
      <c r="T384" s="38" t="s">
        <v>233</v>
      </c>
      <c r="V384" s="41" t="n">
        <f aca="false">I384-$H384</f>
        <v>0.0449999999999999</v>
      </c>
      <c r="W384" s="41" t="n">
        <f aca="false">J384-$H384</f>
        <v>-0.19</v>
      </c>
      <c r="X384" s="41" t="n">
        <f aca="false">K384-$H384</f>
        <v>-0.23</v>
      </c>
      <c r="Y384" s="41" t="n">
        <f aca="false">L384-$H384</f>
        <v>-0.43</v>
      </c>
      <c r="Z384" s="41" t="n">
        <f aca="false">M384-$H384</f>
        <v>-0.1125</v>
      </c>
      <c r="AA384" s="41" t="n">
        <f aca="false">N384-$H384</f>
        <v>-0.0249999999999999</v>
      </c>
      <c r="AB384" s="41" t="n">
        <f aca="false">O384-$H384</f>
        <v>0.0499999999999998</v>
      </c>
      <c r="AC384" s="41"/>
      <c r="AD384" s="41"/>
      <c r="AE384" s="41"/>
      <c r="AF384" s="41" t="n">
        <f aca="false">S384-$H384</f>
        <v>-0.13</v>
      </c>
      <c r="AG384" s="41"/>
    </row>
    <row r="385" customFormat="false" ht="12.75" hidden="false" customHeight="false" outlineLevel="0" collapsed="false">
      <c r="A385" s="39" t="n">
        <v>35846</v>
      </c>
      <c r="B385" s="40" t="s">
        <v>170</v>
      </c>
      <c r="C385" s="40" t="n">
        <f aca="false">IF(SWAPFIXED="FIXED",D385,D385-E385)</f>
        <v>0.0550000000000002</v>
      </c>
      <c r="D385" s="40" t="n">
        <f aca="false">VLOOKUP($A385,SWAPLOOK,HLOOKUP(D$2,SWAPLOOK,2,FALSE()),FALSE())</f>
        <v>2.253</v>
      </c>
      <c r="E385" s="40" t="n">
        <f aca="false">VLOOKUP($A385,SWAPLOOK,HLOOKUP(E$2,SWAPLOOK,2,FALSE()),FALSE())</f>
        <v>2.198</v>
      </c>
      <c r="F385" s="40"/>
      <c r="G385" s="40"/>
      <c r="H385" s="40" t="n">
        <v>2.198</v>
      </c>
      <c r="I385" s="40" t="n">
        <v>2.253</v>
      </c>
      <c r="J385" s="40" t="n">
        <v>2.013</v>
      </c>
      <c r="K385" s="40" t="n">
        <v>1.973</v>
      </c>
      <c r="L385" s="40" t="n">
        <v>1.758</v>
      </c>
      <c r="M385" s="40" t="n">
        <v>2.0855</v>
      </c>
      <c r="N385" s="40" t="n">
        <v>2.173</v>
      </c>
      <c r="O385" s="40" t="n">
        <v>2.253</v>
      </c>
      <c r="P385" s="40" t="s">
        <v>233</v>
      </c>
      <c r="Q385" s="38" t="s">
        <v>233</v>
      </c>
      <c r="R385" s="40" t="s">
        <v>233</v>
      </c>
      <c r="S385" s="40" t="n">
        <v>2.073</v>
      </c>
      <c r="T385" s="38" t="s">
        <v>233</v>
      </c>
      <c r="V385" s="41" t="n">
        <f aca="false">I385-$H385</f>
        <v>0.0550000000000002</v>
      </c>
      <c r="W385" s="41" t="n">
        <f aca="false">J385-$H385</f>
        <v>-0.185</v>
      </c>
      <c r="X385" s="41" t="n">
        <f aca="false">K385-$H385</f>
        <v>-0.225</v>
      </c>
      <c r="Y385" s="41" t="n">
        <f aca="false">L385-$H385</f>
        <v>-0.44</v>
      </c>
      <c r="Z385" s="41" t="n">
        <f aca="false">M385-$H385</f>
        <v>-0.1125</v>
      </c>
      <c r="AA385" s="41" t="n">
        <f aca="false">N385-$H385</f>
        <v>-0.0249999999999999</v>
      </c>
      <c r="AB385" s="41" t="n">
        <f aca="false">O385-$H385</f>
        <v>0.0550000000000002</v>
      </c>
      <c r="AC385" s="41"/>
      <c r="AD385" s="41"/>
      <c r="AE385" s="41"/>
      <c r="AF385" s="41" t="n">
        <f aca="false">S385-$H385</f>
        <v>-0.125</v>
      </c>
      <c r="AG385" s="41"/>
    </row>
    <row r="386" customFormat="false" ht="12.75" hidden="false" customHeight="false" outlineLevel="0" collapsed="false">
      <c r="A386" s="39" t="n">
        <v>35849</v>
      </c>
      <c r="B386" s="40" t="s">
        <v>170</v>
      </c>
      <c r="C386" s="40" t="n">
        <f aca="false">IF(SWAPFIXED="FIXED",D386,D386-E386)</f>
        <v>0.0674999999999999</v>
      </c>
      <c r="D386" s="40" t="n">
        <f aca="false">VLOOKUP($A386,SWAPLOOK,HLOOKUP(D$2,SWAPLOOK,2,FALSE()),FALSE())</f>
        <v>2.2465</v>
      </c>
      <c r="E386" s="40" t="n">
        <f aca="false">VLOOKUP($A386,SWAPLOOK,HLOOKUP(E$2,SWAPLOOK,2,FALSE()),FALSE())</f>
        <v>2.179</v>
      </c>
      <c r="F386" s="40"/>
      <c r="G386" s="40"/>
      <c r="H386" s="40" t="n">
        <v>2.179</v>
      </c>
      <c r="I386" s="40" t="n">
        <v>2.2315</v>
      </c>
      <c r="J386" s="40" t="n">
        <v>1.999</v>
      </c>
      <c r="K386" s="40" t="n">
        <v>1.9615</v>
      </c>
      <c r="L386" s="40" t="n">
        <v>1.789</v>
      </c>
      <c r="M386" s="40" t="n">
        <v>2.069</v>
      </c>
      <c r="N386" s="40" t="n">
        <v>2.164</v>
      </c>
      <c r="O386" s="40" t="n">
        <v>2.2465</v>
      </c>
      <c r="P386" s="40" t="s">
        <v>233</v>
      </c>
      <c r="Q386" s="38" t="s">
        <v>233</v>
      </c>
      <c r="R386" s="40" t="s">
        <v>233</v>
      </c>
      <c r="S386" s="40" t="n">
        <v>2.059</v>
      </c>
      <c r="T386" s="38" t="s">
        <v>233</v>
      </c>
      <c r="V386" s="41" t="n">
        <f aca="false">I386-$H386</f>
        <v>0.0525000000000002</v>
      </c>
      <c r="W386" s="41" t="n">
        <f aca="false">J386-$H386</f>
        <v>-0.18</v>
      </c>
      <c r="X386" s="41" t="n">
        <f aca="false">K386-$H386</f>
        <v>-0.2175</v>
      </c>
      <c r="Y386" s="41" t="n">
        <f aca="false">L386-$H386</f>
        <v>-0.39</v>
      </c>
      <c r="Z386" s="41" t="n">
        <f aca="false">M386-$H386</f>
        <v>-0.11</v>
      </c>
      <c r="AA386" s="41" t="n">
        <f aca="false">N386-$H386</f>
        <v>-0.0150000000000001</v>
      </c>
      <c r="AB386" s="41" t="n">
        <f aca="false">O386-$H386</f>
        <v>0.0674999999999999</v>
      </c>
      <c r="AC386" s="41"/>
      <c r="AD386" s="41"/>
      <c r="AE386" s="41"/>
      <c r="AF386" s="41" t="n">
        <f aca="false">S386-$H386</f>
        <v>-0.12</v>
      </c>
      <c r="AG386" s="41"/>
    </row>
    <row r="387" customFormat="false" ht="12.75" hidden="false" customHeight="false" outlineLevel="0" collapsed="false">
      <c r="A387" s="39" t="n">
        <v>35850</v>
      </c>
      <c r="B387" s="40" t="s">
        <v>170</v>
      </c>
      <c r="C387" s="40" t="n">
        <f aca="false">IF(SWAPFIXED="FIXED",D387,D387-E387)</f>
        <v>0.0899999999999999</v>
      </c>
      <c r="D387" s="40" t="n">
        <f aca="false">VLOOKUP($A387,SWAPLOOK,HLOOKUP(D$2,SWAPLOOK,2,FALSE()),FALSE())</f>
        <v>2.306</v>
      </c>
      <c r="E387" s="40" t="n">
        <f aca="false">VLOOKUP($A387,SWAPLOOK,HLOOKUP(E$2,SWAPLOOK,2,FALSE()),FALSE())</f>
        <v>2.216</v>
      </c>
      <c r="F387" s="40"/>
      <c r="G387" s="40"/>
      <c r="H387" s="40" t="n">
        <v>2.216</v>
      </c>
      <c r="I387" s="40" t="n">
        <v>2.271</v>
      </c>
      <c r="J387" s="40" t="n">
        <v>2.036</v>
      </c>
      <c r="K387" s="40" t="n">
        <v>2.001</v>
      </c>
      <c r="L387" s="40" t="n">
        <v>1.831</v>
      </c>
      <c r="M387" s="40" t="n">
        <v>2.1085</v>
      </c>
      <c r="N387" s="40" t="n">
        <v>2.2035</v>
      </c>
      <c r="O387" s="40" t="n">
        <v>2.306</v>
      </c>
      <c r="P387" s="40" t="s">
        <v>233</v>
      </c>
      <c r="Q387" s="38" t="s">
        <v>233</v>
      </c>
      <c r="R387" s="40" t="s">
        <v>233</v>
      </c>
      <c r="S387" s="40" t="n">
        <v>2.096</v>
      </c>
      <c r="T387" s="38" t="s">
        <v>233</v>
      </c>
      <c r="V387" s="41" t="n">
        <f aca="false">I387-$H387</f>
        <v>0.0550000000000002</v>
      </c>
      <c r="W387" s="41" t="n">
        <f aca="false">J387-$H387</f>
        <v>-0.18</v>
      </c>
      <c r="X387" s="41" t="n">
        <f aca="false">K387-$H387</f>
        <v>-0.215</v>
      </c>
      <c r="Y387" s="41" t="n">
        <f aca="false">L387-$H387</f>
        <v>-0.385</v>
      </c>
      <c r="Z387" s="41" t="n">
        <f aca="false">M387-$H387</f>
        <v>-0.1075</v>
      </c>
      <c r="AA387" s="41" t="n">
        <f aca="false">N387-$H387</f>
        <v>-0.0125000000000002</v>
      </c>
      <c r="AB387" s="41" t="n">
        <f aca="false">O387-$H387</f>
        <v>0.0899999999999999</v>
      </c>
      <c r="AC387" s="41"/>
      <c r="AD387" s="41"/>
      <c r="AE387" s="41"/>
      <c r="AF387" s="41" t="n">
        <f aca="false">S387-$H387</f>
        <v>-0.12</v>
      </c>
      <c r="AG387" s="41"/>
    </row>
    <row r="388" customFormat="false" ht="12.75" hidden="false" customHeight="false" outlineLevel="0" collapsed="false">
      <c r="A388" s="39" t="n">
        <v>35851</v>
      </c>
      <c r="B388" s="40" t="s">
        <v>170</v>
      </c>
      <c r="C388" s="40" t="n">
        <f aca="false">IF(SWAPFIXED="FIXED",D388,D388-E388)</f>
        <v>0.0575000000000001</v>
      </c>
      <c r="D388" s="40" t="n">
        <f aca="false">VLOOKUP($A388,SWAPLOOK,HLOOKUP(D$2,SWAPLOOK,2,FALSE()),FALSE())</f>
        <v>2.3435</v>
      </c>
      <c r="E388" s="40" t="n">
        <f aca="false">VLOOKUP($A388,SWAPLOOK,HLOOKUP(E$2,SWAPLOOK,2,FALSE()),FALSE())</f>
        <v>2.286</v>
      </c>
      <c r="F388" s="40"/>
      <c r="G388" s="40" t="n">
        <v>1</v>
      </c>
      <c r="H388" s="40" t="n">
        <v>2.286</v>
      </c>
      <c r="I388" s="40" t="n">
        <v>2.3435</v>
      </c>
      <c r="J388" s="40" t="n">
        <v>2.0735</v>
      </c>
      <c r="K388" s="40" t="n">
        <v>2.0435</v>
      </c>
      <c r="L388" s="40" t="n">
        <v>1.901</v>
      </c>
      <c r="M388" s="40" t="n">
        <v>2.156</v>
      </c>
      <c r="N388" s="40" t="n">
        <v>2.256</v>
      </c>
      <c r="O388" s="40" t="n">
        <v>2.3435</v>
      </c>
      <c r="P388" s="40" t="s">
        <v>233</v>
      </c>
      <c r="Q388" s="38" t="s">
        <v>233</v>
      </c>
      <c r="R388" s="40" t="s">
        <v>233</v>
      </c>
      <c r="S388" s="40" t="n">
        <v>2.1335</v>
      </c>
      <c r="T388" s="38" t="s">
        <v>233</v>
      </c>
      <c r="V388" s="41" t="n">
        <f aca="false">I388-$H388</f>
        <v>0.0575000000000001</v>
      </c>
      <c r="W388" s="41" t="n">
        <f aca="false">J388-$H388</f>
        <v>-0.2125</v>
      </c>
      <c r="X388" s="41" t="n">
        <f aca="false">K388-$H388</f>
        <v>-0.2425</v>
      </c>
      <c r="Y388" s="41" t="n">
        <f aca="false">L388-$H388</f>
        <v>-0.385</v>
      </c>
      <c r="Z388" s="41" t="n">
        <f aca="false">M388-$H388</f>
        <v>-0.13</v>
      </c>
      <c r="AA388" s="41" t="n">
        <f aca="false">N388-$H388</f>
        <v>-0.0299999999999998</v>
      </c>
      <c r="AB388" s="41" t="n">
        <f aca="false">O388-$H388</f>
        <v>0.0575000000000001</v>
      </c>
      <c r="AC388" s="41"/>
      <c r="AD388" s="41"/>
      <c r="AE388" s="41"/>
      <c r="AF388" s="41" t="n">
        <f aca="false">S388-$H388</f>
        <v>-0.1525</v>
      </c>
      <c r="AG388" s="41"/>
    </row>
    <row r="389" customFormat="false" ht="12.75" hidden="false" customHeight="false" outlineLevel="0" collapsed="false">
      <c r="A389" s="39" t="n">
        <v>35852</v>
      </c>
      <c r="B389" s="40" t="s">
        <v>171</v>
      </c>
      <c r="C389" s="40" t="n">
        <f aca="false">IF(SWAPFIXED="FIXED",D389,D389-E389)</f>
        <v>0.0350000000000001</v>
      </c>
      <c r="D389" s="40" t="n">
        <f aca="false">VLOOKUP($A389,SWAPLOOK,HLOOKUP(D$2,SWAPLOOK,2,FALSE()),FALSE())</f>
        <v>2.319</v>
      </c>
      <c r="E389" s="40" t="n">
        <f aca="false">VLOOKUP($A389,SWAPLOOK,HLOOKUP(E$2,SWAPLOOK,2,FALSE()),FALSE())</f>
        <v>2.284</v>
      </c>
      <c r="F389" s="40"/>
      <c r="G389" s="40"/>
      <c r="H389" s="40" t="n">
        <v>2.284</v>
      </c>
      <c r="I389" s="40" t="n">
        <v>2.3515</v>
      </c>
      <c r="J389" s="40" t="n">
        <v>2.084</v>
      </c>
      <c r="K389" s="40" t="n">
        <v>2.029</v>
      </c>
      <c r="L389" s="40" t="n">
        <v>1.784</v>
      </c>
      <c r="M389" s="40" t="n">
        <v>2.154</v>
      </c>
      <c r="N389" s="40" t="n">
        <v>2.259</v>
      </c>
      <c r="O389" s="40" t="n">
        <v>2.319</v>
      </c>
      <c r="P389" s="40" t="s">
        <v>233</v>
      </c>
      <c r="Q389" s="38" t="s">
        <v>233</v>
      </c>
      <c r="R389" s="40" t="s">
        <v>233</v>
      </c>
      <c r="S389" s="40" t="n">
        <v>2.164</v>
      </c>
      <c r="T389" s="38" t="s">
        <v>233</v>
      </c>
      <c r="V389" s="41" t="n">
        <f aca="false">I389-$H389</f>
        <v>0.0674999999999999</v>
      </c>
      <c r="W389" s="41" t="n">
        <f aca="false">J389-$H389</f>
        <v>-0.2</v>
      </c>
      <c r="X389" s="41" t="n">
        <f aca="false">K389-$H389</f>
        <v>-0.255</v>
      </c>
      <c r="Y389" s="41" t="n">
        <f aca="false">L389-$H389</f>
        <v>-0.5</v>
      </c>
      <c r="Z389" s="41" t="n">
        <f aca="false">M389-$H389</f>
        <v>-0.13</v>
      </c>
      <c r="AA389" s="41" t="n">
        <f aca="false">N389-$H389</f>
        <v>-0.0249999999999999</v>
      </c>
      <c r="AB389" s="41" t="n">
        <f aca="false">O389-$H389</f>
        <v>0.0350000000000001</v>
      </c>
      <c r="AC389" s="41"/>
      <c r="AD389" s="41"/>
      <c r="AE389" s="41"/>
      <c r="AF389" s="41" t="n">
        <f aca="false">S389-$H389</f>
        <v>-0.12</v>
      </c>
      <c r="AG389" s="41"/>
    </row>
    <row r="390" customFormat="false" ht="12.75" hidden="false" customHeight="false" outlineLevel="0" collapsed="false">
      <c r="A390" s="39" t="n">
        <v>35853</v>
      </c>
      <c r="B390" s="40" t="s">
        <v>171</v>
      </c>
      <c r="C390" s="40" t="n">
        <f aca="false">IF(SWAPFIXED="FIXED",D390,D390-E390)</f>
        <v>0.0600000000000001</v>
      </c>
      <c r="D390" s="40" t="n">
        <f aca="false">VLOOKUP($A390,SWAPLOOK,HLOOKUP(D$2,SWAPLOOK,2,FALSE()),FALSE())</f>
        <v>2.381</v>
      </c>
      <c r="E390" s="40" t="n">
        <f aca="false">VLOOKUP($A390,SWAPLOOK,HLOOKUP(E$2,SWAPLOOK,2,FALSE()),FALSE())</f>
        <v>2.321</v>
      </c>
      <c r="F390" s="40"/>
      <c r="G390" s="40"/>
      <c r="H390" s="40" t="n">
        <v>2.321</v>
      </c>
      <c r="I390" s="40" t="n">
        <v>2.3885</v>
      </c>
      <c r="J390" s="40" t="n">
        <v>2.121</v>
      </c>
      <c r="K390" s="40" t="n">
        <v>2.081</v>
      </c>
      <c r="L390" s="40" t="n">
        <v>1.841</v>
      </c>
      <c r="M390" s="40" t="n">
        <v>2.186</v>
      </c>
      <c r="N390" s="40" t="n">
        <v>2.2985</v>
      </c>
      <c r="O390" s="40" t="n">
        <v>2.381</v>
      </c>
      <c r="P390" s="40" t="s">
        <v>233</v>
      </c>
      <c r="Q390" s="38" t="s">
        <v>233</v>
      </c>
      <c r="R390" s="40" t="s">
        <v>233</v>
      </c>
      <c r="S390" s="40" t="n">
        <v>2.201</v>
      </c>
      <c r="T390" s="38" t="s">
        <v>233</v>
      </c>
      <c r="V390" s="41" t="n">
        <f aca="false">I390-$H390</f>
        <v>0.0674999999999999</v>
      </c>
      <c r="W390" s="41" t="n">
        <f aca="false">J390-$H390</f>
        <v>-0.2</v>
      </c>
      <c r="X390" s="41" t="n">
        <f aca="false">K390-$H390</f>
        <v>-0.24</v>
      </c>
      <c r="Y390" s="41" t="n">
        <f aca="false">L390-$H390</f>
        <v>-0.48</v>
      </c>
      <c r="Z390" s="41" t="n">
        <f aca="false">M390-$H390</f>
        <v>-0.135</v>
      </c>
      <c r="AA390" s="41" t="n">
        <f aca="false">N390-$H390</f>
        <v>-0.0225</v>
      </c>
      <c r="AB390" s="41" t="n">
        <f aca="false">O390-$H390</f>
        <v>0.0600000000000001</v>
      </c>
      <c r="AC390" s="41"/>
      <c r="AD390" s="41"/>
      <c r="AE390" s="41"/>
      <c r="AF390" s="41" t="n">
        <f aca="false">S390-$H390</f>
        <v>-0.12</v>
      </c>
      <c r="AG390" s="41"/>
    </row>
    <row r="391" customFormat="false" ht="12.75" hidden="false" customHeight="false" outlineLevel="0" collapsed="false">
      <c r="A391" s="39" t="n">
        <v>35856</v>
      </c>
      <c r="B391" s="40" t="s">
        <v>171</v>
      </c>
      <c r="C391" s="40" t="n">
        <f aca="false">IF(SWAPFIXED="FIXED",D391,D391-E391)</f>
        <v>0.0674999999999999</v>
      </c>
      <c r="D391" s="40" t="n">
        <f aca="false">VLOOKUP($A391,SWAPLOOK,HLOOKUP(D$2,SWAPLOOK,2,FALSE()),FALSE())</f>
        <v>2.3595</v>
      </c>
      <c r="E391" s="40" t="n">
        <f aca="false">VLOOKUP($A391,SWAPLOOK,HLOOKUP(E$2,SWAPLOOK,2,FALSE()),FALSE())</f>
        <v>2.292</v>
      </c>
      <c r="F391" s="40"/>
      <c r="G391" s="40"/>
      <c r="H391" s="40" t="n">
        <v>2.292</v>
      </c>
      <c r="I391" s="40" t="n">
        <v>2.362</v>
      </c>
      <c r="J391" s="40" t="n">
        <v>2.092</v>
      </c>
      <c r="K391" s="40" t="n">
        <v>2.0495</v>
      </c>
      <c r="L391" s="40" t="n">
        <v>1.837</v>
      </c>
      <c r="M391" s="40" t="n">
        <v>2.162</v>
      </c>
      <c r="N391" s="40" t="n">
        <v>2.267</v>
      </c>
      <c r="O391" s="40" t="n">
        <v>2.3595</v>
      </c>
      <c r="P391" s="40" t="s">
        <v>233</v>
      </c>
      <c r="Q391" s="38" t="s">
        <v>233</v>
      </c>
      <c r="R391" s="40" t="s">
        <v>233</v>
      </c>
      <c r="S391" s="40" t="n">
        <v>2.172</v>
      </c>
      <c r="T391" s="38" t="s">
        <v>233</v>
      </c>
      <c r="V391" s="41" t="n">
        <f aca="false">I391-$H391</f>
        <v>0.0699999999999998</v>
      </c>
      <c r="W391" s="41" t="n">
        <f aca="false">J391-$H391</f>
        <v>-0.2</v>
      </c>
      <c r="X391" s="41" t="n">
        <f aca="false">K391-$H391</f>
        <v>-0.2425</v>
      </c>
      <c r="Y391" s="41" t="n">
        <f aca="false">L391-$H391</f>
        <v>-0.455</v>
      </c>
      <c r="Z391" s="41" t="n">
        <f aca="false">M391-$H391</f>
        <v>-0.13</v>
      </c>
      <c r="AA391" s="41" t="n">
        <f aca="false">N391-$H391</f>
        <v>-0.0249999999999999</v>
      </c>
      <c r="AB391" s="41" t="n">
        <f aca="false">O391-$H391</f>
        <v>0.0674999999999999</v>
      </c>
      <c r="AC391" s="41"/>
      <c r="AD391" s="41"/>
      <c r="AE391" s="41"/>
      <c r="AF391" s="41" t="n">
        <f aca="false">S391-$H391</f>
        <v>-0.12</v>
      </c>
      <c r="AG391" s="41"/>
    </row>
    <row r="392" customFormat="false" ht="12.75" hidden="false" customHeight="false" outlineLevel="0" collapsed="false">
      <c r="A392" s="39" t="n">
        <v>35857</v>
      </c>
      <c r="B392" s="40" t="s">
        <v>171</v>
      </c>
      <c r="C392" s="40" t="n">
        <f aca="false">IF(SWAPFIXED="FIXED",D392,D392-E392)</f>
        <v>0.0825</v>
      </c>
      <c r="D392" s="40" t="n">
        <f aca="false">VLOOKUP($A392,SWAPLOOK,HLOOKUP(D$2,SWAPLOOK,2,FALSE()),FALSE())</f>
        <v>2.3235</v>
      </c>
      <c r="E392" s="40" t="n">
        <f aca="false">VLOOKUP($A392,SWAPLOOK,HLOOKUP(E$2,SWAPLOOK,2,FALSE()),FALSE())</f>
        <v>2.241</v>
      </c>
      <c r="F392" s="40"/>
      <c r="G392" s="40"/>
      <c r="H392" s="40" t="n">
        <v>2.241</v>
      </c>
      <c r="I392" s="40" t="n">
        <v>2.311</v>
      </c>
      <c r="J392" s="40" t="n">
        <v>2.061</v>
      </c>
      <c r="K392" s="40" t="n">
        <v>2.016</v>
      </c>
      <c r="L392" s="40" t="n">
        <v>1.821</v>
      </c>
      <c r="M392" s="40" t="n">
        <v>2.121</v>
      </c>
      <c r="N392" s="40" t="n">
        <v>2.221</v>
      </c>
      <c r="O392" s="40" t="n">
        <v>2.3235</v>
      </c>
      <c r="P392" s="40" t="s">
        <v>233</v>
      </c>
      <c r="Q392" s="38" t="s">
        <v>233</v>
      </c>
      <c r="R392" s="40" t="s">
        <v>233</v>
      </c>
      <c r="S392" s="40" t="n">
        <v>2.141</v>
      </c>
      <c r="T392" s="38" t="s">
        <v>233</v>
      </c>
      <c r="V392" s="41" t="n">
        <f aca="false">I392-$H392</f>
        <v>0.0699999999999998</v>
      </c>
      <c r="W392" s="41" t="n">
        <f aca="false">J392-$H392</f>
        <v>-0.18</v>
      </c>
      <c r="X392" s="41" t="n">
        <f aca="false">K392-$H392</f>
        <v>-0.225</v>
      </c>
      <c r="Y392" s="41" t="n">
        <f aca="false">L392-$H392</f>
        <v>-0.42</v>
      </c>
      <c r="Z392" s="41" t="n">
        <f aca="false">M392-$H392</f>
        <v>-0.12</v>
      </c>
      <c r="AA392" s="41" t="n">
        <f aca="false">N392-$H392</f>
        <v>-0.02</v>
      </c>
      <c r="AB392" s="41" t="n">
        <f aca="false">O392-$H392</f>
        <v>0.0825</v>
      </c>
      <c r="AC392" s="41"/>
      <c r="AD392" s="41"/>
      <c r="AE392" s="41"/>
      <c r="AF392" s="41" t="n">
        <f aca="false">S392-$H392</f>
        <v>-0.1</v>
      </c>
      <c r="AG392" s="41"/>
    </row>
    <row r="393" customFormat="false" ht="12.75" hidden="false" customHeight="false" outlineLevel="0" collapsed="false">
      <c r="A393" s="39" t="n">
        <v>35858</v>
      </c>
      <c r="B393" s="40" t="s">
        <v>171</v>
      </c>
      <c r="C393" s="40" t="n">
        <f aca="false">IF(SWAPFIXED="FIXED",D393,D393-E393)</f>
        <v>0.1</v>
      </c>
      <c r="D393" s="40" t="n">
        <f aca="false">VLOOKUP($A393,SWAPLOOK,HLOOKUP(D$2,SWAPLOOK,2,FALSE()),FALSE())</f>
        <v>2.328</v>
      </c>
      <c r="E393" s="40" t="n">
        <f aca="false">VLOOKUP($A393,SWAPLOOK,HLOOKUP(E$2,SWAPLOOK,2,FALSE()),FALSE())</f>
        <v>2.228</v>
      </c>
      <c r="F393" s="40"/>
      <c r="G393" s="40"/>
      <c r="H393" s="40" t="n">
        <v>2.228</v>
      </c>
      <c r="I393" s="40" t="n">
        <v>2.293</v>
      </c>
      <c r="J393" s="40" t="n">
        <v>2.0555</v>
      </c>
      <c r="K393" s="40" t="n">
        <v>2.023</v>
      </c>
      <c r="L393" s="40" t="n">
        <v>1.828</v>
      </c>
      <c r="M393" s="40" t="n">
        <v>2.108</v>
      </c>
      <c r="N393" s="40" t="n">
        <v>2.2055</v>
      </c>
      <c r="O393" s="40" t="n">
        <v>2.328</v>
      </c>
      <c r="P393" s="40" t="s">
        <v>233</v>
      </c>
      <c r="Q393" s="38" t="s">
        <v>233</v>
      </c>
      <c r="R393" s="40" t="s">
        <v>233</v>
      </c>
      <c r="S393" s="40" t="n">
        <v>2.1355</v>
      </c>
      <c r="T393" s="38" t="s">
        <v>233</v>
      </c>
      <c r="V393" s="41" t="n">
        <f aca="false">I393-$H393</f>
        <v>0.065</v>
      </c>
      <c r="W393" s="41" t="n">
        <f aca="false">J393-$H393</f>
        <v>-0.1725</v>
      </c>
      <c r="X393" s="41" t="n">
        <f aca="false">K393-$H393</f>
        <v>-0.205</v>
      </c>
      <c r="Y393" s="41" t="n">
        <f aca="false">L393-$H393</f>
        <v>-0.4</v>
      </c>
      <c r="Z393" s="41" t="n">
        <f aca="false">M393-$H393</f>
        <v>-0.12</v>
      </c>
      <c r="AA393" s="41" t="n">
        <f aca="false">N393-$H393</f>
        <v>-0.0225</v>
      </c>
      <c r="AB393" s="41" t="n">
        <f aca="false">O393-$H393</f>
        <v>0.1</v>
      </c>
      <c r="AC393" s="41"/>
      <c r="AD393" s="41"/>
      <c r="AE393" s="41"/>
      <c r="AF393" s="41" t="n">
        <f aca="false">S393-$H393</f>
        <v>-0.0924999999999998</v>
      </c>
      <c r="AG393" s="41"/>
    </row>
    <row r="394" customFormat="false" ht="12.75" hidden="false" customHeight="false" outlineLevel="0" collapsed="false">
      <c r="A394" s="39" t="n">
        <v>35859</v>
      </c>
      <c r="B394" s="40" t="s">
        <v>171</v>
      </c>
      <c r="C394" s="40" t="n">
        <f aca="false">IF(SWAPFIXED="FIXED",D394,D394-E394)</f>
        <v>0.1125</v>
      </c>
      <c r="D394" s="40" t="n">
        <f aca="false">VLOOKUP($A394,SWAPLOOK,HLOOKUP(D$2,SWAPLOOK,2,FALSE()),FALSE())</f>
        <v>2.2535</v>
      </c>
      <c r="E394" s="40" t="n">
        <f aca="false">VLOOKUP($A394,SWAPLOOK,HLOOKUP(E$2,SWAPLOOK,2,FALSE()),FALSE())</f>
        <v>2.141</v>
      </c>
      <c r="F394" s="40"/>
      <c r="G394" s="40"/>
      <c r="H394" s="40" t="n">
        <v>2.141</v>
      </c>
      <c r="I394" s="40" t="n">
        <v>2.2035</v>
      </c>
      <c r="J394" s="40" t="n">
        <v>1.971</v>
      </c>
      <c r="K394" s="40" t="n">
        <v>1.9435</v>
      </c>
      <c r="L394" s="40" t="n">
        <v>1.791</v>
      </c>
      <c r="M394" s="40" t="n">
        <v>2.0285</v>
      </c>
      <c r="N394" s="40" t="n">
        <v>2.121</v>
      </c>
      <c r="O394" s="40" t="n">
        <v>2.2535</v>
      </c>
      <c r="P394" s="40" t="s">
        <v>233</v>
      </c>
      <c r="Q394" s="38" t="s">
        <v>233</v>
      </c>
      <c r="R394" s="40" t="s">
        <v>233</v>
      </c>
      <c r="S394" s="40" t="n">
        <v>2.051</v>
      </c>
      <c r="T394" s="38" t="s">
        <v>233</v>
      </c>
      <c r="V394" s="41" t="n">
        <f aca="false">I394-$H394</f>
        <v>0.0625</v>
      </c>
      <c r="W394" s="41" t="n">
        <f aca="false">J394-$H394</f>
        <v>-0.17</v>
      </c>
      <c r="X394" s="41" t="n">
        <f aca="false">K394-$H394</f>
        <v>-0.1975</v>
      </c>
      <c r="Y394" s="41" t="n">
        <f aca="false">L394-$H394</f>
        <v>-0.35</v>
      </c>
      <c r="Z394" s="41" t="n">
        <f aca="false">M394-$H394</f>
        <v>-0.1125</v>
      </c>
      <c r="AA394" s="41" t="n">
        <f aca="false">N394-$H394</f>
        <v>-0.02</v>
      </c>
      <c r="AB394" s="41" t="n">
        <f aca="false">O394-$H394</f>
        <v>0.1125</v>
      </c>
      <c r="AC394" s="41"/>
      <c r="AD394" s="41"/>
      <c r="AE394" s="41"/>
      <c r="AF394" s="41" t="n">
        <f aca="false">S394-$H394</f>
        <v>-0.0899999999999999</v>
      </c>
      <c r="AG394" s="41"/>
    </row>
    <row r="395" customFormat="false" ht="12.75" hidden="false" customHeight="false" outlineLevel="0" collapsed="false">
      <c r="A395" s="39" t="n">
        <v>35860</v>
      </c>
      <c r="B395" s="40" t="s">
        <v>171</v>
      </c>
      <c r="C395" s="40" t="n">
        <f aca="false">IF(SWAPFIXED="FIXED",D395,D395-E395)</f>
        <v>0.11</v>
      </c>
      <c r="D395" s="40" t="n">
        <f aca="false">VLOOKUP($A395,SWAPLOOK,HLOOKUP(D$2,SWAPLOOK,2,FALSE()),FALSE())</f>
        <v>2.239</v>
      </c>
      <c r="E395" s="40" t="n">
        <f aca="false">VLOOKUP($A395,SWAPLOOK,HLOOKUP(E$2,SWAPLOOK,2,FALSE()),FALSE())</f>
        <v>2.129</v>
      </c>
      <c r="F395" s="40"/>
      <c r="G395" s="40"/>
      <c r="H395" s="40" t="n">
        <v>2.129</v>
      </c>
      <c r="I395" s="40" t="n">
        <v>2.19775</v>
      </c>
      <c r="J395" s="40" t="n">
        <v>1.954</v>
      </c>
      <c r="K395" s="40" t="n">
        <v>1.929</v>
      </c>
      <c r="L395" s="40" t="n">
        <v>1.759</v>
      </c>
      <c r="M395" s="40" t="n">
        <v>2.01525</v>
      </c>
      <c r="N395" s="40" t="n">
        <v>2.10775</v>
      </c>
      <c r="O395" s="40" t="n">
        <v>2.239</v>
      </c>
      <c r="P395" s="40" t="s">
        <v>233</v>
      </c>
      <c r="Q395" s="38" t="s">
        <v>233</v>
      </c>
      <c r="R395" s="40" t="s">
        <v>233</v>
      </c>
      <c r="S395" s="40" t="n">
        <v>2.034</v>
      </c>
      <c r="T395" s="38" t="s">
        <v>233</v>
      </c>
      <c r="V395" s="41" t="n">
        <f aca="false">I395-$H395</f>
        <v>0.0687500000000001</v>
      </c>
      <c r="W395" s="41" t="n">
        <f aca="false">J395-$H395</f>
        <v>-0.175</v>
      </c>
      <c r="X395" s="41" t="n">
        <f aca="false">K395-$H395</f>
        <v>-0.2</v>
      </c>
      <c r="Y395" s="41" t="n">
        <f aca="false">L395-$H395</f>
        <v>-0.37</v>
      </c>
      <c r="Z395" s="41" t="n">
        <f aca="false">M395-$H395</f>
        <v>-0.11375</v>
      </c>
      <c r="AA395" s="41" t="n">
        <f aca="false">N395-$H395</f>
        <v>-0.0212500000000002</v>
      </c>
      <c r="AB395" s="41" t="n">
        <f aca="false">O395-$H395</f>
        <v>0.11</v>
      </c>
      <c r="AC395" s="41"/>
      <c r="AD395" s="41"/>
      <c r="AE395" s="41"/>
      <c r="AF395" s="41" t="n">
        <f aca="false">S395-$H395</f>
        <v>-0.0950000000000002</v>
      </c>
      <c r="AG395" s="41"/>
    </row>
    <row r="396" customFormat="false" ht="12.75" hidden="false" customHeight="false" outlineLevel="0" collapsed="false">
      <c r="A396" s="39" t="n">
        <v>35863</v>
      </c>
      <c r="B396" s="40" t="s">
        <v>171</v>
      </c>
      <c r="C396" s="40" t="n">
        <f aca="false">IF(SWAPFIXED="FIXED",D396,D396-E396)</f>
        <v>0.11</v>
      </c>
      <c r="D396" s="40" t="n">
        <f aca="false">VLOOKUP($A396,SWAPLOOK,HLOOKUP(D$2,SWAPLOOK,2,FALSE()),FALSE())</f>
        <v>2.279</v>
      </c>
      <c r="E396" s="40" t="n">
        <f aca="false">VLOOKUP($A396,SWAPLOOK,HLOOKUP(E$2,SWAPLOOK,2,FALSE()),FALSE())</f>
        <v>2.169</v>
      </c>
      <c r="F396" s="40"/>
      <c r="G396" s="40"/>
      <c r="H396" s="40" t="n">
        <v>2.169</v>
      </c>
      <c r="I396" s="40" t="n">
        <v>2.234</v>
      </c>
      <c r="J396" s="40" t="n">
        <v>2.004</v>
      </c>
      <c r="K396" s="40" t="n">
        <v>1.979</v>
      </c>
      <c r="L396" s="40" t="n">
        <v>1.814</v>
      </c>
      <c r="M396" s="40" t="n">
        <v>2.0615</v>
      </c>
      <c r="N396" s="40" t="n">
        <v>2.149</v>
      </c>
      <c r="O396" s="40" t="n">
        <v>2.279</v>
      </c>
      <c r="P396" s="40" t="s">
        <v>233</v>
      </c>
      <c r="Q396" s="38" t="s">
        <v>233</v>
      </c>
      <c r="R396" s="40" t="s">
        <v>233</v>
      </c>
      <c r="S396" s="40" t="n">
        <v>2.084</v>
      </c>
      <c r="T396" s="38" t="s">
        <v>233</v>
      </c>
      <c r="V396" s="41" t="n">
        <f aca="false">I396-$H396</f>
        <v>0.065</v>
      </c>
      <c r="W396" s="41" t="n">
        <f aca="false">J396-$H396</f>
        <v>-0.165</v>
      </c>
      <c r="X396" s="41" t="n">
        <f aca="false">K396-$H396</f>
        <v>-0.19</v>
      </c>
      <c r="Y396" s="41" t="n">
        <f aca="false">L396-$H396</f>
        <v>-0.355</v>
      </c>
      <c r="Z396" s="41" t="n">
        <f aca="false">M396-$H396</f>
        <v>-0.1075</v>
      </c>
      <c r="AA396" s="41" t="n">
        <f aca="false">N396-$H396</f>
        <v>-0.02</v>
      </c>
      <c r="AB396" s="41" t="n">
        <f aca="false">O396-$H396</f>
        <v>0.11</v>
      </c>
      <c r="AC396" s="41"/>
      <c r="AD396" s="41"/>
      <c r="AE396" s="41"/>
      <c r="AF396" s="41" t="n">
        <f aca="false">S396-$H396</f>
        <v>-0.085</v>
      </c>
      <c r="AG396" s="41"/>
    </row>
    <row r="397" customFormat="false" ht="12.75" hidden="false" customHeight="false" outlineLevel="0" collapsed="false">
      <c r="A397" s="39" t="n">
        <v>35864</v>
      </c>
      <c r="B397" s="40" t="s">
        <v>171</v>
      </c>
      <c r="C397" s="40" t="n">
        <f aca="false">IF(SWAPFIXED="FIXED",D397,D397-E397)</f>
        <v>0.145</v>
      </c>
      <c r="D397" s="40" t="n">
        <f aca="false">VLOOKUP($A397,SWAPLOOK,HLOOKUP(D$2,SWAPLOOK,2,FALSE()),FALSE())</f>
        <v>2.282</v>
      </c>
      <c r="E397" s="40" t="n">
        <f aca="false">VLOOKUP($A397,SWAPLOOK,HLOOKUP(E$2,SWAPLOOK,2,FALSE()),FALSE())</f>
        <v>2.137</v>
      </c>
      <c r="F397" s="40"/>
      <c r="G397" s="40"/>
      <c r="H397" s="40" t="n">
        <v>2.137</v>
      </c>
      <c r="I397" s="40" t="n">
        <v>2.207</v>
      </c>
      <c r="J397" s="40" t="n">
        <v>1.982</v>
      </c>
      <c r="K397" s="40" t="n">
        <v>1.957</v>
      </c>
      <c r="L397" s="40" t="n">
        <v>1.797</v>
      </c>
      <c r="M397" s="40" t="n">
        <v>2.0345</v>
      </c>
      <c r="N397" s="40" t="n">
        <v>2.117</v>
      </c>
      <c r="O397" s="40" t="n">
        <v>2.282</v>
      </c>
      <c r="P397" s="40" t="s">
        <v>233</v>
      </c>
      <c r="Q397" s="38" t="s">
        <v>233</v>
      </c>
      <c r="R397" s="40" t="s">
        <v>233</v>
      </c>
      <c r="S397" s="40" t="n">
        <v>2.062</v>
      </c>
      <c r="T397" s="38" t="s">
        <v>233</v>
      </c>
      <c r="V397" s="41" t="n">
        <f aca="false">I397-$H397</f>
        <v>0.0699999999999998</v>
      </c>
      <c r="W397" s="41" t="n">
        <f aca="false">J397-$H397</f>
        <v>-0.155</v>
      </c>
      <c r="X397" s="41" t="n">
        <f aca="false">K397-$H397</f>
        <v>-0.18</v>
      </c>
      <c r="Y397" s="41" t="n">
        <f aca="false">L397-$H397</f>
        <v>-0.34</v>
      </c>
      <c r="Z397" s="41" t="n">
        <f aca="false">M397-$H397</f>
        <v>-0.1025</v>
      </c>
      <c r="AA397" s="41" t="n">
        <f aca="false">N397-$H397</f>
        <v>-0.02</v>
      </c>
      <c r="AB397" s="41" t="n">
        <f aca="false">O397-$H397</f>
        <v>0.145</v>
      </c>
      <c r="AC397" s="41"/>
      <c r="AD397" s="41"/>
      <c r="AE397" s="41"/>
      <c r="AF397" s="41" t="n">
        <f aca="false">S397-$H397</f>
        <v>-0.0750000000000002</v>
      </c>
      <c r="AG397" s="41"/>
    </row>
    <row r="398" customFormat="false" ht="12.75" hidden="false" customHeight="false" outlineLevel="0" collapsed="false">
      <c r="A398" s="39" t="n">
        <v>35865</v>
      </c>
      <c r="B398" s="40" t="s">
        <v>171</v>
      </c>
      <c r="C398" s="40" t="n">
        <f aca="false">IF(SWAPFIXED="FIXED",D398,D398-E398)</f>
        <v>0.15</v>
      </c>
      <c r="D398" s="40" t="n">
        <f aca="false">VLOOKUP($A398,SWAPLOOK,HLOOKUP(D$2,SWAPLOOK,2,FALSE()),FALSE())</f>
        <v>2.322</v>
      </c>
      <c r="E398" s="40" t="n">
        <f aca="false">VLOOKUP($A398,SWAPLOOK,HLOOKUP(E$2,SWAPLOOK,2,FALSE()),FALSE())</f>
        <v>2.172</v>
      </c>
      <c r="F398" s="40"/>
      <c r="G398" s="40"/>
      <c r="H398" s="40" t="n">
        <v>2.172</v>
      </c>
      <c r="I398" s="40" t="n">
        <v>2.2445</v>
      </c>
      <c r="J398" s="40" t="n">
        <v>2.022</v>
      </c>
      <c r="K398" s="40" t="n">
        <v>1.997</v>
      </c>
      <c r="L398" s="40" t="n">
        <v>1.847</v>
      </c>
      <c r="M398" s="40" t="n">
        <v>2.0695</v>
      </c>
      <c r="N398" s="40" t="n">
        <v>2.1545</v>
      </c>
      <c r="O398" s="40" t="n">
        <v>2.322</v>
      </c>
      <c r="P398" s="40" t="s">
        <v>233</v>
      </c>
      <c r="Q398" s="38" t="s">
        <v>233</v>
      </c>
      <c r="R398" s="40" t="s">
        <v>233</v>
      </c>
      <c r="S398" s="40" t="n">
        <v>2.102</v>
      </c>
      <c r="T398" s="38" t="s">
        <v>233</v>
      </c>
      <c r="V398" s="41" t="n">
        <f aca="false">I398-$H398</f>
        <v>0.0724999999999998</v>
      </c>
      <c r="W398" s="41" t="n">
        <f aca="false">J398-$H398</f>
        <v>-0.15</v>
      </c>
      <c r="X398" s="41" t="n">
        <f aca="false">K398-$H398</f>
        <v>-0.175</v>
      </c>
      <c r="Y398" s="41" t="n">
        <f aca="false">L398-$H398</f>
        <v>-0.325</v>
      </c>
      <c r="Z398" s="41" t="n">
        <f aca="false">M398-$H398</f>
        <v>-0.1025</v>
      </c>
      <c r="AA398" s="41" t="n">
        <f aca="false">N398-$H398</f>
        <v>-0.0175000000000001</v>
      </c>
      <c r="AB398" s="41" t="n">
        <f aca="false">O398-$H398</f>
        <v>0.15</v>
      </c>
      <c r="AC398" s="41"/>
      <c r="AD398" s="41"/>
      <c r="AE398" s="41"/>
      <c r="AF398" s="41" t="n">
        <f aca="false">S398-$H398</f>
        <v>-0.0699999999999998</v>
      </c>
      <c r="AG398" s="41"/>
    </row>
    <row r="399" customFormat="false" ht="12.75" hidden="false" customHeight="false" outlineLevel="0" collapsed="false">
      <c r="A399" s="39" t="n">
        <v>35866</v>
      </c>
      <c r="B399" s="40" t="s">
        <v>171</v>
      </c>
      <c r="C399" s="40" t="n">
        <f aca="false">IF(SWAPFIXED="FIXED",D399,D399-E399)</f>
        <v>0.145</v>
      </c>
      <c r="D399" s="40" t="n">
        <f aca="false">VLOOKUP($A399,SWAPLOOK,HLOOKUP(D$2,SWAPLOOK,2,FALSE()),FALSE())</f>
        <v>2.279</v>
      </c>
      <c r="E399" s="40" t="n">
        <f aca="false">VLOOKUP($A399,SWAPLOOK,HLOOKUP(E$2,SWAPLOOK,2,FALSE()),FALSE())</f>
        <v>2.134</v>
      </c>
      <c r="F399" s="40"/>
      <c r="G399" s="40"/>
      <c r="H399" s="40" t="n">
        <v>2.134</v>
      </c>
      <c r="I399" s="40" t="n">
        <v>2.2065</v>
      </c>
      <c r="J399" s="40" t="n">
        <v>1.984</v>
      </c>
      <c r="K399" s="40" t="n">
        <v>1.954</v>
      </c>
      <c r="L399" s="40" t="n">
        <v>1.814</v>
      </c>
      <c r="M399" s="40" t="n">
        <v>2.034</v>
      </c>
      <c r="N399" s="40" t="n">
        <v>2.114</v>
      </c>
      <c r="O399" s="40" t="n">
        <v>2.279</v>
      </c>
      <c r="P399" s="40" t="s">
        <v>233</v>
      </c>
      <c r="Q399" s="38" t="s">
        <v>233</v>
      </c>
      <c r="R399" s="40" t="s">
        <v>233</v>
      </c>
      <c r="S399" s="40" t="n">
        <v>2.064</v>
      </c>
      <c r="T399" s="38" t="s">
        <v>233</v>
      </c>
      <c r="V399" s="41" t="n">
        <f aca="false">I399-$H399</f>
        <v>0.0724999999999998</v>
      </c>
      <c r="W399" s="41" t="n">
        <f aca="false">J399-$H399</f>
        <v>-0.15</v>
      </c>
      <c r="X399" s="41" t="n">
        <f aca="false">K399-$H399</f>
        <v>-0.18</v>
      </c>
      <c r="Y399" s="41" t="n">
        <f aca="false">L399-$H399</f>
        <v>-0.32</v>
      </c>
      <c r="Z399" s="41" t="n">
        <f aca="false">M399-$H399</f>
        <v>-0.1</v>
      </c>
      <c r="AA399" s="41" t="n">
        <f aca="false">N399-$H399</f>
        <v>-0.02</v>
      </c>
      <c r="AB399" s="41" t="n">
        <f aca="false">O399-$H399</f>
        <v>0.145</v>
      </c>
      <c r="AC399" s="41"/>
      <c r="AD399" s="41"/>
      <c r="AE399" s="41"/>
      <c r="AF399" s="41" t="n">
        <f aca="false">S399-$H399</f>
        <v>-0.0699999999999998</v>
      </c>
      <c r="AG399" s="41"/>
    </row>
    <row r="400" customFormat="false" ht="12.75" hidden="false" customHeight="false" outlineLevel="0" collapsed="false">
      <c r="A400" s="39" t="n">
        <v>35867</v>
      </c>
      <c r="B400" s="40" t="s">
        <v>171</v>
      </c>
      <c r="C400" s="40" t="n">
        <f aca="false">IF(SWAPFIXED="FIXED",D400,D400-E400)</f>
        <v>0.15</v>
      </c>
      <c r="D400" s="40" t="n">
        <f aca="false">VLOOKUP($A400,SWAPLOOK,HLOOKUP(D$2,SWAPLOOK,2,FALSE()),FALSE())</f>
        <v>2.287</v>
      </c>
      <c r="E400" s="40" t="n">
        <f aca="false">VLOOKUP($A400,SWAPLOOK,HLOOKUP(E$2,SWAPLOOK,2,FALSE()),FALSE())</f>
        <v>2.137</v>
      </c>
      <c r="F400" s="40"/>
      <c r="G400" s="40"/>
      <c r="H400" s="40" t="n">
        <v>2.137</v>
      </c>
      <c r="I400" s="40" t="n">
        <v>2.2095</v>
      </c>
      <c r="J400" s="40" t="n">
        <v>1.997</v>
      </c>
      <c r="K400" s="40" t="n">
        <v>1.972</v>
      </c>
      <c r="L400" s="40" t="n">
        <v>1.832</v>
      </c>
      <c r="M400" s="40" t="n">
        <v>2.042</v>
      </c>
      <c r="N400" s="40" t="n">
        <v>2.122</v>
      </c>
      <c r="O400" s="40" t="n">
        <v>2.287</v>
      </c>
      <c r="P400" s="40" t="s">
        <v>233</v>
      </c>
      <c r="Q400" s="38" t="s">
        <v>233</v>
      </c>
      <c r="R400" s="40" t="s">
        <v>233</v>
      </c>
      <c r="S400" s="40" t="n">
        <v>2.077</v>
      </c>
      <c r="T400" s="38" t="s">
        <v>233</v>
      </c>
      <c r="V400" s="41" t="n">
        <f aca="false">I400-$H400</f>
        <v>0.0724999999999998</v>
      </c>
      <c r="W400" s="41" t="n">
        <f aca="false">J400-$H400</f>
        <v>-0.14</v>
      </c>
      <c r="X400" s="41" t="n">
        <f aca="false">K400-$H400</f>
        <v>-0.165</v>
      </c>
      <c r="Y400" s="41" t="n">
        <f aca="false">L400-$H400</f>
        <v>-0.305</v>
      </c>
      <c r="Z400" s="41" t="n">
        <f aca="false">M400-$H400</f>
        <v>-0.0950000000000002</v>
      </c>
      <c r="AA400" s="41" t="n">
        <f aca="false">N400-$H400</f>
        <v>-0.0150000000000001</v>
      </c>
      <c r="AB400" s="41" t="n">
        <f aca="false">O400-$H400</f>
        <v>0.15</v>
      </c>
      <c r="AC400" s="41"/>
      <c r="AD400" s="41"/>
      <c r="AE400" s="41"/>
      <c r="AF400" s="41" t="n">
        <f aca="false">S400-$H400</f>
        <v>-0.0600000000000001</v>
      </c>
      <c r="AG400" s="41"/>
    </row>
    <row r="401" customFormat="false" ht="12.75" hidden="false" customHeight="false" outlineLevel="0" collapsed="false">
      <c r="A401" s="39" t="n">
        <v>35870</v>
      </c>
      <c r="B401" s="40" t="s">
        <v>171</v>
      </c>
      <c r="C401" s="40" t="n">
        <f aca="false">IF(SWAPFIXED="FIXED",D401,D401-E401)</f>
        <v>0.145</v>
      </c>
      <c r="D401" s="40" t="n">
        <f aca="false">VLOOKUP($A401,SWAPLOOK,HLOOKUP(D$2,SWAPLOOK,2,FALSE()),FALSE())</f>
        <v>2.3</v>
      </c>
      <c r="E401" s="40" t="n">
        <f aca="false">VLOOKUP($A401,SWAPLOOK,HLOOKUP(E$2,SWAPLOOK,2,FALSE()),FALSE())</f>
        <v>2.155</v>
      </c>
      <c r="F401" s="40"/>
      <c r="G401" s="40"/>
      <c r="H401" s="40" t="n">
        <v>2.155</v>
      </c>
      <c r="I401" s="40" t="n">
        <v>2.23</v>
      </c>
      <c r="J401" s="40" t="n">
        <v>2.01</v>
      </c>
      <c r="K401" s="40" t="n">
        <v>1.98</v>
      </c>
      <c r="L401" s="40" t="n">
        <v>1.855</v>
      </c>
      <c r="M401" s="40" t="n">
        <v>2.0525</v>
      </c>
      <c r="N401" s="40" t="n">
        <v>2.1375</v>
      </c>
      <c r="O401" s="40" t="n">
        <v>2.3</v>
      </c>
      <c r="P401" s="40" t="s">
        <v>233</v>
      </c>
      <c r="Q401" s="38" t="s">
        <v>233</v>
      </c>
      <c r="R401" s="40" t="s">
        <v>233</v>
      </c>
      <c r="S401" s="40" t="n">
        <v>2.09</v>
      </c>
      <c r="T401" s="38" t="s">
        <v>233</v>
      </c>
      <c r="V401" s="41" t="n">
        <f aca="false">I401-$H401</f>
        <v>0.0750000000000002</v>
      </c>
      <c r="W401" s="41" t="n">
        <f aca="false">J401-$H401</f>
        <v>-0.145</v>
      </c>
      <c r="X401" s="41" t="n">
        <f aca="false">K401-$H401</f>
        <v>-0.175</v>
      </c>
      <c r="Y401" s="41" t="n">
        <f aca="false">L401-$H401</f>
        <v>-0.3</v>
      </c>
      <c r="Z401" s="41" t="n">
        <f aca="false">M401-$H401</f>
        <v>-0.1025</v>
      </c>
      <c r="AA401" s="41" t="n">
        <f aca="false">N401-$H401</f>
        <v>-0.0174999999999996</v>
      </c>
      <c r="AB401" s="41" t="n">
        <f aca="false">O401-$H401</f>
        <v>0.145</v>
      </c>
      <c r="AC401" s="41"/>
      <c r="AD401" s="41"/>
      <c r="AE401" s="41"/>
      <c r="AF401" s="41" t="n">
        <f aca="false">S401-$H401</f>
        <v>-0.065</v>
      </c>
      <c r="AG401" s="41"/>
    </row>
    <row r="402" customFormat="false" ht="12.75" hidden="false" customHeight="false" outlineLevel="0" collapsed="false">
      <c r="A402" s="42" t="n">
        <v>35871</v>
      </c>
      <c r="B402" s="40" t="s">
        <v>171</v>
      </c>
      <c r="C402" s="40" t="n">
        <f aca="false">IF(SWAPFIXED="FIXED",D402,D402-E402)</f>
        <v>0.1325</v>
      </c>
      <c r="D402" s="40" t="n">
        <f aca="false">VLOOKUP($A402,SWAPLOOK,HLOOKUP(D$2,SWAPLOOK,2,FALSE()),FALSE())</f>
        <v>2.2875</v>
      </c>
      <c r="E402" s="40" t="n">
        <f aca="false">VLOOKUP($A402,SWAPLOOK,HLOOKUP(E$2,SWAPLOOK,2,FALSE()),FALSE())</f>
        <v>2.155</v>
      </c>
      <c r="F402" s="40"/>
      <c r="G402" s="40"/>
      <c r="H402" s="40" t="n">
        <v>2.155</v>
      </c>
      <c r="I402" s="40" t="n">
        <v>2.225</v>
      </c>
      <c r="J402" s="40" t="n">
        <v>2.0075</v>
      </c>
      <c r="K402" s="40" t="n">
        <v>1.9725</v>
      </c>
      <c r="L402" s="40" t="n">
        <v>1.85</v>
      </c>
      <c r="M402" s="40" t="n">
        <v>2.0525</v>
      </c>
      <c r="N402" s="40" t="n">
        <v>2.135</v>
      </c>
      <c r="O402" s="40" t="n">
        <v>2.2875</v>
      </c>
      <c r="P402" s="40" t="s">
        <v>233</v>
      </c>
      <c r="Q402" s="38" t="s">
        <v>233</v>
      </c>
      <c r="R402" s="40" t="s">
        <v>233</v>
      </c>
      <c r="S402" s="40" t="n">
        <v>2.0875</v>
      </c>
      <c r="T402" s="38" t="s">
        <v>233</v>
      </c>
      <c r="V402" s="41" t="n">
        <f aca="false">I402-$H402</f>
        <v>0.0700000000000003</v>
      </c>
      <c r="W402" s="41" t="n">
        <f aca="false">J402-$H402</f>
        <v>-0.1475</v>
      </c>
      <c r="X402" s="41" t="n">
        <f aca="false">K402-$H402</f>
        <v>-0.1825</v>
      </c>
      <c r="Y402" s="41" t="n">
        <f aca="false">L402-$H402</f>
        <v>-0.305</v>
      </c>
      <c r="Z402" s="41" t="n">
        <f aca="false">M402-$H402</f>
        <v>-0.1025</v>
      </c>
      <c r="AA402" s="41" t="n">
        <f aca="false">N402-$H402</f>
        <v>-0.02</v>
      </c>
      <c r="AB402" s="41" t="n">
        <f aca="false">O402-$H402</f>
        <v>0.1325</v>
      </c>
      <c r="AC402" s="41"/>
      <c r="AD402" s="41"/>
      <c r="AE402" s="41"/>
      <c r="AF402" s="41" t="n">
        <f aca="false">S402-$H402</f>
        <v>-0.0674999999999999</v>
      </c>
      <c r="AG402" s="41"/>
    </row>
    <row r="403" customFormat="false" ht="12.75" hidden="false" customHeight="false" outlineLevel="0" collapsed="false">
      <c r="A403" s="42" t="n">
        <v>35872</v>
      </c>
      <c r="B403" s="40" t="s">
        <v>171</v>
      </c>
      <c r="C403" s="40" t="n">
        <f aca="false">IF(SWAPFIXED="FIXED",D403,D403-E403)</f>
        <v>0.085</v>
      </c>
      <c r="D403" s="40" t="n">
        <f aca="false">VLOOKUP($A403,SWAPLOOK,HLOOKUP(D$2,SWAPLOOK,2,FALSE()),FALSE())</f>
        <v>2.324</v>
      </c>
      <c r="E403" s="40" t="n">
        <f aca="false">VLOOKUP($A403,SWAPLOOK,HLOOKUP(E$2,SWAPLOOK,2,FALSE()),FALSE())</f>
        <v>2.239</v>
      </c>
      <c r="F403" s="40"/>
      <c r="G403" s="40"/>
      <c r="H403" s="40" t="n">
        <v>2.239</v>
      </c>
      <c r="I403" s="40" t="n">
        <v>2.31025</v>
      </c>
      <c r="J403" s="40" t="n">
        <v>2.0615</v>
      </c>
      <c r="K403" s="40" t="n">
        <v>2.034</v>
      </c>
      <c r="L403" s="40" t="n">
        <v>1.879</v>
      </c>
      <c r="M403" s="40" t="n">
        <v>2.1265</v>
      </c>
      <c r="N403" s="40" t="n">
        <v>2.219</v>
      </c>
      <c r="O403" s="40" t="n">
        <v>2.324</v>
      </c>
      <c r="P403" s="40" t="s">
        <v>233</v>
      </c>
      <c r="Q403" s="38" t="s">
        <v>233</v>
      </c>
      <c r="R403" s="40" t="s">
        <v>233</v>
      </c>
      <c r="S403" s="40" t="n">
        <v>2.1415</v>
      </c>
      <c r="T403" s="38" t="s">
        <v>233</v>
      </c>
      <c r="V403" s="41" t="n">
        <f aca="false">I403-$H403</f>
        <v>0.07125</v>
      </c>
      <c r="W403" s="41" t="n">
        <f aca="false">J403-$H403</f>
        <v>-0.1775</v>
      </c>
      <c r="X403" s="41" t="n">
        <f aca="false">K403-$H403</f>
        <v>-0.205</v>
      </c>
      <c r="Y403" s="41" t="n">
        <f aca="false">L403-$H403</f>
        <v>-0.36</v>
      </c>
      <c r="Z403" s="41" t="n">
        <f aca="false">M403-$H403</f>
        <v>-0.1125</v>
      </c>
      <c r="AA403" s="41" t="n">
        <f aca="false">N403-$H403</f>
        <v>-0.02</v>
      </c>
      <c r="AB403" s="41" t="n">
        <f aca="false">O403-$H403</f>
        <v>0.085</v>
      </c>
      <c r="AC403" s="41"/>
      <c r="AD403" s="41"/>
      <c r="AE403" s="41"/>
      <c r="AF403" s="41" t="n">
        <f aca="false">S403-$H403</f>
        <v>-0.0975000000000001</v>
      </c>
      <c r="AG403" s="41"/>
    </row>
    <row r="404" customFormat="false" ht="12.75" hidden="false" customHeight="false" outlineLevel="0" collapsed="false">
      <c r="A404" s="39" t="n">
        <v>35873</v>
      </c>
      <c r="B404" s="40" t="s">
        <v>171</v>
      </c>
      <c r="C404" s="40" t="n">
        <f aca="false">IF(SWAPFIXED="FIXED",D404,D404-E404)</f>
        <v>0.0575000000000001</v>
      </c>
      <c r="D404" s="40" t="n">
        <f aca="false">VLOOKUP($A404,SWAPLOOK,HLOOKUP(D$2,SWAPLOOK,2,FALSE()),FALSE())</f>
        <v>2.3575</v>
      </c>
      <c r="E404" s="40" t="n">
        <f aca="false">VLOOKUP($A404,SWAPLOOK,HLOOKUP(E$2,SWAPLOOK,2,FALSE()),FALSE())</f>
        <v>2.3</v>
      </c>
      <c r="F404" s="40"/>
      <c r="G404" s="40"/>
      <c r="H404" s="40" t="n">
        <v>2.3</v>
      </c>
      <c r="I404" s="40" t="n">
        <v>2.37</v>
      </c>
      <c r="J404" s="40" t="n">
        <v>2.105</v>
      </c>
      <c r="K404" s="40" t="n">
        <v>2.0625</v>
      </c>
      <c r="L404" s="40" t="n">
        <v>1.92</v>
      </c>
      <c r="M404" s="40" t="n">
        <v>2.1825</v>
      </c>
      <c r="N404" s="40" t="n">
        <v>2.2725</v>
      </c>
      <c r="O404" s="40" t="n">
        <v>2.3575</v>
      </c>
      <c r="P404" s="40" t="s">
        <v>233</v>
      </c>
      <c r="Q404" s="38" t="s">
        <v>233</v>
      </c>
      <c r="R404" s="40" t="s">
        <v>233</v>
      </c>
      <c r="S404" s="40" t="n">
        <v>2.185</v>
      </c>
      <c r="T404" s="38" t="s">
        <v>233</v>
      </c>
      <c r="V404" s="41" t="n">
        <f aca="false">I404-$H404</f>
        <v>0.0700000000000003</v>
      </c>
      <c r="W404" s="41" t="n">
        <f aca="false">J404-$H404</f>
        <v>-0.195</v>
      </c>
      <c r="X404" s="41" t="n">
        <f aca="false">K404-$H404</f>
        <v>-0.2375</v>
      </c>
      <c r="Y404" s="41" t="n">
        <f aca="false">L404-$H404</f>
        <v>-0.38</v>
      </c>
      <c r="Z404" s="41" t="n">
        <f aca="false">M404-$H404</f>
        <v>-0.1175</v>
      </c>
      <c r="AA404" s="41" t="n">
        <f aca="false">N404-$H404</f>
        <v>-0.0274999999999999</v>
      </c>
      <c r="AB404" s="41" t="n">
        <f aca="false">O404-$H404</f>
        <v>0.0575000000000001</v>
      </c>
      <c r="AC404" s="41"/>
      <c r="AD404" s="41"/>
      <c r="AE404" s="41"/>
      <c r="AF404" s="41" t="n">
        <f aca="false">S404-$H404</f>
        <v>-0.115</v>
      </c>
      <c r="AG404" s="41"/>
    </row>
    <row r="405" customFormat="false" ht="12.75" hidden="false" customHeight="false" outlineLevel="0" collapsed="false">
      <c r="A405" s="39" t="n">
        <v>35874</v>
      </c>
      <c r="B405" s="40" t="s">
        <v>171</v>
      </c>
      <c r="C405" s="40" t="n">
        <f aca="false">IF(SWAPFIXED="FIXED",D405,D405-E405)</f>
        <v>0.0449999999999999</v>
      </c>
      <c r="D405" s="40" t="n">
        <f aca="false">VLOOKUP($A405,SWAPLOOK,HLOOKUP(D$2,SWAPLOOK,2,FALSE()),FALSE())</f>
        <v>2.388</v>
      </c>
      <c r="E405" s="40" t="n">
        <f aca="false">VLOOKUP($A405,SWAPLOOK,HLOOKUP(E$2,SWAPLOOK,2,FALSE()),FALSE())</f>
        <v>2.343</v>
      </c>
      <c r="F405" s="40"/>
      <c r="G405" s="40"/>
      <c r="H405" s="40" t="n">
        <v>2.343</v>
      </c>
      <c r="I405" s="40" t="n">
        <v>2.4105</v>
      </c>
      <c r="J405" s="40" t="n">
        <v>2.138</v>
      </c>
      <c r="K405" s="40" t="n">
        <v>2.098</v>
      </c>
      <c r="L405" s="40" t="n">
        <v>1.933</v>
      </c>
      <c r="M405" s="40" t="n">
        <v>2.218</v>
      </c>
      <c r="N405" s="40" t="n">
        <v>2.31925</v>
      </c>
      <c r="O405" s="40" t="n">
        <v>2.388</v>
      </c>
      <c r="P405" s="40" t="s">
        <v>233</v>
      </c>
      <c r="Q405" s="38" t="s">
        <v>233</v>
      </c>
      <c r="R405" s="40" t="s">
        <v>233</v>
      </c>
      <c r="S405" s="40" t="n">
        <v>2.218</v>
      </c>
      <c r="T405" s="38" t="s">
        <v>233</v>
      </c>
      <c r="V405" s="41" t="n">
        <f aca="false">I405-$H405</f>
        <v>0.0674999999999999</v>
      </c>
      <c r="W405" s="41" t="n">
        <f aca="false">J405-$H405</f>
        <v>-0.205</v>
      </c>
      <c r="X405" s="41" t="n">
        <f aca="false">K405-$H405</f>
        <v>-0.245</v>
      </c>
      <c r="Y405" s="41" t="n">
        <f aca="false">L405-$H405</f>
        <v>-0.41</v>
      </c>
      <c r="Z405" s="41" t="n">
        <f aca="false">M405-$H405</f>
        <v>-0.125</v>
      </c>
      <c r="AA405" s="41" t="n">
        <f aca="false">N405-$H405</f>
        <v>-0.0237500000000002</v>
      </c>
      <c r="AB405" s="41" t="n">
        <f aca="false">O405-$H405</f>
        <v>0.0449999999999999</v>
      </c>
      <c r="AC405" s="41"/>
      <c r="AD405" s="41"/>
      <c r="AE405" s="41"/>
      <c r="AF405" s="41" t="n">
        <f aca="false">S405-$H405</f>
        <v>-0.125</v>
      </c>
      <c r="AG405" s="41"/>
    </row>
    <row r="406" customFormat="false" ht="12.75" hidden="false" customHeight="false" outlineLevel="0" collapsed="false">
      <c r="A406" s="39" t="n">
        <v>35877</v>
      </c>
      <c r="B406" s="40" t="s">
        <v>171</v>
      </c>
      <c r="C406" s="40" t="n">
        <f aca="false">IF(SWAPFIXED="FIXED",D406,D406-E406)</f>
        <v>0.02</v>
      </c>
      <c r="D406" s="40" t="n">
        <f aca="false">VLOOKUP($A406,SWAPLOOK,HLOOKUP(D$2,SWAPLOOK,2,FALSE()),FALSE())</f>
        <v>2.371</v>
      </c>
      <c r="E406" s="40" t="n">
        <f aca="false">VLOOKUP($A406,SWAPLOOK,HLOOKUP(E$2,SWAPLOOK,2,FALSE()),FALSE())</f>
        <v>2.351</v>
      </c>
      <c r="F406" s="40"/>
      <c r="G406" s="40"/>
      <c r="H406" s="40" t="n">
        <v>2.351</v>
      </c>
      <c r="I406" s="40" t="n">
        <v>2.4135</v>
      </c>
      <c r="J406" s="40" t="n">
        <v>2.146</v>
      </c>
      <c r="K406" s="40" t="n">
        <v>2.086</v>
      </c>
      <c r="L406" s="40" t="n">
        <v>1.921</v>
      </c>
      <c r="M406" s="40" t="n">
        <v>2.226</v>
      </c>
      <c r="N406" s="40" t="n">
        <v>2.326</v>
      </c>
      <c r="O406" s="40" t="n">
        <v>2.371</v>
      </c>
      <c r="P406" s="40" t="s">
        <v>233</v>
      </c>
      <c r="Q406" s="38" t="s">
        <v>233</v>
      </c>
      <c r="R406" s="40" t="s">
        <v>233</v>
      </c>
      <c r="S406" s="40" t="n">
        <v>2.226</v>
      </c>
      <c r="T406" s="38" t="s">
        <v>233</v>
      </c>
      <c r="V406" s="41" t="n">
        <f aca="false">I406-$H406</f>
        <v>0.0625</v>
      </c>
      <c r="W406" s="41" t="n">
        <f aca="false">J406-$H406</f>
        <v>-0.205</v>
      </c>
      <c r="X406" s="41" t="n">
        <f aca="false">K406-$H406</f>
        <v>-0.265</v>
      </c>
      <c r="Y406" s="41" t="n">
        <f aca="false">L406-$H406</f>
        <v>-0.43</v>
      </c>
      <c r="Z406" s="41" t="n">
        <f aca="false">M406-$H406</f>
        <v>-0.125</v>
      </c>
      <c r="AA406" s="41" t="n">
        <f aca="false">N406-$H406</f>
        <v>-0.0249999999999999</v>
      </c>
      <c r="AB406" s="41" t="n">
        <f aca="false">O406-$H406</f>
        <v>0.02</v>
      </c>
      <c r="AC406" s="41"/>
      <c r="AD406" s="41"/>
      <c r="AE406" s="41"/>
      <c r="AF406" s="41" t="n">
        <f aca="false">S406-$H406</f>
        <v>-0.125</v>
      </c>
      <c r="AG406" s="41"/>
    </row>
    <row r="407" customFormat="false" ht="12.75" hidden="false" customHeight="false" outlineLevel="0" collapsed="false">
      <c r="A407" s="39" t="n">
        <v>35878</v>
      </c>
      <c r="B407" s="40" t="s">
        <v>171</v>
      </c>
      <c r="C407" s="40" t="n">
        <f aca="false">IF(SWAPFIXED="FIXED",D407,D407-E407)</f>
        <v>0.0249999999999999</v>
      </c>
      <c r="D407" s="40" t="n">
        <f aca="false">VLOOKUP($A407,SWAPLOOK,HLOOKUP(D$2,SWAPLOOK,2,FALSE()),FALSE())</f>
        <v>2.355</v>
      </c>
      <c r="E407" s="40" t="n">
        <f aca="false">VLOOKUP($A407,SWAPLOOK,HLOOKUP(E$2,SWAPLOOK,2,FALSE()),FALSE())</f>
        <v>2.33</v>
      </c>
      <c r="F407" s="40"/>
      <c r="G407" s="40"/>
      <c r="H407" s="40" t="n">
        <v>2.33</v>
      </c>
      <c r="I407" s="40" t="n">
        <v>2.395</v>
      </c>
      <c r="J407" s="40" t="n">
        <v>2.1225</v>
      </c>
      <c r="K407" s="40" t="n">
        <v>2.065</v>
      </c>
      <c r="L407" s="40" t="n">
        <v>1.9</v>
      </c>
      <c r="M407" s="40" t="n">
        <v>2.2075</v>
      </c>
      <c r="N407" s="40" t="n">
        <v>2.3075</v>
      </c>
      <c r="O407" s="40" t="n">
        <v>2.355</v>
      </c>
      <c r="P407" s="40" t="s">
        <v>233</v>
      </c>
      <c r="Q407" s="38" t="s">
        <v>233</v>
      </c>
      <c r="R407" s="40" t="s">
        <v>233</v>
      </c>
      <c r="S407" s="40" t="n">
        <v>2.2025</v>
      </c>
      <c r="T407" s="38" t="s">
        <v>233</v>
      </c>
      <c r="V407" s="41" t="n">
        <f aca="false">I407-$H407</f>
        <v>0.065</v>
      </c>
      <c r="W407" s="41" t="n">
        <f aca="false">J407-$H407</f>
        <v>-0.2075</v>
      </c>
      <c r="X407" s="41" t="n">
        <f aca="false">K407-$H407</f>
        <v>-0.265</v>
      </c>
      <c r="Y407" s="41" t="n">
        <f aca="false">L407-$H407</f>
        <v>-0.43</v>
      </c>
      <c r="Z407" s="41" t="n">
        <f aca="false">M407-$H407</f>
        <v>-0.1225</v>
      </c>
      <c r="AA407" s="41" t="n">
        <f aca="false">N407-$H407</f>
        <v>-0.0225</v>
      </c>
      <c r="AB407" s="41" t="n">
        <f aca="false">O407-$H407</f>
        <v>0.0249999999999999</v>
      </c>
      <c r="AC407" s="41"/>
      <c r="AD407" s="41"/>
      <c r="AE407" s="41"/>
      <c r="AF407" s="41" t="n">
        <f aca="false">S407-$H407</f>
        <v>-0.1275</v>
      </c>
      <c r="AG407" s="41"/>
    </row>
    <row r="408" customFormat="false" ht="12.75" hidden="false" customHeight="false" outlineLevel="0" collapsed="false">
      <c r="A408" s="39" t="n">
        <v>35879</v>
      </c>
      <c r="B408" s="40" t="s">
        <v>171</v>
      </c>
      <c r="C408" s="40" t="n">
        <f aca="false">IF(SWAPFIXED="FIXED",D408,D408-E408)</f>
        <v>0.00499999999999989</v>
      </c>
      <c r="D408" s="40" t="n">
        <f aca="false">VLOOKUP($A408,SWAPLOOK,HLOOKUP(D$2,SWAPLOOK,2,FALSE()),FALSE())</f>
        <v>2.37</v>
      </c>
      <c r="E408" s="40" t="n">
        <f aca="false">VLOOKUP($A408,SWAPLOOK,HLOOKUP(E$2,SWAPLOOK,2,FALSE()),FALSE())</f>
        <v>2.365</v>
      </c>
      <c r="F408" s="40"/>
      <c r="G408" s="40"/>
      <c r="H408" s="40" t="n">
        <v>2.365</v>
      </c>
      <c r="I408" s="40" t="n">
        <v>2.4275</v>
      </c>
      <c r="J408" s="40" t="n">
        <v>2.155</v>
      </c>
      <c r="K408" s="40" t="n">
        <v>2.08</v>
      </c>
      <c r="L408" s="40" t="n">
        <v>1.9175</v>
      </c>
      <c r="M408" s="40" t="n">
        <v>2.24</v>
      </c>
      <c r="N408" s="40" t="n">
        <v>2.34</v>
      </c>
      <c r="O408" s="40" t="n">
        <v>2.37</v>
      </c>
      <c r="P408" s="40" t="s">
        <v>233</v>
      </c>
      <c r="Q408" s="38" t="s">
        <v>233</v>
      </c>
      <c r="R408" s="40" t="s">
        <v>233</v>
      </c>
      <c r="S408" s="40" t="n">
        <v>2.235</v>
      </c>
      <c r="T408" s="38" t="s">
        <v>233</v>
      </c>
      <c r="V408" s="41" t="n">
        <f aca="false">I408-$H408</f>
        <v>0.0625</v>
      </c>
      <c r="W408" s="41" t="n">
        <f aca="false">J408-$H408</f>
        <v>-0.21</v>
      </c>
      <c r="X408" s="41" t="n">
        <f aca="false">K408-$H408</f>
        <v>-0.285</v>
      </c>
      <c r="Y408" s="41" t="n">
        <f aca="false">L408-$H408</f>
        <v>-0.4475</v>
      </c>
      <c r="Z408" s="41" t="n">
        <f aca="false">M408-$H408</f>
        <v>-0.125</v>
      </c>
      <c r="AA408" s="41" t="n">
        <f aca="false">N408-$H408</f>
        <v>-0.0250000000000004</v>
      </c>
      <c r="AB408" s="41" t="n">
        <f aca="false">O408-$H408</f>
        <v>0.00499999999999989</v>
      </c>
      <c r="AC408" s="41"/>
      <c r="AD408" s="41"/>
      <c r="AE408" s="41"/>
      <c r="AF408" s="41" t="n">
        <f aca="false">S408-$H408</f>
        <v>-0.13</v>
      </c>
      <c r="AG408" s="41"/>
    </row>
    <row r="409" customFormat="false" ht="12.75" hidden="false" customHeight="false" outlineLevel="0" collapsed="false">
      <c r="A409" s="39" t="n">
        <v>35880</v>
      </c>
      <c r="B409" s="40" t="s">
        <v>171</v>
      </c>
      <c r="C409" s="40" t="n">
        <f aca="false">IF(SWAPFIXED="FIXED",D409,D409-E409)</f>
        <v>0.0350000000000001</v>
      </c>
      <c r="D409" s="40" t="n">
        <f aca="false">VLOOKUP($A409,SWAPLOOK,HLOOKUP(D$2,SWAPLOOK,2,FALSE()),FALSE())</f>
        <v>2.373</v>
      </c>
      <c r="E409" s="40" t="n">
        <f aca="false">VLOOKUP($A409,SWAPLOOK,HLOOKUP(E$2,SWAPLOOK,2,FALSE()),FALSE())</f>
        <v>2.338</v>
      </c>
      <c r="F409" s="40"/>
      <c r="G409" s="40"/>
      <c r="H409" s="40" t="n">
        <v>2.338</v>
      </c>
      <c r="I409" s="40" t="n">
        <v>2.403</v>
      </c>
      <c r="J409" s="40" t="n">
        <v>2.138</v>
      </c>
      <c r="K409" s="40" t="n">
        <v>2.078</v>
      </c>
      <c r="L409" s="40" t="n">
        <v>1.908</v>
      </c>
      <c r="M409" s="40" t="n">
        <v>2.2205</v>
      </c>
      <c r="N409" s="40" t="n">
        <v>2.3155</v>
      </c>
      <c r="O409" s="40" t="n">
        <v>2.373</v>
      </c>
      <c r="P409" s="40" t="s">
        <v>233</v>
      </c>
      <c r="Q409" s="38" t="s">
        <v>233</v>
      </c>
      <c r="R409" s="40" t="s">
        <v>233</v>
      </c>
      <c r="S409" s="40" t="n">
        <v>2.218</v>
      </c>
      <c r="T409" s="38" t="s">
        <v>233</v>
      </c>
      <c r="V409" s="41" t="n">
        <f aca="false">I409-$H409</f>
        <v>0.065</v>
      </c>
      <c r="W409" s="41" t="n">
        <f aca="false">J409-$H409</f>
        <v>-0.2</v>
      </c>
      <c r="X409" s="41" t="n">
        <f aca="false">K409-$H409</f>
        <v>-0.26</v>
      </c>
      <c r="Y409" s="41" t="n">
        <f aca="false">L409-$H409</f>
        <v>-0.43</v>
      </c>
      <c r="Z409" s="41" t="n">
        <f aca="false">M409-$H409</f>
        <v>-0.1175</v>
      </c>
      <c r="AA409" s="41" t="n">
        <f aca="false">N409-$H409</f>
        <v>-0.0225</v>
      </c>
      <c r="AB409" s="41" t="n">
        <f aca="false">O409-$H409</f>
        <v>0.0350000000000001</v>
      </c>
      <c r="AC409" s="41"/>
      <c r="AD409" s="41"/>
      <c r="AE409" s="41"/>
      <c r="AF409" s="41" t="n">
        <f aca="false">S409-$H409</f>
        <v>-0.12</v>
      </c>
      <c r="AG409" s="41"/>
    </row>
    <row r="410" customFormat="false" ht="12.75" hidden="false" customHeight="false" outlineLevel="0" collapsed="false">
      <c r="A410" s="39" t="n">
        <v>35881</v>
      </c>
      <c r="B410" s="40" t="s">
        <v>171</v>
      </c>
      <c r="C410" s="40" t="n">
        <f aca="false">IF(SWAPFIXED="FIXED",D410,D410-E410)</f>
        <v>0.0550000000000002</v>
      </c>
      <c r="D410" s="40" t="n">
        <f aca="false">VLOOKUP($A410,SWAPLOOK,HLOOKUP(D$2,SWAPLOOK,2,FALSE()),FALSE())</f>
        <v>2.355</v>
      </c>
      <c r="E410" s="40" t="n">
        <f aca="false">VLOOKUP($A410,SWAPLOOK,HLOOKUP(E$2,SWAPLOOK,2,FALSE()),FALSE())</f>
        <v>2.3</v>
      </c>
      <c r="F410" s="40"/>
      <c r="G410" s="40" t="n">
        <v>1</v>
      </c>
      <c r="H410" s="40" t="n">
        <v>2.3</v>
      </c>
      <c r="I410" s="40" t="n">
        <v>2.36</v>
      </c>
      <c r="J410" s="40" t="n">
        <v>2.12</v>
      </c>
      <c r="K410" s="40" t="n">
        <v>2.06</v>
      </c>
      <c r="L410" s="40" t="n">
        <v>1.91</v>
      </c>
      <c r="M410" s="40" t="n">
        <v>2.1825</v>
      </c>
      <c r="N410" s="40" t="n">
        <v>2.285</v>
      </c>
      <c r="O410" s="40" t="n">
        <v>2.355</v>
      </c>
      <c r="P410" s="40" t="s">
        <v>233</v>
      </c>
      <c r="Q410" s="38" t="s">
        <v>233</v>
      </c>
      <c r="R410" s="40" t="s">
        <v>233</v>
      </c>
      <c r="S410" s="40" t="n">
        <v>2.2</v>
      </c>
      <c r="T410" s="38" t="s">
        <v>233</v>
      </c>
      <c r="V410" s="41" t="n">
        <f aca="false">I410-$H410</f>
        <v>0.0600000000000001</v>
      </c>
      <c r="W410" s="41" t="n">
        <f aca="false">J410-$H410</f>
        <v>-0.18</v>
      </c>
      <c r="X410" s="41" t="n">
        <f aca="false">K410-$H410</f>
        <v>-0.24</v>
      </c>
      <c r="Y410" s="41" t="n">
        <f aca="false">L410-$H410</f>
        <v>-0.39</v>
      </c>
      <c r="Z410" s="41" t="n">
        <f aca="false">M410-$H410</f>
        <v>-0.1175</v>
      </c>
      <c r="AA410" s="41" t="n">
        <f aca="false">N410-$H410</f>
        <v>-0.0149999999999997</v>
      </c>
      <c r="AB410" s="41" t="n">
        <f aca="false">O410-$H410</f>
        <v>0.0550000000000002</v>
      </c>
      <c r="AC410" s="41"/>
      <c r="AD410" s="41"/>
      <c r="AE410" s="41"/>
      <c r="AF410" s="41" t="n">
        <f aca="false">S410-$H410</f>
        <v>-0.0999999999999996</v>
      </c>
      <c r="AG410" s="41"/>
    </row>
    <row r="411" customFormat="false" ht="12.75" hidden="false" customHeight="false" outlineLevel="0" collapsed="false">
      <c r="A411" s="39" t="n">
        <v>35884</v>
      </c>
      <c r="B411" s="40" t="s">
        <v>172</v>
      </c>
      <c r="C411" s="40" t="n">
        <f aca="false">IF(SWAPFIXED="FIXED",D411,D411-E411)</f>
        <v>0.0274999999999999</v>
      </c>
      <c r="D411" s="40" t="n">
        <f aca="false">VLOOKUP($A411,SWAPLOOK,HLOOKUP(D$2,SWAPLOOK,2,FALSE()),FALSE())</f>
        <v>2.4365</v>
      </c>
      <c r="E411" s="40" t="n">
        <f aca="false">VLOOKUP($A411,SWAPLOOK,HLOOKUP(E$2,SWAPLOOK,2,FALSE()),FALSE())</f>
        <v>2.409</v>
      </c>
      <c r="F411" s="40"/>
      <c r="G411" s="40"/>
      <c r="H411" s="40" t="n">
        <v>2.409</v>
      </c>
      <c r="I411" s="40" t="n">
        <v>2.474</v>
      </c>
      <c r="J411" s="40" t="n">
        <v>2.19875</v>
      </c>
      <c r="K411" s="40" t="n">
        <v>2.1365</v>
      </c>
      <c r="L411" s="40" t="n">
        <v>1.899</v>
      </c>
      <c r="M411" s="40" t="n">
        <v>2.2665</v>
      </c>
      <c r="N411" s="40" t="n">
        <v>2.3865</v>
      </c>
      <c r="O411" s="40" t="n">
        <v>2.4365</v>
      </c>
      <c r="P411" s="40" t="s">
        <v>233</v>
      </c>
      <c r="Q411" s="38" t="s">
        <v>233</v>
      </c>
      <c r="R411" s="40" t="s">
        <v>233</v>
      </c>
      <c r="S411" s="40" t="n">
        <v>2.27875</v>
      </c>
      <c r="T411" s="38" t="s">
        <v>233</v>
      </c>
      <c r="V411" s="41" t="n">
        <f aca="false">I411-$H411</f>
        <v>0.065</v>
      </c>
      <c r="W411" s="41" t="n">
        <f aca="false">J411-$H411</f>
        <v>-0.21025</v>
      </c>
      <c r="X411" s="41" t="n">
        <f aca="false">K411-$H411</f>
        <v>-0.2725</v>
      </c>
      <c r="Y411" s="41" t="n">
        <f aca="false">L411-$H411</f>
        <v>-0.51</v>
      </c>
      <c r="Z411" s="41" t="n">
        <f aca="false">M411-$H411</f>
        <v>-0.1425</v>
      </c>
      <c r="AA411" s="41" t="n">
        <f aca="false">N411-$H411</f>
        <v>-0.0225</v>
      </c>
      <c r="AB411" s="41" t="n">
        <f aca="false">O411-$H411</f>
        <v>0.0274999999999999</v>
      </c>
      <c r="AC411" s="41"/>
      <c r="AD411" s="41"/>
      <c r="AE411" s="41"/>
      <c r="AF411" s="41" t="n">
        <f aca="false">S411-$H411</f>
        <v>-0.13025</v>
      </c>
      <c r="AG411" s="41"/>
    </row>
    <row r="412" customFormat="false" ht="12.75" hidden="false" customHeight="false" outlineLevel="0" collapsed="false">
      <c r="A412" s="39" t="n">
        <v>35885</v>
      </c>
      <c r="B412" s="40" t="s">
        <v>172</v>
      </c>
      <c r="C412" s="40" t="n">
        <f aca="false">IF(SWAPFIXED="FIXED",D412,D412-E412)</f>
        <v>0</v>
      </c>
      <c r="D412" s="40" t="n">
        <f aca="false">VLOOKUP($A412,SWAPLOOK,HLOOKUP(D$2,SWAPLOOK,2,FALSE()),FALSE())</f>
        <v>2.522</v>
      </c>
      <c r="E412" s="40" t="n">
        <f aca="false">VLOOKUP($A412,SWAPLOOK,HLOOKUP(E$2,SWAPLOOK,2,FALSE()),FALSE())</f>
        <v>2.522</v>
      </c>
      <c r="F412" s="40"/>
      <c r="G412" s="40"/>
      <c r="H412" s="40" t="n">
        <v>2.522</v>
      </c>
      <c r="I412" s="40" t="n">
        <v>2.5895</v>
      </c>
      <c r="J412" s="40" t="n">
        <v>2.297</v>
      </c>
      <c r="K412" s="40" t="n">
        <v>2.222</v>
      </c>
      <c r="L412" s="40" t="n">
        <v>1.977</v>
      </c>
      <c r="M412" s="40" t="n">
        <v>2.372</v>
      </c>
      <c r="N412" s="40" t="n">
        <v>2.4945</v>
      </c>
      <c r="O412" s="40" t="n">
        <v>2.522</v>
      </c>
      <c r="P412" s="40" t="s">
        <v>233</v>
      </c>
      <c r="Q412" s="38" t="s">
        <v>233</v>
      </c>
      <c r="R412" s="40" t="s">
        <v>233</v>
      </c>
      <c r="S412" s="40" t="n">
        <v>2.377</v>
      </c>
      <c r="T412" s="38" t="s">
        <v>233</v>
      </c>
      <c r="V412" s="41" t="n">
        <f aca="false">I412-$H412</f>
        <v>0.0674999999999999</v>
      </c>
      <c r="W412" s="41" t="n">
        <f aca="false">J412-$H412</f>
        <v>-0.225</v>
      </c>
      <c r="X412" s="41" t="n">
        <f aca="false">K412-$H412</f>
        <v>-0.3</v>
      </c>
      <c r="Y412" s="41" t="n">
        <f aca="false">L412-$H412</f>
        <v>-0.545</v>
      </c>
      <c r="Z412" s="41" t="n">
        <f aca="false">M412-$H412</f>
        <v>-0.15</v>
      </c>
      <c r="AA412" s="41" t="n">
        <f aca="false">N412-$H412</f>
        <v>-0.0274999999999999</v>
      </c>
      <c r="AB412" s="41" t="n">
        <f aca="false">O412-$H412</f>
        <v>0</v>
      </c>
      <c r="AC412" s="41"/>
      <c r="AD412" s="41"/>
      <c r="AE412" s="41"/>
      <c r="AF412" s="41" t="n">
        <f aca="false">S412-$H412</f>
        <v>-0.145</v>
      </c>
      <c r="AG412" s="41"/>
    </row>
    <row r="413" customFormat="false" ht="12.75" hidden="false" customHeight="false" outlineLevel="0" collapsed="false">
      <c r="A413" s="39" t="n">
        <v>35886</v>
      </c>
      <c r="B413" s="40" t="s">
        <v>172</v>
      </c>
      <c r="C413" s="40" t="n">
        <f aca="false">IF(SWAPFIXED="FIXED",D413,D413-E413)</f>
        <v>0.00999999999999979</v>
      </c>
      <c r="D413" s="40" t="n">
        <f aca="false">VLOOKUP($A413,SWAPLOOK,HLOOKUP(D$2,SWAPLOOK,2,FALSE()),FALSE())</f>
        <v>2.511</v>
      </c>
      <c r="E413" s="40" t="n">
        <f aca="false">VLOOKUP($A413,SWAPLOOK,HLOOKUP(E$2,SWAPLOOK,2,FALSE()),FALSE())</f>
        <v>2.501</v>
      </c>
      <c r="F413" s="40"/>
      <c r="G413" s="40"/>
      <c r="H413" s="40" t="n">
        <v>2.501</v>
      </c>
      <c r="I413" s="40" t="n">
        <v>2.571</v>
      </c>
      <c r="J413" s="40" t="n">
        <v>2.271</v>
      </c>
      <c r="K413" s="40" t="n">
        <v>2.201</v>
      </c>
      <c r="L413" s="40" t="n">
        <v>1.961</v>
      </c>
      <c r="M413" s="40" t="n">
        <v>2.351</v>
      </c>
      <c r="N413" s="40" t="n">
        <v>2.4735</v>
      </c>
      <c r="O413" s="40" t="n">
        <v>2.511</v>
      </c>
      <c r="P413" s="40" t="s">
        <v>233</v>
      </c>
      <c r="Q413" s="38" t="s">
        <v>233</v>
      </c>
      <c r="R413" s="40" t="s">
        <v>233</v>
      </c>
      <c r="S413" s="40" t="n">
        <v>2.351</v>
      </c>
      <c r="T413" s="38" t="s">
        <v>233</v>
      </c>
      <c r="V413" s="41" t="n">
        <f aca="false">I413-$H413</f>
        <v>0.0699999999999998</v>
      </c>
      <c r="W413" s="41" t="n">
        <f aca="false">J413-$H413</f>
        <v>-0.23</v>
      </c>
      <c r="X413" s="41" t="n">
        <f aca="false">K413-$H413</f>
        <v>-0.3</v>
      </c>
      <c r="Y413" s="41" t="n">
        <f aca="false">L413-$H413</f>
        <v>-0.54</v>
      </c>
      <c r="Z413" s="41" t="n">
        <f aca="false">M413-$H413</f>
        <v>-0.15</v>
      </c>
      <c r="AA413" s="41" t="n">
        <f aca="false">N413-$H413</f>
        <v>-0.0274999999999999</v>
      </c>
      <c r="AB413" s="41" t="n">
        <f aca="false">O413-$H413</f>
        <v>0.00999999999999979</v>
      </c>
      <c r="AC413" s="41"/>
      <c r="AD413" s="41"/>
      <c r="AE413" s="41"/>
      <c r="AF413" s="41" t="n">
        <f aca="false">S413-$H413</f>
        <v>-0.15</v>
      </c>
      <c r="AG413" s="41"/>
    </row>
    <row r="414" customFormat="false" ht="12.75" hidden="false" customHeight="false" outlineLevel="0" collapsed="false">
      <c r="A414" s="39" t="n">
        <v>35887</v>
      </c>
      <c r="B414" s="40" t="s">
        <v>172</v>
      </c>
      <c r="C414" s="40" t="n">
        <f aca="false">IF(SWAPFIXED="FIXED",D414,D414-E414)</f>
        <v>-0.0249999999999999</v>
      </c>
      <c r="D414" s="40" t="n">
        <f aca="false">VLOOKUP($A414,SWAPLOOK,HLOOKUP(D$2,SWAPLOOK,2,FALSE()),FALSE())</f>
        <v>2.537</v>
      </c>
      <c r="E414" s="40" t="n">
        <f aca="false">VLOOKUP($A414,SWAPLOOK,HLOOKUP(E$2,SWAPLOOK,2,FALSE()),FALSE())</f>
        <v>2.562</v>
      </c>
      <c r="F414" s="40"/>
      <c r="G414" s="40"/>
      <c r="H414" s="40" t="n">
        <v>2.562</v>
      </c>
      <c r="I414" s="40" t="n">
        <v>2.637</v>
      </c>
      <c r="J414" s="40" t="n">
        <v>2.3295</v>
      </c>
      <c r="K414" s="40" t="n">
        <v>2.247</v>
      </c>
      <c r="L414" s="40" t="n">
        <v>2.017</v>
      </c>
      <c r="M414" s="40" t="n">
        <v>2.4095</v>
      </c>
      <c r="N414" s="40" t="n">
        <v>2.5395</v>
      </c>
      <c r="O414" s="40" t="n">
        <v>2.537</v>
      </c>
      <c r="P414" s="40" t="s">
        <v>233</v>
      </c>
      <c r="Q414" s="38" t="s">
        <v>233</v>
      </c>
      <c r="R414" s="40" t="s">
        <v>233</v>
      </c>
      <c r="S414" s="40" t="n">
        <v>2.4095</v>
      </c>
      <c r="T414" s="38" t="s">
        <v>233</v>
      </c>
      <c r="V414" s="41" t="n">
        <f aca="false">I414-$H414</f>
        <v>0.0750000000000002</v>
      </c>
      <c r="W414" s="41" t="n">
        <f aca="false">J414-$H414</f>
        <v>-0.2325</v>
      </c>
      <c r="X414" s="41" t="n">
        <f aca="false">K414-$H414</f>
        <v>-0.315</v>
      </c>
      <c r="Y414" s="41" t="n">
        <f aca="false">L414-$H414</f>
        <v>-0.545</v>
      </c>
      <c r="Z414" s="41" t="n">
        <f aca="false">M414-$H414</f>
        <v>-0.1525</v>
      </c>
      <c r="AA414" s="41" t="n">
        <f aca="false">N414-$H414</f>
        <v>-0.0225</v>
      </c>
      <c r="AB414" s="41" t="n">
        <f aca="false">O414-$H414</f>
        <v>-0.0249999999999999</v>
      </c>
      <c r="AC414" s="41"/>
      <c r="AD414" s="41"/>
      <c r="AE414" s="41"/>
      <c r="AF414" s="41" t="n">
        <f aca="false">S414-$H414</f>
        <v>-0.1525</v>
      </c>
      <c r="AG414" s="41"/>
    </row>
    <row r="415" customFormat="false" ht="12.75" hidden="false" customHeight="false" outlineLevel="0" collapsed="false">
      <c r="A415" s="39" t="n">
        <v>35888</v>
      </c>
      <c r="B415" s="40" t="s">
        <v>172</v>
      </c>
      <c r="C415" s="40" t="n">
        <f aca="false">IF(SWAPFIXED="FIXED",D415,D415-E415)</f>
        <v>0.00749999999999984</v>
      </c>
      <c r="D415" s="40" t="n">
        <f aca="false">VLOOKUP($A415,SWAPLOOK,HLOOKUP(D$2,SWAPLOOK,2,FALSE()),FALSE())</f>
        <v>2.5635</v>
      </c>
      <c r="E415" s="40" t="n">
        <f aca="false">VLOOKUP($A415,SWAPLOOK,HLOOKUP(E$2,SWAPLOOK,2,FALSE()),FALSE())</f>
        <v>2.556</v>
      </c>
      <c r="F415" s="40"/>
      <c r="G415" s="40"/>
      <c r="H415" s="40" t="n">
        <v>2.556</v>
      </c>
      <c r="I415" s="40" t="n">
        <v>2.631</v>
      </c>
      <c r="J415" s="40" t="n">
        <v>2.336</v>
      </c>
      <c r="K415" s="40" t="n">
        <v>2.2535</v>
      </c>
      <c r="L415" s="40" t="n">
        <v>2.006</v>
      </c>
      <c r="M415" s="40" t="n">
        <v>2.411</v>
      </c>
      <c r="N415" s="40" t="n">
        <v>2.5335</v>
      </c>
      <c r="O415" s="40" t="n">
        <v>2.5635</v>
      </c>
      <c r="P415" s="40" t="s">
        <v>233</v>
      </c>
      <c r="Q415" s="38" t="s">
        <v>233</v>
      </c>
      <c r="R415" s="40" t="s">
        <v>233</v>
      </c>
      <c r="S415" s="40" t="n">
        <v>2.416</v>
      </c>
      <c r="T415" s="38" t="s">
        <v>233</v>
      </c>
      <c r="V415" s="41" t="n">
        <f aca="false">I415-$H415</f>
        <v>0.0750000000000002</v>
      </c>
      <c r="W415" s="41" t="n">
        <f aca="false">J415-$H415</f>
        <v>-0.22</v>
      </c>
      <c r="X415" s="41" t="n">
        <f aca="false">K415-$H415</f>
        <v>-0.3025</v>
      </c>
      <c r="Y415" s="41" t="n">
        <f aca="false">L415-$H415</f>
        <v>-0.55</v>
      </c>
      <c r="Z415" s="41" t="n">
        <f aca="false">M415-$H415</f>
        <v>-0.145</v>
      </c>
      <c r="AA415" s="41" t="n">
        <f aca="false">N415-$H415</f>
        <v>-0.0225</v>
      </c>
      <c r="AB415" s="41" t="n">
        <f aca="false">O415-$H415</f>
        <v>0.00749999999999984</v>
      </c>
      <c r="AC415" s="41"/>
      <c r="AD415" s="41"/>
      <c r="AE415" s="41"/>
      <c r="AF415" s="41" t="n">
        <f aca="false">S415-$H415</f>
        <v>-0.14</v>
      </c>
      <c r="AG415" s="41"/>
    </row>
    <row r="416" customFormat="false" ht="12.75" hidden="false" customHeight="false" outlineLevel="0" collapsed="false">
      <c r="A416" s="39" t="n">
        <v>35891</v>
      </c>
      <c r="B416" s="40" t="s">
        <v>172</v>
      </c>
      <c r="C416" s="40" t="n">
        <f aca="false">IF(SWAPFIXED="FIXED",D416,D416-E416)</f>
        <v>0</v>
      </c>
      <c r="D416" s="40" t="n">
        <f aca="false">VLOOKUP($A416,SWAPLOOK,HLOOKUP(D$2,SWAPLOOK,2,FALSE()),FALSE())</f>
        <v>2.535</v>
      </c>
      <c r="E416" s="40" t="n">
        <f aca="false">VLOOKUP($A416,SWAPLOOK,HLOOKUP(E$2,SWAPLOOK,2,FALSE()),FALSE())</f>
        <v>2.535</v>
      </c>
      <c r="F416" s="40"/>
      <c r="G416" s="40"/>
      <c r="H416" s="40" t="n">
        <v>2.535</v>
      </c>
      <c r="I416" s="40" t="n">
        <v>2.6075</v>
      </c>
      <c r="J416" s="40" t="n">
        <v>2.305</v>
      </c>
      <c r="K416" s="40" t="n">
        <v>2.225</v>
      </c>
      <c r="L416" s="40" t="n">
        <v>2.015</v>
      </c>
      <c r="M416" s="40" t="n">
        <v>2.395</v>
      </c>
      <c r="N416" s="40" t="n">
        <v>2.51</v>
      </c>
      <c r="O416" s="40" t="n">
        <v>2.535</v>
      </c>
      <c r="P416" s="40" t="s">
        <v>233</v>
      </c>
      <c r="Q416" s="38" t="s">
        <v>233</v>
      </c>
      <c r="R416" s="40" t="s">
        <v>233</v>
      </c>
      <c r="S416" s="40" t="n">
        <v>2.385</v>
      </c>
      <c r="T416" s="38" t="s">
        <v>233</v>
      </c>
      <c r="V416" s="41" t="n">
        <f aca="false">I416-$H416</f>
        <v>0.0724999999999998</v>
      </c>
      <c r="W416" s="41" t="n">
        <f aca="false">J416-$H416</f>
        <v>-0.23</v>
      </c>
      <c r="X416" s="41" t="n">
        <f aca="false">K416-$H416</f>
        <v>-0.31</v>
      </c>
      <c r="Y416" s="41" t="n">
        <f aca="false">L416-$H416</f>
        <v>-0.52</v>
      </c>
      <c r="Z416" s="41" t="n">
        <f aca="false">M416-$H416</f>
        <v>-0.14</v>
      </c>
      <c r="AA416" s="41" t="n">
        <f aca="false">N416-$H416</f>
        <v>-0.0250000000000004</v>
      </c>
      <c r="AB416" s="41" t="n">
        <f aca="false">O416-$H416</f>
        <v>0</v>
      </c>
      <c r="AC416" s="41"/>
      <c r="AD416" s="41"/>
      <c r="AE416" s="41"/>
      <c r="AF416" s="41" t="n">
        <f aca="false">S416-$H416</f>
        <v>-0.15</v>
      </c>
      <c r="AG416" s="41"/>
    </row>
    <row r="417" customFormat="false" ht="12.75" hidden="false" customHeight="false" outlineLevel="0" collapsed="false">
      <c r="A417" s="39" t="n">
        <v>35892</v>
      </c>
      <c r="B417" s="40" t="s">
        <v>172</v>
      </c>
      <c r="C417" s="40" t="n">
        <f aca="false">IF(SWAPFIXED="FIXED",D417,D417-E417)</f>
        <v>-0.00999999999999979</v>
      </c>
      <c r="D417" s="40" t="n">
        <f aca="false">VLOOKUP($A417,SWAPLOOK,HLOOKUP(D$2,SWAPLOOK,2,FALSE()),FALSE())</f>
        <v>2.658</v>
      </c>
      <c r="E417" s="40" t="n">
        <f aca="false">VLOOKUP($A417,SWAPLOOK,HLOOKUP(E$2,SWAPLOOK,2,FALSE()),FALSE())</f>
        <v>2.668</v>
      </c>
      <c r="F417" s="40"/>
      <c r="G417" s="40"/>
      <c r="H417" s="40" t="n">
        <v>2.668</v>
      </c>
      <c r="I417" s="40" t="n">
        <v>2.743</v>
      </c>
      <c r="J417" s="40" t="n">
        <v>2.433</v>
      </c>
      <c r="K417" s="40" t="n">
        <v>2.333</v>
      </c>
      <c r="L417" s="40" t="n">
        <v>2.108</v>
      </c>
      <c r="M417" s="40" t="n">
        <v>2.518</v>
      </c>
      <c r="N417" s="40" t="n">
        <v>2.648</v>
      </c>
      <c r="O417" s="40" t="n">
        <v>2.658</v>
      </c>
      <c r="P417" s="40" t="s">
        <v>233</v>
      </c>
      <c r="Q417" s="38" t="s">
        <v>233</v>
      </c>
      <c r="R417" s="40" t="s">
        <v>233</v>
      </c>
      <c r="S417" s="40" t="n">
        <v>2.513</v>
      </c>
      <c r="T417" s="38" t="s">
        <v>233</v>
      </c>
      <c r="V417" s="41" t="n">
        <f aca="false">I417-$H417</f>
        <v>0.0750000000000002</v>
      </c>
      <c r="W417" s="41" t="n">
        <f aca="false">J417-$H417</f>
        <v>-0.235</v>
      </c>
      <c r="X417" s="41" t="n">
        <f aca="false">K417-$H417</f>
        <v>-0.335</v>
      </c>
      <c r="Y417" s="41" t="n">
        <f aca="false">L417-$H417</f>
        <v>-0.56</v>
      </c>
      <c r="Z417" s="41" t="n">
        <f aca="false">M417-$H417</f>
        <v>-0.15</v>
      </c>
      <c r="AA417" s="41" t="n">
        <f aca="false">N417-$H417</f>
        <v>-0.02</v>
      </c>
      <c r="AB417" s="41" t="n">
        <f aca="false">O417-$H417</f>
        <v>-0.00999999999999979</v>
      </c>
      <c r="AC417" s="41"/>
      <c r="AD417" s="41"/>
      <c r="AE417" s="41"/>
      <c r="AF417" s="41" t="n">
        <f aca="false">S417-$H417</f>
        <v>-0.155</v>
      </c>
      <c r="AG417" s="41"/>
    </row>
    <row r="418" customFormat="false" ht="12.75" hidden="false" customHeight="false" outlineLevel="0" collapsed="false">
      <c r="A418" s="39" t="n">
        <v>35893</v>
      </c>
      <c r="B418" s="40" t="s">
        <v>172</v>
      </c>
      <c r="C418" s="40" t="n">
        <f aca="false">IF(SWAPFIXED="FIXED",D418,D418-E418)</f>
        <v>0.0150000000000001</v>
      </c>
      <c r="D418" s="40" t="n">
        <f aca="false">VLOOKUP($A418,SWAPLOOK,HLOOKUP(D$2,SWAPLOOK,2,FALSE()),FALSE())</f>
        <v>2.704</v>
      </c>
      <c r="E418" s="40" t="n">
        <f aca="false">VLOOKUP($A418,SWAPLOOK,HLOOKUP(E$2,SWAPLOOK,2,FALSE()),FALSE())</f>
        <v>2.689</v>
      </c>
      <c r="F418" s="40"/>
      <c r="G418" s="40"/>
      <c r="H418" s="40" t="n">
        <v>2.689</v>
      </c>
      <c r="I418" s="40" t="n">
        <v>2.759</v>
      </c>
      <c r="J418" s="40" t="n">
        <v>2.464</v>
      </c>
      <c r="K418" s="40" t="n">
        <v>2.364</v>
      </c>
      <c r="L418" s="40" t="n">
        <v>2.159</v>
      </c>
      <c r="M418" s="40" t="n">
        <v>2.5515</v>
      </c>
      <c r="N418" s="40" t="n">
        <v>2.669</v>
      </c>
      <c r="O418" s="40" t="n">
        <v>2.704</v>
      </c>
      <c r="P418" s="40" t="s">
        <v>233</v>
      </c>
      <c r="Q418" s="38" t="s">
        <v>233</v>
      </c>
      <c r="R418" s="40" t="s">
        <v>233</v>
      </c>
      <c r="S418" s="40" t="n">
        <v>2.544</v>
      </c>
      <c r="T418" s="38" t="s">
        <v>233</v>
      </c>
      <c r="V418" s="41" t="n">
        <f aca="false">I418-$H418</f>
        <v>0.0699999999999998</v>
      </c>
      <c r="W418" s="41" t="n">
        <f aca="false">J418-$H418</f>
        <v>-0.225</v>
      </c>
      <c r="X418" s="41" t="n">
        <f aca="false">K418-$H418</f>
        <v>-0.325</v>
      </c>
      <c r="Y418" s="41" t="n">
        <f aca="false">L418-$H418</f>
        <v>-0.53</v>
      </c>
      <c r="Z418" s="41" t="n">
        <f aca="false">M418-$H418</f>
        <v>-0.1375</v>
      </c>
      <c r="AA418" s="41" t="n">
        <f aca="false">N418-$H418</f>
        <v>-0.02</v>
      </c>
      <c r="AB418" s="41" t="n">
        <f aca="false">O418-$H418</f>
        <v>0.0150000000000001</v>
      </c>
      <c r="AC418" s="41"/>
      <c r="AD418" s="41"/>
      <c r="AE418" s="41"/>
      <c r="AF418" s="41" t="n">
        <f aca="false">S418-$H418</f>
        <v>-0.145</v>
      </c>
      <c r="AG418" s="41"/>
    </row>
    <row r="419" customFormat="false" ht="12.75" hidden="false" customHeight="false" outlineLevel="0" collapsed="false">
      <c r="A419" s="39" t="n">
        <v>35894</v>
      </c>
      <c r="B419" s="40" t="s">
        <v>172</v>
      </c>
      <c r="C419" s="40" t="n">
        <f aca="false">IF(SWAPFIXED="FIXED",D419,D419-E419)</f>
        <v>0.02</v>
      </c>
      <c r="D419" s="40" t="n">
        <f aca="false">VLOOKUP($A419,SWAPLOOK,HLOOKUP(D$2,SWAPLOOK,2,FALSE()),FALSE())</f>
        <v>2.677</v>
      </c>
      <c r="E419" s="40" t="n">
        <f aca="false">VLOOKUP($A419,SWAPLOOK,HLOOKUP(E$2,SWAPLOOK,2,FALSE()),FALSE())</f>
        <v>2.657</v>
      </c>
      <c r="F419" s="40"/>
      <c r="G419" s="40"/>
      <c r="H419" s="40" t="n">
        <v>2.657</v>
      </c>
      <c r="I419" s="40" t="n">
        <v>2.727</v>
      </c>
      <c r="J419" s="40" t="n">
        <v>2.4345</v>
      </c>
      <c r="K419" s="40" t="n">
        <v>2.342</v>
      </c>
      <c r="L419" s="40" t="n">
        <v>2.177</v>
      </c>
      <c r="M419" s="40" t="n">
        <v>2.5195</v>
      </c>
      <c r="N419" s="40" t="n">
        <v>2.637</v>
      </c>
      <c r="O419" s="40" t="n">
        <v>2.677</v>
      </c>
      <c r="P419" s="40" t="s">
        <v>233</v>
      </c>
      <c r="Q419" s="38" t="s">
        <v>233</v>
      </c>
      <c r="R419" s="40" t="s">
        <v>233</v>
      </c>
      <c r="S419" s="40" t="n">
        <v>2.5145</v>
      </c>
      <c r="T419" s="38" t="s">
        <v>233</v>
      </c>
      <c r="V419" s="41" t="n">
        <f aca="false">I419-$H419</f>
        <v>0.0699999999999998</v>
      </c>
      <c r="W419" s="41" t="n">
        <f aca="false">J419-$H419</f>
        <v>-0.2225</v>
      </c>
      <c r="X419" s="41" t="n">
        <f aca="false">K419-$H419</f>
        <v>-0.315</v>
      </c>
      <c r="Y419" s="41" t="n">
        <f aca="false">L419-$H419</f>
        <v>-0.48</v>
      </c>
      <c r="Z419" s="41" t="n">
        <f aca="false">M419-$H419</f>
        <v>-0.1375</v>
      </c>
      <c r="AA419" s="41" t="n">
        <f aca="false">N419-$H419</f>
        <v>-0.02</v>
      </c>
      <c r="AB419" s="41" t="n">
        <f aca="false">O419-$H419</f>
        <v>0.02</v>
      </c>
      <c r="AC419" s="41"/>
      <c r="AD419" s="41"/>
      <c r="AE419" s="41"/>
      <c r="AF419" s="41" t="n">
        <f aca="false">S419-$H419</f>
        <v>-0.1425</v>
      </c>
      <c r="AG419" s="41"/>
    </row>
    <row r="420" customFormat="false" ht="12.75" hidden="false" customHeight="false" outlineLevel="0" collapsed="false">
      <c r="A420" s="39" t="n">
        <v>35894</v>
      </c>
      <c r="B420" s="40" t="s">
        <v>172</v>
      </c>
      <c r="C420" s="40" t="n">
        <f aca="false">IF(SWAPFIXED="FIXED",D420,D420-E420)</f>
        <v>0.02</v>
      </c>
      <c r="D420" s="40" t="n">
        <f aca="false">VLOOKUP($A420,SWAPLOOK,HLOOKUP(D$2,SWAPLOOK,2,FALSE()),FALSE())</f>
        <v>2.677</v>
      </c>
      <c r="E420" s="40" t="n">
        <f aca="false">VLOOKUP($A420,SWAPLOOK,HLOOKUP(E$2,SWAPLOOK,2,FALSE()),FALSE())</f>
        <v>2.657</v>
      </c>
      <c r="F420" s="40"/>
      <c r="G420" s="40"/>
      <c r="H420" s="40" t="n">
        <v>2.657</v>
      </c>
      <c r="I420" s="40" t="n">
        <v>2.727</v>
      </c>
      <c r="J420" s="40" t="n">
        <v>2.4345</v>
      </c>
      <c r="K420" s="40" t="n">
        <v>2.342</v>
      </c>
      <c r="L420" s="40" t="n">
        <v>2.177</v>
      </c>
      <c r="M420" s="40" t="n">
        <v>2.5195</v>
      </c>
      <c r="N420" s="40" t="n">
        <v>2.637</v>
      </c>
      <c r="O420" s="40" t="n">
        <v>2.53900002670288</v>
      </c>
      <c r="P420" s="40" t="s">
        <v>233</v>
      </c>
      <c r="Q420" s="38" t="s">
        <v>233</v>
      </c>
      <c r="R420" s="40" t="s">
        <v>233</v>
      </c>
      <c r="S420" s="40" t="n">
        <v>2.5145</v>
      </c>
      <c r="T420" s="38" t="s">
        <v>233</v>
      </c>
      <c r="V420" s="41" t="n">
        <f aca="false">I420-$H420</f>
        <v>0.0699999999999998</v>
      </c>
      <c r="W420" s="41" t="n">
        <f aca="false">J420-$H420</f>
        <v>-0.2225</v>
      </c>
      <c r="X420" s="41" t="n">
        <f aca="false">K420-$H420</f>
        <v>-0.315</v>
      </c>
      <c r="Y420" s="41" t="n">
        <f aca="false">L420-$H420</f>
        <v>-0.48</v>
      </c>
      <c r="Z420" s="41" t="n">
        <f aca="false">M420-$H420</f>
        <v>-0.1375</v>
      </c>
      <c r="AA420" s="41" t="n">
        <f aca="false">N420-$H420</f>
        <v>-0.02</v>
      </c>
      <c r="AB420" s="41" t="n">
        <f aca="false">O420-$H420</f>
        <v>-0.117999973297119</v>
      </c>
      <c r="AC420" s="41"/>
      <c r="AD420" s="41"/>
      <c r="AE420" s="41"/>
      <c r="AF420" s="41" t="n">
        <f aca="false">S420-$H420</f>
        <v>-0.1425</v>
      </c>
      <c r="AG420" s="41"/>
    </row>
    <row r="421" customFormat="false" ht="12.75" hidden="false" customHeight="false" outlineLevel="0" collapsed="false">
      <c r="A421" s="39" t="n">
        <v>35898</v>
      </c>
      <c r="B421" s="40" t="s">
        <v>172</v>
      </c>
      <c r="C421" s="40" t="n">
        <f aca="false">IF(SWAPFIXED="FIXED",D421,D421-E421)</f>
        <v>0.0819998359680176</v>
      </c>
      <c r="D421" s="40" t="n">
        <f aca="false">VLOOKUP($A421,SWAPLOOK,HLOOKUP(D$2,SWAPLOOK,2,FALSE()),FALSE())</f>
        <v>2.56099983596802</v>
      </c>
      <c r="E421" s="40" t="n">
        <f aca="false">VLOOKUP($A421,SWAPLOOK,HLOOKUP(E$2,SWAPLOOK,2,FALSE()),FALSE())</f>
        <v>2.479</v>
      </c>
      <c r="F421" s="40"/>
      <c r="G421" s="40"/>
      <c r="H421" s="40" t="n">
        <v>2.479</v>
      </c>
      <c r="I421" s="40" t="n">
        <v>2.549</v>
      </c>
      <c r="J421" s="40" t="n">
        <v>2.279</v>
      </c>
      <c r="K421" s="40" t="n">
        <v>2.194</v>
      </c>
      <c r="L421" s="40" t="n">
        <v>2.044</v>
      </c>
      <c r="M421" s="40" t="n">
        <v>2.3515</v>
      </c>
      <c r="N421" s="40" t="n">
        <v>2.4615</v>
      </c>
      <c r="O421" s="40" t="n">
        <v>2.56099983596802</v>
      </c>
      <c r="P421" s="40" t="s">
        <v>233</v>
      </c>
      <c r="Q421" s="38" t="s">
        <v>233</v>
      </c>
      <c r="R421" s="40" t="s">
        <v>233</v>
      </c>
      <c r="S421" s="40" t="n">
        <v>2.359</v>
      </c>
      <c r="T421" s="38" t="s">
        <v>233</v>
      </c>
      <c r="V421" s="41" t="n">
        <f aca="false">I421-$H421</f>
        <v>0.0699999999999998</v>
      </c>
      <c r="W421" s="41" t="n">
        <f aca="false">J421-$H421</f>
        <v>-0.2</v>
      </c>
      <c r="X421" s="41" t="n">
        <f aca="false">K421-$H421</f>
        <v>-0.285</v>
      </c>
      <c r="Y421" s="41" t="n">
        <f aca="false">L421-$H421</f>
        <v>-0.435</v>
      </c>
      <c r="Z421" s="41" t="n">
        <f aca="false">M421-$H421</f>
        <v>-0.1275</v>
      </c>
      <c r="AA421" s="41" t="n">
        <f aca="false">N421-$H421</f>
        <v>-0.0175000000000001</v>
      </c>
      <c r="AB421" s="41" t="n">
        <f aca="false">O421-$H421</f>
        <v>0.0819998359680176</v>
      </c>
      <c r="AC421" s="41"/>
      <c r="AD421" s="41"/>
      <c r="AE421" s="41"/>
      <c r="AF421" s="41" t="n">
        <f aca="false">S421-$H421</f>
        <v>-0.12</v>
      </c>
      <c r="AG421" s="41"/>
    </row>
    <row r="422" customFormat="false" ht="12.75" hidden="false" customHeight="false" outlineLevel="0" collapsed="false">
      <c r="A422" s="39" t="n">
        <v>35899</v>
      </c>
      <c r="B422" s="40" t="s">
        <v>172</v>
      </c>
      <c r="C422" s="40" t="n">
        <f aca="false">IF(SWAPFIXED="FIXED",D422,D422-E422)</f>
        <v>0.0750000724792481</v>
      </c>
      <c r="D422" s="40" t="n">
        <f aca="false">VLOOKUP($A422,SWAPLOOK,HLOOKUP(D$2,SWAPLOOK,2,FALSE()),FALSE())</f>
        <v>2.57600007247925</v>
      </c>
      <c r="E422" s="40" t="n">
        <f aca="false">VLOOKUP($A422,SWAPLOOK,HLOOKUP(E$2,SWAPLOOK,2,FALSE()),FALSE())</f>
        <v>2.501</v>
      </c>
      <c r="F422" s="40"/>
      <c r="G422" s="40"/>
      <c r="H422" s="40" t="n">
        <v>2.501</v>
      </c>
      <c r="I422" s="40" t="n">
        <v>2.566</v>
      </c>
      <c r="J422" s="40" t="n">
        <v>2.296</v>
      </c>
      <c r="K422" s="40" t="n">
        <v>2.216</v>
      </c>
      <c r="L422" s="40" t="n">
        <v>2.081</v>
      </c>
      <c r="M422" s="40" t="n">
        <v>2.371</v>
      </c>
      <c r="N422" s="40" t="n">
        <v>2.4835</v>
      </c>
      <c r="O422" s="40" t="n">
        <v>2.57600007247925</v>
      </c>
      <c r="P422" s="40" t="s">
        <v>233</v>
      </c>
      <c r="Q422" s="38" t="s">
        <v>233</v>
      </c>
      <c r="R422" s="40" t="s">
        <v>233</v>
      </c>
      <c r="S422" s="40" t="n">
        <v>2.376</v>
      </c>
      <c r="T422" s="38" t="s">
        <v>233</v>
      </c>
      <c r="V422" s="41" t="n">
        <f aca="false">I422-$H422</f>
        <v>0.065</v>
      </c>
      <c r="W422" s="41" t="n">
        <f aca="false">J422-$H422</f>
        <v>-0.205</v>
      </c>
      <c r="X422" s="41" t="n">
        <f aca="false">K422-$H422</f>
        <v>-0.285</v>
      </c>
      <c r="Y422" s="41" t="n">
        <f aca="false">L422-$H422</f>
        <v>-0.42</v>
      </c>
      <c r="Z422" s="41" t="n">
        <f aca="false">M422-$H422</f>
        <v>-0.13</v>
      </c>
      <c r="AA422" s="41" t="n">
        <f aca="false">N422-$H422</f>
        <v>-0.0175000000000001</v>
      </c>
      <c r="AB422" s="41" t="n">
        <f aca="false">O422-$H422</f>
        <v>0.0750000724792481</v>
      </c>
      <c r="AC422" s="41"/>
      <c r="AD422" s="41"/>
      <c r="AE422" s="41"/>
      <c r="AF422" s="41" t="n">
        <f aca="false">S422-$H422</f>
        <v>-0.125</v>
      </c>
      <c r="AG422" s="41"/>
    </row>
    <row r="423" customFormat="false" ht="12.75" hidden="false" customHeight="false" outlineLevel="0" collapsed="false">
      <c r="A423" s="39" t="n">
        <v>35900</v>
      </c>
      <c r="B423" s="40" t="s">
        <v>172</v>
      </c>
      <c r="C423" s="40" t="n">
        <f aca="false">IF(SWAPFIXED="FIXED",D423,D423-E423)</f>
        <v>0.0555000000000003</v>
      </c>
      <c r="D423" s="40" t="n">
        <f aca="false">VLOOKUP($A423,SWAPLOOK,HLOOKUP(D$2,SWAPLOOK,2,FALSE()),FALSE())</f>
        <v>2.5765</v>
      </c>
      <c r="E423" s="40" t="n">
        <f aca="false">VLOOKUP($A423,SWAPLOOK,HLOOKUP(E$2,SWAPLOOK,2,FALSE()),FALSE())</f>
        <v>2.521</v>
      </c>
      <c r="F423" s="40"/>
      <c r="G423" s="40"/>
      <c r="H423" s="40" t="n">
        <v>2.521</v>
      </c>
      <c r="I423" s="40" t="n">
        <v>2.5885</v>
      </c>
      <c r="J423" s="40" t="n">
        <v>2.321</v>
      </c>
      <c r="K423" s="40" t="n">
        <v>2.241</v>
      </c>
      <c r="L423" s="40" t="n">
        <v>2.111</v>
      </c>
      <c r="M423" s="40" t="n">
        <v>2.42</v>
      </c>
      <c r="N423" s="40" t="n">
        <v>2.501</v>
      </c>
      <c r="O423" s="40" t="n">
        <v>2.5765</v>
      </c>
      <c r="P423" s="40" t="s">
        <v>233</v>
      </c>
      <c r="Q423" s="38" t="s">
        <v>233</v>
      </c>
      <c r="R423" s="40" t="s">
        <v>233</v>
      </c>
      <c r="S423" s="40" t="n">
        <v>2.39500007247925</v>
      </c>
      <c r="T423" s="38" t="s">
        <v>233</v>
      </c>
      <c r="V423" s="41" t="n">
        <f aca="false">I423-$H423</f>
        <v>0.0674999999999999</v>
      </c>
      <c r="W423" s="41" t="n">
        <f aca="false">J423-$H423</f>
        <v>-0.2</v>
      </c>
      <c r="X423" s="41" t="n">
        <f aca="false">K423-$H423</f>
        <v>-0.28</v>
      </c>
      <c r="Y423" s="41" t="n">
        <f aca="false">L423-$H423</f>
        <v>-0.41</v>
      </c>
      <c r="Z423" s="41" t="n">
        <f aca="false">M423-$H423</f>
        <v>-0.101</v>
      </c>
      <c r="AA423" s="41" t="n">
        <f aca="false">N423-$H423</f>
        <v>-0.02</v>
      </c>
      <c r="AB423" s="41" t="n">
        <f aca="false">O423-$H423</f>
        <v>0.0555000000000003</v>
      </c>
      <c r="AC423" s="41"/>
      <c r="AD423" s="41"/>
      <c r="AE423" s="41"/>
      <c r="AF423" s="41" t="n">
        <f aca="false">S423-$H423</f>
        <v>-0.125999927520752</v>
      </c>
      <c r="AG423" s="41"/>
    </row>
    <row r="424" customFormat="false" ht="12.75" hidden="false" customHeight="false" outlineLevel="0" collapsed="false">
      <c r="A424" s="39" t="n">
        <v>35901</v>
      </c>
      <c r="B424" s="40" t="s">
        <v>172</v>
      </c>
      <c r="C424" s="40" t="n">
        <f aca="false">IF(SWAPFIXED="FIXED",D424,D424-E424)</f>
        <v>0.0975000000000001</v>
      </c>
      <c r="D424" s="40" t="n">
        <f aca="false">VLOOKUP($A424,SWAPLOOK,HLOOKUP(D$2,SWAPLOOK,2,FALSE()),FALSE())</f>
        <v>2.5765</v>
      </c>
      <c r="E424" s="40" t="n">
        <f aca="false">VLOOKUP($A424,SWAPLOOK,HLOOKUP(E$2,SWAPLOOK,2,FALSE()),FALSE())</f>
        <v>2.479</v>
      </c>
      <c r="F424" s="40"/>
      <c r="G424" s="5"/>
      <c r="H424" s="5" t="n">
        <v>2.479</v>
      </c>
      <c r="I424" s="5" t="n">
        <v>2.549</v>
      </c>
      <c r="J424" s="5" t="n">
        <v>2.299</v>
      </c>
      <c r="K424" s="5" t="n">
        <v>2.224</v>
      </c>
      <c r="L424" s="5" t="n">
        <v>2.129</v>
      </c>
      <c r="M424" s="5" t="n">
        <v>2.359</v>
      </c>
      <c r="N424" s="5" t="n">
        <v>2.4615</v>
      </c>
      <c r="O424" s="5" t="n">
        <v>2.5765</v>
      </c>
      <c r="P424" s="5" t="n">
        <v>1.809</v>
      </c>
      <c r="Q424" s="5" t="n">
        <v>2.619</v>
      </c>
      <c r="R424" s="5" t="n">
        <v>2.719</v>
      </c>
      <c r="S424" s="5" t="n">
        <v>2.33300009155273</v>
      </c>
      <c r="T424" s="5" t="s">
        <v>233</v>
      </c>
      <c r="V424" s="41" t="n">
        <f aca="false">I424-$H424</f>
        <v>0.0699999999999998</v>
      </c>
      <c r="W424" s="41" t="n">
        <f aca="false">J424-$H424</f>
        <v>-0.18</v>
      </c>
      <c r="X424" s="41" t="n">
        <f aca="false">K424-$H424</f>
        <v>-0.255</v>
      </c>
      <c r="Y424" s="41" t="n">
        <f aca="false">L424-$H424</f>
        <v>-0.35</v>
      </c>
      <c r="Z424" s="41" t="n">
        <f aca="false">M424-$H424</f>
        <v>-0.12</v>
      </c>
      <c r="AA424" s="41" t="n">
        <f aca="false">N424-$H424</f>
        <v>-0.0175000000000001</v>
      </c>
      <c r="AB424" s="41" t="n">
        <f aca="false">O424-$H424</f>
        <v>0.0975000000000001</v>
      </c>
      <c r="AC424" s="41" t="n">
        <f aca="false">P424-$H424</f>
        <v>-0.67</v>
      </c>
      <c r="AD424" s="41" t="n">
        <f aca="false">Q424-$H424</f>
        <v>0.14</v>
      </c>
      <c r="AE424" s="41" t="n">
        <f aca="false">R424-$H424</f>
        <v>0.24</v>
      </c>
      <c r="AF424" s="41" t="n">
        <f aca="false">S424-$H424</f>
        <v>-0.145999908447266</v>
      </c>
      <c r="AG424" s="41"/>
    </row>
    <row r="425" customFormat="false" ht="12.75" hidden="false" customHeight="false" outlineLevel="0" collapsed="false">
      <c r="A425" s="39" t="n">
        <v>35902</v>
      </c>
      <c r="B425" s="40" t="s">
        <v>172</v>
      </c>
      <c r="C425" s="40" t="n">
        <f aca="false">IF(SWAPFIXED="FIXED",D425,D425-E425)</f>
        <v>0.0899999999999999</v>
      </c>
      <c r="D425" s="40" t="n">
        <f aca="false">VLOOKUP($A425,SWAPLOOK,HLOOKUP(D$2,SWAPLOOK,2,FALSE()),FALSE())</f>
        <v>2.565</v>
      </c>
      <c r="E425" s="40" t="n">
        <f aca="false">VLOOKUP($A425,SWAPLOOK,HLOOKUP(E$2,SWAPLOOK,2,FALSE()),FALSE())</f>
        <v>2.475</v>
      </c>
      <c r="F425" s="40"/>
      <c r="G425" s="5"/>
      <c r="H425" s="5" t="n">
        <v>2.475</v>
      </c>
      <c r="I425" s="5" t="n">
        <v>2.5425</v>
      </c>
      <c r="J425" s="5" t="n">
        <v>2.285</v>
      </c>
      <c r="K425" s="5" t="n">
        <v>2.225</v>
      </c>
      <c r="L425" s="5" t="n">
        <v>2.095</v>
      </c>
      <c r="M425" s="5" t="n">
        <v>2.3575</v>
      </c>
      <c r="N425" s="5" t="n">
        <v>2.4575</v>
      </c>
      <c r="O425" s="5" t="n">
        <v>2.565</v>
      </c>
      <c r="P425" s="5" t="n">
        <v>1.825</v>
      </c>
      <c r="Q425" s="5" t="n">
        <v>2.615</v>
      </c>
      <c r="R425" s="5" t="n">
        <v>2.715</v>
      </c>
      <c r="S425" s="5" t="n">
        <v>2.32900009155273</v>
      </c>
      <c r="T425" s="5" t="s">
        <v>233</v>
      </c>
      <c r="V425" s="41" t="n">
        <f aca="false">I425-$H425</f>
        <v>0.0674999999999999</v>
      </c>
      <c r="W425" s="41" t="n">
        <f aca="false">J425-$H425</f>
        <v>-0.19</v>
      </c>
      <c r="X425" s="41" t="n">
        <f aca="false">K425-$H425</f>
        <v>-0.25</v>
      </c>
      <c r="Y425" s="41" t="n">
        <f aca="false">L425-$H425</f>
        <v>-0.38</v>
      </c>
      <c r="Z425" s="41" t="n">
        <f aca="false">M425-$H425</f>
        <v>-0.1175</v>
      </c>
      <c r="AA425" s="41" t="n">
        <f aca="false">N425-$H425</f>
        <v>-0.0175000000000001</v>
      </c>
      <c r="AB425" s="41" t="n">
        <f aca="false">O425-$H425</f>
        <v>0.0899999999999999</v>
      </c>
      <c r="AC425" s="41" t="n">
        <f aca="false">P425-$H425</f>
        <v>-0.65</v>
      </c>
      <c r="AD425" s="41" t="n">
        <f aca="false">Q425-$H425</f>
        <v>0.14</v>
      </c>
      <c r="AE425" s="41" t="n">
        <f aca="false">R425-$H425</f>
        <v>0.24</v>
      </c>
      <c r="AF425" s="41" t="n">
        <f aca="false">S425-$H425</f>
        <v>-0.145999908447266</v>
      </c>
      <c r="AG425" s="41"/>
    </row>
    <row r="426" customFormat="false" ht="12.75" hidden="false" customHeight="false" outlineLevel="0" collapsed="false">
      <c r="A426" s="39" t="n">
        <v>35905</v>
      </c>
      <c r="B426" s="40" t="s">
        <v>172</v>
      </c>
      <c r="C426" s="40" t="n">
        <f aca="false">IF(SWAPFIXED="FIXED",D426,D426-E426)</f>
        <v>0.0750000000000002</v>
      </c>
      <c r="D426" s="40" t="n">
        <f aca="false">VLOOKUP($A426,SWAPLOOK,HLOOKUP(D$2,SWAPLOOK,2,FALSE()),FALSE())</f>
        <v>2.544</v>
      </c>
      <c r="E426" s="40" t="n">
        <f aca="false">VLOOKUP($A426,SWAPLOOK,HLOOKUP(E$2,SWAPLOOK,2,FALSE()),FALSE())</f>
        <v>2.469</v>
      </c>
      <c r="F426" s="40"/>
      <c r="G426" s="5"/>
      <c r="H426" s="5" t="n">
        <v>2.469</v>
      </c>
      <c r="I426" s="5" t="n">
        <v>2.5365</v>
      </c>
      <c r="J426" s="5" t="n">
        <v>2.2765</v>
      </c>
      <c r="K426" s="5" t="n">
        <v>2.204</v>
      </c>
      <c r="L426" s="5" t="n">
        <v>2.1015</v>
      </c>
      <c r="M426" s="5" t="n">
        <v>2.344</v>
      </c>
      <c r="N426" s="5" t="n">
        <v>2.4515</v>
      </c>
      <c r="O426" s="5" t="n">
        <v>2.544</v>
      </c>
      <c r="P426" s="5" t="n">
        <v>1.77999990844727</v>
      </c>
      <c r="Q426" s="5" t="n">
        <v>2.609</v>
      </c>
      <c r="R426" s="5" t="n">
        <v>2.714</v>
      </c>
      <c r="S426" s="5" t="n">
        <v>2.32300009155273</v>
      </c>
      <c r="T426" s="5" t="s">
        <v>233</v>
      </c>
      <c r="V426" s="41" t="n">
        <f aca="false">I426-$H426</f>
        <v>0.0674999999999999</v>
      </c>
      <c r="W426" s="41" t="n">
        <f aca="false">J426-$H426</f>
        <v>-0.1925</v>
      </c>
      <c r="X426" s="41" t="n">
        <f aca="false">K426-$H426</f>
        <v>-0.265</v>
      </c>
      <c r="Y426" s="41" t="n">
        <f aca="false">L426-$H426</f>
        <v>-0.3675</v>
      </c>
      <c r="Z426" s="41" t="n">
        <f aca="false">M426-$H426</f>
        <v>-0.125</v>
      </c>
      <c r="AA426" s="41" t="n">
        <f aca="false">N426-$H426</f>
        <v>-0.0175000000000001</v>
      </c>
      <c r="AB426" s="41" t="n">
        <f aca="false">O426-$H426</f>
        <v>0.0750000000000002</v>
      </c>
      <c r="AC426" s="41" t="n">
        <f aca="false">P426-$H426</f>
        <v>-0.689000091552734</v>
      </c>
      <c r="AD426" s="41" t="n">
        <f aca="false">Q426-$H426</f>
        <v>0.14</v>
      </c>
      <c r="AE426" s="41" t="n">
        <f aca="false">R426-$H426</f>
        <v>0.245</v>
      </c>
      <c r="AF426" s="41" t="n">
        <f aca="false">S426-$H426</f>
        <v>-0.145999908447266</v>
      </c>
      <c r="AG426" s="41"/>
    </row>
    <row r="427" customFormat="false" ht="12.75" hidden="false" customHeight="false" outlineLevel="0" collapsed="false">
      <c r="A427" s="39" t="n">
        <v>35906</v>
      </c>
      <c r="B427" s="40" t="s">
        <v>172</v>
      </c>
      <c r="C427" s="40" t="n">
        <f aca="false">IF(SWAPFIXED="FIXED",D427,D427-E427)</f>
        <v>0.0449999999999999</v>
      </c>
      <c r="D427" s="40" t="n">
        <f aca="false">VLOOKUP($A427,SWAPLOOK,HLOOKUP(D$2,SWAPLOOK,2,FALSE()),FALSE())</f>
        <v>2.606</v>
      </c>
      <c r="E427" s="40" t="n">
        <f aca="false">VLOOKUP($A427,SWAPLOOK,HLOOKUP(E$2,SWAPLOOK,2,FALSE()),FALSE())</f>
        <v>2.561</v>
      </c>
      <c r="F427" s="40"/>
      <c r="G427" s="5"/>
      <c r="H427" s="5" t="n">
        <v>2.561</v>
      </c>
      <c r="I427" s="5" t="n">
        <v>2.626</v>
      </c>
      <c r="J427" s="5" t="n">
        <v>2.351</v>
      </c>
      <c r="K427" s="5" t="n">
        <v>2.266</v>
      </c>
      <c r="L427" s="5" t="n">
        <v>2.141</v>
      </c>
      <c r="M427" s="5" t="n">
        <v>2.431</v>
      </c>
      <c r="N427" s="5" t="n">
        <v>2.5435</v>
      </c>
      <c r="O427" s="5" t="n">
        <v>2.606</v>
      </c>
      <c r="P427" s="5" t="n">
        <v>1.86199990844727</v>
      </c>
      <c r="Q427" s="5" t="n">
        <v>2.701</v>
      </c>
      <c r="R427" s="5" t="n">
        <v>2.8035</v>
      </c>
      <c r="S427" s="5" t="n">
        <v>2.411</v>
      </c>
      <c r="T427" s="5" t="s">
        <v>233</v>
      </c>
      <c r="V427" s="41" t="n">
        <f aca="false">I427-$H427</f>
        <v>0.065</v>
      </c>
      <c r="W427" s="41" t="n">
        <f aca="false">J427-$H427</f>
        <v>-0.21</v>
      </c>
      <c r="X427" s="41" t="n">
        <f aca="false">K427-$H427</f>
        <v>-0.295</v>
      </c>
      <c r="Y427" s="41" t="n">
        <f aca="false">L427-$H427</f>
        <v>-0.42</v>
      </c>
      <c r="Z427" s="41" t="n">
        <f aca="false">M427-$H427</f>
        <v>-0.13</v>
      </c>
      <c r="AA427" s="41" t="n">
        <f aca="false">N427-$H427</f>
        <v>-0.0175000000000001</v>
      </c>
      <c r="AB427" s="41" t="n">
        <f aca="false">O427-$H427</f>
        <v>0.0449999999999999</v>
      </c>
      <c r="AC427" s="41" t="n">
        <f aca="false">P427-$H427</f>
        <v>-0.699000091552734</v>
      </c>
      <c r="AD427" s="41" t="n">
        <f aca="false">Q427-$H427</f>
        <v>0.14</v>
      </c>
      <c r="AE427" s="41" t="n">
        <f aca="false">R427-$H427</f>
        <v>0.2425</v>
      </c>
      <c r="AF427" s="41" t="n">
        <f aca="false">S427-$H427</f>
        <v>-0.15</v>
      </c>
      <c r="AG427" s="41"/>
    </row>
    <row r="428" customFormat="false" ht="12.75" hidden="false" customHeight="false" outlineLevel="0" collapsed="false">
      <c r="A428" s="39" t="n">
        <v>35907</v>
      </c>
      <c r="B428" s="40" t="s">
        <v>172</v>
      </c>
      <c r="C428" s="40" t="n">
        <f aca="false">IF(SWAPFIXED="FIXED",D428,D428-E428)</f>
        <v>0.0800000000000001</v>
      </c>
      <c r="D428" s="40" t="n">
        <f aca="false">VLOOKUP($A428,SWAPLOOK,HLOOKUP(D$2,SWAPLOOK,2,FALSE()),FALSE())</f>
        <v>2.478</v>
      </c>
      <c r="E428" s="40" t="n">
        <f aca="false">VLOOKUP($A428,SWAPLOOK,HLOOKUP(E$2,SWAPLOOK,2,FALSE()),FALSE())</f>
        <v>2.398</v>
      </c>
      <c r="F428" s="40"/>
      <c r="G428" s="5"/>
      <c r="H428" s="5" t="n">
        <v>2.398</v>
      </c>
      <c r="I428" s="5" t="n">
        <v>2.4655</v>
      </c>
      <c r="J428" s="5" t="n">
        <v>2.213</v>
      </c>
      <c r="K428" s="5" t="n">
        <v>2.138</v>
      </c>
      <c r="L428" s="5" t="n">
        <v>2.038</v>
      </c>
      <c r="M428" s="5" t="n">
        <v>2.2805</v>
      </c>
      <c r="N428" s="5" t="n">
        <v>2.3805</v>
      </c>
      <c r="O428" s="5" t="n">
        <v>2.478</v>
      </c>
      <c r="P428" s="5" t="n">
        <v>1.63899990844727</v>
      </c>
      <c r="Q428" s="5" t="n">
        <v>2.538</v>
      </c>
      <c r="R428" s="5" t="n">
        <v>2.6405</v>
      </c>
      <c r="S428" s="5" t="n">
        <v>2.273</v>
      </c>
      <c r="T428" s="5" t="s">
        <v>233</v>
      </c>
      <c r="V428" s="41" t="n">
        <f aca="false">I428-$H428</f>
        <v>0.0674999999999999</v>
      </c>
      <c r="W428" s="41" t="n">
        <f aca="false">J428-$H428</f>
        <v>-0.185</v>
      </c>
      <c r="X428" s="41" t="n">
        <f aca="false">K428-$H428</f>
        <v>-0.26</v>
      </c>
      <c r="Y428" s="41" t="n">
        <f aca="false">L428-$H428</f>
        <v>-0.36</v>
      </c>
      <c r="Z428" s="41" t="n">
        <f aca="false">M428-$H428</f>
        <v>-0.1175</v>
      </c>
      <c r="AA428" s="41" t="n">
        <f aca="false">N428-$H428</f>
        <v>-0.0175000000000001</v>
      </c>
      <c r="AB428" s="41" t="n">
        <f aca="false">O428-$H428</f>
        <v>0.0800000000000001</v>
      </c>
      <c r="AC428" s="41" t="n">
        <f aca="false">P428-$H428</f>
        <v>-0.759000091552734</v>
      </c>
      <c r="AD428" s="41" t="n">
        <f aca="false">Q428-$H428</f>
        <v>0.14</v>
      </c>
      <c r="AE428" s="41" t="n">
        <f aca="false">R428-$H428</f>
        <v>0.2425</v>
      </c>
      <c r="AF428" s="41" t="n">
        <f aca="false">S428-$H428</f>
        <v>-0.125</v>
      </c>
      <c r="AG428" s="41"/>
    </row>
    <row r="429" customFormat="false" ht="12.75" hidden="false" customHeight="false" outlineLevel="0" collapsed="false">
      <c r="A429" s="39" t="n">
        <v>35908</v>
      </c>
      <c r="B429" s="40" t="s">
        <v>172</v>
      </c>
      <c r="C429" s="40" t="n">
        <f aca="false">IF(SWAPFIXED="FIXED",D429,D429-E429)</f>
        <v>0.11</v>
      </c>
      <c r="D429" s="40" t="n">
        <f aca="false">VLOOKUP($A429,SWAPLOOK,HLOOKUP(D$2,SWAPLOOK,2,FALSE()),FALSE())</f>
        <v>2.438</v>
      </c>
      <c r="E429" s="40" t="n">
        <f aca="false">VLOOKUP($A429,SWAPLOOK,HLOOKUP(E$2,SWAPLOOK,2,FALSE()),FALSE())</f>
        <v>2.328</v>
      </c>
      <c r="F429" s="40"/>
      <c r="G429" s="5"/>
      <c r="H429" s="5" t="n">
        <v>2.328</v>
      </c>
      <c r="I429" s="5" t="n">
        <v>2.3955</v>
      </c>
      <c r="J429" s="5" t="n">
        <v>2.148</v>
      </c>
      <c r="K429" s="5" t="n">
        <v>2.078</v>
      </c>
      <c r="L429" s="5" t="n">
        <v>1.988</v>
      </c>
      <c r="M429" s="5" t="n">
        <v>2.2155</v>
      </c>
      <c r="N429" s="5" t="n">
        <v>2.3155</v>
      </c>
      <c r="O429" s="5" t="n">
        <v>2.438</v>
      </c>
      <c r="P429" s="5" t="n">
        <v>1.47899990844727</v>
      </c>
      <c r="Q429" s="5" t="n">
        <v>2.468</v>
      </c>
      <c r="R429" s="5" t="n">
        <v>2.563</v>
      </c>
      <c r="S429" s="5" t="n">
        <v>2.208</v>
      </c>
      <c r="T429" s="5" t="s">
        <v>233</v>
      </c>
      <c r="V429" s="41" t="n">
        <f aca="false">I429-$H429</f>
        <v>0.0674999999999999</v>
      </c>
      <c r="W429" s="41" t="n">
        <f aca="false">J429-$H429</f>
        <v>-0.18</v>
      </c>
      <c r="X429" s="41" t="n">
        <f aca="false">K429-$H429</f>
        <v>-0.25</v>
      </c>
      <c r="Y429" s="41" t="n">
        <f aca="false">L429-$H429</f>
        <v>-0.34</v>
      </c>
      <c r="Z429" s="41" t="n">
        <f aca="false">M429-$H429</f>
        <v>-0.1125</v>
      </c>
      <c r="AA429" s="41" t="n">
        <f aca="false">N429-$H429</f>
        <v>-0.0125000000000002</v>
      </c>
      <c r="AB429" s="41" t="n">
        <f aca="false">O429-$H429</f>
        <v>0.11</v>
      </c>
      <c r="AC429" s="41" t="n">
        <f aca="false">P429-$H429</f>
        <v>-0.849000091552735</v>
      </c>
      <c r="AD429" s="41" t="n">
        <f aca="false">Q429-$H429</f>
        <v>0.14</v>
      </c>
      <c r="AE429" s="41" t="n">
        <f aca="false">R429-$H429</f>
        <v>0.235</v>
      </c>
      <c r="AF429" s="41" t="n">
        <f aca="false">S429-$H429</f>
        <v>-0.12</v>
      </c>
      <c r="AG429" s="41"/>
    </row>
    <row r="430" customFormat="false" ht="12.75" hidden="false" customHeight="false" outlineLevel="0" collapsed="false">
      <c r="A430" s="39" t="n">
        <v>35909</v>
      </c>
      <c r="B430" s="40" t="s">
        <v>172</v>
      </c>
      <c r="C430" s="40" t="n">
        <f aca="false">IF(SWAPFIXED="FIXED",D430,D430-E430)</f>
        <v>0.11</v>
      </c>
      <c r="D430" s="40" t="n">
        <f aca="false">VLOOKUP($A430,SWAPLOOK,HLOOKUP(D$2,SWAPLOOK,2,FALSE()),FALSE())</f>
        <v>2.452</v>
      </c>
      <c r="E430" s="40" t="n">
        <f aca="false">VLOOKUP($A430,SWAPLOOK,HLOOKUP(E$2,SWAPLOOK,2,FALSE()),FALSE())</f>
        <v>2.342</v>
      </c>
      <c r="F430" s="40"/>
      <c r="G430" s="5"/>
      <c r="H430" s="5" t="n">
        <v>2.342</v>
      </c>
      <c r="I430" s="5" t="n">
        <v>2.412</v>
      </c>
      <c r="J430" s="5" t="n">
        <v>2.162</v>
      </c>
      <c r="K430" s="5" t="n">
        <v>2.092</v>
      </c>
      <c r="L430" s="5" t="n">
        <v>1.987</v>
      </c>
      <c r="M430" s="5" t="n">
        <v>2.222</v>
      </c>
      <c r="N430" s="5" t="n">
        <v>2.3295</v>
      </c>
      <c r="O430" s="5" t="n">
        <v>2.452</v>
      </c>
      <c r="P430" s="5" t="n">
        <v>1.49299990844727</v>
      </c>
      <c r="Q430" s="5" t="n">
        <v>2.477</v>
      </c>
      <c r="R430" s="5" t="n">
        <v>2.5795</v>
      </c>
      <c r="S430" s="5" t="n">
        <v>2.222</v>
      </c>
      <c r="T430" s="5" t="s">
        <v>233</v>
      </c>
      <c r="V430" s="41" t="n">
        <f aca="false">I430-$H430</f>
        <v>0.0699999999999998</v>
      </c>
      <c r="W430" s="41" t="n">
        <f aca="false">J430-$H430</f>
        <v>-0.18</v>
      </c>
      <c r="X430" s="41" t="n">
        <f aca="false">K430-$H430</f>
        <v>-0.25</v>
      </c>
      <c r="Y430" s="41" t="n">
        <f aca="false">L430-$H430</f>
        <v>-0.355</v>
      </c>
      <c r="Z430" s="41" t="n">
        <f aca="false">M430-$H430</f>
        <v>-0.12</v>
      </c>
      <c r="AA430" s="41" t="n">
        <f aca="false">N430-$H430</f>
        <v>-0.0125000000000002</v>
      </c>
      <c r="AB430" s="41" t="n">
        <f aca="false">O430-$H430</f>
        <v>0.11</v>
      </c>
      <c r="AC430" s="41" t="n">
        <f aca="false">P430-$H430</f>
        <v>-0.849000091552735</v>
      </c>
      <c r="AD430" s="41" t="n">
        <f aca="false">Q430-$H430</f>
        <v>0.135</v>
      </c>
      <c r="AE430" s="41" t="n">
        <f aca="false">R430-$H430</f>
        <v>0.2375</v>
      </c>
      <c r="AF430" s="41" t="n">
        <f aca="false">S430-$H430</f>
        <v>-0.12</v>
      </c>
      <c r="AG430" s="41"/>
    </row>
    <row r="431" customFormat="false" ht="12.75" hidden="false" customHeight="false" outlineLevel="0" collapsed="false">
      <c r="A431" s="39" t="n">
        <v>35912</v>
      </c>
      <c r="B431" s="40" t="s">
        <v>172</v>
      </c>
      <c r="C431" s="40" t="n">
        <f aca="false">IF(SWAPFIXED="FIXED",D431,D431-E431)</f>
        <v>0.065</v>
      </c>
      <c r="D431" s="40" t="n">
        <f aca="false">VLOOKUP($A431,SWAPLOOK,HLOOKUP(D$2,SWAPLOOK,2,FALSE()),FALSE())</f>
        <v>2.331</v>
      </c>
      <c r="E431" s="40" t="n">
        <f aca="false">VLOOKUP($A431,SWAPLOOK,HLOOKUP(E$2,SWAPLOOK,2,FALSE()),FALSE())</f>
        <v>2.266</v>
      </c>
      <c r="F431" s="40"/>
      <c r="G431" s="5"/>
      <c r="H431" s="5" t="n">
        <v>2.266</v>
      </c>
      <c r="I431" s="5" t="n">
        <v>2.341</v>
      </c>
      <c r="J431" s="5" t="n">
        <v>2.096</v>
      </c>
      <c r="K431" s="5" t="n">
        <v>1.996</v>
      </c>
      <c r="L431" s="5" t="n">
        <v>1.926</v>
      </c>
      <c r="M431" s="5" t="n">
        <v>2.1535</v>
      </c>
      <c r="N431" s="5" t="n">
        <v>2.2585</v>
      </c>
      <c r="O431" s="5" t="n">
        <v>2.331</v>
      </c>
      <c r="P431" s="5" t="n">
        <v>1.39699990844727</v>
      </c>
      <c r="Q431" s="5" t="n">
        <v>2.401</v>
      </c>
      <c r="R431" s="5" t="n">
        <v>2.501</v>
      </c>
      <c r="S431" s="5" t="n">
        <v>2.18000003433228</v>
      </c>
      <c r="T431" s="5" t="s">
        <v>233</v>
      </c>
      <c r="V431" s="41" t="n">
        <f aca="false">I431-$H431</f>
        <v>0.0750000000000002</v>
      </c>
      <c r="W431" s="41" t="n">
        <f aca="false">J431-$H431</f>
        <v>-0.17</v>
      </c>
      <c r="X431" s="41" t="n">
        <f aca="false">K431-$H431</f>
        <v>-0.27</v>
      </c>
      <c r="Y431" s="41" t="n">
        <f aca="false">L431-$H431</f>
        <v>-0.34</v>
      </c>
      <c r="Z431" s="41" t="n">
        <f aca="false">M431-$H431</f>
        <v>-0.1125</v>
      </c>
      <c r="AA431" s="41" t="n">
        <f aca="false">N431-$H431</f>
        <v>-0.00749999999999984</v>
      </c>
      <c r="AB431" s="41" t="n">
        <f aca="false">O431-$H431</f>
        <v>0.065</v>
      </c>
      <c r="AC431" s="41" t="n">
        <f aca="false">P431-$H431</f>
        <v>-0.869000091552734</v>
      </c>
      <c r="AD431" s="41" t="n">
        <f aca="false">Q431-$H431</f>
        <v>0.135</v>
      </c>
      <c r="AE431" s="41" t="n">
        <f aca="false">R431-$H431</f>
        <v>0.235</v>
      </c>
      <c r="AF431" s="41" t="n">
        <f aca="false">S431-$H431</f>
        <v>-0.0859999656677246</v>
      </c>
      <c r="AG431" s="41"/>
    </row>
    <row r="432" customFormat="false" ht="12.75" hidden="false" customHeight="false" outlineLevel="0" collapsed="false">
      <c r="A432" s="39" t="n">
        <v>35913</v>
      </c>
      <c r="B432" s="40" t="s">
        <v>172</v>
      </c>
      <c r="C432" s="40" t="n">
        <f aca="false">IF(SWAPFIXED="FIXED",D432,D432-E432)</f>
        <v>0.0674999999999999</v>
      </c>
      <c r="D432" s="40" t="n">
        <f aca="false">VLOOKUP($A432,SWAPLOOK,HLOOKUP(D$2,SWAPLOOK,2,FALSE()),FALSE())</f>
        <v>2.3295</v>
      </c>
      <c r="E432" s="40" t="n">
        <f aca="false">VLOOKUP($A432,SWAPLOOK,HLOOKUP(E$2,SWAPLOOK,2,FALSE()),FALSE())</f>
        <v>2.262</v>
      </c>
      <c r="F432" s="40"/>
      <c r="G432" s="5" t="n">
        <v>1</v>
      </c>
      <c r="H432" s="5" t="n">
        <v>2.262</v>
      </c>
      <c r="I432" s="5" t="n">
        <v>2.337</v>
      </c>
      <c r="J432" s="5" t="n">
        <v>2.0745</v>
      </c>
      <c r="K432" s="5" t="n">
        <v>1.9845</v>
      </c>
      <c r="L432" s="5" t="n">
        <v>1.837</v>
      </c>
      <c r="M432" s="5" t="n">
        <v>2.127</v>
      </c>
      <c r="N432" s="5" t="n">
        <v>2.252</v>
      </c>
      <c r="O432" s="5" t="n">
        <v>2.3295</v>
      </c>
      <c r="P432" s="5" t="n">
        <v>1.56099989128113</v>
      </c>
      <c r="Q432" s="5" t="n">
        <v>2.397</v>
      </c>
      <c r="R432" s="5" t="n">
        <v>2.497</v>
      </c>
      <c r="S432" s="5" t="n">
        <v>2.17099991989136</v>
      </c>
      <c r="T432" s="5" t="s">
        <v>233</v>
      </c>
      <c r="V432" s="41" t="n">
        <f aca="false">I432-$H432</f>
        <v>0.0750000000000002</v>
      </c>
      <c r="W432" s="41" t="n">
        <f aca="false">J432-$H432</f>
        <v>-0.1875</v>
      </c>
      <c r="X432" s="41" t="n">
        <f aca="false">K432-$H432</f>
        <v>-0.2775</v>
      </c>
      <c r="Y432" s="41" t="n">
        <f aca="false">L432-$H432</f>
        <v>-0.425</v>
      </c>
      <c r="Z432" s="41" t="n">
        <f aca="false">M432-$H432</f>
        <v>-0.135</v>
      </c>
      <c r="AA432" s="41" t="n">
        <f aca="false">N432-$H432</f>
        <v>-0.00999999999999979</v>
      </c>
      <c r="AB432" s="41" t="n">
        <f aca="false">O432-$H432</f>
        <v>0.0674999999999999</v>
      </c>
      <c r="AC432" s="41" t="n">
        <f aca="false">P432-$H432</f>
        <v>-0.701000108718872</v>
      </c>
      <c r="AD432" s="41" t="n">
        <f aca="false">Q432-$H432</f>
        <v>0.135</v>
      </c>
      <c r="AE432" s="41" t="n">
        <f aca="false">R432-$H432</f>
        <v>0.235</v>
      </c>
      <c r="AF432" s="41" t="n">
        <f aca="false">S432-$H432</f>
        <v>-0.0910000801086426</v>
      </c>
      <c r="AG432" s="41"/>
    </row>
    <row r="433" customFormat="false" ht="12.75" hidden="false" customHeight="false" outlineLevel="0" collapsed="false">
      <c r="A433" s="39" t="n">
        <v>35914</v>
      </c>
      <c r="B433" s="40" t="s">
        <v>173</v>
      </c>
      <c r="C433" s="40" t="n">
        <f aca="false">IF(SWAPFIXED="FIXED",D433,D433-E433)</f>
        <v>0.0887500000000001</v>
      </c>
      <c r="D433" s="40" t="n">
        <f aca="false">VLOOKUP($A433,SWAPLOOK,HLOOKUP(D$2,SWAPLOOK,2,FALSE()),FALSE())</f>
        <v>2.38675</v>
      </c>
      <c r="E433" s="40" t="n">
        <f aca="false">VLOOKUP($A433,SWAPLOOK,HLOOKUP(E$2,SWAPLOOK,2,FALSE()),FALSE())</f>
        <v>2.298</v>
      </c>
      <c r="F433" s="40"/>
      <c r="G433" s="5"/>
      <c r="H433" s="5" t="n">
        <v>2.298</v>
      </c>
      <c r="I433" s="5" t="n">
        <v>2.368</v>
      </c>
      <c r="J433" s="5" t="n">
        <v>2.118</v>
      </c>
      <c r="K433" s="5" t="n">
        <v>2.04175</v>
      </c>
      <c r="L433" s="5" t="n">
        <v>1.908</v>
      </c>
      <c r="M433" s="5" t="n">
        <v>2.173</v>
      </c>
      <c r="N433" s="5" t="n">
        <v>2.288</v>
      </c>
      <c r="O433" s="5" t="n">
        <v>2.38675</v>
      </c>
      <c r="P433" s="5" t="n">
        <v>1.65499990272522</v>
      </c>
      <c r="Q433" s="5" t="n">
        <v>2.433</v>
      </c>
      <c r="R433" s="5" t="n">
        <v>2.533</v>
      </c>
      <c r="S433" s="5" t="n">
        <v>2.20499982643127</v>
      </c>
      <c r="T433" s="5" t="s">
        <v>233</v>
      </c>
      <c r="V433" s="41" t="n">
        <f aca="false">I433-$H433</f>
        <v>0.0699999999999998</v>
      </c>
      <c r="W433" s="41" t="n">
        <f aca="false">J433-$H433</f>
        <v>-0.18</v>
      </c>
      <c r="X433" s="41" t="n">
        <f aca="false">K433-$H433</f>
        <v>-0.25625</v>
      </c>
      <c r="Y433" s="41" t="n">
        <f aca="false">L433-$H433</f>
        <v>-0.39</v>
      </c>
      <c r="Z433" s="41" t="n">
        <f aca="false">M433-$H433</f>
        <v>-0.125</v>
      </c>
      <c r="AA433" s="41" t="n">
        <f aca="false">N433-$H433</f>
        <v>-0.00999999999999979</v>
      </c>
      <c r="AB433" s="41" t="n">
        <f aca="false">O433-$H433</f>
        <v>0.0887500000000001</v>
      </c>
      <c r="AC433" s="41" t="n">
        <f aca="false">P433-$H433</f>
        <v>-0.64300009727478</v>
      </c>
      <c r="AD433" s="41" t="n">
        <f aca="false">Q433-$H433</f>
        <v>0.135</v>
      </c>
      <c r="AE433" s="41" t="n">
        <f aca="false">R433-$H433</f>
        <v>0.235</v>
      </c>
      <c r="AF433" s="41" t="n">
        <f aca="false">S433-$H433</f>
        <v>-0.0930001735687256</v>
      </c>
      <c r="AG433" s="41"/>
    </row>
    <row r="434" customFormat="false" ht="12.75" hidden="false" customHeight="false" outlineLevel="0" collapsed="false">
      <c r="A434" s="39" t="n">
        <v>35915</v>
      </c>
      <c r="B434" s="40" t="s">
        <v>173</v>
      </c>
      <c r="C434" s="40" t="n">
        <f aca="false">IF(SWAPFIXED="FIXED",D434,D434-E434)</f>
        <v>0.0975000000000001</v>
      </c>
      <c r="D434" s="40" t="n">
        <f aca="false">VLOOKUP($A434,SWAPLOOK,HLOOKUP(D$2,SWAPLOOK,2,FALSE()),FALSE())</f>
        <v>2.3185</v>
      </c>
      <c r="E434" s="40" t="n">
        <f aca="false">VLOOKUP($A434,SWAPLOOK,HLOOKUP(E$2,SWAPLOOK,2,FALSE()),FALSE())</f>
        <v>2.221</v>
      </c>
      <c r="F434" s="40"/>
      <c r="G434" s="5"/>
      <c r="H434" s="5" t="n">
        <v>2.221</v>
      </c>
      <c r="I434" s="5" t="n">
        <v>2.29225</v>
      </c>
      <c r="J434" s="5" t="n">
        <v>2.041</v>
      </c>
      <c r="K434" s="5" t="n">
        <v>1.9735</v>
      </c>
      <c r="L434" s="5" t="n">
        <v>1.856</v>
      </c>
      <c r="M434" s="5" t="n">
        <v>2.10475</v>
      </c>
      <c r="N434" s="5" t="n">
        <v>2.216</v>
      </c>
      <c r="O434" s="5" t="n">
        <v>2.3185</v>
      </c>
      <c r="P434" s="5" t="n">
        <v>1.61000004386902</v>
      </c>
      <c r="Q434" s="5" t="n">
        <v>2.3485</v>
      </c>
      <c r="R434" s="5" t="n">
        <v>2.456</v>
      </c>
      <c r="S434" s="5" t="n">
        <v>2.13200001335144</v>
      </c>
      <c r="T434" s="5" t="s">
        <v>233</v>
      </c>
      <c r="V434" s="41" t="n">
        <f aca="false">I434-$H434</f>
        <v>0.07125</v>
      </c>
      <c r="W434" s="41" t="n">
        <f aca="false">J434-$H434</f>
        <v>-0.18</v>
      </c>
      <c r="X434" s="41" t="n">
        <f aca="false">K434-$H434</f>
        <v>-0.2475</v>
      </c>
      <c r="Y434" s="41" t="n">
        <f aca="false">L434-$H434</f>
        <v>-0.365</v>
      </c>
      <c r="Z434" s="41" t="n">
        <f aca="false">M434-$H434</f>
        <v>-0.11625</v>
      </c>
      <c r="AA434" s="41" t="n">
        <f aca="false">N434-$H434</f>
        <v>-0.00499999999999989</v>
      </c>
      <c r="AB434" s="41" t="n">
        <f aca="false">O434-$H434</f>
        <v>0.0975000000000001</v>
      </c>
      <c r="AC434" s="41" t="n">
        <f aca="false">P434-$H434</f>
        <v>-0.610999956130981</v>
      </c>
      <c r="AD434" s="41" t="n">
        <f aca="false">Q434-$H434</f>
        <v>0.1275</v>
      </c>
      <c r="AE434" s="41" t="n">
        <f aca="false">R434-$H434</f>
        <v>0.235</v>
      </c>
      <c r="AF434" s="41" t="n">
        <f aca="false">S434-$H434</f>
        <v>-0.0889999866485596</v>
      </c>
      <c r="AG434" s="41"/>
    </row>
    <row r="435" customFormat="false" ht="12.75" hidden="false" customHeight="false" outlineLevel="0" collapsed="false">
      <c r="A435" s="39" t="n">
        <v>35916</v>
      </c>
      <c r="B435" s="40" t="s">
        <v>173</v>
      </c>
      <c r="C435" s="40" t="n">
        <f aca="false">IF(SWAPFIXED="FIXED",D435,D435-E435)</f>
        <v>0.0750000000000002</v>
      </c>
      <c r="D435" s="40" t="n">
        <f aca="false">VLOOKUP($A435,SWAPLOOK,HLOOKUP(D$2,SWAPLOOK,2,FALSE()),FALSE())</f>
        <v>2.277</v>
      </c>
      <c r="E435" s="40" t="n">
        <f aca="false">VLOOKUP($A435,SWAPLOOK,HLOOKUP(E$2,SWAPLOOK,2,FALSE()),FALSE())</f>
        <v>2.202</v>
      </c>
      <c r="F435" s="40"/>
      <c r="G435" s="5"/>
      <c r="H435" s="5" t="n">
        <v>2.202</v>
      </c>
      <c r="I435" s="5" t="n">
        <v>2.262</v>
      </c>
      <c r="J435" s="5" t="n">
        <v>2.0095</v>
      </c>
      <c r="K435" s="5" t="n">
        <v>1.932</v>
      </c>
      <c r="L435" s="5" t="n">
        <v>1.827</v>
      </c>
      <c r="M435" s="5" t="n">
        <v>2.0845</v>
      </c>
      <c r="N435" s="5" t="n">
        <v>2.19325</v>
      </c>
      <c r="O435" s="5" t="n">
        <v>2.277</v>
      </c>
      <c r="P435" s="5" t="n">
        <v>1.61000009727478</v>
      </c>
      <c r="Q435" s="5" t="n">
        <v>2.3295</v>
      </c>
      <c r="R435" s="5" t="n">
        <v>2.432</v>
      </c>
      <c r="S435" s="5" t="n">
        <v>2.11999998283386</v>
      </c>
      <c r="T435" s="5" t="s">
        <v>233</v>
      </c>
      <c r="V435" s="41" t="n">
        <f aca="false">I435-$H435</f>
        <v>0.0600000000000001</v>
      </c>
      <c r="W435" s="41" t="n">
        <f aca="false">J435-$H435</f>
        <v>-0.1925</v>
      </c>
      <c r="X435" s="41" t="n">
        <f aca="false">K435-$H435</f>
        <v>-0.27</v>
      </c>
      <c r="Y435" s="41" t="n">
        <f aca="false">L435-$H435</f>
        <v>-0.375</v>
      </c>
      <c r="Z435" s="41" t="n">
        <f aca="false">M435-$H435</f>
        <v>-0.1175</v>
      </c>
      <c r="AA435" s="41" t="n">
        <f aca="false">N435-$H435</f>
        <v>-0.00875000000000004</v>
      </c>
      <c r="AB435" s="41" t="n">
        <f aca="false">O435-$H435</f>
        <v>0.0750000000000002</v>
      </c>
      <c r="AC435" s="41" t="n">
        <f aca="false">P435-$H435</f>
        <v>-0.59199990272522</v>
      </c>
      <c r="AD435" s="41" t="n">
        <f aca="false">Q435-$H435</f>
        <v>0.1275</v>
      </c>
      <c r="AE435" s="41" t="n">
        <f aca="false">R435-$H435</f>
        <v>0.23</v>
      </c>
      <c r="AF435" s="41" t="n">
        <f aca="false">S435-$H435</f>
        <v>-0.0820000171661377</v>
      </c>
      <c r="AG435" s="41"/>
    </row>
    <row r="436" customFormat="false" ht="12.75" hidden="false" customHeight="false" outlineLevel="0" collapsed="false">
      <c r="A436" s="39" t="n">
        <v>35919</v>
      </c>
      <c r="B436" s="40" t="s">
        <v>173</v>
      </c>
      <c r="C436" s="40" t="n">
        <f aca="false">IF(SWAPFIXED="FIXED",D436,D436-E436)</f>
        <v>0.0674999999999999</v>
      </c>
      <c r="D436" s="40" t="n">
        <f aca="false">VLOOKUP($A436,SWAPLOOK,HLOOKUP(D$2,SWAPLOOK,2,FALSE()),FALSE())</f>
        <v>2.3245</v>
      </c>
      <c r="E436" s="40" t="n">
        <f aca="false">VLOOKUP($A436,SWAPLOOK,HLOOKUP(E$2,SWAPLOOK,2,FALSE()),FALSE())</f>
        <v>2.257</v>
      </c>
      <c r="F436" s="40"/>
      <c r="G436" s="5"/>
      <c r="H436" s="5" t="n">
        <v>2.257</v>
      </c>
      <c r="I436" s="5" t="n">
        <v>2.31575</v>
      </c>
      <c r="J436" s="5" t="n">
        <v>2.057</v>
      </c>
      <c r="K436" s="5" t="n">
        <v>1.972</v>
      </c>
      <c r="L436" s="5" t="n">
        <v>1.857</v>
      </c>
      <c r="M436" s="5" t="n">
        <v>2.14575</v>
      </c>
      <c r="N436" s="5" t="n">
        <v>2.2495</v>
      </c>
      <c r="O436" s="5" t="n">
        <v>2.3245</v>
      </c>
      <c r="P436" s="5" t="n">
        <v>1.56500009727478</v>
      </c>
      <c r="Q436" s="5" t="n">
        <v>2.3845</v>
      </c>
      <c r="R436" s="5" t="n">
        <v>2.4845</v>
      </c>
      <c r="S436" s="5" t="n">
        <v>2.22000005912781</v>
      </c>
      <c r="T436" s="5" t="s">
        <v>233</v>
      </c>
      <c r="V436" s="41" t="n">
        <f aca="false">I436-$H436</f>
        <v>0.0587499999999999</v>
      </c>
      <c r="W436" s="41" t="n">
        <f aca="false">J436-$H436</f>
        <v>-0.2</v>
      </c>
      <c r="X436" s="41" t="n">
        <f aca="false">K436-$H436</f>
        <v>-0.285</v>
      </c>
      <c r="Y436" s="41" t="n">
        <f aca="false">L436-$H436</f>
        <v>-0.4</v>
      </c>
      <c r="Z436" s="41" t="n">
        <f aca="false">M436-$H436</f>
        <v>-0.11125</v>
      </c>
      <c r="AA436" s="41" t="n">
        <f aca="false">N436-$H436</f>
        <v>-0.00749999999999984</v>
      </c>
      <c r="AB436" s="41" t="n">
        <f aca="false">O436-$H436</f>
        <v>0.0674999999999999</v>
      </c>
      <c r="AC436" s="41" t="n">
        <f aca="false">P436-$H436</f>
        <v>-0.69199990272522</v>
      </c>
      <c r="AD436" s="41" t="n">
        <f aca="false">Q436-$H436</f>
        <v>0.1275</v>
      </c>
      <c r="AE436" s="41" t="n">
        <f aca="false">R436-$H436</f>
        <v>0.2275</v>
      </c>
      <c r="AF436" s="41" t="n">
        <f aca="false">S436-$H436</f>
        <v>-0.0369999408721924</v>
      </c>
      <c r="AG436" s="41"/>
    </row>
    <row r="437" customFormat="false" ht="12.75" hidden="false" customHeight="false" outlineLevel="0" collapsed="false">
      <c r="A437" s="39" t="n">
        <v>35920</v>
      </c>
      <c r="B437" s="40" t="s">
        <v>173</v>
      </c>
      <c r="C437" s="40" t="n">
        <f aca="false">IF(SWAPFIXED="FIXED",D437,D437-E437)</f>
        <v>0.0750000000000002</v>
      </c>
      <c r="D437" s="40" t="n">
        <f aca="false">VLOOKUP($A437,SWAPLOOK,HLOOKUP(D$2,SWAPLOOK,2,FALSE()),FALSE())</f>
        <v>2.29</v>
      </c>
      <c r="E437" s="40" t="n">
        <f aca="false">VLOOKUP($A437,SWAPLOOK,HLOOKUP(E$2,SWAPLOOK,2,FALSE()),FALSE())</f>
        <v>2.215</v>
      </c>
      <c r="F437" s="40"/>
      <c r="G437" s="5"/>
      <c r="H437" s="5" t="n">
        <v>2.215</v>
      </c>
      <c r="I437" s="5" t="n">
        <v>2.2875</v>
      </c>
      <c r="J437" s="5" t="n">
        <v>2.02625</v>
      </c>
      <c r="K437" s="5" t="n">
        <v>1.935</v>
      </c>
      <c r="L437" s="5" t="n">
        <v>1.81</v>
      </c>
      <c r="M437" s="5" t="n">
        <v>2.0975</v>
      </c>
      <c r="N437" s="5" t="n">
        <v>2.2075</v>
      </c>
      <c r="O437" s="5" t="n">
        <v>2.29</v>
      </c>
      <c r="P437" s="5" t="n">
        <v>1.51</v>
      </c>
      <c r="Q437" s="5" t="n">
        <v>2.3425</v>
      </c>
      <c r="R437" s="5" t="n">
        <v>2.44</v>
      </c>
      <c r="S437" s="5" t="n">
        <v>2.11999997138977</v>
      </c>
      <c r="T437" s="5" t="s">
        <v>233</v>
      </c>
      <c r="V437" s="41" t="n">
        <f aca="false">I437-$H437</f>
        <v>0.0725000000000002</v>
      </c>
      <c r="W437" s="41" t="n">
        <f aca="false">J437-$H437</f>
        <v>-0.18875</v>
      </c>
      <c r="X437" s="41" t="n">
        <f aca="false">K437-$H437</f>
        <v>-0.28</v>
      </c>
      <c r="Y437" s="41" t="n">
        <f aca="false">L437-$H437</f>
        <v>-0.405</v>
      </c>
      <c r="Z437" s="41" t="n">
        <f aca="false">M437-$H437</f>
        <v>-0.1175</v>
      </c>
      <c r="AA437" s="41" t="n">
        <f aca="false">N437-$H437</f>
        <v>-0.00749999999999984</v>
      </c>
      <c r="AB437" s="41" t="n">
        <f aca="false">O437-$H437</f>
        <v>0.0750000000000002</v>
      </c>
      <c r="AC437" s="41" t="n">
        <f aca="false">P437-$H437</f>
        <v>-0.705</v>
      </c>
      <c r="AD437" s="41" t="n">
        <f aca="false">Q437-$H437</f>
        <v>0.1275</v>
      </c>
      <c r="AE437" s="41" t="n">
        <f aca="false">R437-$H437</f>
        <v>0.225</v>
      </c>
      <c r="AF437" s="41" t="n">
        <f aca="false">S437-$H437</f>
        <v>-0.0950000286102295</v>
      </c>
      <c r="AG437" s="41"/>
    </row>
    <row r="438" customFormat="false" ht="12.75" hidden="false" customHeight="false" outlineLevel="0" collapsed="false">
      <c r="A438" s="39" t="n">
        <v>35921</v>
      </c>
      <c r="B438" s="40" t="s">
        <v>173</v>
      </c>
      <c r="C438" s="40" t="n">
        <f aca="false">IF(SWAPFIXED="FIXED",D438,D438-E438)</f>
        <v>0.105</v>
      </c>
      <c r="D438" s="40" t="n">
        <f aca="false">VLOOKUP($A438,SWAPLOOK,HLOOKUP(D$2,SWAPLOOK,2,FALSE()),FALSE())</f>
        <v>2.24</v>
      </c>
      <c r="E438" s="40" t="n">
        <f aca="false">VLOOKUP($A438,SWAPLOOK,HLOOKUP(E$2,SWAPLOOK,2,FALSE()),FALSE())</f>
        <v>2.135</v>
      </c>
      <c r="F438" s="40"/>
      <c r="G438" s="5"/>
      <c r="H438" s="5" t="n">
        <v>2.135</v>
      </c>
      <c r="I438" s="5" t="n">
        <v>2.205</v>
      </c>
      <c r="J438" s="5" t="n">
        <v>1.9625</v>
      </c>
      <c r="K438" s="5" t="n">
        <v>1.875</v>
      </c>
      <c r="L438" s="5" t="n">
        <v>1.77</v>
      </c>
      <c r="M438" s="5" t="n">
        <v>2.0275</v>
      </c>
      <c r="N438" s="5" t="n">
        <v>2.1325</v>
      </c>
      <c r="O438" s="5" t="n">
        <v>2.24</v>
      </c>
      <c r="P438" s="5" t="n">
        <v>1.49000000953674</v>
      </c>
      <c r="Q438" s="5" t="n">
        <v>2.2625</v>
      </c>
      <c r="R438" s="5" t="n">
        <v>2.36</v>
      </c>
      <c r="S438" s="5" t="n">
        <v>2.03999997138977</v>
      </c>
      <c r="T438" s="5" t="s">
        <v>233</v>
      </c>
      <c r="V438" s="41" t="n">
        <f aca="false">I438-$H438</f>
        <v>0.0700000000000003</v>
      </c>
      <c r="W438" s="41" t="n">
        <f aca="false">J438-$H438</f>
        <v>-0.1725</v>
      </c>
      <c r="X438" s="41" t="n">
        <f aca="false">K438-$H438</f>
        <v>-0.26</v>
      </c>
      <c r="Y438" s="41" t="n">
        <f aca="false">L438-$H438</f>
        <v>-0.365</v>
      </c>
      <c r="Z438" s="41" t="n">
        <f aca="false">M438-$H438</f>
        <v>-0.1075</v>
      </c>
      <c r="AA438" s="41" t="n">
        <f aca="false">N438-$H438</f>
        <v>-0.00249999999999995</v>
      </c>
      <c r="AB438" s="41" t="n">
        <f aca="false">O438-$H438</f>
        <v>0.105</v>
      </c>
      <c r="AC438" s="41" t="n">
        <f aca="false">P438-$H438</f>
        <v>-0.644999990463257</v>
      </c>
      <c r="AD438" s="41" t="n">
        <f aca="false">Q438-$H438</f>
        <v>0.1275</v>
      </c>
      <c r="AE438" s="41" t="n">
        <f aca="false">R438-$H438</f>
        <v>0.225</v>
      </c>
      <c r="AF438" s="41" t="n">
        <f aca="false">S438-$H438</f>
        <v>-0.0950000286102295</v>
      </c>
      <c r="AG438" s="41"/>
    </row>
    <row r="439" customFormat="false" ht="12.75" hidden="false" customHeight="false" outlineLevel="0" collapsed="false">
      <c r="A439" s="39" t="n">
        <v>35922</v>
      </c>
      <c r="B439" s="40" t="s">
        <v>173</v>
      </c>
      <c r="C439" s="40" t="n">
        <f aca="false">IF(SWAPFIXED="FIXED",D439,D439-E439)</f>
        <v>0.1175</v>
      </c>
      <c r="D439" s="40" t="n">
        <f aca="false">VLOOKUP($A439,SWAPLOOK,HLOOKUP(D$2,SWAPLOOK,2,FALSE()),FALSE())</f>
        <v>2.2765</v>
      </c>
      <c r="E439" s="40" t="n">
        <f aca="false">VLOOKUP($A439,SWAPLOOK,HLOOKUP(E$2,SWAPLOOK,2,FALSE()),FALSE())</f>
        <v>2.159</v>
      </c>
      <c r="F439" s="40"/>
      <c r="G439" s="5"/>
      <c r="H439" s="5" t="n">
        <v>2.159</v>
      </c>
      <c r="I439" s="5" t="n">
        <v>2.234</v>
      </c>
      <c r="J439" s="5" t="n">
        <v>1.9865</v>
      </c>
      <c r="K439" s="5" t="n">
        <v>1.9065</v>
      </c>
      <c r="L439" s="5" t="n">
        <v>1.809</v>
      </c>
      <c r="M439" s="5" t="n">
        <v>2.0565</v>
      </c>
      <c r="N439" s="5" t="n">
        <v>2.16025</v>
      </c>
      <c r="O439" s="5" t="n">
        <v>2.2765</v>
      </c>
      <c r="P439" s="5" t="n">
        <v>1.49000008010864</v>
      </c>
      <c r="Q439" s="5" t="n">
        <v>2.284</v>
      </c>
      <c r="R439" s="5" t="n">
        <v>2.384</v>
      </c>
      <c r="S439" s="5" t="n">
        <v>2.07500012779236</v>
      </c>
      <c r="T439" s="5" t="s">
        <v>233</v>
      </c>
      <c r="V439" s="41" t="n">
        <f aca="false">I439-$H439</f>
        <v>0.0750000000000002</v>
      </c>
      <c r="W439" s="41" t="n">
        <f aca="false">J439-$H439</f>
        <v>-0.1725</v>
      </c>
      <c r="X439" s="41" t="n">
        <f aca="false">K439-$H439</f>
        <v>-0.2525</v>
      </c>
      <c r="Y439" s="41" t="n">
        <f aca="false">L439-$H439</f>
        <v>-0.35</v>
      </c>
      <c r="Z439" s="41" t="n">
        <f aca="false">M439-$H439</f>
        <v>-0.1025</v>
      </c>
      <c r="AA439" s="41" t="n">
        <f aca="false">N439-$H439</f>
        <v>0.0012500000000002</v>
      </c>
      <c r="AB439" s="41" t="n">
        <f aca="false">O439-$H439</f>
        <v>0.1175</v>
      </c>
      <c r="AC439" s="41" t="n">
        <f aca="false">P439-$H439</f>
        <v>-0.668999919891357</v>
      </c>
      <c r="AD439" s="41" t="n">
        <f aca="false">Q439-$H439</f>
        <v>0.125</v>
      </c>
      <c r="AE439" s="41" t="n">
        <f aca="false">R439-$H439</f>
        <v>0.225</v>
      </c>
      <c r="AF439" s="41" t="n">
        <f aca="false">S439-$H439</f>
        <v>-0.0839998722076416</v>
      </c>
      <c r="AG439" s="41"/>
    </row>
    <row r="440" customFormat="false" ht="12.75" hidden="false" customHeight="false" outlineLevel="0" collapsed="false">
      <c r="A440" s="39" t="n">
        <v>35923</v>
      </c>
      <c r="B440" s="40" t="s">
        <v>173</v>
      </c>
      <c r="C440" s="40" t="n">
        <f aca="false">IF(SWAPFIXED="FIXED",D440,D440-E440)</f>
        <v>0.0950000000000002</v>
      </c>
      <c r="D440" s="40" t="n">
        <f aca="false">VLOOKUP($A440,SWAPLOOK,HLOOKUP(D$2,SWAPLOOK,2,FALSE()),FALSE())</f>
        <v>2.262</v>
      </c>
      <c r="E440" s="40" t="n">
        <f aca="false">VLOOKUP($A440,SWAPLOOK,HLOOKUP(E$2,SWAPLOOK,2,FALSE()),FALSE())</f>
        <v>2.167</v>
      </c>
      <c r="F440" s="40"/>
      <c r="G440" s="5"/>
      <c r="H440" s="5" t="n">
        <v>2.167</v>
      </c>
      <c r="I440" s="5" t="n">
        <v>2.23825</v>
      </c>
      <c r="J440" s="5" t="n">
        <v>1.982</v>
      </c>
      <c r="K440" s="5" t="n">
        <v>1.902</v>
      </c>
      <c r="L440" s="5" t="n">
        <v>1.817</v>
      </c>
      <c r="M440" s="5" t="n">
        <v>2.0595</v>
      </c>
      <c r="N440" s="5" t="n">
        <v>2.1695</v>
      </c>
      <c r="O440" s="5" t="n">
        <v>2.262</v>
      </c>
      <c r="P440" s="5" t="n">
        <v>1.49800008010864</v>
      </c>
      <c r="Q440" s="5" t="n">
        <v>2.282</v>
      </c>
      <c r="R440" s="5" t="n">
        <v>2.387</v>
      </c>
      <c r="S440" s="5" t="n">
        <v>2.08600014877319</v>
      </c>
      <c r="T440" s="5" t="s">
        <v>233</v>
      </c>
      <c r="V440" s="41" t="n">
        <f aca="false">I440-$H440</f>
        <v>0.07125</v>
      </c>
      <c r="W440" s="41" t="n">
        <f aca="false">J440-$H440</f>
        <v>-0.185</v>
      </c>
      <c r="X440" s="41" t="n">
        <f aca="false">K440-$H440</f>
        <v>-0.265</v>
      </c>
      <c r="Y440" s="41" t="n">
        <f aca="false">L440-$H440</f>
        <v>-0.35</v>
      </c>
      <c r="Z440" s="41" t="n">
        <f aca="false">M440-$H440</f>
        <v>-0.1075</v>
      </c>
      <c r="AA440" s="41" t="n">
        <f aca="false">N440-$H440</f>
        <v>0.00249999999999995</v>
      </c>
      <c r="AB440" s="41" t="n">
        <f aca="false">O440-$H440</f>
        <v>0.0950000000000002</v>
      </c>
      <c r="AC440" s="41" t="n">
        <f aca="false">P440-$H440</f>
        <v>-0.668999919891357</v>
      </c>
      <c r="AD440" s="41" t="n">
        <f aca="false">Q440-$H440</f>
        <v>0.115</v>
      </c>
      <c r="AE440" s="41" t="n">
        <f aca="false">R440-$H440</f>
        <v>0.22</v>
      </c>
      <c r="AF440" s="41" t="n">
        <f aca="false">S440-$H440</f>
        <v>-0.0809998512268066</v>
      </c>
      <c r="AG440" s="41"/>
    </row>
    <row r="441" customFormat="false" ht="12.75" hidden="false" customHeight="false" outlineLevel="0" collapsed="false">
      <c r="A441" s="39" t="n">
        <v>35926</v>
      </c>
      <c r="B441" s="40" t="s">
        <v>173</v>
      </c>
      <c r="C441" s="40" t="n">
        <f aca="false">IF(SWAPFIXED="FIXED",D441,D441-E441)</f>
        <v>0.0950000000000002</v>
      </c>
      <c r="D441" s="40" t="n">
        <f aca="false">VLOOKUP($A441,SWAPLOOK,HLOOKUP(D$2,SWAPLOOK,2,FALSE()),FALSE())</f>
        <v>2.31</v>
      </c>
      <c r="E441" s="40" t="n">
        <f aca="false">VLOOKUP($A441,SWAPLOOK,HLOOKUP(E$2,SWAPLOOK,2,FALSE()),FALSE())</f>
        <v>2.215</v>
      </c>
      <c r="F441" s="40"/>
      <c r="G441" s="5"/>
      <c r="H441" s="5" t="n">
        <v>2.215</v>
      </c>
      <c r="I441" s="5" t="n">
        <v>2.2925</v>
      </c>
      <c r="J441" s="5" t="n">
        <v>2.035</v>
      </c>
      <c r="K441" s="5" t="n">
        <v>1.94</v>
      </c>
      <c r="L441" s="5" t="n">
        <v>1.845</v>
      </c>
      <c r="M441" s="5" t="n">
        <v>2.11</v>
      </c>
      <c r="N441" s="5" t="n">
        <v>2.2175</v>
      </c>
      <c r="O441" s="5" t="n">
        <v>2.31</v>
      </c>
      <c r="P441" s="5" t="n">
        <v>1.45000008583069</v>
      </c>
      <c r="Q441" s="5" t="n">
        <v>2.3325</v>
      </c>
      <c r="R441" s="5" t="n">
        <v>2.445</v>
      </c>
      <c r="S441" s="5" t="n">
        <v>2.13000020027161</v>
      </c>
      <c r="T441" s="5" t="s">
        <v>233</v>
      </c>
      <c r="V441" s="41" t="n">
        <f aca="false">I441-$H441</f>
        <v>0.0775000000000001</v>
      </c>
      <c r="W441" s="41" t="n">
        <f aca="false">J441-$H441</f>
        <v>-0.18</v>
      </c>
      <c r="X441" s="41" t="n">
        <f aca="false">K441-$H441</f>
        <v>-0.275</v>
      </c>
      <c r="Y441" s="41" t="n">
        <f aca="false">L441-$H441</f>
        <v>-0.37</v>
      </c>
      <c r="Z441" s="41" t="n">
        <f aca="false">M441-$H441</f>
        <v>-0.105</v>
      </c>
      <c r="AA441" s="41" t="n">
        <f aca="false">N441-$H441</f>
        <v>0.00249999999999995</v>
      </c>
      <c r="AB441" s="41" t="n">
        <f aca="false">O441-$H441</f>
        <v>0.0950000000000002</v>
      </c>
      <c r="AC441" s="41" t="n">
        <f aca="false">P441-$H441</f>
        <v>-0.764999914169312</v>
      </c>
      <c r="AD441" s="41" t="n">
        <f aca="false">Q441-$H441</f>
        <v>0.1175</v>
      </c>
      <c r="AE441" s="41" t="n">
        <f aca="false">R441-$H441</f>
        <v>0.23</v>
      </c>
      <c r="AF441" s="41" t="n">
        <f aca="false">S441-$H441</f>
        <v>-0.0849997997283936</v>
      </c>
      <c r="AG441" s="41"/>
    </row>
    <row r="442" customFormat="false" ht="12.75" hidden="false" customHeight="false" outlineLevel="0" collapsed="false">
      <c r="A442" s="39" t="n">
        <v>35927</v>
      </c>
      <c r="B442" s="40" t="s">
        <v>173</v>
      </c>
      <c r="C442" s="40" t="n">
        <f aca="false">IF(SWAPFIXED="FIXED",D442,D442-E442)</f>
        <v>0.115</v>
      </c>
      <c r="D442" s="40" t="n">
        <f aca="false">VLOOKUP($A442,SWAPLOOK,HLOOKUP(D$2,SWAPLOOK,2,FALSE()),FALSE())</f>
        <v>2.371</v>
      </c>
      <c r="E442" s="40" t="n">
        <f aca="false">VLOOKUP($A442,SWAPLOOK,HLOOKUP(E$2,SWAPLOOK,2,FALSE()),FALSE())</f>
        <v>2.256</v>
      </c>
      <c r="F442" s="40"/>
      <c r="G442" s="5"/>
      <c r="H442" s="5" t="n">
        <v>2.256</v>
      </c>
      <c r="I442" s="5" t="n">
        <v>2.3385</v>
      </c>
      <c r="J442" s="5" t="n">
        <v>2.086</v>
      </c>
      <c r="K442" s="5" t="n">
        <v>2.001</v>
      </c>
      <c r="L442" s="5" t="n">
        <v>1.906</v>
      </c>
      <c r="M442" s="5" t="n">
        <v>2.156</v>
      </c>
      <c r="N442" s="5" t="n">
        <v>2.26225</v>
      </c>
      <c r="O442" s="5" t="n">
        <v>2.371</v>
      </c>
      <c r="P442" s="5" t="n">
        <v>1.44999995803833</v>
      </c>
      <c r="Q442" s="5" t="n">
        <v>2.38225</v>
      </c>
      <c r="R442" s="5" t="n">
        <v>2.481</v>
      </c>
      <c r="S442" s="5" t="n">
        <v>2.16499991989136</v>
      </c>
      <c r="T442" s="5" t="s">
        <v>233</v>
      </c>
      <c r="V442" s="41" t="n">
        <f aca="false">I442-$H442</f>
        <v>0.0825</v>
      </c>
      <c r="W442" s="41" t="n">
        <f aca="false">J442-$H442</f>
        <v>-0.17</v>
      </c>
      <c r="X442" s="41" t="n">
        <f aca="false">K442-$H442</f>
        <v>-0.255</v>
      </c>
      <c r="Y442" s="41" t="n">
        <f aca="false">L442-$H442</f>
        <v>-0.35</v>
      </c>
      <c r="Z442" s="41" t="n">
        <f aca="false">M442-$H442</f>
        <v>-0.1</v>
      </c>
      <c r="AA442" s="41" t="n">
        <f aca="false">N442-$H442</f>
        <v>0.00625000000000009</v>
      </c>
      <c r="AB442" s="41" t="n">
        <f aca="false">O442-$H442</f>
        <v>0.115</v>
      </c>
      <c r="AC442" s="41" t="n">
        <f aca="false">P442-$H442</f>
        <v>-0.80600004196167</v>
      </c>
      <c r="AD442" s="41" t="n">
        <f aca="false">Q442-$H442</f>
        <v>0.12625</v>
      </c>
      <c r="AE442" s="41" t="n">
        <f aca="false">R442-$H442</f>
        <v>0.225</v>
      </c>
      <c r="AF442" s="41" t="n">
        <f aca="false">S442-$H442</f>
        <v>-0.0910000801086426</v>
      </c>
      <c r="AG442" s="41"/>
    </row>
    <row r="443" customFormat="false" ht="12.75" hidden="false" customHeight="false" outlineLevel="0" collapsed="false">
      <c r="A443" s="39" t="n">
        <v>35928</v>
      </c>
      <c r="B443" s="40" t="s">
        <v>173</v>
      </c>
      <c r="C443" s="40" t="n">
        <f aca="false">IF(SWAPFIXED="FIXED",D443,D443-E443)</f>
        <v>0.135</v>
      </c>
      <c r="D443" s="40" t="n">
        <f aca="false">VLOOKUP($A443,SWAPLOOK,HLOOKUP(D$2,SWAPLOOK,2,FALSE()),FALSE())</f>
        <v>2.339</v>
      </c>
      <c r="E443" s="40" t="n">
        <f aca="false">VLOOKUP($A443,SWAPLOOK,HLOOKUP(E$2,SWAPLOOK,2,FALSE()),FALSE())</f>
        <v>2.204</v>
      </c>
      <c r="F443" s="40"/>
      <c r="G443" s="5"/>
      <c r="H443" s="5" t="n">
        <v>2.204</v>
      </c>
      <c r="I443" s="5" t="n">
        <v>2.2865</v>
      </c>
      <c r="J443" s="5" t="n">
        <v>2.0365</v>
      </c>
      <c r="K443" s="5" t="n">
        <v>1.959</v>
      </c>
      <c r="L443" s="5" t="n">
        <v>1.884</v>
      </c>
      <c r="M443" s="5" t="n">
        <v>2.10275</v>
      </c>
      <c r="N443" s="5" t="n">
        <v>2.21025</v>
      </c>
      <c r="O443" s="5" t="n">
        <v>2.339</v>
      </c>
      <c r="P443" s="5" t="n">
        <v>1.38799995803833</v>
      </c>
      <c r="Q443" s="5" t="n">
        <v>2.33025</v>
      </c>
      <c r="R443" s="5" t="n">
        <v>2.429</v>
      </c>
      <c r="S443" s="5" t="n">
        <v>2.06799984359741</v>
      </c>
      <c r="T443" s="5" t="s">
        <v>233</v>
      </c>
      <c r="V443" s="41" t="n">
        <f aca="false">I443-$H443</f>
        <v>0.0825</v>
      </c>
      <c r="W443" s="41" t="n">
        <f aca="false">J443-$H443</f>
        <v>-0.1675</v>
      </c>
      <c r="X443" s="41" t="n">
        <f aca="false">K443-$H443</f>
        <v>-0.245</v>
      </c>
      <c r="Y443" s="41" t="n">
        <f aca="false">L443-$H443</f>
        <v>-0.32</v>
      </c>
      <c r="Z443" s="41" t="n">
        <f aca="false">M443-$H443</f>
        <v>-0.10125</v>
      </c>
      <c r="AA443" s="41" t="n">
        <f aca="false">N443-$H443</f>
        <v>0.00625000000000009</v>
      </c>
      <c r="AB443" s="41" t="n">
        <f aca="false">O443-$H443</f>
        <v>0.135</v>
      </c>
      <c r="AC443" s="41" t="n">
        <f aca="false">P443-$H443</f>
        <v>-0.81600004196167</v>
      </c>
      <c r="AD443" s="41" t="n">
        <f aca="false">Q443-$H443</f>
        <v>0.12625</v>
      </c>
      <c r="AE443" s="41" t="n">
        <f aca="false">R443-$H443</f>
        <v>0.225</v>
      </c>
      <c r="AF443" s="41" t="n">
        <f aca="false">S443-$H443</f>
        <v>-0.136000156402588</v>
      </c>
      <c r="AG443" s="41"/>
    </row>
    <row r="444" customFormat="false" ht="12.75" hidden="false" customHeight="false" outlineLevel="0" collapsed="false">
      <c r="A444" s="39" t="n">
        <v>35929</v>
      </c>
      <c r="B444" s="40" t="s">
        <v>173</v>
      </c>
      <c r="C444" s="40" t="n">
        <f aca="false">IF(SWAPFIXED="FIXED",D444,D444-E444)</f>
        <v>0.1325</v>
      </c>
      <c r="D444" s="40" t="n">
        <f aca="false">VLOOKUP($A444,SWAPLOOK,HLOOKUP(D$2,SWAPLOOK,2,FALSE()),FALSE())</f>
        <v>2.3325</v>
      </c>
      <c r="E444" s="40" t="n">
        <f aca="false">VLOOKUP($A444,SWAPLOOK,HLOOKUP(E$2,SWAPLOOK,2,FALSE()),FALSE())</f>
        <v>2.2</v>
      </c>
      <c r="F444" s="40"/>
      <c r="G444" s="5"/>
      <c r="H444" s="5" t="n">
        <v>2.2</v>
      </c>
      <c r="I444" s="5" t="n">
        <v>2.285</v>
      </c>
      <c r="J444" s="5" t="n">
        <v>2.0375</v>
      </c>
      <c r="K444" s="5" t="n">
        <v>1.9575</v>
      </c>
      <c r="L444" s="5" t="n">
        <v>1.885</v>
      </c>
      <c r="M444" s="5" t="n">
        <v>2.0975</v>
      </c>
      <c r="N444" s="5" t="n">
        <v>2.2075</v>
      </c>
      <c r="O444" s="5" t="n">
        <v>2.3325</v>
      </c>
      <c r="P444" s="5" t="n">
        <v>1.46</v>
      </c>
      <c r="Q444" s="5" t="n">
        <v>2.32625</v>
      </c>
      <c r="R444" s="5" t="n">
        <v>2.43</v>
      </c>
      <c r="S444" s="5" t="n">
        <v>2.095</v>
      </c>
      <c r="T444" s="5" t="s">
        <v>233</v>
      </c>
      <c r="V444" s="41" t="n">
        <f aca="false">I444-$H444</f>
        <v>0.085</v>
      </c>
      <c r="W444" s="41" t="n">
        <f aca="false">J444-$H444</f>
        <v>-0.1625</v>
      </c>
      <c r="X444" s="41" t="n">
        <f aca="false">K444-$H444</f>
        <v>-0.2425</v>
      </c>
      <c r="Y444" s="41" t="n">
        <f aca="false">L444-$H444</f>
        <v>-0.315</v>
      </c>
      <c r="Z444" s="41" t="n">
        <f aca="false">M444-$H444</f>
        <v>-0.1025</v>
      </c>
      <c r="AA444" s="41" t="n">
        <f aca="false">N444-$H444</f>
        <v>0.00749999999999984</v>
      </c>
      <c r="AB444" s="41" t="n">
        <f aca="false">O444-$H444</f>
        <v>0.1325</v>
      </c>
      <c r="AC444" s="41" t="n">
        <f aca="false">P444-$H444</f>
        <v>-0.74</v>
      </c>
      <c r="AD444" s="41" t="n">
        <f aca="false">Q444-$H444</f>
        <v>0.12625</v>
      </c>
      <c r="AE444" s="41" t="n">
        <f aca="false">R444-$H444</f>
        <v>0.23</v>
      </c>
      <c r="AF444" s="41" t="n">
        <f aca="false">S444-$H444</f>
        <v>-0.105</v>
      </c>
      <c r="AG444" s="41"/>
    </row>
    <row r="445" customFormat="false" ht="12.75" hidden="false" customHeight="false" outlineLevel="0" collapsed="false">
      <c r="A445" s="39" t="n">
        <v>35930</v>
      </c>
      <c r="B445" s="40" t="s">
        <v>173</v>
      </c>
      <c r="C445" s="40" t="n">
        <f aca="false">IF(SWAPFIXED="FIXED",D445,D445-E445)</f>
        <v>0.1275</v>
      </c>
      <c r="D445" s="40" t="n">
        <f aca="false">VLOOKUP($A445,SWAPLOOK,HLOOKUP(D$2,SWAPLOOK,2,FALSE()),FALSE())</f>
        <v>2.3055</v>
      </c>
      <c r="E445" s="40" t="n">
        <f aca="false">VLOOKUP($A445,SWAPLOOK,HLOOKUP(E$2,SWAPLOOK,2,FALSE()),FALSE())</f>
        <v>2.178</v>
      </c>
      <c r="F445" s="40"/>
      <c r="G445" s="5"/>
      <c r="H445" s="5" t="n">
        <v>2.178</v>
      </c>
      <c r="I445" s="5" t="n">
        <v>2.2605</v>
      </c>
      <c r="J445" s="5" t="n">
        <v>2.013</v>
      </c>
      <c r="K445" s="5" t="n">
        <v>1.9305</v>
      </c>
      <c r="L445" s="5" t="n">
        <v>1.858</v>
      </c>
      <c r="M445" s="5" t="n">
        <v>2.073</v>
      </c>
      <c r="N445" s="5" t="n">
        <v>2.1805</v>
      </c>
      <c r="O445" s="5" t="n">
        <v>2.3055</v>
      </c>
      <c r="P445" s="5" t="n">
        <v>1.463</v>
      </c>
      <c r="Q445" s="5" t="n">
        <v>2.3055</v>
      </c>
      <c r="R445" s="5" t="n">
        <v>2.403</v>
      </c>
      <c r="S445" s="5" t="n">
        <v>2.098</v>
      </c>
      <c r="T445" s="5" t="s">
        <v>233</v>
      </c>
      <c r="V445" s="41" t="n">
        <f aca="false">I445-$H445</f>
        <v>0.0825</v>
      </c>
      <c r="W445" s="41" t="n">
        <f aca="false">J445-$H445</f>
        <v>-0.165</v>
      </c>
      <c r="X445" s="41" t="n">
        <f aca="false">K445-$H445</f>
        <v>-0.2475</v>
      </c>
      <c r="Y445" s="41" t="n">
        <f aca="false">L445-$H445</f>
        <v>-0.32</v>
      </c>
      <c r="Z445" s="41" t="n">
        <f aca="false">M445-$H445</f>
        <v>-0.105</v>
      </c>
      <c r="AA445" s="41" t="n">
        <f aca="false">N445-$H445</f>
        <v>0.00249999999999995</v>
      </c>
      <c r="AB445" s="41" t="n">
        <f aca="false">O445-$H445</f>
        <v>0.1275</v>
      </c>
      <c r="AC445" s="41" t="n">
        <f aca="false">P445-$H445</f>
        <v>-0.715</v>
      </c>
      <c r="AD445" s="41" t="n">
        <f aca="false">Q445-$H445</f>
        <v>0.1275</v>
      </c>
      <c r="AE445" s="41" t="n">
        <f aca="false">R445-$H445</f>
        <v>0.225</v>
      </c>
      <c r="AF445" s="41" t="n">
        <f aca="false">S445-$H445</f>
        <v>-0.0800000000000001</v>
      </c>
      <c r="AG445" s="41"/>
    </row>
    <row r="446" customFormat="false" ht="12.75" hidden="false" customHeight="false" outlineLevel="0" collapsed="false">
      <c r="A446" s="39" t="n">
        <v>35933</v>
      </c>
      <c r="B446" s="40" t="s">
        <v>173</v>
      </c>
      <c r="C446" s="40" t="n">
        <f aca="false">IF(SWAPFIXED="FIXED",D446,D446-E446)</f>
        <v>0.11</v>
      </c>
      <c r="D446" s="40" t="n">
        <f aca="false">VLOOKUP($A446,SWAPLOOK,HLOOKUP(D$2,SWAPLOOK,2,FALSE()),FALSE())</f>
        <v>2.244</v>
      </c>
      <c r="E446" s="40" t="n">
        <f aca="false">VLOOKUP($A446,SWAPLOOK,HLOOKUP(E$2,SWAPLOOK,2,FALSE()),FALSE())</f>
        <v>2.134</v>
      </c>
      <c r="F446" s="40"/>
      <c r="G446" s="5"/>
      <c r="H446" s="5" t="n">
        <v>2.134</v>
      </c>
      <c r="I446" s="5" t="n">
        <v>2.219</v>
      </c>
      <c r="J446" s="5" t="n">
        <v>1.974</v>
      </c>
      <c r="K446" s="5" t="n">
        <v>1.894</v>
      </c>
      <c r="L446" s="5" t="n">
        <v>1.844</v>
      </c>
      <c r="M446" s="5" t="n">
        <v>2.034</v>
      </c>
      <c r="N446" s="5" t="n">
        <v>2.1415</v>
      </c>
      <c r="O446" s="5" t="n">
        <v>2.244</v>
      </c>
      <c r="P446" s="5" t="n">
        <v>1.419</v>
      </c>
      <c r="Q446" s="5" t="n">
        <v>2.269</v>
      </c>
      <c r="R446" s="5" t="n">
        <v>2.364</v>
      </c>
      <c r="S446" s="5" t="n">
        <v>2.054</v>
      </c>
      <c r="T446" s="5" t="s">
        <v>233</v>
      </c>
      <c r="V446" s="41" t="n">
        <f aca="false">I446-$H446</f>
        <v>0.085</v>
      </c>
      <c r="W446" s="41" t="n">
        <f aca="false">J446-$H446</f>
        <v>-0.16</v>
      </c>
      <c r="X446" s="41" t="n">
        <f aca="false">K446-$H446</f>
        <v>-0.24</v>
      </c>
      <c r="Y446" s="41" t="n">
        <f aca="false">L446-$H446</f>
        <v>-0.29</v>
      </c>
      <c r="Z446" s="41" t="n">
        <f aca="false">M446-$H446</f>
        <v>-0.1</v>
      </c>
      <c r="AA446" s="41" t="n">
        <f aca="false">N446-$H446</f>
        <v>0.00749999999999984</v>
      </c>
      <c r="AB446" s="41" t="n">
        <f aca="false">O446-$H446</f>
        <v>0.11</v>
      </c>
      <c r="AC446" s="41" t="n">
        <f aca="false">P446-$H446</f>
        <v>-0.715</v>
      </c>
      <c r="AD446" s="41" t="n">
        <f aca="false">Q446-$H446</f>
        <v>0.135</v>
      </c>
      <c r="AE446" s="41" t="n">
        <f aca="false">R446-$H446</f>
        <v>0.23</v>
      </c>
      <c r="AF446" s="41" t="n">
        <f aca="false">S446-$H446</f>
        <v>-0.0800000000000001</v>
      </c>
      <c r="AG446" s="41"/>
    </row>
    <row r="447" customFormat="false" ht="12.75" hidden="false" customHeight="false" outlineLevel="0" collapsed="false">
      <c r="A447" s="39" t="n">
        <v>35934</v>
      </c>
      <c r="B447" s="40" t="s">
        <v>173</v>
      </c>
      <c r="C447" s="40" t="n">
        <f aca="false">IF(SWAPFIXED="FIXED",D447,D447-E447)</f>
        <v>0.1175</v>
      </c>
      <c r="D447" s="40" t="n">
        <f aca="false">VLOOKUP($A447,SWAPLOOK,HLOOKUP(D$2,SWAPLOOK,2,FALSE()),FALSE())</f>
        <v>2.2665</v>
      </c>
      <c r="E447" s="40" t="n">
        <f aca="false">VLOOKUP($A447,SWAPLOOK,HLOOKUP(E$2,SWAPLOOK,2,FALSE()),FALSE())</f>
        <v>2.149</v>
      </c>
      <c r="F447" s="40"/>
      <c r="G447" s="5"/>
      <c r="H447" s="5" t="n">
        <v>2.149</v>
      </c>
      <c r="I447" s="5" t="n">
        <v>2.2365</v>
      </c>
      <c r="J447" s="5" t="n">
        <v>1.989</v>
      </c>
      <c r="K447" s="5" t="n">
        <v>1.9065</v>
      </c>
      <c r="L447" s="5" t="n">
        <v>1.859</v>
      </c>
      <c r="M447" s="5" t="n">
        <v>2.049</v>
      </c>
      <c r="N447" s="5" t="n">
        <v>2.15775</v>
      </c>
      <c r="O447" s="5" t="n">
        <v>2.2665</v>
      </c>
      <c r="P447" s="5" t="n">
        <v>1.434</v>
      </c>
      <c r="Q447" s="5" t="n">
        <v>2.279</v>
      </c>
      <c r="R447" s="5" t="n">
        <v>2.379</v>
      </c>
      <c r="S447" s="5" t="n">
        <v>2.069</v>
      </c>
      <c r="T447" s="5" t="s">
        <v>233</v>
      </c>
      <c r="V447" s="41" t="n">
        <f aca="false">I447-$H447</f>
        <v>0.0874999999999999</v>
      </c>
      <c r="W447" s="41" t="n">
        <f aca="false">J447-$H447</f>
        <v>-0.16</v>
      </c>
      <c r="X447" s="41" t="n">
        <f aca="false">K447-$H447</f>
        <v>-0.2425</v>
      </c>
      <c r="Y447" s="41" t="n">
        <f aca="false">L447-$H447</f>
        <v>-0.29</v>
      </c>
      <c r="Z447" s="41" t="n">
        <f aca="false">M447-$H447</f>
        <v>-0.1</v>
      </c>
      <c r="AA447" s="41" t="n">
        <f aca="false">N447-$H447</f>
        <v>0.00875000000000004</v>
      </c>
      <c r="AB447" s="41" t="n">
        <f aca="false">O447-$H447</f>
        <v>0.1175</v>
      </c>
      <c r="AC447" s="41" t="n">
        <f aca="false">P447-$H447</f>
        <v>-0.715</v>
      </c>
      <c r="AD447" s="41" t="n">
        <f aca="false">Q447-$H447</f>
        <v>0.13</v>
      </c>
      <c r="AE447" s="41" t="n">
        <f aca="false">R447-$H447</f>
        <v>0.23</v>
      </c>
      <c r="AF447" s="41" t="n">
        <f aca="false">S447-$H447</f>
        <v>-0.0800000000000001</v>
      </c>
      <c r="AG447" s="41"/>
    </row>
    <row r="448" customFormat="false" ht="12.75" hidden="false" customHeight="false" outlineLevel="0" collapsed="false">
      <c r="A448" s="39" t="n">
        <v>35935</v>
      </c>
      <c r="B448" s="40" t="s">
        <v>173</v>
      </c>
      <c r="C448" s="40" t="n">
        <f aca="false">IF(SWAPFIXED="FIXED",D448,D448-E448)</f>
        <v>0.1075</v>
      </c>
      <c r="D448" s="40" t="n">
        <f aca="false">VLOOKUP($A448,SWAPLOOK,HLOOKUP(D$2,SWAPLOOK,2,FALSE()),FALSE())</f>
        <v>2.2765</v>
      </c>
      <c r="E448" s="40" t="n">
        <f aca="false">VLOOKUP($A448,SWAPLOOK,HLOOKUP(E$2,SWAPLOOK,2,FALSE()),FALSE())</f>
        <v>2.169</v>
      </c>
      <c r="F448" s="40"/>
      <c r="G448" s="5"/>
      <c r="H448" s="5" t="n">
        <v>2.169</v>
      </c>
      <c r="I448" s="5" t="n">
        <v>2.2465</v>
      </c>
      <c r="J448" s="5" t="n">
        <v>2.004</v>
      </c>
      <c r="K448" s="5" t="n">
        <v>1.9165</v>
      </c>
      <c r="L448" s="5" t="n">
        <v>1.869</v>
      </c>
      <c r="M448" s="5" t="n">
        <v>2.064</v>
      </c>
      <c r="N448" s="5" t="n">
        <v>2.1765</v>
      </c>
      <c r="O448" s="5" t="n">
        <v>2.2765</v>
      </c>
      <c r="P448" s="5" t="n">
        <v>1.4</v>
      </c>
      <c r="Q448" s="5" t="n">
        <v>2.29775</v>
      </c>
      <c r="R448" s="5" t="n">
        <v>2.399</v>
      </c>
      <c r="S448" s="5" t="n">
        <v>2.089</v>
      </c>
      <c r="T448" s="5" t="s">
        <v>233</v>
      </c>
      <c r="V448" s="41" t="n">
        <f aca="false">I448-$H448</f>
        <v>0.0775000000000001</v>
      </c>
      <c r="W448" s="41" t="n">
        <f aca="false">J448-$H448</f>
        <v>-0.165</v>
      </c>
      <c r="X448" s="41" t="n">
        <f aca="false">K448-$H448</f>
        <v>-0.2525</v>
      </c>
      <c r="Y448" s="41" t="n">
        <f aca="false">L448-$H448</f>
        <v>-0.3</v>
      </c>
      <c r="Z448" s="41" t="n">
        <f aca="false">M448-$H448</f>
        <v>-0.105</v>
      </c>
      <c r="AA448" s="41" t="n">
        <f aca="false">N448-$H448</f>
        <v>0.00749999999999984</v>
      </c>
      <c r="AB448" s="41" t="n">
        <f aca="false">O448-$H448</f>
        <v>0.1075</v>
      </c>
      <c r="AC448" s="41" t="n">
        <f aca="false">P448-$H448</f>
        <v>-0.769</v>
      </c>
      <c r="AD448" s="41" t="n">
        <f aca="false">Q448-$H448</f>
        <v>0.12875</v>
      </c>
      <c r="AE448" s="41" t="n">
        <f aca="false">R448-$H448</f>
        <v>0.23</v>
      </c>
      <c r="AF448" s="41" t="n">
        <f aca="false">S448-$H448</f>
        <v>-0.0800000000000001</v>
      </c>
      <c r="AG448" s="41"/>
    </row>
    <row r="449" customFormat="false" ht="12.75" hidden="false" customHeight="false" outlineLevel="0" collapsed="false">
      <c r="A449" s="39" t="n">
        <v>35936</v>
      </c>
      <c r="B449" s="40" t="s">
        <v>173</v>
      </c>
      <c r="C449" s="40" t="n">
        <f aca="false">IF(SWAPFIXED="FIXED",D449,D449-E449)</f>
        <v>0.1025</v>
      </c>
      <c r="D449" s="40" t="n">
        <f aca="false">VLOOKUP($A449,SWAPLOOK,HLOOKUP(D$2,SWAPLOOK,2,FALSE()),FALSE())</f>
        <v>2.1695</v>
      </c>
      <c r="E449" s="40" t="n">
        <f aca="false">VLOOKUP($A449,SWAPLOOK,HLOOKUP(E$2,SWAPLOOK,2,FALSE()),FALSE())</f>
        <v>2.067</v>
      </c>
      <c r="F449" s="40"/>
      <c r="G449" s="5"/>
      <c r="H449" s="5" t="n">
        <v>2.067</v>
      </c>
      <c r="I449" s="5" t="n">
        <v>2.15075</v>
      </c>
      <c r="J449" s="5" t="n">
        <v>1.897</v>
      </c>
      <c r="K449" s="5" t="n">
        <v>1.8095</v>
      </c>
      <c r="L449" s="5" t="n">
        <v>1.747</v>
      </c>
      <c r="M449" s="5" t="n">
        <v>1.9695</v>
      </c>
      <c r="N449" s="5" t="n">
        <v>2.0745</v>
      </c>
      <c r="O449" s="5" t="n">
        <v>2.1695</v>
      </c>
      <c r="P449" s="5" t="n">
        <v>1.298</v>
      </c>
      <c r="Q449" s="5" t="n">
        <v>2.202</v>
      </c>
      <c r="R449" s="5" t="n">
        <v>2.307</v>
      </c>
      <c r="S449" s="5" t="n">
        <v>1.967</v>
      </c>
      <c r="T449" s="5" t="s">
        <v>233</v>
      </c>
      <c r="V449" s="41" t="n">
        <f aca="false">I449-$H449</f>
        <v>0.0837500000000002</v>
      </c>
      <c r="W449" s="41" t="n">
        <f aca="false">J449-$H449</f>
        <v>-0.17</v>
      </c>
      <c r="X449" s="41" t="n">
        <f aca="false">K449-$H449</f>
        <v>-0.2575</v>
      </c>
      <c r="Y449" s="41" t="n">
        <f aca="false">L449-$H449</f>
        <v>-0.32</v>
      </c>
      <c r="Z449" s="41" t="n">
        <f aca="false">M449-$H449</f>
        <v>-0.0974999999999999</v>
      </c>
      <c r="AA449" s="41" t="n">
        <f aca="false">N449-$H449</f>
        <v>0.00749999999999984</v>
      </c>
      <c r="AB449" s="41" t="n">
        <f aca="false">O449-$H449</f>
        <v>0.1025</v>
      </c>
      <c r="AC449" s="41" t="n">
        <f aca="false">P449-$H449</f>
        <v>-0.769</v>
      </c>
      <c r="AD449" s="41" t="n">
        <f aca="false">Q449-$H449</f>
        <v>0.135</v>
      </c>
      <c r="AE449" s="41" t="n">
        <f aca="false">R449-$H449</f>
        <v>0.24</v>
      </c>
      <c r="AF449" s="41" t="n">
        <f aca="false">S449-$H449</f>
        <v>-0.1</v>
      </c>
      <c r="AG449" s="41"/>
    </row>
    <row r="450" customFormat="false" ht="12.75" hidden="false" customHeight="false" outlineLevel="0" collapsed="false">
      <c r="A450" s="39" t="n">
        <v>35937</v>
      </c>
      <c r="B450" s="40" t="s">
        <v>173</v>
      </c>
      <c r="C450" s="40" t="n">
        <f aca="false">IF(SWAPFIXED="FIXED",D450,D450-E450)</f>
        <v>0.0249999999999999</v>
      </c>
      <c r="D450" s="40" t="n">
        <f aca="false">VLOOKUP($A450,SWAPLOOK,HLOOKUP(D$2,SWAPLOOK,2,FALSE()),FALSE())</f>
        <v>2.119</v>
      </c>
      <c r="E450" s="40" t="n">
        <f aca="false">VLOOKUP($A450,SWAPLOOK,HLOOKUP(E$2,SWAPLOOK,2,FALSE()),FALSE())</f>
        <v>2.094</v>
      </c>
      <c r="F450" s="40"/>
      <c r="G450" s="5"/>
      <c r="H450" s="5" t="n">
        <v>2.094</v>
      </c>
      <c r="I450" s="5" t="n">
        <v>2.1765</v>
      </c>
      <c r="J450" s="5" t="n">
        <v>1.9115</v>
      </c>
      <c r="K450" s="5" t="n">
        <v>1.809</v>
      </c>
      <c r="L450" s="5" t="n">
        <v>1.744</v>
      </c>
      <c r="M450" s="5" t="n">
        <v>1.994</v>
      </c>
      <c r="N450" s="5" t="n">
        <v>2.0965</v>
      </c>
      <c r="O450" s="5" t="n">
        <v>2.119</v>
      </c>
      <c r="P450" s="5" t="n">
        <v>1.379</v>
      </c>
      <c r="Q450" s="5" t="n">
        <v>2.2315</v>
      </c>
      <c r="R450" s="5" t="n">
        <v>2.329</v>
      </c>
      <c r="S450" s="5" t="n">
        <v>2.014</v>
      </c>
      <c r="T450" s="5" t="s">
        <v>233</v>
      </c>
      <c r="V450" s="41" t="n">
        <f aca="false">I450-$H450</f>
        <v>0.0825</v>
      </c>
      <c r="W450" s="41" t="n">
        <f aca="false">J450-$H450</f>
        <v>-0.1825</v>
      </c>
      <c r="X450" s="41" t="n">
        <f aca="false">K450-$H450</f>
        <v>-0.285</v>
      </c>
      <c r="Y450" s="41" t="n">
        <f aca="false">L450-$H450</f>
        <v>-0.35</v>
      </c>
      <c r="Z450" s="41" t="n">
        <f aca="false">M450-$H450</f>
        <v>-0.1</v>
      </c>
      <c r="AA450" s="41" t="n">
        <f aca="false">N450-$H450</f>
        <v>0.00249999999999995</v>
      </c>
      <c r="AB450" s="41" t="n">
        <f aca="false">O450-$H450</f>
        <v>0.0249999999999999</v>
      </c>
      <c r="AC450" s="41" t="n">
        <f aca="false">P450-$H450</f>
        <v>-0.715</v>
      </c>
      <c r="AD450" s="41" t="n">
        <f aca="false">Q450-$H450</f>
        <v>0.1375</v>
      </c>
      <c r="AE450" s="41" t="n">
        <f aca="false">R450-$H450</f>
        <v>0.235</v>
      </c>
      <c r="AF450" s="41" t="n">
        <f aca="false">S450-$H450</f>
        <v>-0.0800000000000001</v>
      </c>
      <c r="AG450" s="41"/>
    </row>
    <row r="451" customFormat="false" ht="12.75" hidden="false" customHeight="false" outlineLevel="0" collapsed="false">
      <c r="A451" s="39" t="n">
        <v>35941</v>
      </c>
      <c r="B451" s="40" t="s">
        <v>173</v>
      </c>
      <c r="C451" s="40" t="n">
        <f aca="false">IF(SWAPFIXED="FIXED",D451,D451-E451)</f>
        <v>0.02</v>
      </c>
      <c r="D451" s="40" t="n">
        <f aca="false">VLOOKUP($A451,SWAPLOOK,HLOOKUP(D$2,SWAPLOOK,2,FALSE()),FALSE())</f>
        <v>2.115</v>
      </c>
      <c r="E451" s="40" t="n">
        <f aca="false">VLOOKUP($A451,SWAPLOOK,HLOOKUP(E$2,SWAPLOOK,2,FALSE()),FALSE())</f>
        <v>2.095</v>
      </c>
      <c r="F451" s="40"/>
      <c r="G451" s="5"/>
      <c r="H451" s="5" t="n">
        <v>2.095</v>
      </c>
      <c r="I451" s="5" t="n">
        <v>2.175</v>
      </c>
      <c r="J451" s="5" t="n">
        <v>1.9125</v>
      </c>
      <c r="K451" s="5" t="n">
        <v>1.795</v>
      </c>
      <c r="L451" s="5" t="n">
        <v>1.715</v>
      </c>
      <c r="M451" s="5" t="n">
        <v>1.995</v>
      </c>
      <c r="N451" s="5" t="n">
        <v>2.0975</v>
      </c>
      <c r="O451" s="5" t="n">
        <v>2.115</v>
      </c>
      <c r="P451" s="5" t="n">
        <v>1.38</v>
      </c>
      <c r="Q451" s="5" t="n">
        <v>2.2325</v>
      </c>
      <c r="R451" s="5" t="n">
        <v>2.335</v>
      </c>
      <c r="S451" s="5" t="n">
        <v>1.99</v>
      </c>
      <c r="T451" s="5" t="s">
        <v>233</v>
      </c>
      <c r="V451" s="41" t="n">
        <f aca="false">I451-$H451</f>
        <v>0.0799999999999996</v>
      </c>
      <c r="W451" s="41" t="n">
        <f aca="false">J451-$H451</f>
        <v>-0.1825</v>
      </c>
      <c r="X451" s="41" t="n">
        <f aca="false">K451-$H451</f>
        <v>-0.3</v>
      </c>
      <c r="Y451" s="41" t="n">
        <f aca="false">L451-$H451</f>
        <v>-0.38</v>
      </c>
      <c r="Z451" s="41" t="n">
        <f aca="false">M451-$H451</f>
        <v>-0.1</v>
      </c>
      <c r="AA451" s="41" t="n">
        <f aca="false">N451-$H451</f>
        <v>0.00249999999999995</v>
      </c>
      <c r="AB451" s="41" t="n">
        <f aca="false">O451-$H451</f>
        <v>0.02</v>
      </c>
      <c r="AC451" s="41" t="n">
        <f aca="false">P451-$H451</f>
        <v>-0.715</v>
      </c>
      <c r="AD451" s="41" t="n">
        <f aca="false">Q451-$H451</f>
        <v>0.1375</v>
      </c>
      <c r="AE451" s="41" t="n">
        <f aca="false">R451-$H451</f>
        <v>0.24</v>
      </c>
      <c r="AF451" s="41" t="n">
        <f aca="false">S451-$H451</f>
        <v>-0.105</v>
      </c>
      <c r="AG451" s="41"/>
    </row>
    <row r="452" customFormat="false" ht="12.75" hidden="false" customHeight="false" outlineLevel="0" collapsed="false">
      <c r="A452" s="39" t="n">
        <v>35942</v>
      </c>
      <c r="B452" s="40" t="s">
        <v>173</v>
      </c>
      <c r="C452" s="40" t="n">
        <f aca="false">IF(SWAPFIXED="FIXED",D452,D452-E452)</f>
        <v>0.0350000000000001</v>
      </c>
      <c r="D452" s="40" t="n">
        <f aca="false">VLOOKUP($A452,SWAPLOOK,HLOOKUP(D$2,SWAPLOOK,2,FALSE()),FALSE())</f>
        <v>2.052</v>
      </c>
      <c r="E452" s="40" t="n">
        <f aca="false">VLOOKUP($A452,SWAPLOOK,HLOOKUP(E$2,SWAPLOOK,2,FALSE()),FALSE())</f>
        <v>2.017</v>
      </c>
      <c r="F452" s="40"/>
      <c r="G452" s="5" t="n">
        <v>1</v>
      </c>
      <c r="H452" s="5" t="n">
        <v>2.017</v>
      </c>
      <c r="I452" s="5" t="n">
        <v>2.112</v>
      </c>
      <c r="J452" s="5" t="n">
        <v>1.8445</v>
      </c>
      <c r="K452" s="5" t="n">
        <v>1.742</v>
      </c>
      <c r="L452" s="5" t="n">
        <v>1.647</v>
      </c>
      <c r="M452" s="5" t="n">
        <v>1.942</v>
      </c>
      <c r="N452" s="5" t="n">
        <v>2.0295</v>
      </c>
      <c r="O452" s="5" t="n">
        <v>2.052</v>
      </c>
      <c r="P452" s="5" t="n">
        <v>1.302</v>
      </c>
      <c r="Q452" s="5" t="n">
        <v>2.1545</v>
      </c>
      <c r="R452" s="5" t="n">
        <v>2.257</v>
      </c>
      <c r="S452" s="5" t="n">
        <v>1.912</v>
      </c>
      <c r="T452" s="5" t="s">
        <v>233</v>
      </c>
      <c r="V452" s="41" t="n">
        <f aca="false">I452-$H452</f>
        <v>0.0950000000000002</v>
      </c>
      <c r="W452" s="41" t="n">
        <f aca="false">J452-$H452</f>
        <v>-0.1725</v>
      </c>
      <c r="X452" s="41" t="n">
        <f aca="false">K452-$H452</f>
        <v>-0.275</v>
      </c>
      <c r="Y452" s="41" t="n">
        <f aca="false">L452-$H452</f>
        <v>-0.37</v>
      </c>
      <c r="Z452" s="41" t="n">
        <f aca="false">M452-$H452</f>
        <v>-0.075</v>
      </c>
      <c r="AA452" s="41" t="n">
        <f aca="false">N452-$H452</f>
        <v>0.0125000000000002</v>
      </c>
      <c r="AB452" s="41" t="n">
        <f aca="false">O452-$H452</f>
        <v>0.0350000000000001</v>
      </c>
      <c r="AC452" s="41" t="n">
        <f aca="false">P452-$H452</f>
        <v>-0.715</v>
      </c>
      <c r="AD452" s="41" t="n">
        <f aca="false">Q452-$H452</f>
        <v>0.1375</v>
      </c>
      <c r="AE452" s="41" t="n">
        <f aca="false">R452-$H452</f>
        <v>0.24</v>
      </c>
      <c r="AF452" s="41" t="n">
        <f aca="false">S452-$H452</f>
        <v>-0.105</v>
      </c>
      <c r="AG452" s="41"/>
    </row>
    <row r="453" customFormat="false" ht="12.75" hidden="false" customHeight="false" outlineLevel="0" collapsed="false">
      <c r="A453" s="39" t="n">
        <v>35943</v>
      </c>
      <c r="B453" s="40" t="s">
        <v>174</v>
      </c>
      <c r="C453" s="40" t="n">
        <f aca="false">IF(SWAPFIXED="FIXED",D453,D453-E453)</f>
        <v>0.0949999999999998</v>
      </c>
      <c r="D453" s="40" t="n">
        <f aca="false">VLOOKUP($A453,SWAPLOOK,HLOOKUP(D$2,SWAPLOOK,2,FALSE()),FALSE())</f>
        <v>2.166</v>
      </c>
      <c r="E453" s="40" t="n">
        <f aca="false">VLOOKUP($A453,SWAPLOOK,HLOOKUP(E$2,SWAPLOOK,2,FALSE()),FALSE())</f>
        <v>2.071</v>
      </c>
      <c r="F453" s="40"/>
      <c r="G453" s="5"/>
      <c r="H453" s="5" t="n">
        <v>2.071</v>
      </c>
      <c r="I453" s="5" t="n">
        <v>2.1435</v>
      </c>
      <c r="J453" s="5" t="n">
        <v>1.896</v>
      </c>
      <c r="K453" s="5" t="n">
        <v>1.801</v>
      </c>
      <c r="L453" s="5" t="n">
        <v>1.671</v>
      </c>
      <c r="M453" s="5" t="n">
        <v>1.961</v>
      </c>
      <c r="N453" s="5" t="n">
        <v>2.0735</v>
      </c>
      <c r="O453" s="5" t="n">
        <v>2.166</v>
      </c>
      <c r="P453" s="5" t="n">
        <v>1.361</v>
      </c>
      <c r="Q453" s="5" t="n">
        <v>2.1985</v>
      </c>
      <c r="R453" s="5" t="n">
        <v>2.291</v>
      </c>
      <c r="S453" s="5" t="n">
        <v>1.9585</v>
      </c>
      <c r="T453" s="5" t="s">
        <v>233</v>
      </c>
      <c r="V453" s="41" t="n">
        <f aca="false">I453-$H453</f>
        <v>0.0724999999999998</v>
      </c>
      <c r="W453" s="41" t="n">
        <f aca="false">J453-$H453</f>
        <v>-0.175</v>
      </c>
      <c r="X453" s="41" t="n">
        <f aca="false">K453-$H453</f>
        <v>-0.27</v>
      </c>
      <c r="Y453" s="41" t="n">
        <f aca="false">L453-$H453</f>
        <v>-0.4</v>
      </c>
      <c r="Z453" s="41" t="n">
        <f aca="false">M453-$H453</f>
        <v>-0.11</v>
      </c>
      <c r="AA453" s="41" t="n">
        <f aca="false">N453-$H453</f>
        <v>0.00249999999999995</v>
      </c>
      <c r="AB453" s="41" t="n">
        <f aca="false">O453-$H453</f>
        <v>0.0949999999999998</v>
      </c>
      <c r="AC453" s="41" t="n">
        <f aca="false">P453-$H453</f>
        <v>-0.71</v>
      </c>
      <c r="AD453" s="41" t="n">
        <f aca="false">Q453-$H453</f>
        <v>0.1275</v>
      </c>
      <c r="AE453" s="41" t="n">
        <f aca="false">R453-$H453</f>
        <v>0.22</v>
      </c>
      <c r="AF453" s="41" t="n">
        <f aca="false">S453-$H453</f>
        <v>-0.1125</v>
      </c>
      <c r="AG453" s="41"/>
    </row>
    <row r="454" customFormat="false" ht="12.75" hidden="false" customHeight="false" outlineLevel="0" collapsed="false">
      <c r="A454" s="39" t="n">
        <v>35944</v>
      </c>
      <c r="B454" s="40" t="s">
        <v>174</v>
      </c>
      <c r="C454" s="40" t="n">
        <f aca="false">IF(SWAPFIXED="FIXED",D454,D454-E454)</f>
        <v>0.085</v>
      </c>
      <c r="D454" s="40" t="n">
        <f aca="false">VLOOKUP($A454,SWAPLOOK,HLOOKUP(D$2,SWAPLOOK,2,FALSE()),FALSE())</f>
        <v>2.255</v>
      </c>
      <c r="E454" s="40" t="n">
        <f aca="false">VLOOKUP($A454,SWAPLOOK,HLOOKUP(E$2,SWAPLOOK,2,FALSE()),FALSE())</f>
        <v>2.17</v>
      </c>
      <c r="F454" s="40"/>
      <c r="G454" s="5"/>
      <c r="H454" s="5" t="n">
        <v>2.17</v>
      </c>
      <c r="I454" s="5" t="n">
        <v>2.24125</v>
      </c>
      <c r="J454" s="5" t="n">
        <v>1.99</v>
      </c>
      <c r="K454" s="5" t="n">
        <v>1.885</v>
      </c>
      <c r="L454" s="5" t="n">
        <v>1.73</v>
      </c>
      <c r="M454" s="5" t="n">
        <v>2.0575</v>
      </c>
      <c r="N454" s="5" t="n">
        <v>2.1625</v>
      </c>
      <c r="O454" s="5" t="n">
        <v>2.255</v>
      </c>
      <c r="P454" s="5" t="n">
        <v>1.46</v>
      </c>
      <c r="Q454" s="5" t="n">
        <v>2.2975</v>
      </c>
      <c r="R454" s="5" t="n">
        <v>2.405</v>
      </c>
      <c r="S454" s="5" t="n">
        <v>2.0575</v>
      </c>
      <c r="T454" s="5" t="s">
        <v>233</v>
      </c>
      <c r="V454" s="41" t="n">
        <f aca="false">I454-$H454</f>
        <v>0.07125</v>
      </c>
      <c r="W454" s="41" t="n">
        <f aca="false">J454-$H454</f>
        <v>-0.18</v>
      </c>
      <c r="X454" s="41" t="n">
        <f aca="false">K454-$H454</f>
        <v>-0.285</v>
      </c>
      <c r="Y454" s="41" t="n">
        <f aca="false">L454-$H454</f>
        <v>-0.44</v>
      </c>
      <c r="Z454" s="41" t="n">
        <f aca="false">M454-$H454</f>
        <v>-0.1125</v>
      </c>
      <c r="AA454" s="41" t="n">
        <f aca="false">N454-$H454</f>
        <v>-0.00749999999999984</v>
      </c>
      <c r="AB454" s="41" t="n">
        <f aca="false">O454-$H454</f>
        <v>0.085</v>
      </c>
      <c r="AC454" s="41" t="n">
        <f aca="false">P454-$H454</f>
        <v>-0.71</v>
      </c>
      <c r="AD454" s="41" t="n">
        <f aca="false">Q454-$H454</f>
        <v>0.1275</v>
      </c>
      <c r="AE454" s="41" t="n">
        <f aca="false">R454-$H454</f>
        <v>0.235</v>
      </c>
      <c r="AF454" s="41" t="n">
        <f aca="false">S454-$H454</f>
        <v>-0.1125</v>
      </c>
      <c r="AG454" s="41"/>
    </row>
    <row r="455" customFormat="false" ht="12.75" hidden="false" customHeight="false" outlineLevel="0" collapsed="false">
      <c r="A455" s="39" t="n">
        <v>35947</v>
      </c>
      <c r="B455" s="40" t="s">
        <v>174</v>
      </c>
      <c r="C455" s="40" t="n">
        <f aca="false">IF(SWAPFIXED="FIXED",D455,D455-E455)</f>
        <v>0.0800000000000001</v>
      </c>
      <c r="D455" s="40" t="n">
        <f aca="false">VLOOKUP($A455,SWAPLOOK,HLOOKUP(D$2,SWAPLOOK,2,FALSE()),FALSE())</f>
        <v>2.271</v>
      </c>
      <c r="E455" s="40" t="n">
        <f aca="false">VLOOKUP($A455,SWAPLOOK,HLOOKUP(E$2,SWAPLOOK,2,FALSE()),FALSE())</f>
        <v>2.191</v>
      </c>
      <c r="F455" s="40"/>
      <c r="G455" s="5"/>
      <c r="H455" s="5" t="n">
        <v>2.191</v>
      </c>
      <c r="I455" s="5" t="n">
        <v>2.261</v>
      </c>
      <c r="J455" s="5" t="n">
        <v>2.001</v>
      </c>
      <c r="K455" s="5" t="n">
        <v>1.8985</v>
      </c>
      <c r="L455" s="5" t="n">
        <v>1.711</v>
      </c>
      <c r="M455" s="5" t="n">
        <v>2.0735</v>
      </c>
      <c r="N455" s="5" t="n">
        <v>2.196</v>
      </c>
      <c r="O455" s="5" t="n">
        <v>2.271</v>
      </c>
      <c r="P455" s="5" t="n">
        <v>1.365</v>
      </c>
      <c r="Q455" s="5" t="n">
        <v>2.3135</v>
      </c>
      <c r="R455" s="5" t="n">
        <v>2.421</v>
      </c>
      <c r="S455" s="5" t="n">
        <v>2.0785</v>
      </c>
      <c r="T455" s="5" t="s">
        <v>233</v>
      </c>
      <c r="V455" s="41" t="n">
        <f aca="false">I455-$H455</f>
        <v>0.0699999999999998</v>
      </c>
      <c r="W455" s="41" t="n">
        <f aca="false">J455-$H455</f>
        <v>-0.19</v>
      </c>
      <c r="X455" s="41" t="n">
        <f aca="false">K455-$H455</f>
        <v>-0.2925</v>
      </c>
      <c r="Y455" s="41" t="n">
        <f aca="false">L455-$H455</f>
        <v>-0.48</v>
      </c>
      <c r="Z455" s="41" t="n">
        <f aca="false">M455-$H455</f>
        <v>-0.1175</v>
      </c>
      <c r="AA455" s="41" t="n">
        <f aca="false">N455-$H455</f>
        <v>0.00499999999999989</v>
      </c>
      <c r="AB455" s="41" t="n">
        <f aca="false">O455-$H455</f>
        <v>0.0800000000000001</v>
      </c>
      <c r="AC455" s="41" t="n">
        <f aca="false">P455-$H455</f>
        <v>-0.826</v>
      </c>
      <c r="AD455" s="41" t="n">
        <f aca="false">Q455-$H455</f>
        <v>0.1225</v>
      </c>
      <c r="AE455" s="41" t="n">
        <f aca="false">R455-$H455</f>
        <v>0.23</v>
      </c>
      <c r="AF455" s="41" t="n">
        <f aca="false">S455-$H455</f>
        <v>-0.1125</v>
      </c>
      <c r="AG455" s="41"/>
    </row>
    <row r="456" customFormat="false" ht="12.75" hidden="false" customHeight="false" outlineLevel="0" collapsed="false">
      <c r="A456" s="39" t="n">
        <v>35948</v>
      </c>
      <c r="B456" s="40" t="s">
        <v>174</v>
      </c>
      <c r="C456" s="40" t="n">
        <f aca="false">IF(SWAPFIXED="FIXED",D456,D456-E456)</f>
        <v>0.0874999999999999</v>
      </c>
      <c r="D456" s="40" t="n">
        <f aca="false">VLOOKUP($A456,SWAPLOOK,HLOOKUP(D$2,SWAPLOOK,2,FALSE()),FALSE())</f>
        <v>2.2435</v>
      </c>
      <c r="E456" s="40" t="n">
        <f aca="false">VLOOKUP($A456,SWAPLOOK,HLOOKUP(E$2,SWAPLOOK,2,FALSE()),FALSE())</f>
        <v>2.156</v>
      </c>
      <c r="F456" s="40"/>
      <c r="G456" s="5"/>
      <c r="H456" s="5" t="n">
        <v>2.156</v>
      </c>
      <c r="I456" s="5" t="n">
        <v>2.226</v>
      </c>
      <c r="J456" s="5" t="n">
        <v>1.976</v>
      </c>
      <c r="K456" s="5" t="n">
        <v>1.871</v>
      </c>
      <c r="L456" s="5" t="n">
        <v>1.6785</v>
      </c>
      <c r="M456" s="5" t="n">
        <v>2.051</v>
      </c>
      <c r="N456" s="5" t="n">
        <v>2.166</v>
      </c>
      <c r="O456" s="5" t="n">
        <v>2.2435</v>
      </c>
      <c r="P456" s="5" t="n">
        <v>1.36</v>
      </c>
      <c r="Q456" s="5" t="n">
        <v>2.2735</v>
      </c>
      <c r="R456" s="5" t="n">
        <v>2.386</v>
      </c>
      <c r="S456" s="5" t="n">
        <v>2.071</v>
      </c>
      <c r="T456" s="5" t="s">
        <v>233</v>
      </c>
      <c r="V456" s="41" t="n">
        <f aca="false">I456-$H456</f>
        <v>0.0699999999999998</v>
      </c>
      <c r="W456" s="41" t="n">
        <f aca="false">J456-$H456</f>
        <v>-0.18</v>
      </c>
      <c r="X456" s="41" t="n">
        <f aca="false">K456-$H456</f>
        <v>-0.285</v>
      </c>
      <c r="Y456" s="41" t="n">
        <f aca="false">L456-$H456</f>
        <v>-0.4775</v>
      </c>
      <c r="Z456" s="41" t="n">
        <f aca="false">M456-$H456</f>
        <v>-0.105</v>
      </c>
      <c r="AA456" s="41" t="n">
        <f aca="false">N456-$H456</f>
        <v>0.00999999999999979</v>
      </c>
      <c r="AB456" s="41" t="n">
        <f aca="false">O456-$H456</f>
        <v>0.0874999999999999</v>
      </c>
      <c r="AC456" s="41" t="n">
        <f aca="false">P456-$H456</f>
        <v>-0.796</v>
      </c>
      <c r="AD456" s="41" t="n">
        <f aca="false">Q456-$H456</f>
        <v>0.1175</v>
      </c>
      <c r="AE456" s="41" t="n">
        <f aca="false">R456-$H456</f>
        <v>0.23</v>
      </c>
      <c r="AF456" s="41" t="n">
        <f aca="false">S456-$H456</f>
        <v>-0.085</v>
      </c>
      <c r="AG456" s="41"/>
    </row>
    <row r="457" customFormat="false" ht="12.75" hidden="false" customHeight="false" outlineLevel="0" collapsed="false">
      <c r="A457" s="39" t="n">
        <v>35949</v>
      </c>
      <c r="B457" s="40" t="s">
        <v>174</v>
      </c>
      <c r="C457" s="40" t="n">
        <f aca="false">IF(SWAPFIXED="FIXED",D457,D457-E457)</f>
        <v>0.0625</v>
      </c>
      <c r="D457" s="40" t="n">
        <f aca="false">VLOOKUP($A457,SWAPLOOK,HLOOKUP(D$2,SWAPLOOK,2,FALSE()),FALSE())</f>
        <v>2.1685</v>
      </c>
      <c r="E457" s="40" t="n">
        <f aca="false">VLOOKUP($A457,SWAPLOOK,HLOOKUP(E$2,SWAPLOOK,2,FALSE()),FALSE())</f>
        <v>2.106</v>
      </c>
      <c r="F457" s="40"/>
      <c r="G457" s="5"/>
      <c r="H457" s="5" t="n">
        <v>2.106</v>
      </c>
      <c r="I457" s="5" t="n">
        <v>2.176</v>
      </c>
      <c r="J457" s="5" t="n">
        <v>1.9235</v>
      </c>
      <c r="K457" s="5" t="n">
        <v>1.7985</v>
      </c>
      <c r="L457" s="5" t="n">
        <v>1.616</v>
      </c>
      <c r="M457" s="5" t="n">
        <v>2.001</v>
      </c>
      <c r="N457" s="5" t="n">
        <v>2.121</v>
      </c>
      <c r="O457" s="5" t="n">
        <v>2.1685</v>
      </c>
      <c r="P457" s="5" t="n">
        <v>1.31</v>
      </c>
      <c r="Q457" s="5" t="n">
        <v>2.2235</v>
      </c>
      <c r="R457" s="5" t="n">
        <v>2.331</v>
      </c>
      <c r="S457" s="5" t="n">
        <v>2.026</v>
      </c>
      <c r="T457" s="5" t="s">
        <v>233</v>
      </c>
      <c r="V457" s="41" t="n">
        <f aca="false">I457-$H457</f>
        <v>0.0699999999999998</v>
      </c>
      <c r="W457" s="41" t="n">
        <f aca="false">J457-$H457</f>
        <v>-0.1825</v>
      </c>
      <c r="X457" s="41" t="n">
        <f aca="false">K457-$H457</f>
        <v>-0.3075</v>
      </c>
      <c r="Y457" s="41" t="n">
        <f aca="false">L457-$H457</f>
        <v>-0.49</v>
      </c>
      <c r="Z457" s="41" t="n">
        <f aca="false">M457-$H457</f>
        <v>-0.105</v>
      </c>
      <c r="AA457" s="41" t="n">
        <f aca="false">N457-$H457</f>
        <v>0.0150000000000001</v>
      </c>
      <c r="AB457" s="41" t="n">
        <f aca="false">O457-$H457</f>
        <v>0.0625</v>
      </c>
      <c r="AC457" s="41" t="n">
        <f aca="false">P457-$H457</f>
        <v>-0.796</v>
      </c>
      <c r="AD457" s="41" t="n">
        <f aca="false">Q457-$H457</f>
        <v>0.1175</v>
      </c>
      <c r="AE457" s="41" t="n">
        <f aca="false">R457-$H457</f>
        <v>0.225</v>
      </c>
      <c r="AF457" s="41" t="n">
        <f aca="false">S457-$H457</f>
        <v>-0.0800000000000001</v>
      </c>
      <c r="AG457" s="41"/>
    </row>
    <row r="458" customFormat="false" ht="12.75" hidden="false" customHeight="false" outlineLevel="0" collapsed="false">
      <c r="A458" s="39" t="n">
        <v>35950</v>
      </c>
      <c r="B458" s="40" t="s">
        <v>174</v>
      </c>
      <c r="C458" s="40" t="n">
        <f aca="false">IF(SWAPFIXED="FIXED",D458,D458-E458)</f>
        <v>-0.0150000000000001</v>
      </c>
      <c r="D458" s="40" t="n">
        <f aca="false">VLOOKUP($A458,SWAPLOOK,HLOOKUP(D$2,SWAPLOOK,2,FALSE()),FALSE())</f>
        <v>2.005</v>
      </c>
      <c r="E458" s="40" t="n">
        <f aca="false">VLOOKUP($A458,SWAPLOOK,HLOOKUP(E$2,SWAPLOOK,2,FALSE()),FALSE())</f>
        <v>2.02</v>
      </c>
      <c r="F458" s="40"/>
      <c r="G458" s="5"/>
      <c r="H458" s="5" t="n">
        <v>2.02</v>
      </c>
      <c r="I458" s="5" t="n">
        <v>2.09</v>
      </c>
      <c r="J458" s="5" t="n">
        <v>1.83</v>
      </c>
      <c r="K458" s="5" t="n">
        <v>1.675</v>
      </c>
      <c r="L458" s="5" t="n">
        <v>1.5</v>
      </c>
      <c r="M458" s="5" t="n">
        <v>1.91</v>
      </c>
      <c r="N458" s="5" t="n">
        <v>2.03</v>
      </c>
      <c r="O458" s="5" t="n">
        <v>2.005</v>
      </c>
      <c r="P458" s="5" t="n">
        <v>1.295</v>
      </c>
      <c r="Q458" s="5" t="n">
        <v>2.13</v>
      </c>
      <c r="R458" s="5" t="n">
        <v>2.235</v>
      </c>
      <c r="S458" s="5" t="n">
        <v>1.94</v>
      </c>
      <c r="T458" s="5" t="s">
        <v>233</v>
      </c>
      <c r="V458" s="41" t="n">
        <f aca="false">I458-$H458</f>
        <v>0.0699999999999998</v>
      </c>
      <c r="W458" s="41" t="n">
        <f aca="false">J458-$H458</f>
        <v>-0.19</v>
      </c>
      <c r="X458" s="41" t="n">
        <f aca="false">K458-$H458</f>
        <v>-0.345</v>
      </c>
      <c r="Y458" s="41" t="n">
        <f aca="false">L458-$H458</f>
        <v>-0.52</v>
      </c>
      <c r="Z458" s="41" t="n">
        <f aca="false">M458-$H458</f>
        <v>-0.11</v>
      </c>
      <c r="AA458" s="41" t="n">
        <f aca="false">N458-$H458</f>
        <v>0.00999999999999979</v>
      </c>
      <c r="AB458" s="41" t="n">
        <f aca="false">O458-$H458</f>
        <v>-0.0150000000000001</v>
      </c>
      <c r="AC458" s="41" t="n">
        <f aca="false">P458-$H458</f>
        <v>-0.725</v>
      </c>
      <c r="AD458" s="41" t="n">
        <f aca="false">Q458-$H458</f>
        <v>0.11</v>
      </c>
      <c r="AE458" s="41" t="n">
        <f aca="false">R458-$H458</f>
        <v>0.215</v>
      </c>
      <c r="AF458" s="41" t="n">
        <f aca="false">S458-$H458</f>
        <v>-0.0800000000000001</v>
      </c>
      <c r="AG458" s="41"/>
    </row>
    <row r="459" customFormat="false" ht="12.75" hidden="false" customHeight="false" outlineLevel="0" collapsed="false">
      <c r="A459" s="39" t="n">
        <v>35951</v>
      </c>
      <c r="B459" s="40" t="s">
        <v>174</v>
      </c>
      <c r="C459" s="40" t="n">
        <f aca="false">IF(SWAPFIXED="FIXED",D459,D459-E459)</f>
        <v>-0.0350000000000001</v>
      </c>
      <c r="D459" s="40" t="n">
        <f aca="false">VLOOKUP($A459,SWAPLOOK,HLOOKUP(D$2,SWAPLOOK,2,FALSE()),FALSE())</f>
        <v>1.992</v>
      </c>
      <c r="E459" s="40" t="n">
        <f aca="false">VLOOKUP($A459,SWAPLOOK,HLOOKUP(E$2,SWAPLOOK,2,FALSE()),FALSE())</f>
        <v>2.027</v>
      </c>
      <c r="F459" s="40"/>
      <c r="G459" s="5"/>
      <c r="H459" s="5" t="n">
        <v>2.027</v>
      </c>
      <c r="I459" s="5" t="n">
        <v>2.087</v>
      </c>
      <c r="J459" s="5" t="n">
        <v>1.797</v>
      </c>
      <c r="K459" s="5" t="n">
        <v>1.632</v>
      </c>
      <c r="L459" s="5" t="n">
        <v>1.487</v>
      </c>
      <c r="M459" s="5" t="n">
        <v>1.9095</v>
      </c>
      <c r="N459" s="5" t="n">
        <v>2.037</v>
      </c>
      <c r="O459" s="5" t="n">
        <v>1.992</v>
      </c>
      <c r="P459" s="5" t="n">
        <v>1.302</v>
      </c>
      <c r="Q459" s="5" t="n">
        <v>2.1295</v>
      </c>
      <c r="R459" s="5" t="n">
        <v>2.237</v>
      </c>
      <c r="S459" s="5" t="n">
        <v>1.952</v>
      </c>
      <c r="T459" s="5" t="s">
        <v>233</v>
      </c>
      <c r="V459" s="41" t="n">
        <f aca="false">I459-$H459</f>
        <v>0.0600000000000001</v>
      </c>
      <c r="W459" s="41" t="n">
        <f aca="false">J459-$H459</f>
        <v>-0.23</v>
      </c>
      <c r="X459" s="41" t="n">
        <f aca="false">K459-$H459</f>
        <v>-0.395</v>
      </c>
      <c r="Y459" s="41" t="n">
        <f aca="false">L459-$H459</f>
        <v>-0.54</v>
      </c>
      <c r="Z459" s="41" t="n">
        <f aca="false">M459-$H459</f>
        <v>-0.1175</v>
      </c>
      <c r="AA459" s="41" t="n">
        <f aca="false">N459-$H459</f>
        <v>0.00999999999999979</v>
      </c>
      <c r="AB459" s="41" t="n">
        <f aca="false">O459-$H459</f>
        <v>-0.0350000000000001</v>
      </c>
      <c r="AC459" s="41" t="n">
        <f aca="false">P459-$H459</f>
        <v>-0.725</v>
      </c>
      <c r="AD459" s="41" t="n">
        <f aca="false">Q459-$H459</f>
        <v>0.1025</v>
      </c>
      <c r="AE459" s="41" t="n">
        <f aca="false">R459-$H459</f>
        <v>0.21</v>
      </c>
      <c r="AF459" s="41" t="n">
        <f aca="false">S459-$H459</f>
        <v>-0.075</v>
      </c>
      <c r="AG459" s="41"/>
    </row>
    <row r="460" customFormat="false" ht="12.75" hidden="false" customHeight="false" outlineLevel="0" collapsed="false">
      <c r="A460" s="39" t="n">
        <v>35954</v>
      </c>
      <c r="B460" s="40" t="s">
        <v>174</v>
      </c>
      <c r="C460" s="40" t="n">
        <f aca="false">IF(SWAPFIXED="FIXED",D460,D460-E460)</f>
        <v>-0.0375000000000001</v>
      </c>
      <c r="D460" s="40" t="n">
        <f aca="false">VLOOKUP($A460,SWAPLOOK,HLOOKUP(D$2,SWAPLOOK,2,FALSE()),FALSE())</f>
        <v>1.9385</v>
      </c>
      <c r="E460" s="40" t="n">
        <f aca="false">VLOOKUP($A460,SWAPLOOK,HLOOKUP(E$2,SWAPLOOK,2,FALSE()),FALSE())</f>
        <v>1.976</v>
      </c>
      <c r="F460" s="40"/>
      <c r="G460" s="5"/>
      <c r="H460" s="5" t="n">
        <v>1.976</v>
      </c>
      <c r="I460" s="5" t="n">
        <v>2.036</v>
      </c>
      <c r="J460" s="5" t="n">
        <v>1.756</v>
      </c>
      <c r="K460" s="5" t="n">
        <v>1.571</v>
      </c>
      <c r="L460" s="5" t="n">
        <v>1.431</v>
      </c>
      <c r="M460" s="5" t="n">
        <v>1.861</v>
      </c>
      <c r="N460" s="5" t="n">
        <v>1.98275</v>
      </c>
      <c r="O460" s="5" t="n">
        <v>1.9385</v>
      </c>
      <c r="P460" s="5" t="n">
        <v>1.251</v>
      </c>
      <c r="Q460" s="5" t="n">
        <v>2.0735</v>
      </c>
      <c r="R460" s="5" t="n">
        <v>2.166</v>
      </c>
      <c r="S460" s="5" t="n">
        <v>1.866</v>
      </c>
      <c r="T460" s="5" t="s">
        <v>233</v>
      </c>
      <c r="V460" s="41" t="n">
        <f aca="false">I460-$H460</f>
        <v>0.0600000000000001</v>
      </c>
      <c r="W460" s="41" t="n">
        <f aca="false">J460-$H460</f>
        <v>-0.22</v>
      </c>
      <c r="X460" s="41" t="n">
        <f aca="false">K460-$H460</f>
        <v>-0.405</v>
      </c>
      <c r="Y460" s="41" t="n">
        <f aca="false">L460-$H460</f>
        <v>-0.545</v>
      </c>
      <c r="Z460" s="41" t="n">
        <f aca="false">M460-$H460</f>
        <v>-0.115</v>
      </c>
      <c r="AA460" s="41" t="n">
        <f aca="false">N460-$H460</f>
        <v>0.00675000000000003</v>
      </c>
      <c r="AB460" s="41" t="n">
        <f aca="false">O460-$H460</f>
        <v>-0.0375000000000001</v>
      </c>
      <c r="AC460" s="41" t="n">
        <f aca="false">P460-$H460</f>
        <v>-0.725</v>
      </c>
      <c r="AD460" s="41" t="n">
        <f aca="false">Q460-$H460</f>
        <v>0.0975000000000001</v>
      </c>
      <c r="AE460" s="41" t="n">
        <f aca="false">R460-$H460</f>
        <v>0.19</v>
      </c>
      <c r="AF460" s="41" t="n">
        <f aca="false">S460-$H460</f>
        <v>-0.11</v>
      </c>
      <c r="AG460" s="41"/>
    </row>
    <row r="461" customFormat="false" ht="12.75" hidden="false" customHeight="false" outlineLevel="0" collapsed="false">
      <c r="A461" s="39" t="n">
        <v>35955</v>
      </c>
      <c r="B461" s="40" t="s">
        <v>174</v>
      </c>
      <c r="C461" s="40" t="n">
        <f aca="false">IF(SWAPFIXED="FIXED",D461,D461-E461)</f>
        <v>-0.0150000000000001</v>
      </c>
      <c r="D461" s="40" t="n">
        <f aca="false">VLOOKUP($A461,SWAPLOOK,HLOOKUP(D$2,SWAPLOOK,2,FALSE()),FALSE())</f>
        <v>1.923</v>
      </c>
      <c r="E461" s="40" t="n">
        <f aca="false">VLOOKUP($A461,SWAPLOOK,HLOOKUP(E$2,SWAPLOOK,2,FALSE()),FALSE())</f>
        <v>1.938</v>
      </c>
      <c r="F461" s="40"/>
      <c r="G461" s="5"/>
      <c r="H461" s="5" t="n">
        <v>1.938</v>
      </c>
      <c r="I461" s="5" t="n">
        <v>1.989</v>
      </c>
      <c r="J461" s="5" t="n">
        <v>1.7405</v>
      </c>
      <c r="K461" s="5" t="n">
        <v>1.543</v>
      </c>
      <c r="L461" s="5" t="n">
        <v>1.408</v>
      </c>
      <c r="M461" s="5" t="n">
        <v>1.8255</v>
      </c>
      <c r="N461" s="5" t="n">
        <v>1.94925</v>
      </c>
      <c r="O461" s="5" t="n">
        <v>1.923</v>
      </c>
      <c r="P461" s="5" t="n">
        <v>1.235</v>
      </c>
      <c r="Q461" s="5" t="n">
        <v>2.0355</v>
      </c>
      <c r="R461" s="5" t="n">
        <v>2.128</v>
      </c>
      <c r="S461" s="5" t="n">
        <v>1.828</v>
      </c>
      <c r="T461" s="5" t="s">
        <v>233</v>
      </c>
      <c r="V461" s="41" t="n">
        <f aca="false">I461-$H461</f>
        <v>0.0509999999999999</v>
      </c>
      <c r="W461" s="41" t="n">
        <f aca="false">J461-$H461</f>
        <v>-0.1975</v>
      </c>
      <c r="X461" s="41" t="n">
        <f aca="false">K461-$H461</f>
        <v>-0.395</v>
      </c>
      <c r="Y461" s="41" t="n">
        <f aca="false">L461-$H461</f>
        <v>-0.53</v>
      </c>
      <c r="Z461" s="41" t="n">
        <f aca="false">M461-$H461</f>
        <v>-0.1125</v>
      </c>
      <c r="AA461" s="41" t="n">
        <f aca="false">N461-$H461</f>
        <v>0.01125</v>
      </c>
      <c r="AB461" s="41" t="n">
        <f aca="false">O461-$H461</f>
        <v>-0.0150000000000001</v>
      </c>
      <c r="AC461" s="41" t="n">
        <f aca="false">P461-$H461</f>
        <v>-0.703</v>
      </c>
      <c r="AD461" s="41" t="n">
        <f aca="false">Q461-$H461</f>
        <v>0.0974999999999999</v>
      </c>
      <c r="AE461" s="41" t="n">
        <f aca="false">R461-$H461</f>
        <v>0.19</v>
      </c>
      <c r="AF461" s="41" t="n">
        <f aca="false">S461-$H461</f>
        <v>-0.11</v>
      </c>
      <c r="AG461" s="41"/>
    </row>
    <row r="462" customFormat="false" ht="12.75" hidden="false" customHeight="false" outlineLevel="0" collapsed="false">
      <c r="A462" s="39" t="n">
        <v>35956</v>
      </c>
      <c r="B462" s="40" t="s">
        <v>174</v>
      </c>
      <c r="C462" s="40" t="n">
        <f aca="false">IF(SWAPFIXED="FIXED",D462,D462-E462)</f>
        <v>0.03</v>
      </c>
      <c r="D462" s="40" t="n">
        <f aca="false">VLOOKUP($A462,SWAPLOOK,HLOOKUP(D$2,SWAPLOOK,2,FALSE()),FALSE())</f>
        <v>1.96</v>
      </c>
      <c r="E462" s="40" t="n">
        <f aca="false">VLOOKUP($A462,SWAPLOOK,HLOOKUP(E$2,SWAPLOOK,2,FALSE()),FALSE())</f>
        <v>1.93</v>
      </c>
      <c r="F462" s="40"/>
      <c r="G462" s="5"/>
      <c r="H462" s="5" t="n">
        <v>1.93</v>
      </c>
      <c r="I462" s="5" t="n">
        <v>1.98</v>
      </c>
      <c r="J462" s="5" t="n">
        <v>1.74</v>
      </c>
      <c r="K462" s="5" t="n">
        <v>1.58</v>
      </c>
      <c r="L462" s="5" t="n">
        <v>1.42</v>
      </c>
      <c r="M462" s="5" t="n">
        <v>1.82</v>
      </c>
      <c r="N462" s="5" t="n">
        <v>1.94125</v>
      </c>
      <c r="O462" s="5" t="n">
        <v>1.96</v>
      </c>
      <c r="P462" s="5" t="n">
        <v>1.2125</v>
      </c>
      <c r="Q462" s="5" t="n">
        <v>2.02875</v>
      </c>
      <c r="R462" s="5" t="n">
        <v>2.1175</v>
      </c>
      <c r="S462" s="5" t="n">
        <v>1.83</v>
      </c>
      <c r="T462" s="5" t="s">
        <v>233</v>
      </c>
      <c r="V462" s="41" t="n">
        <f aca="false">I462-$H462</f>
        <v>0.05</v>
      </c>
      <c r="W462" s="41" t="n">
        <f aca="false">J462-$H462</f>
        <v>-0.19</v>
      </c>
      <c r="X462" s="41" t="n">
        <f aca="false">K462-$H462</f>
        <v>-0.35</v>
      </c>
      <c r="Y462" s="41" t="n">
        <f aca="false">L462-$H462</f>
        <v>-0.51</v>
      </c>
      <c r="Z462" s="41" t="n">
        <f aca="false">M462-$H462</f>
        <v>-0.11</v>
      </c>
      <c r="AA462" s="41" t="n">
        <f aca="false">N462-$H462</f>
        <v>0.01125</v>
      </c>
      <c r="AB462" s="41" t="n">
        <f aca="false">O462-$H462</f>
        <v>0.03</v>
      </c>
      <c r="AC462" s="41" t="n">
        <f aca="false">P462-$H462</f>
        <v>-0.7175</v>
      </c>
      <c r="AD462" s="41" t="n">
        <f aca="false">Q462-$H462</f>
        <v>0.0987500000000001</v>
      </c>
      <c r="AE462" s="41" t="n">
        <f aca="false">R462-$H462</f>
        <v>0.1875</v>
      </c>
      <c r="AF462" s="41" t="n">
        <f aca="false">S462-$H462</f>
        <v>-0.0999999999999999</v>
      </c>
      <c r="AG462" s="41"/>
    </row>
    <row r="463" customFormat="false" ht="12.75" hidden="false" customHeight="false" outlineLevel="0" collapsed="false">
      <c r="A463" s="39" t="n">
        <v>35957</v>
      </c>
      <c r="B463" s="40" t="s">
        <v>174</v>
      </c>
      <c r="C463" s="40" t="n">
        <f aca="false">IF(SWAPFIXED="FIXED",D463,D463-E463)</f>
        <v>0.0250000000000001</v>
      </c>
      <c r="D463" s="40" t="n">
        <f aca="false">VLOOKUP($A463,SWAPLOOK,HLOOKUP(D$2,SWAPLOOK,2,FALSE()),FALSE())</f>
        <v>1.995</v>
      </c>
      <c r="E463" s="40" t="n">
        <f aca="false">VLOOKUP($A463,SWAPLOOK,HLOOKUP(E$2,SWAPLOOK,2,FALSE()),FALSE())</f>
        <v>1.97</v>
      </c>
      <c r="F463" s="40"/>
      <c r="G463" s="5"/>
      <c r="H463" s="5" t="n">
        <v>1.97</v>
      </c>
      <c r="I463" s="5" t="n">
        <v>2.0225</v>
      </c>
      <c r="J463" s="5" t="n">
        <v>1.785</v>
      </c>
      <c r="K463" s="5" t="n">
        <v>1.615</v>
      </c>
      <c r="L463" s="5" t="n">
        <v>1.445</v>
      </c>
      <c r="M463" s="5" t="n">
        <v>1.8575</v>
      </c>
      <c r="N463" s="5" t="n">
        <v>1.98125</v>
      </c>
      <c r="O463" s="5" t="n">
        <v>1.995</v>
      </c>
      <c r="P463" s="5" t="n">
        <v>1.22</v>
      </c>
      <c r="Q463" s="5" t="n">
        <v>2.06875</v>
      </c>
      <c r="R463" s="5" t="n">
        <v>2.16</v>
      </c>
      <c r="S463" s="5" t="n">
        <v>1.875</v>
      </c>
      <c r="T463" s="5" t="s">
        <v>233</v>
      </c>
      <c r="V463" s="41" t="n">
        <f aca="false">I463-$H463</f>
        <v>0.0525</v>
      </c>
      <c r="W463" s="41" t="n">
        <f aca="false">J463-$H463</f>
        <v>-0.185</v>
      </c>
      <c r="X463" s="41" t="n">
        <f aca="false">K463-$H463</f>
        <v>-0.355</v>
      </c>
      <c r="Y463" s="41" t="n">
        <f aca="false">L463-$H463</f>
        <v>-0.525</v>
      </c>
      <c r="Z463" s="41" t="n">
        <f aca="false">M463-$H463</f>
        <v>-0.1125</v>
      </c>
      <c r="AA463" s="41" t="n">
        <f aca="false">N463-$H463</f>
        <v>0.01125</v>
      </c>
      <c r="AB463" s="41" t="n">
        <f aca="false">O463-$H463</f>
        <v>0.0250000000000001</v>
      </c>
      <c r="AC463" s="41" t="n">
        <f aca="false">P463-$H463</f>
        <v>-0.75</v>
      </c>
      <c r="AD463" s="41" t="n">
        <f aca="false">Q463-$H463</f>
        <v>0.0987500000000001</v>
      </c>
      <c r="AE463" s="41" t="n">
        <f aca="false">R463-$H463</f>
        <v>0.19</v>
      </c>
      <c r="AF463" s="41" t="n">
        <f aca="false">S463-$H463</f>
        <v>-0.095</v>
      </c>
      <c r="AG463" s="41"/>
    </row>
    <row r="464" customFormat="false" ht="12.75" hidden="false" customHeight="false" outlineLevel="0" collapsed="false">
      <c r="A464" s="39" t="n">
        <v>35958</v>
      </c>
      <c r="B464" s="40" t="s">
        <v>174</v>
      </c>
      <c r="C464" s="40" t="n">
        <f aca="false">IF(SWAPFIXED="FIXED",D464,D464-E464)</f>
        <v>0.0149999999999997</v>
      </c>
      <c r="D464" s="40" t="n">
        <f aca="false">VLOOKUP($A464,SWAPLOOK,HLOOKUP(D$2,SWAPLOOK,2,FALSE()),FALSE())</f>
        <v>2.05</v>
      </c>
      <c r="E464" s="40" t="n">
        <f aca="false">VLOOKUP($A464,SWAPLOOK,HLOOKUP(E$2,SWAPLOOK,2,FALSE()),FALSE())</f>
        <v>2.035</v>
      </c>
      <c r="F464" s="40"/>
      <c r="G464" s="5"/>
      <c r="H464" s="5" t="n">
        <v>2.035</v>
      </c>
      <c r="I464" s="5" t="n">
        <v>2.0925</v>
      </c>
      <c r="J464" s="5" t="n">
        <v>1.84</v>
      </c>
      <c r="K464" s="5" t="n">
        <v>1.67</v>
      </c>
      <c r="L464" s="5" t="n">
        <v>1.465</v>
      </c>
      <c r="M464" s="5" t="n">
        <v>1.9225</v>
      </c>
      <c r="N464" s="5" t="n">
        <v>2.05</v>
      </c>
      <c r="O464" s="5" t="n">
        <v>2.05</v>
      </c>
      <c r="P464" s="5" t="n">
        <v>1.285</v>
      </c>
      <c r="Q464" s="5" t="n">
        <v>2.13375</v>
      </c>
      <c r="R464" s="5" t="n">
        <v>2.225</v>
      </c>
      <c r="S464" s="5" t="n">
        <v>1.93</v>
      </c>
      <c r="T464" s="5" t="s">
        <v>233</v>
      </c>
      <c r="V464" s="41" t="n">
        <f aca="false">I464-$H464</f>
        <v>0.0574999999999997</v>
      </c>
      <c r="W464" s="41" t="n">
        <f aca="false">J464-$H464</f>
        <v>-0.195</v>
      </c>
      <c r="X464" s="41" t="n">
        <f aca="false">K464-$H464</f>
        <v>-0.365</v>
      </c>
      <c r="Y464" s="41" t="n">
        <f aca="false">L464-$H464</f>
        <v>-0.57</v>
      </c>
      <c r="Z464" s="41" t="n">
        <f aca="false">M464-$H464</f>
        <v>-0.1125</v>
      </c>
      <c r="AA464" s="41" t="n">
        <f aca="false">N464-$H464</f>
        <v>0.0149999999999997</v>
      </c>
      <c r="AB464" s="41" t="n">
        <f aca="false">O464-$H464</f>
        <v>0.0149999999999997</v>
      </c>
      <c r="AC464" s="41" t="n">
        <f aca="false">P464-$H464</f>
        <v>-0.75</v>
      </c>
      <c r="AD464" s="41" t="n">
        <f aca="false">Q464-$H464</f>
        <v>0.0987499999999999</v>
      </c>
      <c r="AE464" s="41" t="n">
        <f aca="false">R464-$H464</f>
        <v>0.19</v>
      </c>
      <c r="AF464" s="41" t="n">
        <f aca="false">S464-$H464</f>
        <v>-0.105</v>
      </c>
      <c r="AG464" s="41"/>
    </row>
    <row r="465" customFormat="false" ht="12.75" hidden="false" customHeight="false" outlineLevel="0" collapsed="false">
      <c r="A465" s="39" t="n">
        <v>35961</v>
      </c>
      <c r="B465" s="40" t="s">
        <v>174</v>
      </c>
      <c r="C465" s="40" t="n">
        <f aca="false">IF(SWAPFIXED="FIXED",D465,D465-E465)</f>
        <v>0.00749999999999984</v>
      </c>
      <c r="D465" s="40" t="n">
        <f aca="false">VLOOKUP($A465,SWAPLOOK,HLOOKUP(D$2,SWAPLOOK,2,FALSE()),FALSE())</f>
        <v>2.1075</v>
      </c>
      <c r="E465" s="40" t="n">
        <f aca="false">VLOOKUP($A465,SWAPLOOK,HLOOKUP(E$2,SWAPLOOK,2,FALSE()),FALSE())</f>
        <v>2.1</v>
      </c>
      <c r="F465" s="40"/>
      <c r="G465" s="5"/>
      <c r="H465" s="5" t="n">
        <v>2.1</v>
      </c>
      <c r="I465" s="5" t="n">
        <v>2.155</v>
      </c>
      <c r="J465" s="5" t="n">
        <v>1.905</v>
      </c>
      <c r="K465" s="5" t="n">
        <v>1.7175</v>
      </c>
      <c r="L465" s="5" t="n">
        <v>1.49</v>
      </c>
      <c r="M465" s="5" t="n">
        <v>1.99</v>
      </c>
      <c r="N465" s="5" t="n">
        <v>2.115</v>
      </c>
      <c r="O465" s="5" t="n">
        <v>2.1075</v>
      </c>
      <c r="P465" s="5" t="n">
        <v>1.35</v>
      </c>
      <c r="Q465" s="5" t="n">
        <v>2.2</v>
      </c>
      <c r="R465" s="5" t="n">
        <v>2.29</v>
      </c>
      <c r="S465" s="5" t="n">
        <v>1.995</v>
      </c>
      <c r="T465" s="5" t="s">
        <v>233</v>
      </c>
      <c r="V465" s="41" t="n">
        <f aca="false">I465-$H465</f>
        <v>0.0549999999999997</v>
      </c>
      <c r="W465" s="41" t="n">
        <f aca="false">J465-$H465</f>
        <v>-0.195</v>
      </c>
      <c r="X465" s="41" t="n">
        <f aca="false">K465-$H465</f>
        <v>-0.3825</v>
      </c>
      <c r="Y465" s="41" t="n">
        <f aca="false">L465-$H465</f>
        <v>-0.61</v>
      </c>
      <c r="Z465" s="41" t="n">
        <f aca="false">M465-$H465</f>
        <v>-0.11</v>
      </c>
      <c r="AA465" s="41" t="n">
        <f aca="false">N465-$H465</f>
        <v>0.0150000000000001</v>
      </c>
      <c r="AB465" s="41" t="n">
        <f aca="false">O465-$H465</f>
        <v>0.00749999999999984</v>
      </c>
      <c r="AC465" s="41" t="n">
        <f aca="false">P465-$H465</f>
        <v>-0.75</v>
      </c>
      <c r="AD465" s="41" t="n">
        <f aca="false">Q465-$H465</f>
        <v>0.1</v>
      </c>
      <c r="AE465" s="41" t="n">
        <f aca="false">R465-$H465</f>
        <v>0.19</v>
      </c>
      <c r="AF465" s="41" t="n">
        <f aca="false">S465-$H465</f>
        <v>-0.105</v>
      </c>
      <c r="AG465" s="41"/>
    </row>
    <row r="466" customFormat="false" ht="12.75" hidden="false" customHeight="false" outlineLevel="0" collapsed="false">
      <c r="A466" s="39" t="n">
        <v>35962</v>
      </c>
      <c r="B466" s="40" t="s">
        <v>174</v>
      </c>
      <c r="C466" s="40" t="n">
        <f aca="false">IF(SWAPFIXED="FIXED",D466,D466-E466)</f>
        <v>0.03</v>
      </c>
      <c r="D466" s="40" t="n">
        <f aca="false">VLOOKUP($A466,SWAPLOOK,HLOOKUP(D$2,SWAPLOOK,2,FALSE()),FALSE())</f>
        <v>2.019</v>
      </c>
      <c r="E466" s="40" t="n">
        <f aca="false">VLOOKUP($A466,SWAPLOOK,HLOOKUP(E$2,SWAPLOOK,2,FALSE()),FALSE())</f>
        <v>1.989</v>
      </c>
      <c r="F466" s="40"/>
      <c r="G466" s="5"/>
      <c r="H466" s="5" t="n">
        <v>1.989</v>
      </c>
      <c r="I466" s="5" t="n">
        <v>2.05025</v>
      </c>
      <c r="J466" s="5" t="n">
        <v>1.824</v>
      </c>
      <c r="K466" s="5" t="n">
        <v>1.644</v>
      </c>
      <c r="L466" s="5" t="n">
        <v>1.459</v>
      </c>
      <c r="M466" s="5" t="n">
        <v>1.8865</v>
      </c>
      <c r="N466" s="5" t="n">
        <v>2.01275</v>
      </c>
      <c r="O466" s="5" t="n">
        <v>2.019</v>
      </c>
      <c r="P466" s="5" t="n">
        <v>1.269</v>
      </c>
      <c r="Q466" s="5" t="n">
        <v>2.084</v>
      </c>
      <c r="R466" s="5" t="n">
        <v>2.1865</v>
      </c>
      <c r="S466" s="5" t="n">
        <v>1.884</v>
      </c>
      <c r="T466" s="5" t="s">
        <v>233</v>
      </c>
      <c r="V466" s="41" t="n">
        <f aca="false">I466-$H466</f>
        <v>0.06125</v>
      </c>
      <c r="W466" s="41" t="n">
        <f aca="false">J466-$H466</f>
        <v>-0.165</v>
      </c>
      <c r="X466" s="41" t="n">
        <f aca="false">K466-$H466</f>
        <v>-0.345</v>
      </c>
      <c r="Y466" s="41" t="n">
        <f aca="false">L466-$H466</f>
        <v>-0.53</v>
      </c>
      <c r="Z466" s="41" t="n">
        <f aca="false">M466-$H466</f>
        <v>-0.1025</v>
      </c>
      <c r="AA466" s="41" t="n">
        <f aca="false">N466-$H466</f>
        <v>0.0237500000000004</v>
      </c>
      <c r="AB466" s="41" t="n">
        <f aca="false">O466-$H466</f>
        <v>0.03</v>
      </c>
      <c r="AC466" s="41" t="n">
        <f aca="false">P466-$H466</f>
        <v>-0.72</v>
      </c>
      <c r="AD466" s="41" t="n">
        <f aca="false">Q466-$H466</f>
        <v>0.0950000000000004</v>
      </c>
      <c r="AE466" s="41" t="n">
        <f aca="false">R466-$H466</f>
        <v>0.1975</v>
      </c>
      <c r="AF466" s="41" t="n">
        <f aca="false">S466-$H466</f>
        <v>-0.105</v>
      </c>
      <c r="AG466" s="41"/>
    </row>
    <row r="467" customFormat="false" ht="12.75" hidden="false" customHeight="false" outlineLevel="0" collapsed="false">
      <c r="A467" s="39" t="n">
        <v>35963</v>
      </c>
      <c r="B467" s="40" t="s">
        <v>174</v>
      </c>
      <c r="C467" s="40" t="n">
        <f aca="false">IF(SWAPFIXED="FIXED",D467,D467-E467)</f>
        <v>0.0125000000000002</v>
      </c>
      <c r="D467" s="40" t="n">
        <f aca="false">VLOOKUP($A467,SWAPLOOK,HLOOKUP(D$2,SWAPLOOK,2,FALSE()),FALSE())</f>
        <v>2.1865</v>
      </c>
      <c r="E467" s="40" t="n">
        <f aca="false">VLOOKUP($A467,SWAPLOOK,HLOOKUP(E$2,SWAPLOOK,2,FALSE()),FALSE())</f>
        <v>2.174</v>
      </c>
      <c r="F467" s="40"/>
      <c r="G467" s="5"/>
      <c r="H467" s="5" t="n">
        <v>2.174</v>
      </c>
      <c r="I467" s="5" t="n">
        <v>2.2315</v>
      </c>
      <c r="J467" s="5" t="n">
        <v>1.999</v>
      </c>
      <c r="K467" s="5" t="n">
        <v>1.8065</v>
      </c>
      <c r="L467" s="5" t="n">
        <v>1.639</v>
      </c>
      <c r="M467" s="5" t="n">
        <v>2.064</v>
      </c>
      <c r="N467" s="5" t="n">
        <v>2.194</v>
      </c>
      <c r="O467" s="5" t="n">
        <v>2.1865</v>
      </c>
      <c r="P467" s="5" t="n">
        <v>1.299</v>
      </c>
      <c r="Q467" s="5" t="n">
        <v>2.27775</v>
      </c>
      <c r="R467" s="5" t="n">
        <v>2.374</v>
      </c>
      <c r="S467" s="5" t="n">
        <v>2.069</v>
      </c>
      <c r="T467" s="5" t="s">
        <v>233</v>
      </c>
      <c r="V467" s="41" t="n">
        <f aca="false">I467-$H467</f>
        <v>0.0575000000000001</v>
      </c>
      <c r="W467" s="41" t="n">
        <f aca="false">J467-$H467</f>
        <v>-0.175</v>
      </c>
      <c r="X467" s="41" t="n">
        <f aca="false">K467-$H467</f>
        <v>-0.3675</v>
      </c>
      <c r="Y467" s="41" t="n">
        <f aca="false">L467-$H467</f>
        <v>-0.535</v>
      </c>
      <c r="Z467" s="41" t="n">
        <f aca="false">M467-$H467</f>
        <v>-0.11</v>
      </c>
      <c r="AA467" s="41" t="n">
        <f aca="false">N467-$H467</f>
        <v>0.02</v>
      </c>
      <c r="AB467" s="41" t="n">
        <f aca="false">O467-$H467</f>
        <v>0.0125000000000002</v>
      </c>
      <c r="AC467" s="41" t="n">
        <f aca="false">P467-$H467</f>
        <v>-0.875</v>
      </c>
      <c r="AD467" s="41" t="n">
        <f aca="false">Q467-$H467</f>
        <v>0.10375</v>
      </c>
      <c r="AE467" s="41" t="n">
        <f aca="false">R467-$H467</f>
        <v>0.2</v>
      </c>
      <c r="AF467" s="41" t="n">
        <f aca="false">S467-$H467</f>
        <v>-0.105</v>
      </c>
      <c r="AG467" s="41"/>
    </row>
    <row r="468" customFormat="false" ht="12.75" hidden="false" customHeight="false" outlineLevel="0" collapsed="false">
      <c r="A468" s="39" t="n">
        <v>35964</v>
      </c>
      <c r="B468" s="40" t="s">
        <v>174</v>
      </c>
      <c r="C468" s="40" t="n">
        <f aca="false">IF(SWAPFIXED="FIXED",D468,D468-E468)</f>
        <v>0.04</v>
      </c>
      <c r="D468" s="40" t="n">
        <f aca="false">VLOOKUP($A468,SWAPLOOK,HLOOKUP(D$2,SWAPLOOK,2,FALSE()),FALSE())</f>
        <v>2.184</v>
      </c>
      <c r="E468" s="40" t="n">
        <f aca="false">VLOOKUP($A468,SWAPLOOK,HLOOKUP(E$2,SWAPLOOK,2,FALSE()),FALSE())</f>
        <v>2.144</v>
      </c>
      <c r="F468" s="40"/>
      <c r="G468" s="5"/>
      <c r="H468" s="5" t="n">
        <v>2.144</v>
      </c>
      <c r="I468" s="5" t="n">
        <v>2.204</v>
      </c>
      <c r="J468" s="5" t="n">
        <v>1.979</v>
      </c>
      <c r="K468" s="5" t="n">
        <v>1.809</v>
      </c>
      <c r="L468" s="5" t="n">
        <v>1.614</v>
      </c>
      <c r="M468" s="5" t="n">
        <v>2.039</v>
      </c>
      <c r="N468" s="5" t="n">
        <v>2.17025</v>
      </c>
      <c r="O468" s="5" t="n">
        <v>2.184</v>
      </c>
      <c r="P468" s="5" t="n">
        <v>1.344</v>
      </c>
      <c r="Q468" s="5" t="n">
        <v>2.244</v>
      </c>
      <c r="R468" s="5" t="n">
        <v>2.344</v>
      </c>
      <c r="S468" s="5" t="n">
        <v>2.054</v>
      </c>
      <c r="T468" s="5" t="s">
        <v>233</v>
      </c>
      <c r="V468" s="41" t="n">
        <f aca="false">I468-$H468</f>
        <v>0.0600000000000001</v>
      </c>
      <c r="W468" s="41" t="n">
        <f aca="false">J468-$H468</f>
        <v>-0.165</v>
      </c>
      <c r="X468" s="41" t="n">
        <f aca="false">K468-$H468</f>
        <v>-0.335</v>
      </c>
      <c r="Y468" s="41" t="n">
        <f aca="false">L468-$H468</f>
        <v>-0.53</v>
      </c>
      <c r="Z468" s="41" t="n">
        <f aca="false">M468-$H468</f>
        <v>-0.105</v>
      </c>
      <c r="AA468" s="41" t="n">
        <f aca="false">N468-$H468</f>
        <v>0.0262500000000001</v>
      </c>
      <c r="AB468" s="41" t="n">
        <f aca="false">O468-$H468</f>
        <v>0.04</v>
      </c>
      <c r="AC468" s="41" t="n">
        <f aca="false">P468-$H468</f>
        <v>-0.8</v>
      </c>
      <c r="AD468" s="41" t="n">
        <f aca="false">Q468-$H468</f>
        <v>0.1</v>
      </c>
      <c r="AE468" s="41" t="n">
        <f aca="false">R468-$H468</f>
        <v>0.2</v>
      </c>
      <c r="AF468" s="41" t="n">
        <f aca="false">S468-$H468</f>
        <v>-0.0899999999999999</v>
      </c>
      <c r="AG468" s="41"/>
    </row>
    <row r="469" customFormat="false" ht="12.75" hidden="false" customHeight="false" outlineLevel="0" collapsed="false">
      <c r="A469" s="39" t="n">
        <v>35965</v>
      </c>
      <c r="B469" s="40" t="s">
        <v>174</v>
      </c>
      <c r="C469" s="40" t="n">
        <f aca="false">IF(SWAPFIXED="FIXED",D469,D469-E469)</f>
        <v>0.0800000000000001</v>
      </c>
      <c r="D469" s="40" t="n">
        <f aca="false">VLOOKUP($A469,SWAPLOOK,HLOOKUP(D$2,SWAPLOOK,2,FALSE()),FALSE())</f>
        <v>2.364</v>
      </c>
      <c r="E469" s="40" t="n">
        <f aca="false">VLOOKUP($A469,SWAPLOOK,HLOOKUP(E$2,SWAPLOOK,2,FALSE()),FALSE())</f>
        <v>2.284</v>
      </c>
      <c r="F469" s="40"/>
      <c r="G469" s="5"/>
      <c r="H469" s="5" t="n">
        <v>2.284</v>
      </c>
      <c r="I469" s="5" t="n">
        <v>2.349</v>
      </c>
      <c r="J469" s="5" t="n">
        <v>2.1115</v>
      </c>
      <c r="K469" s="5" t="n">
        <v>1.984</v>
      </c>
      <c r="L469" s="5" t="n">
        <v>1.739</v>
      </c>
      <c r="M469" s="5" t="n">
        <v>2.1815</v>
      </c>
      <c r="N469" s="5" t="n">
        <v>2.3115</v>
      </c>
      <c r="O469" s="5" t="n">
        <v>2.364</v>
      </c>
      <c r="P469" s="5" t="n">
        <v>1.394</v>
      </c>
      <c r="Q469" s="5" t="n">
        <v>2.384</v>
      </c>
      <c r="R469" s="5" t="n">
        <v>2.479</v>
      </c>
      <c r="S469" s="5" t="n">
        <v>2.194</v>
      </c>
      <c r="T469" s="5" t="s">
        <v>233</v>
      </c>
      <c r="V469" s="41" t="n">
        <f aca="false">I469-$H469</f>
        <v>0.065</v>
      </c>
      <c r="W469" s="41" t="n">
        <f aca="false">J469-$H469</f>
        <v>-0.1725</v>
      </c>
      <c r="X469" s="41" t="n">
        <f aca="false">K469-$H469</f>
        <v>-0.3</v>
      </c>
      <c r="Y469" s="41" t="n">
        <f aca="false">L469-$H469</f>
        <v>-0.545</v>
      </c>
      <c r="Z469" s="41" t="n">
        <f aca="false">M469-$H469</f>
        <v>-0.1025</v>
      </c>
      <c r="AA469" s="41" t="n">
        <f aca="false">N469-$H469</f>
        <v>0.0274999999999999</v>
      </c>
      <c r="AB469" s="41" t="n">
        <f aca="false">O469-$H469</f>
        <v>0.0800000000000001</v>
      </c>
      <c r="AC469" s="41" t="n">
        <f aca="false">P469-$H469</f>
        <v>-0.89</v>
      </c>
      <c r="AD469" s="41" t="n">
        <f aca="false">Q469-$H469</f>
        <v>0.1</v>
      </c>
      <c r="AE469" s="41" t="n">
        <f aca="false">R469-$H469</f>
        <v>0.195</v>
      </c>
      <c r="AF469" s="41" t="n">
        <f aca="false">S469-$H469</f>
        <v>-0.0899999999999999</v>
      </c>
      <c r="AG469" s="41"/>
    </row>
    <row r="470" customFormat="false" ht="12.75" hidden="false" customHeight="false" outlineLevel="0" collapsed="false">
      <c r="A470" s="39" t="n">
        <v>35968</v>
      </c>
      <c r="B470" s="40" t="s">
        <v>174</v>
      </c>
      <c r="C470" s="40" t="n">
        <f aca="false">IF(SWAPFIXED="FIXED",D470,D470-E470)</f>
        <v>0.0299999999999998</v>
      </c>
      <c r="D470" s="40" t="n">
        <f aca="false">VLOOKUP($A470,SWAPLOOK,HLOOKUP(D$2,SWAPLOOK,2,FALSE()),FALSE())</f>
        <v>2.392</v>
      </c>
      <c r="E470" s="40" t="n">
        <f aca="false">VLOOKUP($A470,SWAPLOOK,HLOOKUP(E$2,SWAPLOOK,2,FALSE()),FALSE())</f>
        <v>2.362</v>
      </c>
      <c r="F470" s="40"/>
      <c r="G470" s="5"/>
      <c r="H470" s="5" t="n">
        <v>2.362</v>
      </c>
      <c r="I470" s="5" t="n">
        <v>2.427</v>
      </c>
      <c r="J470" s="5" t="n">
        <v>2.177</v>
      </c>
      <c r="K470" s="5" t="n">
        <v>2.022</v>
      </c>
      <c r="L470" s="5" t="n">
        <v>1.782</v>
      </c>
      <c r="M470" s="5" t="n">
        <v>2.2545</v>
      </c>
      <c r="N470" s="5" t="n">
        <v>2.3845</v>
      </c>
      <c r="O470" s="5" t="n">
        <v>2.392</v>
      </c>
      <c r="P470" s="5" t="n">
        <v>1.46</v>
      </c>
      <c r="Q470" s="5" t="n">
        <v>2.467</v>
      </c>
      <c r="R470" s="5" t="n">
        <v>2.5595</v>
      </c>
      <c r="S470" s="5" t="n">
        <v>2.257</v>
      </c>
      <c r="T470" s="5" t="s">
        <v>233</v>
      </c>
      <c r="V470" s="41" t="n">
        <f aca="false">I470-$H470</f>
        <v>0.065</v>
      </c>
      <c r="W470" s="41" t="n">
        <f aca="false">J470-$H470</f>
        <v>-0.185</v>
      </c>
      <c r="X470" s="41" t="n">
        <f aca="false">K470-$H470</f>
        <v>-0.34</v>
      </c>
      <c r="Y470" s="41" t="n">
        <f aca="false">L470-$H470</f>
        <v>-0.58</v>
      </c>
      <c r="Z470" s="41" t="n">
        <f aca="false">M470-$H470</f>
        <v>-0.1075</v>
      </c>
      <c r="AA470" s="41" t="n">
        <f aca="false">N470-$H470</f>
        <v>0.0225</v>
      </c>
      <c r="AB470" s="41" t="n">
        <f aca="false">O470-$H470</f>
        <v>0.0299999999999998</v>
      </c>
      <c r="AC470" s="41" t="n">
        <f aca="false">P470-$H470</f>
        <v>-0.902</v>
      </c>
      <c r="AD470" s="41" t="n">
        <f aca="false">Q470-$H470</f>
        <v>0.105</v>
      </c>
      <c r="AE470" s="41" t="n">
        <f aca="false">R470-$H470</f>
        <v>0.1975</v>
      </c>
      <c r="AF470" s="41" t="n">
        <f aca="false">S470-$H470</f>
        <v>-0.105</v>
      </c>
      <c r="AG470" s="41"/>
    </row>
    <row r="471" customFormat="false" ht="12.75" hidden="false" customHeight="false" outlineLevel="0" collapsed="false">
      <c r="A471" s="39" t="n">
        <v>35969</v>
      </c>
      <c r="B471" s="40" t="s">
        <v>174</v>
      </c>
      <c r="C471" s="40" t="n">
        <f aca="false">IF(SWAPFIXED="FIXED",D471,D471-E471)</f>
        <v>-0.0249999999999999</v>
      </c>
      <c r="D471" s="40" t="n">
        <f aca="false">VLOOKUP($A471,SWAPLOOK,HLOOKUP(D$2,SWAPLOOK,2,FALSE()),FALSE())</f>
        <v>2.366</v>
      </c>
      <c r="E471" s="40" t="n">
        <f aca="false">VLOOKUP($A471,SWAPLOOK,HLOOKUP(E$2,SWAPLOOK,2,FALSE()),FALSE())</f>
        <v>2.391</v>
      </c>
      <c r="F471" s="40"/>
      <c r="G471" s="5"/>
      <c r="H471" s="5" t="n">
        <v>2.391</v>
      </c>
      <c r="I471" s="5" t="n">
        <v>2.465</v>
      </c>
      <c r="J471" s="5" t="n">
        <v>2.20725</v>
      </c>
      <c r="K471" s="5" t="n">
        <v>2.026</v>
      </c>
      <c r="L471" s="5" t="n">
        <v>1.781</v>
      </c>
      <c r="M471" s="5" t="n">
        <v>2.27975</v>
      </c>
      <c r="N471" s="5" t="n">
        <v>2.411</v>
      </c>
      <c r="O471" s="5" t="n">
        <v>2.366</v>
      </c>
      <c r="P471" s="5" t="n">
        <v>1.455</v>
      </c>
      <c r="Q471" s="5" t="n">
        <v>2.4935</v>
      </c>
      <c r="R471" s="5" t="n">
        <v>2.5935</v>
      </c>
      <c r="S471" s="5" t="n">
        <v>2.281</v>
      </c>
      <c r="T471" s="5" t="s">
        <v>233</v>
      </c>
      <c r="V471" s="41" t="n">
        <f aca="false">I471-$H471</f>
        <v>0.0739999999999998</v>
      </c>
      <c r="W471" s="41" t="n">
        <f aca="false">J471-$H471</f>
        <v>-0.18375</v>
      </c>
      <c r="X471" s="41" t="n">
        <f aca="false">K471-$H471</f>
        <v>-0.365</v>
      </c>
      <c r="Y471" s="41" t="n">
        <f aca="false">L471-$H471</f>
        <v>-0.61</v>
      </c>
      <c r="Z471" s="41" t="n">
        <f aca="false">M471-$H471</f>
        <v>-0.11125</v>
      </c>
      <c r="AA471" s="41" t="n">
        <f aca="false">N471-$H471</f>
        <v>0.02</v>
      </c>
      <c r="AB471" s="41" t="n">
        <f aca="false">O471-$H471</f>
        <v>-0.0249999999999999</v>
      </c>
      <c r="AC471" s="41" t="n">
        <f aca="false">P471-$H471</f>
        <v>-0.936</v>
      </c>
      <c r="AD471" s="41" t="n">
        <f aca="false">Q471-$H471</f>
        <v>0.1025</v>
      </c>
      <c r="AE471" s="41" t="n">
        <f aca="false">R471-$H471</f>
        <v>0.2025</v>
      </c>
      <c r="AF471" s="41" t="n">
        <f aca="false">S471-$H471</f>
        <v>-0.11</v>
      </c>
      <c r="AG471" s="41"/>
    </row>
    <row r="472" customFormat="false" ht="12.75" hidden="false" customHeight="false" outlineLevel="0" collapsed="false">
      <c r="A472" s="39" t="n">
        <v>35970</v>
      </c>
      <c r="B472" s="40" t="s">
        <v>174</v>
      </c>
      <c r="C472" s="40" t="n">
        <f aca="false">IF(SWAPFIXED="FIXED",D472,D472-E472)</f>
        <v>-0.0699999999999998</v>
      </c>
      <c r="D472" s="40" t="n">
        <f aca="false">VLOOKUP($A472,SWAPLOOK,HLOOKUP(D$2,SWAPLOOK,2,FALSE()),FALSE())</f>
        <v>2.266</v>
      </c>
      <c r="E472" s="40" t="n">
        <f aca="false">VLOOKUP($A472,SWAPLOOK,HLOOKUP(E$2,SWAPLOOK,2,FALSE()),FALSE())</f>
        <v>2.336</v>
      </c>
      <c r="F472" s="40"/>
      <c r="G472" s="5"/>
      <c r="H472" s="5" t="n">
        <v>2.336</v>
      </c>
      <c r="I472" s="5" t="n">
        <v>2.4035</v>
      </c>
      <c r="J472" s="5" t="n">
        <v>2.156</v>
      </c>
      <c r="K472" s="5" t="n">
        <v>1.9335</v>
      </c>
      <c r="L472" s="5" t="n">
        <v>1.676</v>
      </c>
      <c r="M472" s="5" t="n">
        <v>2.22725</v>
      </c>
      <c r="N472" s="5" t="n">
        <v>2.351</v>
      </c>
      <c r="O472" s="5" t="n">
        <v>2.266</v>
      </c>
      <c r="P472" s="5" t="n">
        <v>1.455</v>
      </c>
      <c r="Q472" s="5" t="n">
        <v>2.441</v>
      </c>
      <c r="R472" s="5" t="n">
        <v>2.53975</v>
      </c>
      <c r="S472" s="5" t="n">
        <v>2.2385</v>
      </c>
      <c r="T472" s="5" t="s">
        <v>233</v>
      </c>
      <c r="V472" s="41" t="n">
        <f aca="false">I472-$H472</f>
        <v>0.0674999999999999</v>
      </c>
      <c r="W472" s="41" t="n">
        <f aca="false">J472-$H472</f>
        <v>-0.18</v>
      </c>
      <c r="X472" s="41" t="n">
        <f aca="false">K472-$H472</f>
        <v>-0.4025</v>
      </c>
      <c r="Y472" s="41" t="n">
        <f aca="false">L472-$H472</f>
        <v>-0.66</v>
      </c>
      <c r="Z472" s="41" t="n">
        <f aca="false">M472-$H472</f>
        <v>-0.10875</v>
      </c>
      <c r="AA472" s="41" t="n">
        <f aca="false">N472-$H472</f>
        <v>0.0150000000000001</v>
      </c>
      <c r="AB472" s="41" t="n">
        <f aca="false">O472-$H472</f>
        <v>-0.0699999999999998</v>
      </c>
      <c r="AC472" s="41" t="n">
        <f aca="false">P472-$H472</f>
        <v>-0.881</v>
      </c>
      <c r="AD472" s="41" t="n">
        <f aca="false">Q472-$H472</f>
        <v>0.105</v>
      </c>
      <c r="AE472" s="41" t="n">
        <f aca="false">R472-$H472</f>
        <v>0.20375</v>
      </c>
      <c r="AF472" s="41" t="n">
        <f aca="false">S472-$H472</f>
        <v>-0.0975000000000001</v>
      </c>
      <c r="AG472" s="41"/>
    </row>
    <row r="473" customFormat="false" ht="12.75" hidden="false" customHeight="false" outlineLevel="0" collapsed="false">
      <c r="A473" s="39" t="n">
        <v>35971</v>
      </c>
      <c r="B473" s="40" t="s">
        <v>174</v>
      </c>
      <c r="C473" s="40" t="n">
        <f aca="false">IF(SWAPFIXED="FIXED",D473,D473-E473)</f>
        <v>-0.15</v>
      </c>
      <c r="D473" s="40" t="n">
        <f aca="false">VLOOKUP($A473,SWAPLOOK,HLOOKUP(D$2,SWAPLOOK,2,FALSE()),FALSE())</f>
        <v>2.214</v>
      </c>
      <c r="E473" s="40" t="n">
        <f aca="false">VLOOKUP($A473,SWAPLOOK,HLOOKUP(E$2,SWAPLOOK,2,FALSE()),FALSE())</f>
        <v>2.364</v>
      </c>
      <c r="F473" s="40"/>
      <c r="G473" s="5"/>
      <c r="H473" s="5" t="n">
        <v>2.364</v>
      </c>
      <c r="I473" s="5" t="n">
        <v>2.434</v>
      </c>
      <c r="J473" s="5" t="n">
        <v>2.169</v>
      </c>
      <c r="K473" s="5" t="n">
        <v>1.884</v>
      </c>
      <c r="L473" s="5" t="n">
        <v>1.649</v>
      </c>
      <c r="M473" s="5" t="n">
        <v>2.259</v>
      </c>
      <c r="N473" s="5" t="n">
        <v>2.379</v>
      </c>
      <c r="O473" s="5" t="n">
        <v>2.214</v>
      </c>
      <c r="P473" s="5" t="n">
        <v>1.464</v>
      </c>
      <c r="Q473" s="5" t="n">
        <v>2.4715</v>
      </c>
      <c r="R473" s="5" t="n">
        <v>2.57775</v>
      </c>
      <c r="S473" s="5" t="n">
        <v>2.2715</v>
      </c>
      <c r="T473" s="5" t="s">
        <v>233</v>
      </c>
      <c r="V473" s="41" t="n">
        <f aca="false">I473-$H473</f>
        <v>0.0699999999999998</v>
      </c>
      <c r="W473" s="41" t="n">
        <f aca="false">J473-$H473</f>
        <v>-0.195</v>
      </c>
      <c r="X473" s="41" t="n">
        <f aca="false">K473-$H473</f>
        <v>-0.48</v>
      </c>
      <c r="Y473" s="41" t="n">
        <f aca="false">L473-$H473</f>
        <v>-0.715</v>
      </c>
      <c r="Z473" s="41" t="n">
        <f aca="false">M473-$H473</f>
        <v>-0.105</v>
      </c>
      <c r="AA473" s="41" t="n">
        <f aca="false">N473-$H473</f>
        <v>0.0150000000000001</v>
      </c>
      <c r="AB473" s="41" t="n">
        <f aca="false">O473-$H473</f>
        <v>-0.15</v>
      </c>
      <c r="AC473" s="41" t="n">
        <f aca="false">P473-$H473</f>
        <v>-0.9</v>
      </c>
      <c r="AD473" s="41" t="n">
        <f aca="false">Q473-$H473</f>
        <v>0.1075</v>
      </c>
      <c r="AE473" s="41" t="n">
        <f aca="false">R473-$H473</f>
        <v>0.21375</v>
      </c>
      <c r="AF473" s="41" t="n">
        <f aca="false">S473-$H473</f>
        <v>-0.0924999999999998</v>
      </c>
      <c r="AG473" s="41"/>
    </row>
    <row r="474" customFormat="false" ht="12.75" hidden="false" customHeight="false" outlineLevel="0" collapsed="false">
      <c r="A474" s="39" t="n">
        <v>35972</v>
      </c>
      <c r="B474" s="40" t="s">
        <v>174</v>
      </c>
      <c r="C474" s="40" t="n">
        <f aca="false">IF(SWAPFIXED="FIXED",D474,D474-E474)</f>
        <v>0.0150000000000001</v>
      </c>
      <c r="D474" s="40" t="n">
        <f aca="false">VLOOKUP($A474,SWAPLOOK,HLOOKUP(D$2,SWAPLOOK,2,FALSE()),FALSE())</f>
        <v>2.373</v>
      </c>
      <c r="E474" s="40" t="n">
        <f aca="false">VLOOKUP($A474,SWAPLOOK,HLOOKUP(E$2,SWAPLOOK,2,FALSE()),FALSE())</f>
        <v>2.358</v>
      </c>
      <c r="F474" s="40"/>
      <c r="G474" s="5" t="n">
        <v>1</v>
      </c>
      <c r="H474" s="5" t="n">
        <v>2.358</v>
      </c>
      <c r="I474" s="5" t="n">
        <v>2.413</v>
      </c>
      <c r="J474" s="5" t="n">
        <v>2.173</v>
      </c>
      <c r="K474" s="5" t="n">
        <v>1.963</v>
      </c>
      <c r="L474" s="5" t="n">
        <v>1.648</v>
      </c>
      <c r="M474" s="5" t="n">
        <v>2.2455</v>
      </c>
      <c r="N474" s="5" t="n">
        <v>2.3805</v>
      </c>
      <c r="O474" s="5" t="n">
        <v>2.373</v>
      </c>
      <c r="P474" s="5" t="n">
        <v>1.418</v>
      </c>
      <c r="Q474" s="5" t="n">
        <v>2.463</v>
      </c>
      <c r="R474" s="5" t="n">
        <v>2.573</v>
      </c>
      <c r="S474" s="5" t="n">
        <v>2.2605</v>
      </c>
      <c r="T474" s="5" t="s">
        <v>233</v>
      </c>
      <c r="V474" s="41" t="n">
        <f aca="false">I474-$H474</f>
        <v>0.0550000000000002</v>
      </c>
      <c r="W474" s="41" t="n">
        <f aca="false">J474-$H474</f>
        <v>-0.185</v>
      </c>
      <c r="X474" s="41" t="n">
        <f aca="false">K474-$H474</f>
        <v>-0.395</v>
      </c>
      <c r="Y474" s="41" t="n">
        <f aca="false">L474-$H474</f>
        <v>-0.71</v>
      </c>
      <c r="Z474" s="41" t="n">
        <f aca="false">M474-$H474</f>
        <v>-0.1125</v>
      </c>
      <c r="AA474" s="41" t="n">
        <f aca="false">N474-$H474</f>
        <v>0.0225</v>
      </c>
      <c r="AB474" s="41" t="n">
        <f aca="false">O474-$H474</f>
        <v>0.0150000000000001</v>
      </c>
      <c r="AC474" s="41" t="n">
        <f aca="false">P474-$H474</f>
        <v>-0.94</v>
      </c>
      <c r="AD474" s="41" t="n">
        <f aca="false">Q474-$H474</f>
        <v>0.105</v>
      </c>
      <c r="AE474" s="41" t="n">
        <f aca="false">R474-$H474</f>
        <v>0.215</v>
      </c>
      <c r="AF474" s="41" t="n">
        <f aca="false">S474-$H474</f>
        <v>-0.0975000000000001</v>
      </c>
      <c r="AG474" s="41"/>
    </row>
    <row r="475" customFormat="false" ht="12.75" hidden="false" customHeight="false" outlineLevel="0" collapsed="false">
      <c r="A475" s="39" t="n">
        <v>35975</v>
      </c>
      <c r="B475" s="40" t="s">
        <v>175</v>
      </c>
      <c r="C475" s="40" t="n">
        <f aca="false">IF(SWAPFIXED="FIXED",D475,D475-E475)</f>
        <v>0.0150000000000001</v>
      </c>
      <c r="D475" s="40" t="n">
        <f aca="false">VLOOKUP($A475,SWAPLOOK,HLOOKUP(D$2,SWAPLOOK,2,FALSE()),FALSE())</f>
        <v>2.404</v>
      </c>
      <c r="E475" s="40" t="n">
        <f aca="false">VLOOKUP($A475,SWAPLOOK,HLOOKUP(E$2,SWAPLOOK,2,FALSE()),FALSE())</f>
        <v>2.389</v>
      </c>
      <c r="F475" s="40"/>
      <c r="G475" s="5"/>
      <c r="H475" s="5" t="n">
        <v>2.389</v>
      </c>
      <c r="I475" s="5" t="n">
        <v>2.444</v>
      </c>
      <c r="J475" s="5" t="n">
        <v>2.204</v>
      </c>
      <c r="K475" s="5" t="n">
        <v>1.994</v>
      </c>
      <c r="L475" s="5" t="n">
        <v>1.679</v>
      </c>
      <c r="M475" s="5" t="n">
        <v>2.2765</v>
      </c>
      <c r="N475" s="5" t="n">
        <v>2.4115</v>
      </c>
      <c r="O475" s="5" t="n">
        <v>2.404</v>
      </c>
      <c r="P475" s="5" t="n">
        <v>1.449</v>
      </c>
      <c r="Q475" s="5" t="n">
        <v>2.494</v>
      </c>
      <c r="R475" s="5" t="n">
        <v>2.604</v>
      </c>
      <c r="S475" s="5" t="n">
        <v>2.2915</v>
      </c>
      <c r="T475" s="5" t="s">
        <v>233</v>
      </c>
      <c r="V475" s="41" t="n">
        <f aca="false">I475-$H475</f>
        <v>0.0550000000000002</v>
      </c>
      <c r="W475" s="41" t="n">
        <f aca="false">J475-$H475</f>
        <v>-0.185</v>
      </c>
      <c r="X475" s="41" t="n">
        <f aca="false">K475-$H475</f>
        <v>-0.395</v>
      </c>
      <c r="Y475" s="41" t="n">
        <f aca="false">L475-$H475</f>
        <v>-0.71</v>
      </c>
      <c r="Z475" s="41" t="n">
        <f aca="false">M475-$H475</f>
        <v>-0.1125</v>
      </c>
      <c r="AA475" s="41" t="n">
        <f aca="false">N475-$H475</f>
        <v>0.0225</v>
      </c>
      <c r="AB475" s="41" t="n">
        <f aca="false">O475-$H475</f>
        <v>0.0150000000000001</v>
      </c>
      <c r="AC475" s="41" t="n">
        <f aca="false">P475-$H475</f>
        <v>-0.94</v>
      </c>
      <c r="AD475" s="41" t="n">
        <f aca="false">Q475-$H475</f>
        <v>0.105</v>
      </c>
      <c r="AE475" s="41" t="n">
        <f aca="false">R475-$H475</f>
        <v>0.215</v>
      </c>
      <c r="AF475" s="41" t="n">
        <f aca="false">S475-$H475</f>
        <v>-0.0975000000000001</v>
      </c>
      <c r="AG475" s="41"/>
    </row>
    <row r="476" customFormat="false" ht="12.75" hidden="false" customHeight="false" outlineLevel="0" collapsed="false">
      <c r="A476" s="39" t="n">
        <v>35976</v>
      </c>
      <c r="B476" s="40" t="s">
        <v>175</v>
      </c>
      <c r="C476" s="40" t="n">
        <f aca="false">IF(SWAPFIXED="FIXED",D476,D476-E476)</f>
        <v>-0.0125000000000002</v>
      </c>
      <c r="D476" s="40" t="n">
        <f aca="false">VLOOKUP($A476,SWAPLOOK,HLOOKUP(D$2,SWAPLOOK,2,FALSE()),FALSE())</f>
        <v>2.4565</v>
      </c>
      <c r="E476" s="40" t="n">
        <f aca="false">VLOOKUP($A476,SWAPLOOK,HLOOKUP(E$2,SWAPLOOK,2,FALSE()),FALSE())</f>
        <v>2.469</v>
      </c>
      <c r="F476" s="40"/>
      <c r="G476" s="5"/>
      <c r="H476" s="5" t="n">
        <v>2.469</v>
      </c>
      <c r="I476" s="5" t="n">
        <v>2.5215</v>
      </c>
      <c r="J476" s="5" t="n">
        <v>2.2815</v>
      </c>
      <c r="K476" s="5" t="n">
        <v>2.0865</v>
      </c>
      <c r="L476" s="5" t="n">
        <v>1.719</v>
      </c>
      <c r="M476" s="5" t="n">
        <v>2.364</v>
      </c>
      <c r="N476" s="5" t="n">
        <v>2.4915</v>
      </c>
      <c r="O476" s="5" t="n">
        <v>2.4565</v>
      </c>
      <c r="P476" s="5" t="n">
        <v>1.439</v>
      </c>
      <c r="Q476" s="5" t="n">
        <v>2.574</v>
      </c>
      <c r="R476" s="5" t="n">
        <v>2.679</v>
      </c>
      <c r="S476" s="5" t="n">
        <v>2.369</v>
      </c>
      <c r="T476" s="5" t="s">
        <v>233</v>
      </c>
      <c r="V476" s="41" t="n">
        <f aca="false">I476-$H476</f>
        <v>0.0525000000000002</v>
      </c>
      <c r="W476" s="41" t="n">
        <f aca="false">J476-$H476</f>
        <v>-0.1875</v>
      </c>
      <c r="X476" s="41" t="n">
        <f aca="false">K476-$H476</f>
        <v>-0.3825</v>
      </c>
      <c r="Y476" s="41" t="n">
        <f aca="false">L476-$H476</f>
        <v>-0.75</v>
      </c>
      <c r="Z476" s="41" t="n">
        <f aca="false">M476-$H476</f>
        <v>-0.105</v>
      </c>
      <c r="AA476" s="41" t="n">
        <f aca="false">N476-$H476</f>
        <v>0.0225</v>
      </c>
      <c r="AB476" s="41" t="n">
        <f aca="false">O476-$H476</f>
        <v>-0.0125000000000002</v>
      </c>
      <c r="AC476" s="41" t="n">
        <f aca="false">P476-$H476</f>
        <v>-1.03</v>
      </c>
      <c r="AD476" s="41" t="n">
        <f aca="false">Q476-$H476</f>
        <v>0.105</v>
      </c>
      <c r="AE476" s="41" t="n">
        <f aca="false">R476-$H476</f>
        <v>0.21</v>
      </c>
      <c r="AF476" s="41" t="n">
        <f aca="false">S476-$H476</f>
        <v>-0.1</v>
      </c>
      <c r="AG476" s="41"/>
    </row>
    <row r="477" customFormat="false" ht="12.75" hidden="false" customHeight="false" outlineLevel="0" collapsed="false">
      <c r="A477" s="39" t="n">
        <v>35977</v>
      </c>
      <c r="B477" s="40" t="s">
        <v>175</v>
      </c>
      <c r="C477" s="40" t="n">
        <f aca="false">IF(SWAPFIXED="FIXED",D477,D477-E477)</f>
        <v>0.00999999999999979</v>
      </c>
      <c r="D477" s="40" t="n">
        <f aca="false">VLOOKUP($A477,SWAPLOOK,HLOOKUP(D$2,SWAPLOOK,2,FALSE()),FALSE())</f>
        <v>2.46</v>
      </c>
      <c r="E477" s="40" t="n">
        <f aca="false">VLOOKUP($A477,SWAPLOOK,HLOOKUP(E$2,SWAPLOOK,2,FALSE()),FALSE())</f>
        <v>2.45</v>
      </c>
      <c r="F477" s="40"/>
      <c r="G477" s="5"/>
      <c r="H477" s="5" t="n">
        <v>2.45</v>
      </c>
      <c r="I477" s="5" t="n">
        <v>2.5</v>
      </c>
      <c r="J477" s="5" t="n">
        <v>2.2625</v>
      </c>
      <c r="K477" s="5" t="n">
        <v>2.105</v>
      </c>
      <c r="L477" s="5" t="n">
        <v>1.74</v>
      </c>
      <c r="M477" s="5" t="n">
        <v>2.34</v>
      </c>
      <c r="N477" s="5" t="n">
        <v>2.4675</v>
      </c>
      <c r="O477" s="5" t="n">
        <v>2.46</v>
      </c>
      <c r="P477" s="5" t="n">
        <v>1.42</v>
      </c>
      <c r="Q477" s="5" t="n">
        <v>2.555</v>
      </c>
      <c r="R477" s="5" t="n">
        <v>2.66</v>
      </c>
      <c r="S477" s="5" t="n">
        <v>2.3525</v>
      </c>
      <c r="T477" s="5" t="s">
        <v>233</v>
      </c>
      <c r="V477" s="41" t="n">
        <f aca="false">I477-$H477</f>
        <v>0.0499999999999998</v>
      </c>
      <c r="W477" s="41" t="n">
        <f aca="false">J477-$H477</f>
        <v>-0.1875</v>
      </c>
      <c r="X477" s="41" t="n">
        <f aca="false">K477-$H477</f>
        <v>-0.345</v>
      </c>
      <c r="Y477" s="41" t="n">
        <f aca="false">L477-$H477</f>
        <v>-0.71</v>
      </c>
      <c r="Z477" s="41" t="n">
        <f aca="false">M477-$H477</f>
        <v>-0.11</v>
      </c>
      <c r="AA477" s="41" t="n">
        <f aca="false">N477-$H477</f>
        <v>0.0174999999999996</v>
      </c>
      <c r="AB477" s="41" t="n">
        <f aca="false">O477-$H477</f>
        <v>0.00999999999999979</v>
      </c>
      <c r="AC477" s="41" t="n">
        <f aca="false">P477-$H477</f>
        <v>-1.03</v>
      </c>
      <c r="AD477" s="41" t="n">
        <f aca="false">Q477-$H477</f>
        <v>0.105</v>
      </c>
      <c r="AE477" s="41" t="n">
        <f aca="false">R477-$H477</f>
        <v>0.21</v>
      </c>
      <c r="AF477" s="41" t="n">
        <f aca="false">S477-$H477</f>
        <v>-0.0975000000000001</v>
      </c>
      <c r="AG477" s="41"/>
    </row>
    <row r="478" customFormat="false" ht="12.75" hidden="false" customHeight="false" outlineLevel="0" collapsed="false">
      <c r="A478" s="39" t="n">
        <v>35978</v>
      </c>
      <c r="B478" s="40" t="s">
        <v>175</v>
      </c>
      <c r="C478" s="40" t="n">
        <f aca="false">IF(SWAPFIXED="FIXED",D478,D478-E478)</f>
        <v>0.00999999999999979</v>
      </c>
      <c r="D478" s="40" t="n">
        <f aca="false">VLOOKUP($A478,SWAPLOOK,HLOOKUP(D$2,SWAPLOOK,2,FALSE()),FALSE())</f>
        <v>2.449</v>
      </c>
      <c r="E478" s="40" t="n">
        <f aca="false">VLOOKUP($A478,SWAPLOOK,HLOOKUP(E$2,SWAPLOOK,2,FALSE()),FALSE())</f>
        <v>2.439</v>
      </c>
      <c r="F478" s="40"/>
      <c r="G478" s="5"/>
      <c r="H478" s="5" t="n">
        <v>2.439</v>
      </c>
      <c r="I478" s="5" t="n">
        <v>2.484</v>
      </c>
      <c r="J478" s="5" t="n">
        <v>2.249</v>
      </c>
      <c r="K478" s="5" t="n">
        <v>2.084</v>
      </c>
      <c r="L478" s="5" t="n">
        <v>1.739</v>
      </c>
      <c r="M478" s="5" t="n">
        <v>2.324</v>
      </c>
      <c r="N478" s="5" t="n">
        <v>2.4565</v>
      </c>
      <c r="O478" s="5" t="n">
        <v>2.449</v>
      </c>
      <c r="P478" s="5" t="n">
        <v>1.439</v>
      </c>
      <c r="Q478" s="5" t="n">
        <v>2.544</v>
      </c>
      <c r="R478" s="5" t="n">
        <v>2.649</v>
      </c>
      <c r="S478" s="5" t="n">
        <v>2.3365</v>
      </c>
      <c r="T478" s="5" t="s">
        <v>233</v>
      </c>
      <c r="V478" s="41" t="n">
        <f aca="false">I478-$H478</f>
        <v>0.0449999999999999</v>
      </c>
      <c r="W478" s="41" t="n">
        <f aca="false">J478-$H478</f>
        <v>-0.19</v>
      </c>
      <c r="X478" s="41" t="n">
        <f aca="false">K478-$H478</f>
        <v>-0.355</v>
      </c>
      <c r="Y478" s="41" t="n">
        <f aca="false">L478-$H478</f>
        <v>-0.7</v>
      </c>
      <c r="Z478" s="41" t="n">
        <f aca="false">M478-$H478</f>
        <v>-0.115</v>
      </c>
      <c r="AA478" s="41" t="n">
        <f aca="false">N478-$H478</f>
        <v>0.0175000000000001</v>
      </c>
      <c r="AB478" s="41" t="n">
        <f aca="false">O478-$H478</f>
        <v>0.00999999999999979</v>
      </c>
      <c r="AC478" s="41" t="n">
        <f aca="false">P478-$H478</f>
        <v>-1</v>
      </c>
      <c r="AD478" s="41" t="n">
        <f aca="false">Q478-$H478</f>
        <v>0.105</v>
      </c>
      <c r="AE478" s="41" t="n">
        <f aca="false">R478-$H478</f>
        <v>0.21</v>
      </c>
      <c r="AF478" s="41" t="n">
        <f aca="false">S478-$H478</f>
        <v>-0.1025</v>
      </c>
      <c r="AG478" s="41"/>
    </row>
    <row r="479" customFormat="false" ht="12.75" hidden="false" customHeight="false" outlineLevel="0" collapsed="false">
      <c r="A479" s="39" t="n">
        <v>35982</v>
      </c>
      <c r="B479" s="40" t="s">
        <v>175</v>
      </c>
      <c r="C479" s="40" t="n">
        <f aca="false">IF(SWAPFIXED="FIXED",D479,D479-E479)</f>
        <v>0.0149999999999997</v>
      </c>
      <c r="D479" s="40" t="n">
        <f aca="false">VLOOKUP($A479,SWAPLOOK,HLOOKUP(D$2,SWAPLOOK,2,FALSE()),FALSE())</f>
        <v>2.38</v>
      </c>
      <c r="E479" s="40" t="n">
        <f aca="false">VLOOKUP($A479,SWAPLOOK,HLOOKUP(E$2,SWAPLOOK,2,FALSE()),FALSE())</f>
        <v>2.365</v>
      </c>
      <c r="F479" s="40"/>
      <c r="G479" s="5"/>
      <c r="H479" s="5" t="n">
        <v>2.365</v>
      </c>
      <c r="I479" s="5" t="n">
        <v>2.405</v>
      </c>
      <c r="J479" s="5" t="n">
        <v>2.19</v>
      </c>
      <c r="K479" s="5" t="n">
        <v>2.015</v>
      </c>
      <c r="L479" s="5" t="n">
        <v>1.69</v>
      </c>
      <c r="M479" s="5" t="n">
        <v>2.26</v>
      </c>
      <c r="N479" s="5" t="n">
        <v>2.38</v>
      </c>
      <c r="O479" s="5" t="n">
        <v>2.38</v>
      </c>
      <c r="P479" s="5" t="n">
        <v>1.445</v>
      </c>
      <c r="Q479" s="5" t="n">
        <v>2.47</v>
      </c>
      <c r="R479" s="5" t="n">
        <v>2.575</v>
      </c>
      <c r="S479" s="5" t="n">
        <v>2.265</v>
      </c>
      <c r="T479" s="5" t="s">
        <v>233</v>
      </c>
      <c r="V479" s="41" t="n">
        <f aca="false">I479-$H479</f>
        <v>0.0399999999999996</v>
      </c>
      <c r="W479" s="41" t="n">
        <f aca="false">J479-$H479</f>
        <v>-0.175</v>
      </c>
      <c r="X479" s="41" t="n">
        <f aca="false">K479-$H479</f>
        <v>-0.35</v>
      </c>
      <c r="Y479" s="41" t="n">
        <f aca="false">L479-$H479</f>
        <v>-0.675</v>
      </c>
      <c r="Z479" s="41" t="n">
        <f aca="false">M479-$H479</f>
        <v>-0.105</v>
      </c>
      <c r="AA479" s="41" t="n">
        <f aca="false">N479-$H479</f>
        <v>0.0149999999999997</v>
      </c>
      <c r="AB479" s="41" t="n">
        <f aca="false">O479-$H479</f>
        <v>0.0149999999999997</v>
      </c>
      <c r="AC479" s="41" t="n">
        <f aca="false">P479-$H479</f>
        <v>-0.92</v>
      </c>
      <c r="AD479" s="41" t="n">
        <f aca="false">Q479-$H479</f>
        <v>0.105</v>
      </c>
      <c r="AE479" s="41" t="n">
        <f aca="false">R479-$H479</f>
        <v>0.21</v>
      </c>
      <c r="AF479" s="41" t="n">
        <f aca="false">S479-$H479</f>
        <v>-0.1</v>
      </c>
      <c r="AG479" s="41"/>
    </row>
    <row r="480" customFormat="false" ht="12.75" hidden="false" customHeight="false" outlineLevel="0" collapsed="false">
      <c r="A480" s="39" t="n">
        <v>35983</v>
      </c>
      <c r="B480" s="40" t="s">
        <v>175</v>
      </c>
      <c r="C480" s="40" t="n">
        <f aca="false">IF(SWAPFIXED="FIXED",D480,D480-E480)</f>
        <v>0.0174999999999996</v>
      </c>
      <c r="D480" s="40" t="n">
        <f aca="false">VLOOKUP($A480,SWAPLOOK,HLOOKUP(D$2,SWAPLOOK,2,FALSE()),FALSE())</f>
        <v>2.3825</v>
      </c>
      <c r="E480" s="40" t="n">
        <f aca="false">VLOOKUP($A480,SWAPLOOK,HLOOKUP(E$2,SWAPLOOK,2,FALSE()),FALSE())</f>
        <v>2.365</v>
      </c>
      <c r="F480" s="40"/>
      <c r="G480" s="5"/>
      <c r="H480" s="5" t="n">
        <v>2.365</v>
      </c>
      <c r="I480" s="5" t="n">
        <v>2.395</v>
      </c>
      <c r="J480" s="5" t="n">
        <v>2.185</v>
      </c>
      <c r="K480" s="5" t="n">
        <v>2.0075</v>
      </c>
      <c r="L480" s="5" t="n">
        <v>1.675</v>
      </c>
      <c r="M480" s="5" t="n">
        <v>2.2525</v>
      </c>
      <c r="N480" s="5" t="n">
        <v>2.38</v>
      </c>
      <c r="O480" s="5" t="n">
        <v>2.3825</v>
      </c>
      <c r="P480" s="5" t="n">
        <v>1.47</v>
      </c>
      <c r="Q480" s="5" t="n">
        <v>2.4625</v>
      </c>
      <c r="R480" s="5" t="n">
        <v>2.5675</v>
      </c>
      <c r="S480" s="5" t="n">
        <v>2.2625</v>
      </c>
      <c r="T480" s="5" t="s">
        <v>233</v>
      </c>
      <c r="V480" s="41" t="n">
        <f aca="false">I480-$H480</f>
        <v>0.0299999999999998</v>
      </c>
      <c r="W480" s="41" t="n">
        <f aca="false">J480-$H480</f>
        <v>-0.18</v>
      </c>
      <c r="X480" s="41" t="n">
        <f aca="false">K480-$H480</f>
        <v>-0.3575</v>
      </c>
      <c r="Y480" s="41" t="n">
        <f aca="false">L480-$H480</f>
        <v>-0.69</v>
      </c>
      <c r="Z480" s="41" t="n">
        <f aca="false">M480-$H480</f>
        <v>-0.1125</v>
      </c>
      <c r="AA480" s="41" t="n">
        <f aca="false">N480-$H480</f>
        <v>0.0149999999999997</v>
      </c>
      <c r="AB480" s="41" t="n">
        <f aca="false">O480-$H480</f>
        <v>0.0174999999999996</v>
      </c>
      <c r="AC480" s="41" t="n">
        <f aca="false">P480-$H480</f>
        <v>-0.895</v>
      </c>
      <c r="AD480" s="41" t="n">
        <f aca="false">Q480-$H480</f>
        <v>0.0974999999999997</v>
      </c>
      <c r="AE480" s="41" t="n">
        <f aca="false">R480-$H480</f>
        <v>0.2025</v>
      </c>
      <c r="AF480" s="41" t="n">
        <f aca="false">S480-$H480</f>
        <v>-0.1025</v>
      </c>
      <c r="AG480" s="41"/>
    </row>
    <row r="481" customFormat="false" ht="12.75" hidden="false" customHeight="false" outlineLevel="0" collapsed="false">
      <c r="A481" s="39" t="n">
        <v>35984</v>
      </c>
      <c r="B481" s="40" t="s">
        <v>175</v>
      </c>
      <c r="C481" s="40" t="n">
        <f aca="false">IF(SWAPFIXED="FIXED",D481,D481-E481)</f>
        <v>0.0425</v>
      </c>
      <c r="D481" s="40" t="n">
        <f aca="false">VLOOKUP($A481,SWAPLOOK,HLOOKUP(D$2,SWAPLOOK,2,FALSE()),FALSE())</f>
        <v>2.4085</v>
      </c>
      <c r="E481" s="40" t="n">
        <f aca="false">VLOOKUP($A481,SWAPLOOK,HLOOKUP(E$2,SWAPLOOK,2,FALSE()),FALSE())</f>
        <v>2.366</v>
      </c>
      <c r="F481" s="40"/>
      <c r="G481" s="5"/>
      <c r="H481" s="5" t="n">
        <v>2.366</v>
      </c>
      <c r="I481" s="5" t="n">
        <v>2.391</v>
      </c>
      <c r="J481" s="5" t="n">
        <v>2.191</v>
      </c>
      <c r="K481" s="5" t="n">
        <v>1.9985</v>
      </c>
      <c r="L481" s="5" t="n">
        <v>1.671</v>
      </c>
      <c r="M481" s="5" t="n">
        <v>2.2535</v>
      </c>
      <c r="N481" s="5" t="n">
        <v>2.381</v>
      </c>
      <c r="O481" s="5" t="n">
        <v>2.4085</v>
      </c>
      <c r="P481" s="5" t="n">
        <v>1.46</v>
      </c>
      <c r="Q481" s="5" t="n">
        <v>2.4635</v>
      </c>
      <c r="R481" s="5" t="n">
        <v>2.5685</v>
      </c>
      <c r="S481" s="5" t="n">
        <v>2.2635</v>
      </c>
      <c r="T481" s="5" t="s">
        <v>233</v>
      </c>
      <c r="V481" s="41" t="n">
        <f aca="false">I481-$H481</f>
        <v>0.0249999999999999</v>
      </c>
      <c r="W481" s="41" t="n">
        <f aca="false">J481-$H481</f>
        <v>-0.175</v>
      </c>
      <c r="X481" s="41" t="n">
        <f aca="false">K481-$H481</f>
        <v>-0.3675</v>
      </c>
      <c r="Y481" s="41" t="n">
        <f aca="false">L481-$H481</f>
        <v>-0.695</v>
      </c>
      <c r="Z481" s="41" t="n">
        <f aca="false">M481-$H481</f>
        <v>-0.1125</v>
      </c>
      <c r="AA481" s="41" t="n">
        <f aca="false">N481-$H481</f>
        <v>0.0150000000000001</v>
      </c>
      <c r="AB481" s="41" t="n">
        <f aca="false">O481-$H481</f>
        <v>0.0425</v>
      </c>
      <c r="AC481" s="41" t="n">
        <f aca="false">P481-$H481</f>
        <v>-0.906</v>
      </c>
      <c r="AD481" s="41" t="n">
        <f aca="false">Q481-$H481</f>
        <v>0.0975000000000001</v>
      </c>
      <c r="AE481" s="41" t="n">
        <f aca="false">R481-$H481</f>
        <v>0.2025</v>
      </c>
      <c r="AF481" s="41" t="n">
        <f aca="false">S481-$H481</f>
        <v>-0.1025</v>
      </c>
      <c r="AG481" s="41"/>
    </row>
    <row r="482" customFormat="false" ht="12.75" hidden="false" customHeight="false" outlineLevel="0" collapsed="false">
      <c r="A482" s="39" t="n">
        <v>35985</v>
      </c>
      <c r="B482" s="40" t="s">
        <v>175</v>
      </c>
      <c r="C482" s="40" t="n">
        <f aca="false">IF(SWAPFIXED="FIXED",D482,D482-E482)</f>
        <v>0.0350000000000001</v>
      </c>
      <c r="D482" s="40" t="n">
        <f aca="false">VLOOKUP($A482,SWAPLOOK,HLOOKUP(D$2,SWAPLOOK,2,FALSE()),FALSE())</f>
        <v>2.384</v>
      </c>
      <c r="E482" s="40" t="n">
        <f aca="false">VLOOKUP($A482,SWAPLOOK,HLOOKUP(E$2,SWAPLOOK,2,FALSE()),FALSE())</f>
        <v>2.349</v>
      </c>
      <c r="F482" s="40"/>
      <c r="G482" s="40"/>
      <c r="H482" s="40" t="n">
        <v>2.349</v>
      </c>
      <c r="I482" s="40" t="n">
        <v>2.3865</v>
      </c>
      <c r="J482" s="40" t="n">
        <v>2.1765</v>
      </c>
      <c r="K482" s="40" t="n">
        <v>1.989</v>
      </c>
      <c r="L482" s="40" t="n">
        <v>1.694</v>
      </c>
      <c r="M482" s="40" t="n">
        <v>2.2415</v>
      </c>
      <c r="N482" s="40" t="n">
        <v>2.35775</v>
      </c>
      <c r="O482" s="40" t="n">
        <v>2.384</v>
      </c>
      <c r="P482" s="40" t="n">
        <v>1.495</v>
      </c>
      <c r="Q482" s="40" t="n">
        <v>2.449</v>
      </c>
      <c r="R482" s="40" t="n">
        <v>2.554</v>
      </c>
      <c r="S482" s="40" t="n">
        <v>2.244</v>
      </c>
      <c r="T482" s="5" t="s">
        <v>233</v>
      </c>
      <c r="V482" s="41" t="n">
        <f aca="false">I482-$H482</f>
        <v>0.0375000000000001</v>
      </c>
      <c r="W482" s="41" t="n">
        <f aca="false">J482-$H482</f>
        <v>-0.1725</v>
      </c>
      <c r="X482" s="41" t="n">
        <f aca="false">K482-$H482</f>
        <v>-0.36</v>
      </c>
      <c r="Y482" s="41" t="n">
        <f aca="false">L482-$H482</f>
        <v>-0.655</v>
      </c>
      <c r="Z482" s="41" t="n">
        <f aca="false">M482-$H482</f>
        <v>-0.1075</v>
      </c>
      <c r="AA482" s="41" t="n">
        <f aca="false">N482-$H482</f>
        <v>0.00875000000000004</v>
      </c>
      <c r="AB482" s="41" t="n">
        <f aca="false">O482-$H482</f>
        <v>0.0350000000000001</v>
      </c>
      <c r="AC482" s="41" t="n">
        <f aca="false">P482-$H482</f>
        <v>-0.854</v>
      </c>
      <c r="AD482" s="41" t="n">
        <f aca="false">Q482-$H482</f>
        <v>0.1</v>
      </c>
      <c r="AE482" s="41" t="n">
        <f aca="false">R482-$H482</f>
        <v>0.205</v>
      </c>
      <c r="AF482" s="41" t="n">
        <f aca="false">S482-$H482</f>
        <v>-0.105</v>
      </c>
      <c r="AG482" s="41"/>
    </row>
    <row r="483" customFormat="false" ht="12.75" hidden="false" customHeight="false" outlineLevel="0" collapsed="false">
      <c r="A483" s="39" t="n">
        <v>35986</v>
      </c>
      <c r="B483" s="40" t="s">
        <v>175</v>
      </c>
      <c r="C483" s="40" t="n">
        <f aca="false">IF(SWAPFIXED="FIXED",D483,D483-E483)</f>
        <v>0.0449999999999999</v>
      </c>
      <c r="D483" s="40" t="n">
        <f aca="false">VLOOKUP($A483,SWAPLOOK,HLOOKUP(D$2,SWAPLOOK,2,FALSE()),FALSE())</f>
        <v>2.354</v>
      </c>
      <c r="E483" s="40" t="n">
        <f aca="false">VLOOKUP($A483,SWAPLOOK,HLOOKUP(E$2,SWAPLOOK,2,FALSE()),FALSE())</f>
        <v>2.309</v>
      </c>
      <c r="F483" s="40"/>
      <c r="G483" s="40"/>
      <c r="H483" s="40" t="n">
        <v>2.309</v>
      </c>
      <c r="I483" s="40" t="n">
        <v>2.344</v>
      </c>
      <c r="J483" s="40" t="n">
        <v>2.1465</v>
      </c>
      <c r="K483" s="40" t="n">
        <v>1.954</v>
      </c>
      <c r="L483" s="40" t="n">
        <v>1.699</v>
      </c>
      <c r="M483" s="40" t="n">
        <v>2.199</v>
      </c>
      <c r="N483" s="40" t="n">
        <v>2.3165</v>
      </c>
      <c r="O483" s="40" t="n">
        <v>2.354</v>
      </c>
      <c r="P483" s="40" t="n">
        <v>1.459</v>
      </c>
      <c r="Q483" s="40" t="n">
        <v>2.409</v>
      </c>
      <c r="R483" s="40" t="n">
        <v>2.514</v>
      </c>
      <c r="S483" s="40" t="n">
        <v>2.204</v>
      </c>
      <c r="T483" s="5" t="s">
        <v>233</v>
      </c>
      <c r="V483" s="41" t="n">
        <f aca="false">I483-$H483</f>
        <v>0.0350000000000001</v>
      </c>
      <c r="W483" s="41" t="n">
        <f aca="false">J483-$H483</f>
        <v>-0.1625</v>
      </c>
      <c r="X483" s="41" t="n">
        <f aca="false">K483-$H483</f>
        <v>-0.355</v>
      </c>
      <c r="Y483" s="41" t="n">
        <f aca="false">L483-$H483</f>
        <v>-0.61</v>
      </c>
      <c r="Z483" s="41" t="n">
        <f aca="false">M483-$H483</f>
        <v>-0.11</v>
      </c>
      <c r="AA483" s="41" t="n">
        <f aca="false">N483-$H483</f>
        <v>0.00749999999999984</v>
      </c>
      <c r="AB483" s="41" t="n">
        <f aca="false">O483-$H483</f>
        <v>0.0449999999999999</v>
      </c>
      <c r="AC483" s="41" t="n">
        <f aca="false">P483-$H483</f>
        <v>-0.85</v>
      </c>
      <c r="AD483" s="41" t="n">
        <f aca="false">Q483-$H483</f>
        <v>0.1</v>
      </c>
      <c r="AE483" s="41" t="n">
        <f aca="false">R483-$H483</f>
        <v>0.205</v>
      </c>
      <c r="AF483" s="41" t="n">
        <f aca="false">S483-$H483</f>
        <v>-0.105</v>
      </c>
      <c r="AG483" s="41"/>
    </row>
    <row r="484" customFormat="false" ht="12.75" hidden="false" customHeight="false" outlineLevel="0" collapsed="false">
      <c r="A484" s="39" t="n">
        <v>35989</v>
      </c>
      <c r="B484" s="40" t="s">
        <v>175</v>
      </c>
      <c r="C484" s="40" t="n">
        <f aca="false">IF(SWAPFIXED="FIXED",D484,D484-E484)</f>
        <v>0.14</v>
      </c>
      <c r="D484" s="40" t="n">
        <f aca="false">VLOOKUP($A484,SWAPLOOK,HLOOKUP(D$2,SWAPLOOK,2,FALSE()),FALSE())</f>
        <v>2.389</v>
      </c>
      <c r="E484" s="40" t="n">
        <f aca="false">VLOOKUP($A484,SWAPLOOK,HLOOKUP(E$2,SWAPLOOK,2,FALSE()),FALSE())</f>
        <v>2.249</v>
      </c>
      <c r="F484" s="40"/>
      <c r="G484" s="40"/>
      <c r="H484" s="40" t="n">
        <v>2.249</v>
      </c>
      <c r="I484" s="40" t="n">
        <v>2.264</v>
      </c>
      <c r="J484" s="40" t="n">
        <v>2.114</v>
      </c>
      <c r="K484" s="40" t="n">
        <v>1.974</v>
      </c>
      <c r="L484" s="40" t="n">
        <v>1.724</v>
      </c>
      <c r="M484" s="40" t="n">
        <v>2.1415</v>
      </c>
      <c r="N484" s="40" t="n">
        <v>2.2565</v>
      </c>
      <c r="O484" s="40" t="n">
        <v>2.389</v>
      </c>
      <c r="P484" s="40" t="n">
        <v>1.469</v>
      </c>
      <c r="Q484" s="40" t="n">
        <v>2.344</v>
      </c>
      <c r="R484" s="40" t="n">
        <v>2.4515</v>
      </c>
      <c r="S484" s="40" t="n">
        <v>2.139</v>
      </c>
      <c r="T484" s="5" t="s">
        <v>233</v>
      </c>
      <c r="V484" s="41" t="n">
        <f aca="false">I484-$H484</f>
        <v>0.0150000000000001</v>
      </c>
      <c r="W484" s="41" t="n">
        <f aca="false">J484-$H484</f>
        <v>-0.135</v>
      </c>
      <c r="X484" s="41" t="n">
        <f aca="false">K484-$H484</f>
        <v>-0.275</v>
      </c>
      <c r="Y484" s="41" t="n">
        <f aca="false">L484-$H484</f>
        <v>-0.525</v>
      </c>
      <c r="Z484" s="41" t="n">
        <f aca="false">M484-$H484</f>
        <v>-0.1075</v>
      </c>
      <c r="AA484" s="41" t="n">
        <f aca="false">N484-$H484</f>
        <v>0.00749999999999984</v>
      </c>
      <c r="AB484" s="41" t="n">
        <f aca="false">O484-$H484</f>
        <v>0.14</v>
      </c>
      <c r="AC484" s="41" t="n">
        <f aca="false">P484-$H484</f>
        <v>-0.78</v>
      </c>
      <c r="AD484" s="41" t="n">
        <f aca="false">Q484-$H484</f>
        <v>0.0950000000000002</v>
      </c>
      <c r="AE484" s="41" t="n">
        <f aca="false">R484-$H484</f>
        <v>0.2025</v>
      </c>
      <c r="AF484" s="41" t="n">
        <f aca="false">S484-$H484</f>
        <v>-0.11</v>
      </c>
      <c r="AG484" s="41"/>
    </row>
    <row r="485" customFormat="false" ht="12.75" hidden="false" customHeight="false" outlineLevel="0" collapsed="false">
      <c r="A485" s="39" t="n">
        <v>35990</v>
      </c>
      <c r="B485" s="40" t="s">
        <v>175</v>
      </c>
      <c r="C485" s="40" t="n">
        <f aca="false">IF(SWAPFIXED="FIXED",D485,D485-E485)</f>
        <v>0.17</v>
      </c>
      <c r="D485" s="40" t="n">
        <f aca="false">VLOOKUP($A485,SWAPLOOK,HLOOKUP(D$2,SWAPLOOK,2,FALSE()),FALSE())</f>
        <v>2.436</v>
      </c>
      <c r="E485" s="40" t="n">
        <f aca="false">VLOOKUP($A485,SWAPLOOK,HLOOKUP(E$2,SWAPLOOK,2,FALSE()),FALSE())</f>
        <v>2.266</v>
      </c>
      <c r="F485" s="40"/>
      <c r="G485" s="40"/>
      <c r="H485" s="40" t="n">
        <v>2.266</v>
      </c>
      <c r="I485" s="40" t="n">
        <v>2.281</v>
      </c>
      <c r="J485" s="40" t="n">
        <v>2.141</v>
      </c>
      <c r="K485" s="40" t="n">
        <v>2.006</v>
      </c>
      <c r="L485" s="40" t="n">
        <v>1.796</v>
      </c>
      <c r="M485" s="40" t="n">
        <v>2.1585</v>
      </c>
      <c r="N485" s="40" t="n">
        <v>2.276</v>
      </c>
      <c r="O485" s="40" t="n">
        <v>2.436</v>
      </c>
      <c r="P485" s="40" t="n">
        <v>1.471</v>
      </c>
      <c r="Q485" s="40" t="n">
        <v>2.3635</v>
      </c>
      <c r="R485" s="40" t="n">
        <v>2.4685</v>
      </c>
      <c r="S485" s="40" t="n">
        <v>2.171</v>
      </c>
      <c r="T485" s="5" t="s">
        <v>233</v>
      </c>
      <c r="V485" s="41" t="n">
        <f aca="false">I485-$H485</f>
        <v>0.0150000000000001</v>
      </c>
      <c r="W485" s="41" t="n">
        <f aca="false">J485-$H485</f>
        <v>-0.125</v>
      </c>
      <c r="X485" s="41" t="n">
        <f aca="false">K485-$H485</f>
        <v>-0.26</v>
      </c>
      <c r="Y485" s="41" t="n">
        <f aca="false">L485-$H485</f>
        <v>-0.47</v>
      </c>
      <c r="Z485" s="41" t="n">
        <f aca="false">M485-$H485</f>
        <v>-0.1075</v>
      </c>
      <c r="AA485" s="41" t="n">
        <f aca="false">N485-$H485</f>
        <v>0.00999999999999979</v>
      </c>
      <c r="AB485" s="41" t="n">
        <f aca="false">O485-$H485</f>
        <v>0.17</v>
      </c>
      <c r="AC485" s="41" t="n">
        <f aca="false">P485-$H485</f>
        <v>-0.795</v>
      </c>
      <c r="AD485" s="41" t="n">
        <f aca="false">Q485-$H485</f>
        <v>0.0975000000000001</v>
      </c>
      <c r="AE485" s="41" t="n">
        <f aca="false">R485-$H485</f>
        <v>0.2025</v>
      </c>
      <c r="AF485" s="41" t="n">
        <f aca="false">S485-$H485</f>
        <v>-0.0950000000000002</v>
      </c>
      <c r="AG485" s="41"/>
    </row>
    <row r="486" customFormat="false" ht="12.75" hidden="false" customHeight="false" outlineLevel="0" collapsed="false">
      <c r="A486" s="39" t="n">
        <v>35991</v>
      </c>
      <c r="B486" s="40" t="s">
        <v>175</v>
      </c>
      <c r="C486" s="40" t="n">
        <f aca="false">IF(SWAPFIXED="FIXED",D486,D486-E486)</f>
        <v>0.1675</v>
      </c>
      <c r="D486" s="40" t="n">
        <f aca="false">VLOOKUP($A486,SWAPLOOK,HLOOKUP(D$2,SWAPLOOK,2,FALSE()),FALSE())</f>
        <v>2.3985</v>
      </c>
      <c r="E486" s="40" t="n">
        <f aca="false">VLOOKUP($A486,SWAPLOOK,HLOOKUP(E$2,SWAPLOOK,2,FALSE()),FALSE())</f>
        <v>2.231</v>
      </c>
      <c r="F486" s="40"/>
      <c r="G486" s="40"/>
      <c r="H486" s="40" t="n">
        <v>2.231</v>
      </c>
      <c r="I486" s="40" t="n">
        <v>2.2585</v>
      </c>
      <c r="J486" s="40" t="n">
        <v>2.1035</v>
      </c>
      <c r="K486" s="40" t="n">
        <v>1.9685</v>
      </c>
      <c r="L486" s="40" t="n">
        <v>1.766</v>
      </c>
      <c r="M486" s="40" t="n">
        <v>2.1235</v>
      </c>
      <c r="N486" s="40" t="n">
        <v>2.241</v>
      </c>
      <c r="O486" s="40" t="n">
        <v>2.3985</v>
      </c>
      <c r="P486" s="40" t="n">
        <v>1.475</v>
      </c>
      <c r="Q486" s="40" t="n">
        <v>2.3285</v>
      </c>
      <c r="R486" s="40" t="n">
        <v>2.4335</v>
      </c>
      <c r="S486" s="40" t="n">
        <v>2.1385</v>
      </c>
      <c r="T486" s="5" t="s">
        <v>233</v>
      </c>
      <c r="V486" s="41" t="n">
        <f aca="false">I486-$H486</f>
        <v>0.0274999999999999</v>
      </c>
      <c r="W486" s="41" t="n">
        <f aca="false">J486-$H486</f>
        <v>-0.1275</v>
      </c>
      <c r="X486" s="41" t="n">
        <f aca="false">K486-$H486</f>
        <v>-0.2625</v>
      </c>
      <c r="Y486" s="41" t="n">
        <f aca="false">L486-$H486</f>
        <v>-0.465</v>
      </c>
      <c r="Z486" s="41" t="n">
        <f aca="false">M486-$H486</f>
        <v>-0.1075</v>
      </c>
      <c r="AA486" s="41" t="n">
        <f aca="false">N486-$H486</f>
        <v>0.00999999999999979</v>
      </c>
      <c r="AB486" s="41" t="n">
        <f aca="false">O486-$H486</f>
        <v>0.1675</v>
      </c>
      <c r="AC486" s="41" t="n">
        <f aca="false">P486-$H486</f>
        <v>-0.756</v>
      </c>
      <c r="AD486" s="41" t="n">
        <f aca="false">Q486-$H486</f>
        <v>0.0975000000000001</v>
      </c>
      <c r="AE486" s="41" t="n">
        <f aca="false">R486-$H486</f>
        <v>0.2025</v>
      </c>
      <c r="AF486" s="41" t="n">
        <f aca="false">S486-$H486</f>
        <v>-0.0924999999999998</v>
      </c>
      <c r="AG486" s="41"/>
    </row>
    <row r="487" customFormat="false" ht="12.75" hidden="false" customHeight="false" outlineLevel="0" collapsed="false">
      <c r="A487" s="39" t="n">
        <v>35992</v>
      </c>
      <c r="B487" s="40" t="s">
        <v>175</v>
      </c>
      <c r="C487" s="40" t="n">
        <f aca="false">IF(SWAPFIXED="FIXED",D487,D487-E487)</f>
        <v>0.23</v>
      </c>
      <c r="D487" s="40" t="n">
        <f aca="false">VLOOKUP($A487,SWAPLOOK,HLOOKUP(D$2,SWAPLOOK,2,FALSE()),FALSE())</f>
        <v>2.362</v>
      </c>
      <c r="E487" s="40" t="n">
        <f aca="false">VLOOKUP($A487,SWAPLOOK,HLOOKUP(E$2,SWAPLOOK,2,FALSE()),FALSE())</f>
        <v>2.132</v>
      </c>
      <c r="F487" s="40"/>
      <c r="G487" s="40"/>
      <c r="H487" s="40" t="n">
        <v>2.132</v>
      </c>
      <c r="I487" s="40" t="n">
        <v>2.1595</v>
      </c>
      <c r="J487" s="40" t="n">
        <v>2.032</v>
      </c>
      <c r="K487" s="40" t="n">
        <v>1.922</v>
      </c>
      <c r="L487" s="40" t="n">
        <v>1.732</v>
      </c>
      <c r="M487" s="40" t="n">
        <v>2.0345</v>
      </c>
      <c r="N487" s="40" t="n">
        <v>2.147</v>
      </c>
      <c r="O487" s="40" t="n">
        <v>2.362</v>
      </c>
      <c r="P487" s="40" t="n">
        <v>1.482</v>
      </c>
      <c r="Q487" s="40" t="n">
        <v>2.2345</v>
      </c>
      <c r="R487" s="40" t="n">
        <v>2.3345</v>
      </c>
      <c r="S487" s="40" t="n">
        <v>2.047</v>
      </c>
      <c r="T487" s="5" t="s">
        <v>233</v>
      </c>
      <c r="V487" s="41" t="n">
        <f aca="false">I487-$H487</f>
        <v>0.0275000000000003</v>
      </c>
      <c r="W487" s="41" t="n">
        <f aca="false">J487-$H487</f>
        <v>-0.1</v>
      </c>
      <c r="X487" s="41" t="n">
        <f aca="false">K487-$H487</f>
        <v>-0.21</v>
      </c>
      <c r="Y487" s="41" t="n">
        <f aca="false">L487-$H487</f>
        <v>-0.4</v>
      </c>
      <c r="Z487" s="41" t="n">
        <f aca="false">M487-$H487</f>
        <v>-0.0974999999999997</v>
      </c>
      <c r="AA487" s="41" t="n">
        <f aca="false">N487-$H487</f>
        <v>0.0150000000000001</v>
      </c>
      <c r="AB487" s="41" t="n">
        <f aca="false">O487-$H487</f>
        <v>0.23</v>
      </c>
      <c r="AC487" s="41" t="n">
        <f aca="false">P487-$H487</f>
        <v>-0.65</v>
      </c>
      <c r="AD487" s="41" t="n">
        <f aca="false">Q487-$H487</f>
        <v>0.1025</v>
      </c>
      <c r="AE487" s="41" t="n">
        <f aca="false">R487-$H487</f>
        <v>0.2025</v>
      </c>
      <c r="AF487" s="41" t="n">
        <f aca="false">S487-$H487</f>
        <v>-0.085</v>
      </c>
      <c r="AG487" s="41"/>
    </row>
    <row r="488" customFormat="false" ht="12.75" hidden="false" customHeight="false" outlineLevel="0" collapsed="false">
      <c r="A488" s="39" t="n">
        <v>35993</v>
      </c>
      <c r="B488" s="40" t="s">
        <v>175</v>
      </c>
      <c r="C488" s="40" t="n">
        <f aca="false">IF(SWAPFIXED="FIXED",D488,D488-E488)</f>
        <v>0.21</v>
      </c>
      <c r="D488" s="40" t="n">
        <f aca="false">VLOOKUP($A488,SWAPLOOK,HLOOKUP(D$2,SWAPLOOK,2,FALSE()),FALSE())</f>
        <v>2.375</v>
      </c>
      <c r="E488" s="40" t="n">
        <f aca="false">VLOOKUP($A488,SWAPLOOK,HLOOKUP(E$2,SWAPLOOK,2,FALSE()),FALSE())</f>
        <v>2.165</v>
      </c>
      <c r="F488" s="40"/>
      <c r="G488" s="40"/>
      <c r="H488" s="40" t="n">
        <v>2.165</v>
      </c>
      <c r="I488" s="40" t="n">
        <v>2.195</v>
      </c>
      <c r="J488" s="40" t="n">
        <v>2.06</v>
      </c>
      <c r="K488" s="40" t="n">
        <v>1.96</v>
      </c>
      <c r="L488" s="40" t="n">
        <v>1.755</v>
      </c>
      <c r="M488" s="40" t="n">
        <v>2.0575</v>
      </c>
      <c r="N488" s="40" t="n">
        <v>2.18</v>
      </c>
      <c r="O488" s="40" t="n">
        <v>2.375</v>
      </c>
      <c r="P488" s="40" t="n">
        <v>1.53</v>
      </c>
      <c r="Q488" s="40" t="n">
        <v>2.2675</v>
      </c>
      <c r="R488" s="40" t="n">
        <v>2.3675</v>
      </c>
      <c r="S488" s="40" t="n">
        <v>2.08</v>
      </c>
      <c r="T488" s="5" t="s">
        <v>233</v>
      </c>
      <c r="V488" s="41" t="n">
        <f aca="false">I488-$H488</f>
        <v>0.0299999999999998</v>
      </c>
      <c r="W488" s="41" t="n">
        <f aca="false">J488-$H488</f>
        <v>-0.105</v>
      </c>
      <c r="X488" s="41" t="n">
        <f aca="false">K488-$H488</f>
        <v>-0.205</v>
      </c>
      <c r="Y488" s="41" t="n">
        <f aca="false">L488-$H488</f>
        <v>-0.41</v>
      </c>
      <c r="Z488" s="41" t="n">
        <f aca="false">M488-$H488</f>
        <v>-0.1075</v>
      </c>
      <c r="AA488" s="41" t="n">
        <f aca="false">N488-$H488</f>
        <v>0.0150000000000001</v>
      </c>
      <c r="AB488" s="41" t="n">
        <f aca="false">O488-$H488</f>
        <v>0.21</v>
      </c>
      <c r="AC488" s="41" t="n">
        <f aca="false">P488-$H488</f>
        <v>-0.635</v>
      </c>
      <c r="AD488" s="41" t="n">
        <f aca="false">Q488-$H488</f>
        <v>0.1025</v>
      </c>
      <c r="AE488" s="41" t="n">
        <f aca="false">R488-$H488</f>
        <v>0.2025</v>
      </c>
      <c r="AF488" s="41" t="n">
        <f aca="false">S488-$H488</f>
        <v>-0.085</v>
      </c>
      <c r="AG488" s="41"/>
    </row>
    <row r="489" customFormat="false" ht="12.75" hidden="false" customHeight="false" outlineLevel="0" collapsed="false">
      <c r="A489" s="39" t="n">
        <v>35996</v>
      </c>
      <c r="B489" s="40" t="s">
        <v>175</v>
      </c>
      <c r="C489" s="40" t="n">
        <f aca="false">IF(SWAPFIXED="FIXED",D489,D489-E489)</f>
        <v>0.305</v>
      </c>
      <c r="D489" s="40" t="n">
        <f aca="false">VLOOKUP($A489,SWAPLOOK,HLOOKUP(D$2,SWAPLOOK,2,FALSE()),FALSE())</f>
        <v>2.4</v>
      </c>
      <c r="E489" s="40" t="n">
        <f aca="false">VLOOKUP($A489,SWAPLOOK,HLOOKUP(E$2,SWAPLOOK,2,FALSE()),FALSE())</f>
        <v>2.095</v>
      </c>
      <c r="F489" s="40"/>
      <c r="G489" s="40"/>
      <c r="H489" s="40" t="n">
        <v>2.095</v>
      </c>
      <c r="I489" s="40" t="n">
        <v>2.125</v>
      </c>
      <c r="J489" s="40" t="n">
        <v>2.02</v>
      </c>
      <c r="K489" s="40" t="n">
        <v>1.95</v>
      </c>
      <c r="L489" s="40" t="n">
        <v>1.745</v>
      </c>
      <c r="M489" s="40" t="n">
        <v>2.005</v>
      </c>
      <c r="N489" s="40" t="n">
        <v>2.115</v>
      </c>
      <c r="O489" s="40" t="n">
        <v>2.4</v>
      </c>
      <c r="P489" s="40" t="n">
        <v>1.545</v>
      </c>
      <c r="Q489" s="40" t="n">
        <v>2.215</v>
      </c>
      <c r="R489" s="40" t="n">
        <v>2.31</v>
      </c>
      <c r="S489" s="40" t="n">
        <v>2.025</v>
      </c>
      <c r="T489" s="5" t="s">
        <v>233</v>
      </c>
      <c r="V489" s="41" t="n">
        <f aca="false">I489-$H489</f>
        <v>0.0299999999999998</v>
      </c>
      <c r="W489" s="41" t="n">
        <f aca="false">J489-$H489</f>
        <v>-0.0750000000000002</v>
      </c>
      <c r="X489" s="41" t="n">
        <f aca="false">K489-$H489</f>
        <v>-0.145</v>
      </c>
      <c r="Y489" s="41" t="n">
        <f aca="false">L489-$H489</f>
        <v>-0.35</v>
      </c>
      <c r="Z489" s="41" t="n">
        <f aca="false">M489-$H489</f>
        <v>-0.0900000000000003</v>
      </c>
      <c r="AA489" s="41" t="n">
        <f aca="false">N489-$H489</f>
        <v>0.02</v>
      </c>
      <c r="AB489" s="41" t="n">
        <f aca="false">O489-$H489</f>
        <v>0.305</v>
      </c>
      <c r="AC489" s="41" t="n">
        <f aca="false">P489-$H489</f>
        <v>-0.55</v>
      </c>
      <c r="AD489" s="41" t="n">
        <f aca="false">Q489-$H489</f>
        <v>0.12</v>
      </c>
      <c r="AE489" s="41" t="n">
        <f aca="false">R489-$H489</f>
        <v>0.215</v>
      </c>
      <c r="AF489" s="41" t="n">
        <f aca="false">S489-$H489</f>
        <v>-0.0700000000000003</v>
      </c>
      <c r="AG489" s="41"/>
    </row>
    <row r="490" customFormat="false" ht="12.75" hidden="false" customHeight="false" outlineLevel="0" collapsed="false">
      <c r="A490" s="39" t="n">
        <v>35997</v>
      </c>
      <c r="B490" s="40" t="s">
        <v>175</v>
      </c>
      <c r="C490" s="40" t="n">
        <f aca="false">IF(SWAPFIXED="FIXED",D490,D490-E490)</f>
        <v>0.28</v>
      </c>
      <c r="D490" s="40" t="n">
        <f aca="false">VLOOKUP($A490,SWAPLOOK,HLOOKUP(D$2,SWAPLOOK,2,FALSE()),FALSE())</f>
        <v>2.231</v>
      </c>
      <c r="E490" s="40" t="n">
        <f aca="false">VLOOKUP($A490,SWAPLOOK,HLOOKUP(E$2,SWAPLOOK,2,FALSE()),FALSE())</f>
        <v>1.951</v>
      </c>
      <c r="F490" s="40"/>
      <c r="G490" s="40"/>
      <c r="H490" s="40" t="n">
        <v>1.951</v>
      </c>
      <c r="I490" s="40" t="n">
        <v>1.986</v>
      </c>
      <c r="J490" s="40" t="n">
        <v>1.8697</v>
      </c>
      <c r="K490" s="40" t="n">
        <v>1.8135</v>
      </c>
      <c r="L490" s="40" t="n">
        <v>1.631</v>
      </c>
      <c r="M490" s="40" t="n">
        <v>1.866</v>
      </c>
      <c r="N490" s="40" t="n">
        <v>1.971</v>
      </c>
      <c r="O490" s="40" t="n">
        <v>2.231</v>
      </c>
      <c r="P490" s="40" t="n">
        <v>1.471</v>
      </c>
      <c r="Q490" s="40" t="n">
        <v>2.086</v>
      </c>
      <c r="R490" s="40" t="n">
        <v>2.166</v>
      </c>
      <c r="S490" s="40" t="n">
        <v>1.8885</v>
      </c>
      <c r="T490" s="5" t="s">
        <v>233</v>
      </c>
      <c r="V490" s="41" t="n">
        <f aca="false">I490-$H490</f>
        <v>0.0349999999999999</v>
      </c>
      <c r="W490" s="41" t="n">
        <f aca="false">J490-$H490</f>
        <v>-0.0812999999999999</v>
      </c>
      <c r="X490" s="41" t="n">
        <f aca="false">K490-$H490</f>
        <v>-0.1375</v>
      </c>
      <c r="Y490" s="41" t="n">
        <f aca="false">L490-$H490</f>
        <v>-0.32</v>
      </c>
      <c r="Z490" s="41" t="n">
        <f aca="false">M490-$H490</f>
        <v>-0.085</v>
      </c>
      <c r="AA490" s="41" t="n">
        <f aca="false">N490-$H490</f>
        <v>0.02</v>
      </c>
      <c r="AB490" s="41" t="n">
        <f aca="false">O490-$H490</f>
        <v>0.28</v>
      </c>
      <c r="AC490" s="41" t="n">
        <f aca="false">P490-$H490</f>
        <v>-0.48</v>
      </c>
      <c r="AD490" s="41" t="n">
        <f aca="false">Q490-$H490</f>
        <v>0.135</v>
      </c>
      <c r="AE490" s="41" t="n">
        <f aca="false">R490-$H490</f>
        <v>0.215</v>
      </c>
      <c r="AF490" s="41" t="n">
        <f aca="false">S490-$H490</f>
        <v>-0.0625</v>
      </c>
      <c r="AG490" s="41"/>
    </row>
    <row r="491" customFormat="false" ht="12.75" hidden="false" customHeight="false" outlineLevel="0" collapsed="false">
      <c r="A491" s="39" t="n">
        <v>35998</v>
      </c>
      <c r="B491" s="40" t="s">
        <v>175</v>
      </c>
      <c r="C491" s="40" t="n">
        <f aca="false">IF(SWAPFIXED="FIXED",D491,D491-E491)</f>
        <v>0.2125</v>
      </c>
      <c r="D491" s="40" t="n">
        <f aca="false">VLOOKUP($A491,SWAPLOOK,HLOOKUP(D$2,SWAPLOOK,2,FALSE()),FALSE())</f>
        <v>2.1465</v>
      </c>
      <c r="E491" s="40" t="n">
        <f aca="false">VLOOKUP($A491,SWAPLOOK,HLOOKUP(E$2,SWAPLOOK,2,FALSE()),FALSE())</f>
        <v>1.934</v>
      </c>
      <c r="F491" s="40"/>
      <c r="G491" s="40"/>
      <c r="H491" s="40" t="n">
        <v>1.934</v>
      </c>
      <c r="I491" s="40" t="n">
        <v>1.969</v>
      </c>
      <c r="J491" s="40" t="n">
        <v>1.834</v>
      </c>
      <c r="K491" s="40" t="n">
        <v>1.7515</v>
      </c>
      <c r="L491" s="40" t="n">
        <v>1.599</v>
      </c>
      <c r="M491" s="40" t="n">
        <v>1.844</v>
      </c>
      <c r="N491" s="40" t="n">
        <v>1.954</v>
      </c>
      <c r="O491" s="40" t="n">
        <v>2.1465</v>
      </c>
      <c r="P491" s="40" t="n">
        <v>1.459</v>
      </c>
      <c r="Q491" s="40" t="n">
        <v>2.064</v>
      </c>
      <c r="R491" s="40" t="n">
        <v>2.159</v>
      </c>
      <c r="S491" s="40" t="n">
        <v>1.869</v>
      </c>
      <c r="T491" s="5" t="s">
        <v>233</v>
      </c>
      <c r="V491" s="41" t="n">
        <f aca="false">I491-$H491</f>
        <v>0.0349999999999999</v>
      </c>
      <c r="W491" s="41" t="n">
        <f aca="false">J491-$H491</f>
        <v>-0.1</v>
      </c>
      <c r="X491" s="41" t="n">
        <f aca="false">K491-$H491</f>
        <v>-0.1825</v>
      </c>
      <c r="Y491" s="41" t="n">
        <f aca="false">L491-$H491</f>
        <v>-0.335</v>
      </c>
      <c r="Z491" s="41" t="n">
        <f aca="false">M491-$H491</f>
        <v>-0.0900000000000001</v>
      </c>
      <c r="AA491" s="41" t="n">
        <f aca="false">N491-$H491</f>
        <v>0.02</v>
      </c>
      <c r="AB491" s="41" t="n">
        <f aca="false">O491-$H491</f>
        <v>0.2125</v>
      </c>
      <c r="AC491" s="41" t="n">
        <f aca="false">P491-$H491</f>
        <v>-0.475</v>
      </c>
      <c r="AD491" s="41" t="n">
        <f aca="false">Q491-$H491</f>
        <v>0.13</v>
      </c>
      <c r="AE491" s="41" t="n">
        <f aca="false">R491-$H491</f>
        <v>0.225</v>
      </c>
      <c r="AF491" s="41" t="n">
        <f aca="false">S491-$H491</f>
        <v>-0.065</v>
      </c>
      <c r="AG491" s="41"/>
    </row>
    <row r="492" customFormat="false" ht="12.75" hidden="false" customHeight="false" outlineLevel="0" collapsed="false">
      <c r="A492" s="39" t="n">
        <v>35999</v>
      </c>
      <c r="B492" s="40" t="s">
        <v>175</v>
      </c>
      <c r="C492" s="40" t="n">
        <f aca="false">IF(SWAPFIXED="FIXED",D492,D492-E492)</f>
        <v>0.2</v>
      </c>
      <c r="D492" s="40" t="n">
        <f aca="false">VLOOKUP($A492,SWAPLOOK,HLOOKUP(D$2,SWAPLOOK,2,FALSE()),FALSE())</f>
        <v>2.148</v>
      </c>
      <c r="E492" s="40" t="n">
        <f aca="false">VLOOKUP($A492,SWAPLOOK,HLOOKUP(E$2,SWAPLOOK,2,FALSE()),FALSE())</f>
        <v>1.948</v>
      </c>
      <c r="F492" s="40"/>
      <c r="G492" s="40"/>
      <c r="H492" s="40" t="n">
        <v>1.948</v>
      </c>
      <c r="I492" s="40" t="n">
        <v>1.983</v>
      </c>
      <c r="J492" s="40" t="n">
        <v>1.848</v>
      </c>
      <c r="K492" s="40" t="n">
        <v>1.7605</v>
      </c>
      <c r="L492" s="40" t="n">
        <v>1.648</v>
      </c>
      <c r="M492" s="40" t="n">
        <v>1.8555</v>
      </c>
      <c r="N492" s="40" t="n">
        <v>1.968</v>
      </c>
      <c r="O492" s="40" t="n">
        <v>2.148</v>
      </c>
      <c r="P492" s="40" t="n">
        <v>1.478</v>
      </c>
      <c r="Q492" s="40" t="n">
        <v>2.078</v>
      </c>
      <c r="R492" s="40" t="n">
        <v>2.173</v>
      </c>
      <c r="S492" s="40" t="n">
        <v>1.8805</v>
      </c>
      <c r="T492" s="5" t="s">
        <v>233</v>
      </c>
      <c r="V492" s="41" t="n">
        <f aca="false">I492-$H492</f>
        <v>0.0349999999999999</v>
      </c>
      <c r="W492" s="41" t="n">
        <f aca="false">J492-$H492</f>
        <v>-0.1</v>
      </c>
      <c r="X492" s="41" t="n">
        <f aca="false">K492-$H492</f>
        <v>-0.1875</v>
      </c>
      <c r="Y492" s="41" t="n">
        <f aca="false">L492-$H492</f>
        <v>-0.3</v>
      </c>
      <c r="Z492" s="41" t="n">
        <f aca="false">M492-$H492</f>
        <v>-0.0925</v>
      </c>
      <c r="AA492" s="41" t="n">
        <f aca="false">N492-$H492</f>
        <v>0.02</v>
      </c>
      <c r="AB492" s="41" t="n">
        <f aca="false">O492-$H492</f>
        <v>0.2</v>
      </c>
      <c r="AC492" s="41" t="n">
        <f aca="false">P492-$H492</f>
        <v>-0.47</v>
      </c>
      <c r="AD492" s="41" t="n">
        <f aca="false">Q492-$H492</f>
        <v>0.13</v>
      </c>
      <c r="AE492" s="41" t="n">
        <f aca="false">R492-$H492</f>
        <v>0.225</v>
      </c>
      <c r="AF492" s="41" t="n">
        <f aca="false">S492-$H492</f>
        <v>-0.0674999999999999</v>
      </c>
      <c r="AG492" s="41"/>
    </row>
    <row r="493" customFormat="false" ht="12.75" hidden="false" customHeight="false" outlineLevel="0" collapsed="false">
      <c r="A493" s="39" t="n">
        <v>36000</v>
      </c>
      <c r="B493" s="40" t="s">
        <v>175</v>
      </c>
      <c r="C493" s="40" t="n">
        <f aca="false">IF(SWAPFIXED="FIXED",D493,D493-E493)</f>
        <v>0.24</v>
      </c>
      <c r="D493" s="40" t="n">
        <f aca="false">VLOOKUP($A493,SWAPLOOK,HLOOKUP(D$2,SWAPLOOK,2,FALSE()),FALSE())</f>
        <v>2.271</v>
      </c>
      <c r="E493" s="40" t="n">
        <f aca="false">VLOOKUP($A493,SWAPLOOK,HLOOKUP(E$2,SWAPLOOK,2,FALSE()),FALSE())</f>
        <v>2.031</v>
      </c>
      <c r="F493" s="40"/>
      <c r="G493" s="40"/>
      <c r="H493" s="40" t="n">
        <v>2.031</v>
      </c>
      <c r="I493" s="40" t="n">
        <v>2.0635</v>
      </c>
      <c r="J493" s="40" t="n">
        <v>1.926</v>
      </c>
      <c r="K493" s="40" t="n">
        <v>1.841</v>
      </c>
      <c r="L493" s="40" t="n">
        <v>1.746</v>
      </c>
      <c r="M493" s="40" t="n">
        <v>1.936</v>
      </c>
      <c r="N493" s="40" t="n">
        <v>2.0535</v>
      </c>
      <c r="O493" s="40" t="n">
        <v>2.271</v>
      </c>
      <c r="P493" s="40" t="n">
        <v>1.501</v>
      </c>
      <c r="Q493" s="40" t="n">
        <v>2.1485</v>
      </c>
      <c r="R493" s="40" t="n">
        <v>2.256</v>
      </c>
      <c r="S493" s="40" t="n">
        <v>1.956</v>
      </c>
      <c r="T493" s="5" t="s">
        <v>233</v>
      </c>
      <c r="V493" s="41" t="n">
        <f aca="false">I493-$H493</f>
        <v>0.0325000000000002</v>
      </c>
      <c r="W493" s="41" t="n">
        <f aca="false">J493-$H493</f>
        <v>-0.105</v>
      </c>
      <c r="X493" s="41" t="n">
        <f aca="false">K493-$H493</f>
        <v>-0.19</v>
      </c>
      <c r="Y493" s="41" t="n">
        <f aca="false">L493-$H493</f>
        <v>-0.285</v>
      </c>
      <c r="Z493" s="41" t="n">
        <f aca="false">M493-$H493</f>
        <v>-0.095</v>
      </c>
      <c r="AA493" s="41" t="n">
        <f aca="false">N493-$H493</f>
        <v>0.0225</v>
      </c>
      <c r="AB493" s="41" t="n">
        <f aca="false">O493-$H493</f>
        <v>0.24</v>
      </c>
      <c r="AC493" s="41" t="n">
        <f aca="false">P493-$H493</f>
        <v>-0.53</v>
      </c>
      <c r="AD493" s="41" t="n">
        <f aca="false">Q493-$H493</f>
        <v>0.1175</v>
      </c>
      <c r="AE493" s="41" t="n">
        <f aca="false">R493-$H493</f>
        <v>0.225</v>
      </c>
      <c r="AF493" s="41" t="n">
        <f aca="false">S493-$H493</f>
        <v>-0.075</v>
      </c>
      <c r="AG493" s="41"/>
    </row>
    <row r="494" customFormat="false" ht="12.75" hidden="false" customHeight="false" outlineLevel="0" collapsed="false">
      <c r="A494" s="39" t="n">
        <v>36003</v>
      </c>
      <c r="B494" s="40" t="s">
        <v>175</v>
      </c>
      <c r="C494" s="40" t="n">
        <f aca="false">IF(SWAPFIXED="FIXED",D494,D494-E494)</f>
        <v>0.285</v>
      </c>
      <c r="D494" s="40" t="n">
        <f aca="false">VLOOKUP($A494,SWAPLOOK,HLOOKUP(D$2,SWAPLOOK,2,FALSE()),FALSE())</f>
        <v>2.25</v>
      </c>
      <c r="E494" s="40" t="n">
        <f aca="false">VLOOKUP($A494,SWAPLOOK,HLOOKUP(E$2,SWAPLOOK,2,FALSE()),FALSE())</f>
        <v>1.965</v>
      </c>
      <c r="F494" s="40"/>
      <c r="G494" s="40"/>
      <c r="H494" s="40" t="n">
        <v>1.965</v>
      </c>
      <c r="I494" s="40" t="n">
        <v>2.005</v>
      </c>
      <c r="J494" s="40" t="n">
        <v>1.8875</v>
      </c>
      <c r="K494" s="40" t="n">
        <v>1.8075</v>
      </c>
      <c r="L494" s="40" t="n">
        <v>1.735</v>
      </c>
      <c r="M494" s="40" t="n">
        <v>1.88</v>
      </c>
      <c r="N494" s="40" t="n">
        <v>1.9875</v>
      </c>
      <c r="O494" s="40" t="n">
        <v>2.25</v>
      </c>
      <c r="P494" s="40" t="n">
        <v>1.515</v>
      </c>
      <c r="Q494" s="40" t="n">
        <v>2.0825</v>
      </c>
      <c r="R494" s="40" t="n">
        <v>2.19</v>
      </c>
      <c r="S494" s="40" t="n">
        <v>1.8975</v>
      </c>
      <c r="T494" s="5" t="s">
        <v>233</v>
      </c>
      <c r="V494" s="41" t="n">
        <f aca="false">I494-$H494</f>
        <v>0.0399999999999998</v>
      </c>
      <c r="W494" s="41" t="n">
        <f aca="false">J494-$H494</f>
        <v>-0.0775000000000001</v>
      </c>
      <c r="X494" s="41" t="n">
        <f aca="false">K494-$H494</f>
        <v>-0.1575</v>
      </c>
      <c r="Y494" s="41" t="n">
        <f aca="false">L494-$H494</f>
        <v>-0.23</v>
      </c>
      <c r="Z494" s="41" t="n">
        <f aca="false">M494-$H494</f>
        <v>-0.0850000000000002</v>
      </c>
      <c r="AA494" s="41" t="n">
        <f aca="false">N494-$H494</f>
        <v>0.0225</v>
      </c>
      <c r="AB494" s="41" t="n">
        <f aca="false">O494-$H494</f>
        <v>0.285</v>
      </c>
      <c r="AC494" s="41" t="n">
        <f aca="false">P494-$H494</f>
        <v>-0.45</v>
      </c>
      <c r="AD494" s="41" t="n">
        <f aca="false">Q494-$H494</f>
        <v>0.1175</v>
      </c>
      <c r="AE494" s="41" t="n">
        <f aca="false">R494-$H494</f>
        <v>0.225</v>
      </c>
      <c r="AF494" s="41" t="n">
        <f aca="false">S494-$H494</f>
        <v>-0.0675000000000001</v>
      </c>
      <c r="AG494" s="41"/>
    </row>
    <row r="495" customFormat="false" ht="12.75" hidden="false" customHeight="false" outlineLevel="0" collapsed="false">
      <c r="A495" s="39" t="n">
        <v>36004</v>
      </c>
      <c r="B495" s="40" t="s">
        <v>175</v>
      </c>
      <c r="C495" s="40" t="n">
        <f aca="false">IF(SWAPFIXED="FIXED",D495,D495-E495)</f>
        <v>0.3</v>
      </c>
      <c r="D495" s="40" t="n">
        <f aca="false">VLOOKUP($A495,SWAPLOOK,HLOOKUP(D$2,SWAPLOOK,2,FALSE()),FALSE())</f>
        <v>2.252</v>
      </c>
      <c r="E495" s="40" t="n">
        <f aca="false">VLOOKUP($A495,SWAPLOOK,HLOOKUP(E$2,SWAPLOOK,2,FALSE()),FALSE())</f>
        <v>1.952</v>
      </c>
      <c r="F495" s="40"/>
      <c r="G495" s="40"/>
      <c r="H495" s="40" t="n">
        <v>1.952</v>
      </c>
      <c r="I495" s="40" t="n">
        <v>1.992</v>
      </c>
      <c r="J495" s="40" t="n">
        <v>1.8895</v>
      </c>
      <c r="K495" s="40" t="n">
        <v>1.817</v>
      </c>
      <c r="L495" s="40" t="n">
        <v>1.742</v>
      </c>
      <c r="M495" s="40" t="n">
        <v>1.867</v>
      </c>
      <c r="N495" s="40" t="n">
        <v>1.977</v>
      </c>
      <c r="O495" s="40" t="n">
        <v>2.252</v>
      </c>
      <c r="P495" s="40" t="n">
        <v>1.56</v>
      </c>
      <c r="Q495" s="40" t="n">
        <v>2.0745</v>
      </c>
      <c r="R495" s="40" t="n">
        <v>2.177</v>
      </c>
      <c r="S495" s="40" t="n">
        <v>1.912</v>
      </c>
      <c r="T495" s="5" t="s">
        <v>233</v>
      </c>
      <c r="V495" s="41" t="n">
        <f aca="false">I495-$H495</f>
        <v>0.04</v>
      </c>
      <c r="W495" s="41" t="n">
        <f aca="false">J495-$H495</f>
        <v>-0.0625</v>
      </c>
      <c r="X495" s="41" t="n">
        <f aca="false">K495-$H495</f>
        <v>-0.135</v>
      </c>
      <c r="Y495" s="41" t="n">
        <f aca="false">L495-$H495</f>
        <v>-0.21</v>
      </c>
      <c r="Z495" s="41" t="n">
        <f aca="false">M495-$H495</f>
        <v>-0.085</v>
      </c>
      <c r="AA495" s="41" t="n">
        <f aca="false">N495-$H495</f>
        <v>0.0249999999999999</v>
      </c>
      <c r="AB495" s="41" t="n">
        <f aca="false">O495-$H495</f>
        <v>0.3</v>
      </c>
      <c r="AC495" s="41" t="n">
        <f aca="false">P495-$H495</f>
        <v>-0.392</v>
      </c>
      <c r="AD495" s="41" t="n">
        <f aca="false">Q495-$H495</f>
        <v>0.1225</v>
      </c>
      <c r="AE495" s="41" t="n">
        <f aca="false">R495-$H495</f>
        <v>0.225</v>
      </c>
      <c r="AF495" s="41" t="n">
        <f aca="false">S495-$H495</f>
        <v>-0.04</v>
      </c>
      <c r="AG495" s="41"/>
    </row>
    <row r="496" customFormat="false" ht="12.75" hidden="false" customHeight="false" outlineLevel="0" collapsed="false">
      <c r="A496" s="39" t="n">
        <v>36005</v>
      </c>
      <c r="B496" s="40" t="s">
        <v>175</v>
      </c>
      <c r="C496" s="40" t="n">
        <f aca="false">IF(SWAPFIXED="FIXED",D496,D496-E496)</f>
        <v>0.31</v>
      </c>
      <c r="D496" s="40" t="n">
        <f aca="false">VLOOKUP($A496,SWAPLOOK,HLOOKUP(D$2,SWAPLOOK,2,FALSE()),FALSE())</f>
        <v>2.252</v>
      </c>
      <c r="E496" s="40" t="n">
        <f aca="false">VLOOKUP($A496,SWAPLOOK,HLOOKUP(E$2,SWAPLOOK,2,FALSE()),FALSE())</f>
        <v>1.942</v>
      </c>
      <c r="F496" s="40"/>
      <c r="G496" s="40" t="n">
        <v>1</v>
      </c>
      <c r="H496" s="40" t="n">
        <v>1.942</v>
      </c>
      <c r="I496" s="40" t="n">
        <v>1.9845</v>
      </c>
      <c r="J496" s="40" t="n">
        <v>1.907</v>
      </c>
      <c r="K496" s="40" t="n">
        <v>1.822</v>
      </c>
      <c r="L496" s="40" t="n">
        <v>1.747</v>
      </c>
      <c r="M496" s="40" t="n">
        <v>1.867</v>
      </c>
      <c r="N496" s="40" t="n">
        <v>1.9695</v>
      </c>
      <c r="O496" s="40" t="n">
        <v>2.252</v>
      </c>
      <c r="P496" s="40" t="n">
        <v>1.57</v>
      </c>
      <c r="Q496" s="40" t="n">
        <v>2.0695</v>
      </c>
      <c r="R496" s="40" t="n">
        <v>2.167</v>
      </c>
      <c r="S496" s="40" t="n">
        <v>1.912</v>
      </c>
      <c r="T496" s="5" t="s">
        <v>233</v>
      </c>
      <c r="V496" s="41" t="n">
        <f aca="false">I496-$H496</f>
        <v>0.0425</v>
      </c>
      <c r="W496" s="41" t="n">
        <f aca="false">J496-$H496</f>
        <v>-0.0349999999999999</v>
      </c>
      <c r="X496" s="41" t="n">
        <f aca="false">K496-$H496</f>
        <v>-0.12</v>
      </c>
      <c r="Y496" s="41" t="n">
        <f aca="false">L496-$H496</f>
        <v>-0.195</v>
      </c>
      <c r="Z496" s="41" t="n">
        <f aca="false">M496-$H496</f>
        <v>-0.075</v>
      </c>
      <c r="AA496" s="41" t="n">
        <f aca="false">N496-$H496</f>
        <v>0.0275000000000001</v>
      </c>
      <c r="AB496" s="41" t="n">
        <f aca="false">O496-$H496</f>
        <v>0.31</v>
      </c>
      <c r="AC496" s="41" t="n">
        <f aca="false">P496-$H496</f>
        <v>-0.372</v>
      </c>
      <c r="AD496" s="41" t="n">
        <f aca="false">Q496-$H496</f>
        <v>0.1275</v>
      </c>
      <c r="AE496" s="41" t="n">
        <f aca="false">R496-$H496</f>
        <v>0.225</v>
      </c>
      <c r="AF496" s="41" t="n">
        <f aca="false">S496-$H496</f>
        <v>-0.03</v>
      </c>
      <c r="AG496" s="41"/>
    </row>
    <row r="497" customFormat="false" ht="12.75" hidden="false" customHeight="false" outlineLevel="0" collapsed="false">
      <c r="A497" s="39" t="n">
        <v>36006</v>
      </c>
      <c r="B497" s="40" t="s">
        <v>176</v>
      </c>
      <c r="C497" s="40" t="n">
        <f aca="false">IF(SWAPFIXED="FIXED",D497,D497-E497)</f>
        <v>0.2425</v>
      </c>
      <c r="D497" s="40" t="n">
        <f aca="false">VLOOKUP($A497,SWAPLOOK,HLOOKUP(D$2,SWAPLOOK,2,FALSE()),FALSE())</f>
        <v>2.1485</v>
      </c>
      <c r="E497" s="40" t="n">
        <f aca="false">VLOOKUP($A497,SWAPLOOK,HLOOKUP(E$2,SWAPLOOK,2,FALSE()),FALSE())</f>
        <v>1.906</v>
      </c>
      <c r="F497" s="40"/>
      <c r="G497" s="40"/>
      <c r="H497" s="40" t="n">
        <v>1.906</v>
      </c>
      <c r="I497" s="40" t="n">
        <v>1.946</v>
      </c>
      <c r="J497" s="40" t="n">
        <v>1.806</v>
      </c>
      <c r="K497" s="40" t="n">
        <v>1.736</v>
      </c>
      <c r="L497" s="40" t="n">
        <v>1.6385</v>
      </c>
      <c r="M497" s="40" t="n">
        <v>1.806</v>
      </c>
      <c r="N497" s="40" t="n">
        <v>1.921</v>
      </c>
      <c r="O497" s="40" t="n">
        <v>2.1485</v>
      </c>
      <c r="P497" s="40" t="n">
        <v>1.238</v>
      </c>
      <c r="Q497" s="40" t="n">
        <v>2.0135</v>
      </c>
      <c r="R497" s="40" t="n">
        <v>2.111</v>
      </c>
      <c r="S497" s="40" t="n">
        <v>1.836</v>
      </c>
      <c r="T497" s="5" t="s">
        <v>233</v>
      </c>
      <c r="V497" s="41" t="n">
        <f aca="false">I497-$H497</f>
        <v>0.04</v>
      </c>
      <c r="W497" s="41" t="n">
        <f aca="false">J497-$H497</f>
        <v>-0.1</v>
      </c>
      <c r="X497" s="41" t="n">
        <f aca="false">K497-$H497</f>
        <v>-0.17</v>
      </c>
      <c r="Y497" s="41" t="n">
        <f aca="false">L497-$H497</f>
        <v>-0.2675</v>
      </c>
      <c r="Z497" s="41" t="n">
        <f aca="false">M497-$H497</f>
        <v>-0.1</v>
      </c>
      <c r="AA497" s="41" t="n">
        <f aca="false">N497-$H497</f>
        <v>0.0149999999999999</v>
      </c>
      <c r="AB497" s="41" t="n">
        <f aca="false">O497-$H497</f>
        <v>0.2425</v>
      </c>
      <c r="AC497" s="41" t="n">
        <f aca="false">P497-$H497</f>
        <v>-0.668</v>
      </c>
      <c r="AD497" s="41" t="n">
        <f aca="false">Q497-$H497</f>
        <v>0.1075</v>
      </c>
      <c r="AE497" s="41" t="n">
        <f aca="false">R497-$H497</f>
        <v>0.205</v>
      </c>
      <c r="AF497" s="41" t="n">
        <f aca="false">S497-$H497</f>
        <v>-0.0700000000000001</v>
      </c>
      <c r="AG497" s="41"/>
    </row>
    <row r="498" customFormat="false" ht="12.75" hidden="false" customHeight="false" outlineLevel="0" collapsed="false">
      <c r="A498" s="39" t="n">
        <v>36007</v>
      </c>
      <c r="B498" s="40" t="s">
        <v>176</v>
      </c>
      <c r="C498" s="40" t="n">
        <f aca="false">IF(SWAPFIXED="FIXED",D498,D498-E498)</f>
        <v>0.2575</v>
      </c>
      <c r="D498" s="40" t="n">
        <f aca="false">VLOOKUP($A498,SWAPLOOK,HLOOKUP(D$2,SWAPLOOK,2,FALSE()),FALSE())</f>
        <v>2.1015</v>
      </c>
      <c r="E498" s="40" t="n">
        <f aca="false">VLOOKUP($A498,SWAPLOOK,HLOOKUP(E$2,SWAPLOOK,2,FALSE()),FALSE())</f>
        <v>1.844</v>
      </c>
      <c r="F498" s="40"/>
      <c r="G498" s="40"/>
      <c r="H498" s="40" t="n">
        <v>1.844</v>
      </c>
      <c r="I498" s="40" t="n">
        <v>1.8815</v>
      </c>
      <c r="J498" s="40" t="n">
        <v>1.769</v>
      </c>
      <c r="K498" s="40" t="n">
        <v>1.689</v>
      </c>
      <c r="L498" s="40" t="n">
        <v>1.584</v>
      </c>
      <c r="M498" s="40" t="n">
        <v>1.749</v>
      </c>
      <c r="N498" s="40" t="n">
        <v>1.8615</v>
      </c>
      <c r="O498" s="40" t="n">
        <v>2.1015</v>
      </c>
      <c r="P498" s="40" t="n">
        <v>1.45</v>
      </c>
      <c r="Q498" s="40" t="n">
        <v>1.9515</v>
      </c>
      <c r="R498" s="40" t="n">
        <v>2.049</v>
      </c>
      <c r="S498" s="40" t="n">
        <v>1.774</v>
      </c>
      <c r="T498" s="5" t="s">
        <v>233</v>
      </c>
      <c r="V498" s="41" t="n">
        <f aca="false">I498-$H498</f>
        <v>0.0375000000000001</v>
      </c>
      <c r="W498" s="41" t="n">
        <f aca="false">J498-$H498</f>
        <v>-0.075</v>
      </c>
      <c r="X498" s="41" t="n">
        <f aca="false">K498-$H498</f>
        <v>-0.155</v>
      </c>
      <c r="Y498" s="41" t="n">
        <f aca="false">L498-$H498</f>
        <v>-0.26</v>
      </c>
      <c r="Z498" s="41" t="n">
        <f aca="false">M498-$H498</f>
        <v>-0.095</v>
      </c>
      <c r="AA498" s="41" t="n">
        <f aca="false">N498-$H498</f>
        <v>0.0175000000000001</v>
      </c>
      <c r="AB498" s="41" t="n">
        <f aca="false">O498-$H498</f>
        <v>0.2575</v>
      </c>
      <c r="AC498" s="41" t="n">
        <f aca="false">P498-$H498</f>
        <v>-0.394</v>
      </c>
      <c r="AD498" s="41" t="n">
        <f aca="false">Q498-$H498</f>
        <v>0.1075</v>
      </c>
      <c r="AE498" s="41" t="n">
        <f aca="false">R498-$H498</f>
        <v>0.205</v>
      </c>
      <c r="AF498" s="41" t="n">
        <f aca="false">S498-$H498</f>
        <v>-0.0700000000000001</v>
      </c>
      <c r="AG498" s="41"/>
    </row>
    <row r="499" customFormat="false" ht="12.75" hidden="false" customHeight="false" outlineLevel="0" collapsed="false">
      <c r="A499" s="39" t="n">
        <v>36010</v>
      </c>
      <c r="B499" s="40" t="s">
        <v>176</v>
      </c>
      <c r="C499" s="40" t="n">
        <f aca="false">IF(SWAPFIXED="FIXED",D499,D499-E499)</f>
        <v>0.305</v>
      </c>
      <c r="D499" s="40" t="n">
        <f aca="false">VLOOKUP($A499,SWAPLOOK,HLOOKUP(D$2,SWAPLOOK,2,FALSE()),FALSE())</f>
        <v>2.174</v>
      </c>
      <c r="E499" s="40" t="n">
        <f aca="false">VLOOKUP($A499,SWAPLOOK,HLOOKUP(E$2,SWAPLOOK,2,FALSE()),FALSE())</f>
        <v>1.869</v>
      </c>
      <c r="F499" s="40"/>
      <c r="G499" s="40"/>
      <c r="H499" s="40" t="n">
        <v>1.869</v>
      </c>
      <c r="I499" s="40" t="n">
        <v>1.909</v>
      </c>
      <c r="J499" s="40" t="n">
        <v>1.7865</v>
      </c>
      <c r="K499" s="40" t="n">
        <v>1.719</v>
      </c>
      <c r="L499" s="40" t="n">
        <v>1.614</v>
      </c>
      <c r="M499" s="40" t="n">
        <v>1.774</v>
      </c>
      <c r="N499" s="40" t="n">
        <v>1.889</v>
      </c>
      <c r="O499" s="40" t="n">
        <v>2.174</v>
      </c>
      <c r="P499" s="40" t="n">
        <v>1.383</v>
      </c>
      <c r="Q499" s="40" t="n">
        <v>1.9765</v>
      </c>
      <c r="R499" s="40" t="n">
        <v>2.074</v>
      </c>
      <c r="S499" s="40" t="n">
        <v>1.794</v>
      </c>
      <c r="T499" s="5" t="s">
        <v>233</v>
      </c>
      <c r="V499" s="41" t="n">
        <f aca="false">I499-$H499</f>
        <v>0.04</v>
      </c>
      <c r="W499" s="41" t="n">
        <f aca="false">J499-$H499</f>
        <v>-0.0825</v>
      </c>
      <c r="X499" s="41" t="n">
        <f aca="false">K499-$H499</f>
        <v>-0.15</v>
      </c>
      <c r="Y499" s="41" t="n">
        <f aca="false">L499-$H499</f>
        <v>-0.255</v>
      </c>
      <c r="Z499" s="41" t="n">
        <f aca="false">M499-$H499</f>
        <v>-0.095</v>
      </c>
      <c r="AA499" s="41" t="n">
        <f aca="false">N499-$H499</f>
        <v>0.02</v>
      </c>
      <c r="AB499" s="41" t="n">
        <f aca="false">O499-$H499</f>
        <v>0.305</v>
      </c>
      <c r="AC499" s="41" t="n">
        <f aca="false">P499-$H499</f>
        <v>-0.486</v>
      </c>
      <c r="AD499" s="41" t="n">
        <f aca="false">Q499-$H499</f>
        <v>0.1075</v>
      </c>
      <c r="AE499" s="41" t="n">
        <f aca="false">R499-$H499</f>
        <v>0.205</v>
      </c>
      <c r="AF499" s="41" t="n">
        <f aca="false">S499-$H499</f>
        <v>-0.075</v>
      </c>
      <c r="AG499" s="41"/>
    </row>
    <row r="500" customFormat="false" ht="12.75" hidden="false" customHeight="false" outlineLevel="0" collapsed="false">
      <c r="A500" s="39" t="n">
        <v>36011</v>
      </c>
      <c r="B500" s="40" t="s">
        <v>176</v>
      </c>
      <c r="C500" s="40" t="n">
        <f aca="false">IF(SWAPFIXED="FIXED",D500,D500-E500)</f>
        <v>0.285</v>
      </c>
      <c r="D500" s="40" t="n">
        <f aca="false">VLOOKUP($A500,SWAPLOOK,HLOOKUP(D$2,SWAPLOOK,2,FALSE()),FALSE())</f>
        <v>2.18</v>
      </c>
      <c r="E500" s="40" t="n">
        <f aca="false">VLOOKUP($A500,SWAPLOOK,HLOOKUP(E$2,SWAPLOOK,2,FALSE()),FALSE())</f>
        <v>1.895</v>
      </c>
      <c r="F500" s="40"/>
      <c r="G500" s="40"/>
      <c r="H500" s="40" t="n">
        <v>1.895</v>
      </c>
      <c r="I500" s="40" t="n">
        <v>1.94</v>
      </c>
      <c r="J500" s="40" t="n">
        <v>1.8</v>
      </c>
      <c r="K500" s="40" t="n">
        <v>1.74</v>
      </c>
      <c r="L500" s="40" t="n">
        <v>1.645</v>
      </c>
      <c r="M500" s="40" t="n">
        <v>1.795</v>
      </c>
      <c r="N500" s="40" t="n">
        <v>1.915</v>
      </c>
      <c r="O500" s="40" t="n">
        <v>2.18</v>
      </c>
      <c r="P500" s="40" t="n">
        <v>1.379</v>
      </c>
      <c r="Q500" s="40" t="n">
        <v>2.0025</v>
      </c>
      <c r="R500" s="40" t="n">
        <v>2.095</v>
      </c>
      <c r="S500" s="40" t="n">
        <v>1.815</v>
      </c>
      <c r="T500" s="5" t="s">
        <v>233</v>
      </c>
      <c r="V500" s="41" t="n">
        <f aca="false">I500-$H500</f>
        <v>0.0449999999999999</v>
      </c>
      <c r="W500" s="41" t="n">
        <f aca="false">J500-$H500</f>
        <v>-0.095</v>
      </c>
      <c r="X500" s="41" t="n">
        <f aca="false">K500-$H500</f>
        <v>-0.155</v>
      </c>
      <c r="Y500" s="41" t="n">
        <f aca="false">L500-$H500</f>
        <v>-0.25</v>
      </c>
      <c r="Z500" s="41" t="n">
        <f aca="false">M500-$H500</f>
        <v>-0.1</v>
      </c>
      <c r="AA500" s="41" t="n">
        <f aca="false">N500-$H500</f>
        <v>0.02</v>
      </c>
      <c r="AB500" s="41" t="n">
        <f aca="false">O500-$H500</f>
        <v>0.285</v>
      </c>
      <c r="AC500" s="41" t="n">
        <f aca="false">P500-$H500</f>
        <v>-0.516</v>
      </c>
      <c r="AD500" s="41" t="n">
        <f aca="false">Q500-$H500</f>
        <v>0.1075</v>
      </c>
      <c r="AE500" s="41" t="n">
        <f aca="false">R500-$H500</f>
        <v>0.2</v>
      </c>
      <c r="AF500" s="41" t="n">
        <f aca="false">S500-$H500</f>
        <v>-0.0800000000000001</v>
      </c>
      <c r="AG500" s="41"/>
    </row>
    <row r="501" customFormat="false" ht="12.75" hidden="false" customHeight="false" outlineLevel="0" collapsed="false">
      <c r="A501" s="39" t="n">
        <v>36012</v>
      </c>
      <c r="B501" s="40" t="s">
        <v>176</v>
      </c>
      <c r="C501" s="40" t="n">
        <f aca="false">IF(SWAPFIXED="FIXED",D501,D501-E501)</f>
        <v>0.295</v>
      </c>
      <c r="D501" s="40" t="n">
        <f aca="false">VLOOKUP($A501,SWAPLOOK,HLOOKUP(D$2,SWAPLOOK,2,FALSE()),FALSE())</f>
        <v>2.168</v>
      </c>
      <c r="E501" s="40" t="n">
        <f aca="false">VLOOKUP($A501,SWAPLOOK,HLOOKUP(E$2,SWAPLOOK,2,FALSE()),FALSE())</f>
        <v>1.873</v>
      </c>
      <c r="F501" s="40"/>
      <c r="G501" s="40"/>
      <c r="H501" s="40" t="n">
        <v>1.873</v>
      </c>
      <c r="I501" s="40" t="n">
        <v>1.923</v>
      </c>
      <c r="J501" s="40" t="n">
        <v>1.783</v>
      </c>
      <c r="K501" s="40" t="n">
        <v>1.723</v>
      </c>
      <c r="L501" s="40" t="n">
        <v>1.623</v>
      </c>
      <c r="M501" s="40" t="n">
        <v>1.7755</v>
      </c>
      <c r="N501" s="40" t="n">
        <v>1.893</v>
      </c>
      <c r="O501" s="40" t="n">
        <v>2.168</v>
      </c>
      <c r="P501" s="40" t="n">
        <v>1.38</v>
      </c>
      <c r="Q501" s="40" t="n">
        <v>1.9805</v>
      </c>
      <c r="R501" s="40" t="n">
        <v>2.073</v>
      </c>
      <c r="S501" s="40" t="n">
        <v>1.7905</v>
      </c>
      <c r="T501" s="5" t="s">
        <v>233</v>
      </c>
      <c r="V501" s="41" t="n">
        <f aca="false">I501-$H501</f>
        <v>0.05</v>
      </c>
      <c r="W501" s="41" t="n">
        <f aca="false">J501-$H501</f>
        <v>-0.0900000000000001</v>
      </c>
      <c r="X501" s="41" t="n">
        <f aca="false">K501-$H501</f>
        <v>-0.15</v>
      </c>
      <c r="Y501" s="41" t="n">
        <f aca="false">L501-$H501</f>
        <v>-0.25</v>
      </c>
      <c r="Z501" s="41" t="n">
        <f aca="false">M501-$H501</f>
        <v>-0.0974999999999999</v>
      </c>
      <c r="AA501" s="41" t="n">
        <f aca="false">N501-$H501</f>
        <v>0.02</v>
      </c>
      <c r="AB501" s="41" t="n">
        <f aca="false">O501-$H501</f>
        <v>0.295</v>
      </c>
      <c r="AC501" s="41" t="n">
        <f aca="false">P501-$H501</f>
        <v>-0.493</v>
      </c>
      <c r="AD501" s="41" t="n">
        <f aca="false">Q501-$H501</f>
        <v>0.1075</v>
      </c>
      <c r="AE501" s="41" t="n">
        <f aca="false">R501-$H501</f>
        <v>0.2</v>
      </c>
      <c r="AF501" s="41" t="n">
        <f aca="false">S501-$H501</f>
        <v>-0.0825</v>
      </c>
      <c r="AG501" s="41"/>
    </row>
    <row r="502" customFormat="false" ht="12.75" hidden="false" customHeight="false" outlineLevel="0" collapsed="false">
      <c r="A502" s="39" t="n">
        <v>36013</v>
      </c>
      <c r="B502" s="40" t="s">
        <v>176</v>
      </c>
      <c r="C502" s="40" t="n">
        <f aca="false">IF(SWAPFIXED="FIXED",D502,D502-E502)</f>
        <v>0.295</v>
      </c>
      <c r="D502" s="40" t="n">
        <f aca="false">VLOOKUP($A502,SWAPLOOK,HLOOKUP(D$2,SWAPLOOK,2,FALSE()),FALSE())</f>
        <v>2.126</v>
      </c>
      <c r="E502" s="40" t="n">
        <f aca="false">VLOOKUP($A502,SWAPLOOK,HLOOKUP(E$2,SWAPLOOK,2,FALSE()),FALSE())</f>
        <v>1.831</v>
      </c>
      <c r="F502" s="40"/>
      <c r="G502" s="40"/>
      <c r="H502" s="40" t="n">
        <v>1.831</v>
      </c>
      <c r="I502" s="40" t="n">
        <v>1.8785</v>
      </c>
      <c r="J502" s="40" t="n">
        <v>1.741</v>
      </c>
      <c r="K502" s="40" t="n">
        <v>1.681</v>
      </c>
      <c r="L502" s="40" t="n">
        <v>1.591</v>
      </c>
      <c r="M502" s="40" t="n">
        <v>1.736</v>
      </c>
      <c r="N502" s="40" t="n">
        <v>1.8535</v>
      </c>
      <c r="O502" s="40" t="n">
        <v>2.126</v>
      </c>
      <c r="P502" s="40" t="n">
        <v>1.44</v>
      </c>
      <c r="Q502" s="40" t="n">
        <v>1.9435</v>
      </c>
      <c r="R502" s="40" t="n">
        <v>2.041</v>
      </c>
      <c r="S502" s="40" t="n">
        <v>1.771</v>
      </c>
      <c r="T502" s="5" t="s">
        <v>233</v>
      </c>
      <c r="V502" s="41" t="n">
        <f aca="false">I502-$H502</f>
        <v>0.0475000000000001</v>
      </c>
      <c r="W502" s="41" t="n">
        <f aca="false">J502-$H502</f>
        <v>-0.0900000000000001</v>
      </c>
      <c r="X502" s="41" t="n">
        <f aca="false">K502-$H502</f>
        <v>-0.15</v>
      </c>
      <c r="Y502" s="41" t="n">
        <f aca="false">L502-$H502</f>
        <v>-0.24</v>
      </c>
      <c r="Z502" s="41" t="n">
        <f aca="false">M502-$H502</f>
        <v>-0.095</v>
      </c>
      <c r="AA502" s="41" t="n">
        <f aca="false">N502-$H502</f>
        <v>0.0225</v>
      </c>
      <c r="AB502" s="41" t="n">
        <f aca="false">O502-$H502</f>
        <v>0.295</v>
      </c>
      <c r="AC502" s="41" t="n">
        <f aca="false">P502-$H502</f>
        <v>-0.391</v>
      </c>
      <c r="AD502" s="41" t="n">
        <f aca="false">Q502-$H502</f>
        <v>0.1125</v>
      </c>
      <c r="AE502" s="41" t="n">
        <f aca="false">R502-$H502</f>
        <v>0.21</v>
      </c>
      <c r="AF502" s="41" t="n">
        <f aca="false">S502-$H502</f>
        <v>-0.0600000000000001</v>
      </c>
      <c r="AG502" s="41"/>
    </row>
    <row r="503" customFormat="false" ht="12.75" hidden="false" customHeight="false" outlineLevel="0" collapsed="false">
      <c r="A503" s="39" t="n">
        <v>36014</v>
      </c>
      <c r="B503" s="40" t="s">
        <v>176</v>
      </c>
      <c r="C503" s="40" t="n">
        <f aca="false">IF(SWAPFIXED="FIXED",D503,D503-E503)</f>
        <v>0.295</v>
      </c>
      <c r="D503" s="40" t="n">
        <f aca="false">VLOOKUP($A503,SWAPLOOK,HLOOKUP(D$2,SWAPLOOK,2,FALSE()),FALSE())</f>
        <v>2.128</v>
      </c>
      <c r="E503" s="40" t="n">
        <f aca="false">VLOOKUP($A503,SWAPLOOK,HLOOKUP(E$2,SWAPLOOK,2,FALSE()),FALSE())</f>
        <v>1.833</v>
      </c>
      <c r="F503" s="40"/>
      <c r="G503" s="40"/>
      <c r="H503" s="40" t="n">
        <v>1.833</v>
      </c>
      <c r="I503" s="40" t="n">
        <v>1.8805</v>
      </c>
      <c r="J503" s="40" t="n">
        <v>1.743</v>
      </c>
      <c r="K503" s="40" t="n">
        <v>1.683</v>
      </c>
      <c r="L503" s="40" t="n">
        <v>1.583</v>
      </c>
      <c r="M503" s="40" t="n">
        <v>1.738</v>
      </c>
      <c r="N503" s="40" t="n">
        <v>1.8555</v>
      </c>
      <c r="O503" s="40" t="n">
        <v>2.128</v>
      </c>
      <c r="P503" s="40" t="n">
        <v>1.42</v>
      </c>
      <c r="Q503" s="40" t="n">
        <v>1.9455</v>
      </c>
      <c r="R503" s="40" t="n">
        <v>2.043</v>
      </c>
      <c r="S503" s="40" t="n">
        <v>1.783</v>
      </c>
      <c r="T503" s="5" t="s">
        <v>233</v>
      </c>
      <c r="V503" s="41" t="n">
        <f aca="false">I503-$H503</f>
        <v>0.0475000000000001</v>
      </c>
      <c r="W503" s="41" t="n">
        <f aca="false">J503-$H503</f>
        <v>-0.0900000000000001</v>
      </c>
      <c r="X503" s="41" t="n">
        <f aca="false">K503-$H503</f>
        <v>-0.15</v>
      </c>
      <c r="Y503" s="41" t="n">
        <f aca="false">L503-$H503</f>
        <v>-0.25</v>
      </c>
      <c r="Z503" s="41" t="n">
        <f aca="false">M503-$H503</f>
        <v>-0.095</v>
      </c>
      <c r="AA503" s="41" t="n">
        <f aca="false">N503-$H503</f>
        <v>0.0225</v>
      </c>
      <c r="AB503" s="41" t="n">
        <f aca="false">O503-$H503</f>
        <v>0.295</v>
      </c>
      <c r="AC503" s="41" t="n">
        <f aca="false">P503-$H503</f>
        <v>-0.413</v>
      </c>
      <c r="AD503" s="41" t="n">
        <f aca="false">Q503-$H503</f>
        <v>0.1125</v>
      </c>
      <c r="AE503" s="41" t="n">
        <f aca="false">R503-$H503</f>
        <v>0.21</v>
      </c>
      <c r="AF503" s="41" t="n">
        <f aca="false">S503-$H503</f>
        <v>-0.05</v>
      </c>
      <c r="AG503" s="41"/>
    </row>
    <row r="504" customFormat="false" ht="12.75" hidden="false" customHeight="false" outlineLevel="0" collapsed="false">
      <c r="A504" s="39" t="n">
        <v>36017</v>
      </c>
      <c r="B504" s="40" t="s">
        <v>176</v>
      </c>
      <c r="C504" s="40" t="n">
        <f aca="false">IF(SWAPFIXED="FIXED",D504,D504-E504)</f>
        <v>0.33</v>
      </c>
      <c r="D504" s="40" t="n">
        <f aca="false">VLOOKUP($A504,SWAPLOOK,HLOOKUP(D$2,SWAPLOOK,2,FALSE()),FALSE())</f>
        <v>2.225</v>
      </c>
      <c r="E504" s="40" t="n">
        <f aca="false">VLOOKUP($A504,SWAPLOOK,HLOOKUP(E$2,SWAPLOOK,2,FALSE()),FALSE())</f>
        <v>1.895</v>
      </c>
      <c r="F504" s="40"/>
      <c r="G504" s="40"/>
      <c r="H504" s="40" t="n">
        <v>1.895</v>
      </c>
      <c r="I504" s="40" t="n">
        <v>1.9375</v>
      </c>
      <c r="J504" s="40" t="n">
        <v>1.7975</v>
      </c>
      <c r="K504" s="40" t="n">
        <v>1.745</v>
      </c>
      <c r="L504" s="40" t="n">
        <v>1.655</v>
      </c>
      <c r="M504" s="40" t="n">
        <v>1.7975</v>
      </c>
      <c r="N504" s="40" t="n">
        <v>1.9125</v>
      </c>
      <c r="O504" s="40" t="n">
        <v>2.225</v>
      </c>
      <c r="P504" s="40" t="n">
        <v>1.445</v>
      </c>
      <c r="Q504" s="40" t="n">
        <v>2.0075</v>
      </c>
      <c r="R504" s="40" t="n">
        <v>2.105</v>
      </c>
      <c r="S504" s="40" t="n">
        <v>1.835</v>
      </c>
      <c r="T504" s="5" t="s">
        <v>233</v>
      </c>
      <c r="V504" s="41" t="n">
        <f aca="false">I504-$H504</f>
        <v>0.0425</v>
      </c>
      <c r="W504" s="41" t="n">
        <f aca="false">J504-$H504</f>
        <v>-0.0974999999999999</v>
      </c>
      <c r="X504" s="41" t="n">
        <f aca="false">K504-$H504</f>
        <v>-0.15</v>
      </c>
      <c r="Y504" s="41" t="n">
        <f aca="false">L504-$H504</f>
        <v>-0.24</v>
      </c>
      <c r="Z504" s="41" t="n">
        <f aca="false">M504-$H504</f>
        <v>-0.0974999999999999</v>
      </c>
      <c r="AA504" s="41" t="n">
        <f aca="false">N504-$H504</f>
        <v>0.0175000000000001</v>
      </c>
      <c r="AB504" s="41" t="n">
        <f aca="false">O504-$H504</f>
        <v>0.33</v>
      </c>
      <c r="AC504" s="41" t="n">
        <f aca="false">P504-$H504</f>
        <v>-0.45</v>
      </c>
      <c r="AD504" s="41" t="n">
        <f aca="false">Q504-$H504</f>
        <v>0.1125</v>
      </c>
      <c r="AE504" s="41" t="n">
        <f aca="false">R504-$H504</f>
        <v>0.21</v>
      </c>
      <c r="AF504" s="41" t="n">
        <f aca="false">S504-$H504</f>
        <v>-0.0600000000000001</v>
      </c>
      <c r="AG504" s="41"/>
    </row>
    <row r="505" customFormat="false" ht="12.75" hidden="false" customHeight="false" outlineLevel="0" collapsed="false">
      <c r="A505" s="39" t="n">
        <v>36018</v>
      </c>
      <c r="B505" s="40" t="s">
        <v>176</v>
      </c>
      <c r="C505" s="40" t="n">
        <f aca="false">IF(SWAPFIXED="FIXED",D505,D505-E505)</f>
        <v>0.32</v>
      </c>
      <c r="D505" s="40" t="n">
        <f aca="false">VLOOKUP($A505,SWAPLOOK,HLOOKUP(D$2,SWAPLOOK,2,FALSE()),FALSE())</f>
        <v>2.132</v>
      </c>
      <c r="E505" s="40" t="n">
        <f aca="false">VLOOKUP($A505,SWAPLOOK,HLOOKUP(E$2,SWAPLOOK,2,FALSE()),FALSE())</f>
        <v>1.812</v>
      </c>
      <c r="F505" s="40"/>
      <c r="G505" s="40"/>
      <c r="H505" s="40" t="n">
        <v>1.812</v>
      </c>
      <c r="I505" s="40" t="n">
        <v>1.862</v>
      </c>
      <c r="J505" s="40" t="n">
        <v>1.727</v>
      </c>
      <c r="K505" s="40" t="n">
        <v>1.672</v>
      </c>
      <c r="L505" s="40" t="n">
        <v>1.567</v>
      </c>
      <c r="M505" s="40" t="n">
        <v>1.717</v>
      </c>
      <c r="N505" s="40" t="n">
        <v>1.827</v>
      </c>
      <c r="O505" s="40" t="n">
        <v>2.132</v>
      </c>
      <c r="P505" s="40" t="n">
        <v>1.43</v>
      </c>
      <c r="Q505" s="40" t="n">
        <v>1.9245</v>
      </c>
      <c r="R505" s="40" t="n">
        <v>2.017</v>
      </c>
      <c r="S505" s="40" t="n">
        <v>1.752</v>
      </c>
      <c r="T505" s="5" t="s">
        <v>233</v>
      </c>
      <c r="V505" s="41" t="n">
        <f aca="false">I505-$H505</f>
        <v>0.05</v>
      </c>
      <c r="W505" s="41" t="n">
        <f aca="false">J505-$H505</f>
        <v>-0.085</v>
      </c>
      <c r="X505" s="41" t="n">
        <f aca="false">K505-$H505</f>
        <v>-0.14</v>
      </c>
      <c r="Y505" s="41" t="n">
        <f aca="false">L505-$H505</f>
        <v>-0.245</v>
      </c>
      <c r="Z505" s="41" t="n">
        <f aca="false">M505-$H505</f>
        <v>-0.095</v>
      </c>
      <c r="AA505" s="41" t="n">
        <f aca="false">N505-$H505</f>
        <v>0.0149999999999999</v>
      </c>
      <c r="AB505" s="41" t="n">
        <f aca="false">O505-$H505</f>
        <v>0.32</v>
      </c>
      <c r="AC505" s="41" t="n">
        <f aca="false">P505-$H505</f>
        <v>-0.382</v>
      </c>
      <c r="AD505" s="41" t="n">
        <f aca="false">Q505-$H505</f>
        <v>0.1125</v>
      </c>
      <c r="AE505" s="41" t="n">
        <f aca="false">R505-$H505</f>
        <v>0.205</v>
      </c>
      <c r="AF505" s="41" t="n">
        <f aca="false">S505-$H505</f>
        <v>-0.0600000000000001</v>
      </c>
      <c r="AG505" s="41"/>
    </row>
    <row r="506" customFormat="false" ht="12.75" hidden="false" customHeight="false" outlineLevel="0" collapsed="false">
      <c r="A506" s="39" t="n">
        <v>36019</v>
      </c>
      <c r="B506" s="40" t="s">
        <v>176</v>
      </c>
      <c r="C506" s="40" t="n">
        <f aca="false">IF(SWAPFIXED="FIXED",D506,D506-E506)</f>
        <v>0.315</v>
      </c>
      <c r="D506" s="40" t="n">
        <f aca="false">VLOOKUP($A506,SWAPLOOK,HLOOKUP(D$2,SWAPLOOK,2,FALSE()),FALSE())</f>
        <v>2.134</v>
      </c>
      <c r="E506" s="40" t="n">
        <f aca="false">VLOOKUP($A506,SWAPLOOK,HLOOKUP(E$2,SWAPLOOK,2,FALSE()),FALSE())</f>
        <v>1.819</v>
      </c>
      <c r="F506" s="40"/>
      <c r="G506" s="40"/>
      <c r="H506" s="40" t="n">
        <v>1.819</v>
      </c>
      <c r="I506" s="40" t="n">
        <v>1.8715</v>
      </c>
      <c r="J506" s="40" t="n">
        <v>1.7315</v>
      </c>
      <c r="K506" s="40" t="n">
        <v>1.679</v>
      </c>
      <c r="L506" s="40" t="n">
        <v>1.589</v>
      </c>
      <c r="M506" s="40" t="n">
        <v>1.724</v>
      </c>
      <c r="N506" s="40" t="n">
        <v>1.834</v>
      </c>
      <c r="O506" s="40" t="n">
        <v>2.134</v>
      </c>
      <c r="P506" s="40" t="n">
        <v>1.429</v>
      </c>
      <c r="Q506" s="40" t="n">
        <v>1.9315</v>
      </c>
      <c r="R506" s="40" t="n">
        <v>2.024</v>
      </c>
      <c r="S506" s="40" t="n">
        <v>1.7565</v>
      </c>
      <c r="T506" s="5" t="s">
        <v>233</v>
      </c>
      <c r="V506" s="41" t="n">
        <f aca="false">I506-$H506</f>
        <v>0.0525</v>
      </c>
      <c r="W506" s="41" t="n">
        <f aca="false">J506-$H506</f>
        <v>-0.0874999999999999</v>
      </c>
      <c r="X506" s="41" t="n">
        <f aca="false">K506-$H506</f>
        <v>-0.14</v>
      </c>
      <c r="Y506" s="41" t="n">
        <f aca="false">L506-$H506</f>
        <v>-0.23</v>
      </c>
      <c r="Z506" s="41" t="n">
        <f aca="false">M506-$H506</f>
        <v>-0.095</v>
      </c>
      <c r="AA506" s="41" t="n">
        <f aca="false">N506-$H506</f>
        <v>0.0149999999999999</v>
      </c>
      <c r="AB506" s="41" t="n">
        <f aca="false">O506-$H506</f>
        <v>0.315</v>
      </c>
      <c r="AC506" s="41" t="n">
        <f aca="false">P506-$H506</f>
        <v>-0.39</v>
      </c>
      <c r="AD506" s="41" t="n">
        <f aca="false">Q506-$H506</f>
        <v>0.1125</v>
      </c>
      <c r="AE506" s="41" t="n">
        <f aca="false">R506-$H506</f>
        <v>0.205</v>
      </c>
      <c r="AF506" s="41" t="n">
        <f aca="false">S506-$H506</f>
        <v>-0.0625</v>
      </c>
      <c r="AG506" s="41"/>
    </row>
    <row r="507" customFormat="false" ht="12.75" hidden="false" customHeight="false" outlineLevel="0" collapsed="false">
      <c r="A507" s="39" t="n">
        <v>36020</v>
      </c>
      <c r="B507" s="40" t="s">
        <v>176</v>
      </c>
      <c r="C507" s="40" t="n">
        <f aca="false">IF(SWAPFIXED="FIXED",D507,D507-E507)</f>
        <v>0.3375</v>
      </c>
      <c r="D507" s="40" t="n">
        <f aca="false">VLOOKUP($A507,SWAPLOOK,HLOOKUP(D$2,SWAPLOOK,2,FALSE()),FALSE())</f>
        <v>2.1545</v>
      </c>
      <c r="E507" s="40" t="n">
        <f aca="false">VLOOKUP($A507,SWAPLOOK,HLOOKUP(E$2,SWAPLOOK,2,FALSE()),FALSE())</f>
        <v>1.817</v>
      </c>
      <c r="F507" s="40"/>
      <c r="G507" s="40"/>
      <c r="H507" s="40" t="n">
        <v>1.817</v>
      </c>
      <c r="I507" s="40" t="n">
        <v>1.872</v>
      </c>
      <c r="J507" s="40" t="n">
        <v>1.7345</v>
      </c>
      <c r="K507" s="40" t="n">
        <v>1.692</v>
      </c>
      <c r="L507" s="40" t="n">
        <v>1.597</v>
      </c>
      <c r="M507" s="40" t="n">
        <v>1.7245</v>
      </c>
      <c r="N507" s="40" t="n">
        <v>1.832</v>
      </c>
      <c r="O507" s="40" t="n">
        <v>2.1545</v>
      </c>
      <c r="P507" s="40" t="n">
        <v>1.415</v>
      </c>
      <c r="Q507" s="40" t="n">
        <v>1.927</v>
      </c>
      <c r="R507" s="40" t="n">
        <v>2.022</v>
      </c>
      <c r="S507" s="40" t="n">
        <v>1.757</v>
      </c>
      <c r="T507" s="5" t="s">
        <v>233</v>
      </c>
      <c r="V507" s="41" t="n">
        <f aca="false">I507-$H507</f>
        <v>0.0549999999999999</v>
      </c>
      <c r="W507" s="41" t="n">
        <f aca="false">J507-$H507</f>
        <v>-0.0825</v>
      </c>
      <c r="X507" s="41" t="n">
        <f aca="false">K507-$H507</f>
        <v>-0.125</v>
      </c>
      <c r="Y507" s="41" t="n">
        <f aca="false">L507-$H507</f>
        <v>-0.22</v>
      </c>
      <c r="Z507" s="41" t="n">
        <f aca="false">M507-$H507</f>
        <v>-0.0925</v>
      </c>
      <c r="AA507" s="41" t="n">
        <f aca="false">N507-$H507</f>
        <v>0.0149999999999999</v>
      </c>
      <c r="AB507" s="41" t="n">
        <f aca="false">O507-$H507</f>
        <v>0.3375</v>
      </c>
      <c r="AC507" s="41" t="n">
        <f aca="false">P507-$H507</f>
        <v>-0.402</v>
      </c>
      <c r="AD507" s="41" t="n">
        <f aca="false">Q507-$H507</f>
        <v>0.11</v>
      </c>
      <c r="AE507" s="41" t="n">
        <f aca="false">R507-$H507</f>
        <v>0.205</v>
      </c>
      <c r="AF507" s="41" t="n">
        <f aca="false">S507-$H507</f>
        <v>-0.0600000000000001</v>
      </c>
      <c r="AG507" s="41"/>
    </row>
    <row r="508" customFormat="false" ht="12.75" hidden="false" customHeight="false" outlineLevel="0" collapsed="false">
      <c r="A508" s="39" t="n">
        <v>36021</v>
      </c>
      <c r="B508" s="40" t="s">
        <v>176</v>
      </c>
      <c r="C508" s="40" t="n">
        <f aca="false">IF(SWAPFIXED="FIXED",D508,D508-E508)</f>
        <v>0.3225</v>
      </c>
      <c r="D508" s="40" t="n">
        <f aca="false">VLOOKUP($A508,SWAPLOOK,HLOOKUP(D$2,SWAPLOOK,2,FALSE()),FALSE())</f>
        <v>2.1995</v>
      </c>
      <c r="E508" s="40" t="n">
        <f aca="false">VLOOKUP($A508,SWAPLOOK,HLOOKUP(E$2,SWAPLOOK,2,FALSE()),FALSE())</f>
        <v>1.877</v>
      </c>
      <c r="F508" s="40"/>
      <c r="G508" s="40"/>
      <c r="H508" s="40" t="n">
        <v>1.877</v>
      </c>
      <c r="I508" s="40" t="n">
        <v>1.927</v>
      </c>
      <c r="J508" s="40" t="n">
        <v>1.782</v>
      </c>
      <c r="K508" s="40" t="n">
        <v>1.7345</v>
      </c>
      <c r="L508" s="40" t="n">
        <v>1.657</v>
      </c>
      <c r="M508" s="40" t="n">
        <v>1.7795</v>
      </c>
      <c r="N508" s="40" t="n">
        <v>1.892</v>
      </c>
      <c r="O508" s="40" t="n">
        <v>2.1995</v>
      </c>
      <c r="P508" s="40" t="n">
        <v>1.437</v>
      </c>
      <c r="Q508" s="40" t="n">
        <v>1.987</v>
      </c>
      <c r="R508" s="40" t="n">
        <v>2.082</v>
      </c>
      <c r="S508" s="40" t="n">
        <v>1.817</v>
      </c>
      <c r="T508" s="5" t="s">
        <v>233</v>
      </c>
      <c r="V508" s="41" t="n">
        <f aca="false">I508-$H508</f>
        <v>0.05</v>
      </c>
      <c r="W508" s="41" t="n">
        <f aca="false">J508-$H508</f>
        <v>-0.095</v>
      </c>
      <c r="X508" s="41" t="n">
        <f aca="false">K508-$H508</f>
        <v>-0.1425</v>
      </c>
      <c r="Y508" s="41" t="n">
        <f aca="false">L508-$H508</f>
        <v>-0.22</v>
      </c>
      <c r="Z508" s="41" t="n">
        <f aca="false">M508-$H508</f>
        <v>-0.0974999999999999</v>
      </c>
      <c r="AA508" s="41" t="n">
        <f aca="false">N508-$H508</f>
        <v>0.0149999999999999</v>
      </c>
      <c r="AB508" s="41" t="n">
        <f aca="false">O508-$H508</f>
        <v>0.3225</v>
      </c>
      <c r="AC508" s="41" t="n">
        <f aca="false">P508-$H508</f>
        <v>-0.44</v>
      </c>
      <c r="AD508" s="41" t="n">
        <f aca="false">Q508-$H508</f>
        <v>0.11</v>
      </c>
      <c r="AE508" s="41" t="n">
        <f aca="false">R508-$H508</f>
        <v>0.205</v>
      </c>
      <c r="AF508" s="41" t="n">
        <f aca="false">S508-$H508</f>
        <v>-0.0600000000000001</v>
      </c>
      <c r="AG508" s="41"/>
    </row>
    <row r="509" customFormat="false" ht="12.75" hidden="false" customHeight="false" outlineLevel="0" collapsed="false">
      <c r="A509" s="39" t="n">
        <v>36024</v>
      </c>
      <c r="B509" s="40" t="s">
        <v>176</v>
      </c>
      <c r="C509" s="40" t="n">
        <f aca="false">IF(SWAPFIXED="FIXED",D509,D509-E509)</f>
        <v>0.3225</v>
      </c>
      <c r="D509" s="40" t="n">
        <f aca="false">VLOOKUP($A509,SWAPLOOK,HLOOKUP(D$2,SWAPLOOK,2,FALSE()),FALSE())</f>
        <v>2.3635</v>
      </c>
      <c r="E509" s="40" t="n">
        <f aca="false">VLOOKUP($A509,SWAPLOOK,HLOOKUP(E$2,SWAPLOOK,2,FALSE()),FALSE())</f>
        <v>2.041</v>
      </c>
      <c r="F509" s="40"/>
      <c r="G509" s="40"/>
      <c r="H509" s="40" t="n">
        <v>2.041</v>
      </c>
      <c r="I509" s="40" t="n">
        <v>2.0985</v>
      </c>
      <c r="J509" s="40" t="n">
        <v>1.926</v>
      </c>
      <c r="K509" s="40" t="n">
        <v>1.8635</v>
      </c>
      <c r="L509" s="40" t="n">
        <v>1.771</v>
      </c>
      <c r="M509" s="40" t="n">
        <v>1.941</v>
      </c>
      <c r="N509" s="40" t="n">
        <v>2.056</v>
      </c>
      <c r="O509" s="40" t="n">
        <v>2.3635</v>
      </c>
      <c r="P509" s="40" t="n">
        <v>1.51</v>
      </c>
      <c r="Q509" s="40" t="n">
        <v>2.151</v>
      </c>
      <c r="R509" s="40" t="n">
        <v>2.246</v>
      </c>
      <c r="S509" s="40" t="n">
        <v>1.941</v>
      </c>
      <c r="T509" s="5" t="s">
        <v>233</v>
      </c>
      <c r="V509" s="41" t="n">
        <f aca="false">I509-$H509</f>
        <v>0.0575000000000001</v>
      </c>
      <c r="W509" s="41" t="n">
        <f aca="false">J509-$H509</f>
        <v>-0.115</v>
      </c>
      <c r="X509" s="41" t="n">
        <f aca="false">K509-$H509</f>
        <v>-0.1775</v>
      </c>
      <c r="Y509" s="41" t="n">
        <f aca="false">L509-$H509</f>
        <v>-0.27</v>
      </c>
      <c r="Z509" s="41" t="n">
        <f aca="false">M509-$H509</f>
        <v>-0.1</v>
      </c>
      <c r="AA509" s="41" t="n">
        <f aca="false">N509-$H509</f>
        <v>0.0150000000000001</v>
      </c>
      <c r="AB509" s="41" t="n">
        <f aca="false">O509-$H509</f>
        <v>0.3225</v>
      </c>
      <c r="AC509" s="41" t="n">
        <f aca="false">P509-$H509</f>
        <v>-0.531</v>
      </c>
      <c r="AD509" s="41" t="n">
        <f aca="false">Q509-$H509</f>
        <v>0.11</v>
      </c>
      <c r="AE509" s="41" t="n">
        <f aca="false">R509-$H509</f>
        <v>0.205</v>
      </c>
      <c r="AF509" s="41" t="n">
        <f aca="false">S509-$H509</f>
        <v>-0.1</v>
      </c>
      <c r="AG509" s="41"/>
    </row>
    <row r="510" customFormat="false" ht="12.75" hidden="false" customHeight="false" outlineLevel="0" collapsed="false">
      <c r="A510" s="39" t="n">
        <v>36025</v>
      </c>
      <c r="B510" s="40" t="s">
        <v>176</v>
      </c>
      <c r="C510" s="40" t="n">
        <f aca="false">IF(SWAPFIXED="FIXED",D510,D510-E510)</f>
        <v>0.3225</v>
      </c>
      <c r="D510" s="40" t="n">
        <f aca="false">VLOOKUP($A510,SWAPLOOK,HLOOKUP(D$2,SWAPLOOK,2,FALSE()),FALSE())</f>
        <v>2.3055</v>
      </c>
      <c r="E510" s="40" t="n">
        <f aca="false">VLOOKUP($A510,SWAPLOOK,HLOOKUP(E$2,SWAPLOOK,2,FALSE()),FALSE())</f>
        <v>1.983</v>
      </c>
      <c r="F510" s="40"/>
      <c r="G510" s="40"/>
      <c r="H510" s="40" t="n">
        <v>1.983</v>
      </c>
      <c r="I510" s="40" t="n">
        <v>2.0405</v>
      </c>
      <c r="J510" s="40" t="n">
        <v>1.87675</v>
      </c>
      <c r="K510" s="40" t="n">
        <v>1.81675</v>
      </c>
      <c r="L510" s="40" t="n">
        <v>1.733</v>
      </c>
      <c r="M510" s="40" t="n">
        <v>1.883</v>
      </c>
      <c r="N510" s="40" t="n">
        <v>1.9955</v>
      </c>
      <c r="O510" s="40" t="n">
        <v>2.3055</v>
      </c>
      <c r="P510" s="40" t="n">
        <v>1.518</v>
      </c>
      <c r="Q510" s="40" t="n">
        <v>2.093</v>
      </c>
      <c r="R510" s="40" t="n">
        <v>2.188</v>
      </c>
      <c r="S510" s="40" t="n">
        <v>1.9005</v>
      </c>
      <c r="T510" s="5" t="s">
        <v>233</v>
      </c>
      <c r="V510" s="41" t="n">
        <f aca="false">I510-$H510</f>
        <v>0.0575000000000001</v>
      </c>
      <c r="W510" s="41" t="n">
        <f aca="false">J510-$H510</f>
        <v>-0.10625</v>
      </c>
      <c r="X510" s="41" t="n">
        <f aca="false">K510-$H510</f>
        <v>-0.16625</v>
      </c>
      <c r="Y510" s="41" t="n">
        <f aca="false">L510-$H510</f>
        <v>-0.25</v>
      </c>
      <c r="Z510" s="41" t="n">
        <f aca="false">M510-$H510</f>
        <v>-0.1</v>
      </c>
      <c r="AA510" s="41" t="n">
        <f aca="false">N510-$H510</f>
        <v>0.0125</v>
      </c>
      <c r="AB510" s="41" t="n">
        <f aca="false">O510-$H510</f>
        <v>0.3225</v>
      </c>
      <c r="AC510" s="41" t="n">
        <f aca="false">P510-$H510</f>
        <v>-0.465</v>
      </c>
      <c r="AD510" s="41" t="n">
        <f aca="false">Q510-$H510</f>
        <v>0.11</v>
      </c>
      <c r="AE510" s="41" t="n">
        <f aca="false">R510-$H510</f>
        <v>0.205</v>
      </c>
      <c r="AF510" s="41" t="n">
        <f aca="false">S510-$H510</f>
        <v>-0.0825</v>
      </c>
      <c r="AG510" s="41"/>
    </row>
    <row r="511" customFormat="false" ht="12.75" hidden="false" customHeight="false" outlineLevel="0" collapsed="false">
      <c r="A511" s="39" t="n">
        <v>36026</v>
      </c>
      <c r="B511" s="40" t="s">
        <v>176</v>
      </c>
      <c r="C511" s="40" t="n">
        <f aca="false">IF(SWAPFIXED="FIXED",D511,D511-E511)</f>
        <v>0.3225</v>
      </c>
      <c r="D511" s="40" t="n">
        <f aca="false">VLOOKUP($A511,SWAPLOOK,HLOOKUP(D$2,SWAPLOOK,2,FALSE()),FALSE())</f>
        <v>2.2395</v>
      </c>
      <c r="E511" s="40" t="n">
        <f aca="false">VLOOKUP($A511,SWAPLOOK,HLOOKUP(E$2,SWAPLOOK,2,FALSE()),FALSE())</f>
        <v>1.917</v>
      </c>
      <c r="F511" s="40"/>
      <c r="G511" s="40"/>
      <c r="H511" s="40" t="n">
        <v>1.917</v>
      </c>
      <c r="I511" s="40" t="n">
        <v>1.9745</v>
      </c>
      <c r="J511" s="40" t="n">
        <v>1.812</v>
      </c>
      <c r="K511" s="40" t="n">
        <v>1.752</v>
      </c>
      <c r="L511" s="40" t="n">
        <v>1.677</v>
      </c>
      <c r="M511" s="40" t="n">
        <v>1.8195</v>
      </c>
      <c r="N511" s="40" t="n">
        <v>1.9295</v>
      </c>
      <c r="O511" s="40" t="n">
        <v>2.2395</v>
      </c>
      <c r="P511" s="40" t="n">
        <v>1.482</v>
      </c>
      <c r="Q511" s="40" t="n">
        <v>2.032</v>
      </c>
      <c r="R511" s="40" t="n">
        <v>2.122</v>
      </c>
      <c r="S511" s="40" t="n">
        <v>1.8345</v>
      </c>
      <c r="T511" s="5" t="s">
        <v>233</v>
      </c>
      <c r="V511" s="41" t="n">
        <f aca="false">I511-$H511</f>
        <v>0.0575000000000001</v>
      </c>
      <c r="W511" s="41" t="n">
        <f aca="false">J511-$H511</f>
        <v>-0.105</v>
      </c>
      <c r="X511" s="41" t="n">
        <f aca="false">K511-$H511</f>
        <v>-0.165</v>
      </c>
      <c r="Y511" s="41" t="n">
        <f aca="false">L511-$H511</f>
        <v>-0.24</v>
      </c>
      <c r="Z511" s="41" t="n">
        <f aca="false">M511-$H511</f>
        <v>-0.0974999999999999</v>
      </c>
      <c r="AA511" s="41" t="n">
        <f aca="false">N511-$H511</f>
        <v>0.0125</v>
      </c>
      <c r="AB511" s="41" t="n">
        <f aca="false">O511-$H511</f>
        <v>0.3225</v>
      </c>
      <c r="AC511" s="41" t="n">
        <f aca="false">P511-$H511</f>
        <v>-0.435</v>
      </c>
      <c r="AD511" s="41" t="n">
        <f aca="false">Q511-$H511</f>
        <v>0.115</v>
      </c>
      <c r="AE511" s="41" t="n">
        <f aca="false">R511-$H511</f>
        <v>0.205</v>
      </c>
      <c r="AF511" s="41" t="n">
        <f aca="false">S511-$H511</f>
        <v>-0.0825</v>
      </c>
      <c r="AG511" s="41"/>
    </row>
    <row r="512" customFormat="false" ht="12.75" hidden="false" customHeight="false" outlineLevel="0" collapsed="false">
      <c r="A512" s="39" t="n">
        <v>36027</v>
      </c>
      <c r="B512" s="40" t="s">
        <v>176</v>
      </c>
      <c r="C512" s="40" t="n">
        <f aca="false">IF(SWAPFIXED="FIXED",D512,D512-E512)</f>
        <v>0.23</v>
      </c>
      <c r="D512" s="40" t="n">
        <f aca="false">VLOOKUP($A512,SWAPLOOK,HLOOKUP(D$2,SWAPLOOK,2,FALSE()),FALSE())</f>
        <v>2.183</v>
      </c>
      <c r="E512" s="40" t="n">
        <f aca="false">VLOOKUP($A512,SWAPLOOK,HLOOKUP(E$2,SWAPLOOK,2,FALSE()),FALSE())</f>
        <v>1.953</v>
      </c>
      <c r="F512" s="40"/>
      <c r="G512" s="40"/>
      <c r="H512" s="40" t="n">
        <v>1.953</v>
      </c>
      <c r="I512" s="40" t="n">
        <v>2.008</v>
      </c>
      <c r="J512" s="40" t="n">
        <v>1.83925</v>
      </c>
      <c r="K512" s="40" t="n">
        <v>1.7755</v>
      </c>
      <c r="L512" s="40" t="n">
        <v>1.703</v>
      </c>
      <c r="M512" s="40" t="n">
        <v>1.852</v>
      </c>
      <c r="N512" s="40" t="n">
        <v>1.9655</v>
      </c>
      <c r="O512" s="40" t="n">
        <v>2.183</v>
      </c>
      <c r="P512" s="40" t="n">
        <v>1.503</v>
      </c>
      <c r="Q512" s="40" t="n">
        <v>2.068</v>
      </c>
      <c r="R512" s="40" t="n">
        <v>2.158</v>
      </c>
      <c r="S512" s="40" t="n">
        <v>1.878</v>
      </c>
      <c r="T512" s="5" t="s">
        <v>233</v>
      </c>
      <c r="V512" s="41" t="n">
        <f aca="false">I512-$H512</f>
        <v>0.0549999999999999</v>
      </c>
      <c r="W512" s="41" t="n">
        <f aca="false">J512-$H512</f>
        <v>-0.11375</v>
      </c>
      <c r="X512" s="41" t="n">
        <f aca="false">K512-$H512</f>
        <v>-0.1775</v>
      </c>
      <c r="Y512" s="41" t="n">
        <f aca="false">L512-$H512</f>
        <v>-0.25</v>
      </c>
      <c r="Z512" s="41" t="n">
        <f aca="false">M512-$H512</f>
        <v>-0.101</v>
      </c>
      <c r="AA512" s="41" t="n">
        <f aca="false">N512-$H512</f>
        <v>0.0125</v>
      </c>
      <c r="AB512" s="41" t="n">
        <f aca="false">O512-$H512</f>
        <v>0.23</v>
      </c>
      <c r="AC512" s="41" t="n">
        <f aca="false">P512-$H512</f>
        <v>-0.45</v>
      </c>
      <c r="AD512" s="41" t="n">
        <f aca="false">Q512-$H512</f>
        <v>0.115</v>
      </c>
      <c r="AE512" s="41" t="n">
        <f aca="false">R512-$H512</f>
        <v>0.205</v>
      </c>
      <c r="AF512" s="41" t="n">
        <f aca="false">S512-$H512</f>
        <v>-0.0750000000000002</v>
      </c>
      <c r="AG512" s="41"/>
    </row>
    <row r="513" customFormat="false" ht="12.75" hidden="false" customHeight="false" outlineLevel="0" collapsed="false">
      <c r="A513" s="39" t="n">
        <v>36028</v>
      </c>
      <c r="B513" s="40" t="s">
        <v>176</v>
      </c>
      <c r="C513" s="40" t="n">
        <f aca="false">IF(SWAPFIXED="FIXED",D513,D513-E513)</f>
        <v>0.22</v>
      </c>
      <c r="D513" s="40" t="n">
        <f aca="false">VLOOKUP($A513,SWAPLOOK,HLOOKUP(D$2,SWAPLOOK,2,FALSE()),FALSE())</f>
        <v>2.167</v>
      </c>
      <c r="E513" s="40" t="n">
        <f aca="false">VLOOKUP($A513,SWAPLOOK,HLOOKUP(E$2,SWAPLOOK,2,FALSE()),FALSE())</f>
        <v>1.947</v>
      </c>
      <c r="F513" s="40"/>
      <c r="G513" s="40"/>
      <c r="H513" s="40" t="n">
        <v>1.947</v>
      </c>
      <c r="I513" s="40" t="n">
        <v>1.9995</v>
      </c>
      <c r="J513" s="40" t="n">
        <v>1.832</v>
      </c>
      <c r="K513" s="40" t="n">
        <v>1.7695</v>
      </c>
      <c r="L513" s="40" t="n">
        <v>1.672</v>
      </c>
      <c r="M513" s="40" t="n">
        <v>1.8445</v>
      </c>
      <c r="N513" s="40" t="n">
        <v>1.9595</v>
      </c>
      <c r="O513" s="40" t="n">
        <v>2.167</v>
      </c>
      <c r="P513" s="40" t="n">
        <v>1.483</v>
      </c>
      <c r="Q513" s="40" t="n">
        <v>2.062</v>
      </c>
      <c r="R513" s="40" t="n">
        <v>2.152</v>
      </c>
      <c r="S513" s="40" t="n">
        <v>1.857</v>
      </c>
      <c r="T513" s="5" t="s">
        <v>233</v>
      </c>
      <c r="V513" s="41" t="n">
        <f aca="false">I513-$H513</f>
        <v>0.0525</v>
      </c>
      <c r="W513" s="41" t="n">
        <f aca="false">J513-$H513</f>
        <v>-0.115</v>
      </c>
      <c r="X513" s="41" t="n">
        <f aca="false">K513-$H513</f>
        <v>-0.1775</v>
      </c>
      <c r="Y513" s="41" t="n">
        <f aca="false">L513-$H513</f>
        <v>-0.275</v>
      </c>
      <c r="Z513" s="41" t="n">
        <f aca="false">M513-$H513</f>
        <v>-0.1025</v>
      </c>
      <c r="AA513" s="41" t="n">
        <f aca="false">N513-$H513</f>
        <v>0.0125</v>
      </c>
      <c r="AB513" s="41" t="n">
        <f aca="false">O513-$H513</f>
        <v>0.22</v>
      </c>
      <c r="AC513" s="41" t="n">
        <f aca="false">P513-$H513</f>
        <v>-0.464</v>
      </c>
      <c r="AD513" s="41" t="n">
        <f aca="false">Q513-$H513</f>
        <v>0.115</v>
      </c>
      <c r="AE513" s="41" t="n">
        <f aca="false">R513-$H513</f>
        <v>0.205</v>
      </c>
      <c r="AF513" s="41" t="n">
        <f aca="false">S513-$H513</f>
        <v>-0.0900000000000001</v>
      </c>
      <c r="AG513" s="41"/>
    </row>
    <row r="514" customFormat="false" ht="12.75" hidden="false" customHeight="false" outlineLevel="0" collapsed="false">
      <c r="A514" s="39" t="n">
        <v>36031</v>
      </c>
      <c r="B514" s="40" t="s">
        <v>176</v>
      </c>
      <c r="C514" s="40" t="n">
        <f aca="false">IF(SWAPFIXED="FIXED",D514,D514-E514)</f>
        <v>0.215</v>
      </c>
      <c r="D514" s="40" t="n">
        <f aca="false">VLOOKUP($A514,SWAPLOOK,HLOOKUP(D$2,SWAPLOOK,2,FALSE()),FALSE())</f>
        <v>2.141</v>
      </c>
      <c r="E514" s="40" t="n">
        <f aca="false">VLOOKUP($A514,SWAPLOOK,HLOOKUP(E$2,SWAPLOOK,2,FALSE()),FALSE())</f>
        <v>1.926</v>
      </c>
      <c r="F514" s="40"/>
      <c r="G514" s="40"/>
      <c r="H514" s="40" t="n">
        <v>1.926</v>
      </c>
      <c r="I514" s="40" t="n">
        <v>1.976</v>
      </c>
      <c r="J514" s="40" t="n">
        <v>1.8135</v>
      </c>
      <c r="K514" s="40" t="n">
        <v>1.7485</v>
      </c>
      <c r="L514" s="40" t="n">
        <v>1.686</v>
      </c>
      <c r="M514" s="40" t="n">
        <v>1.821</v>
      </c>
      <c r="N514" s="40" t="n">
        <v>1.931</v>
      </c>
      <c r="O514" s="40" t="n">
        <v>2.141</v>
      </c>
      <c r="P514" s="40" t="n">
        <v>1.481</v>
      </c>
      <c r="Q514" s="40" t="n">
        <v>2.041</v>
      </c>
      <c r="R514" s="40" t="n">
        <v>2.131</v>
      </c>
      <c r="S514" s="40" t="n">
        <v>1.836</v>
      </c>
      <c r="T514" s="5" t="s">
        <v>233</v>
      </c>
      <c r="V514" s="41" t="n">
        <f aca="false">I514-$H514</f>
        <v>0.05</v>
      </c>
      <c r="W514" s="41" t="n">
        <f aca="false">J514-$H514</f>
        <v>-0.1125</v>
      </c>
      <c r="X514" s="41" t="n">
        <f aca="false">K514-$H514</f>
        <v>-0.1775</v>
      </c>
      <c r="Y514" s="41" t="n">
        <f aca="false">L514-$H514</f>
        <v>-0.24</v>
      </c>
      <c r="Z514" s="41" t="n">
        <f aca="false">M514-$H514</f>
        <v>-0.105</v>
      </c>
      <c r="AA514" s="41" t="n">
        <f aca="false">N514-$H514</f>
        <v>0.00499999999999989</v>
      </c>
      <c r="AB514" s="41" t="n">
        <f aca="false">O514-$H514</f>
        <v>0.215</v>
      </c>
      <c r="AC514" s="41" t="n">
        <f aca="false">P514-$H514</f>
        <v>-0.445</v>
      </c>
      <c r="AD514" s="41" t="n">
        <f aca="false">Q514-$H514</f>
        <v>0.115</v>
      </c>
      <c r="AE514" s="41" t="n">
        <f aca="false">R514-$H514</f>
        <v>0.205</v>
      </c>
      <c r="AF514" s="41" t="n">
        <f aca="false">S514-$H514</f>
        <v>-0.0900000000000001</v>
      </c>
      <c r="AG514" s="41"/>
    </row>
    <row r="515" customFormat="false" ht="12.75" hidden="false" customHeight="false" outlineLevel="0" collapsed="false">
      <c r="A515" s="39" t="n">
        <v>36032</v>
      </c>
      <c r="B515" s="40" t="s">
        <v>176</v>
      </c>
      <c r="C515" s="40" t="n">
        <f aca="false">IF(SWAPFIXED="FIXED",D515,D515-E515)</f>
        <v>0.265</v>
      </c>
      <c r="D515" s="40" t="n">
        <f aca="false">VLOOKUP($A515,SWAPLOOK,HLOOKUP(D$2,SWAPLOOK,2,FALSE()),FALSE())</f>
        <v>2.093</v>
      </c>
      <c r="E515" s="40" t="n">
        <f aca="false">VLOOKUP($A515,SWAPLOOK,HLOOKUP(E$2,SWAPLOOK,2,FALSE()),FALSE())</f>
        <v>1.828</v>
      </c>
      <c r="F515" s="40"/>
      <c r="G515" s="40"/>
      <c r="H515" s="40" t="n">
        <v>1.828</v>
      </c>
      <c r="I515" s="40" t="n">
        <v>1.873</v>
      </c>
      <c r="J515" s="40" t="n">
        <v>1.72425</v>
      </c>
      <c r="K515" s="40" t="n">
        <v>1.673</v>
      </c>
      <c r="L515" s="40" t="n">
        <v>1.633</v>
      </c>
      <c r="M515" s="40" t="n">
        <v>1.723</v>
      </c>
      <c r="N515" s="40" t="n">
        <v>1.828</v>
      </c>
      <c r="O515" s="40" t="n">
        <v>2.093</v>
      </c>
      <c r="P515" s="40" t="n">
        <v>1.448</v>
      </c>
      <c r="Q515" s="40" t="n">
        <v>1.943</v>
      </c>
      <c r="R515" s="40" t="n">
        <v>2.023</v>
      </c>
      <c r="S515" s="40" t="n">
        <v>1.7405</v>
      </c>
      <c r="T515" s="5" t="s">
        <v>233</v>
      </c>
      <c r="V515" s="41" t="n">
        <f aca="false">I515-$H515</f>
        <v>0.0449999999999999</v>
      </c>
      <c r="W515" s="41" t="n">
        <f aca="false">J515-$H515</f>
        <v>-0.10375</v>
      </c>
      <c r="X515" s="41" t="n">
        <f aca="false">K515-$H515</f>
        <v>-0.155</v>
      </c>
      <c r="Y515" s="41" t="n">
        <f aca="false">L515-$H515</f>
        <v>-0.195</v>
      </c>
      <c r="Z515" s="41" t="n">
        <f aca="false">M515-$H515</f>
        <v>-0.105</v>
      </c>
      <c r="AA515" s="41" t="n">
        <f aca="false">N515-$H515</f>
        <v>0</v>
      </c>
      <c r="AB515" s="41" t="n">
        <f aca="false">O515-$H515</f>
        <v>0.265</v>
      </c>
      <c r="AC515" s="41" t="n">
        <f aca="false">P515-$H515</f>
        <v>-0.38</v>
      </c>
      <c r="AD515" s="41" t="n">
        <f aca="false">Q515-$H515</f>
        <v>0.115</v>
      </c>
      <c r="AE515" s="41" t="n">
        <f aca="false">R515-$H515</f>
        <v>0.195</v>
      </c>
      <c r="AF515" s="41" t="n">
        <f aca="false">S515-$H515</f>
        <v>-0.0875000000000001</v>
      </c>
      <c r="AG515" s="41"/>
    </row>
    <row r="516" customFormat="false" ht="12.75" hidden="false" customHeight="false" outlineLevel="0" collapsed="false">
      <c r="A516" s="39" t="n">
        <v>36033</v>
      </c>
      <c r="B516" s="40" t="s">
        <v>176</v>
      </c>
      <c r="C516" s="40" t="n">
        <f aca="false">IF(SWAPFIXED="FIXED",D516,D516-E516)</f>
        <v>0.245</v>
      </c>
      <c r="D516" s="40" t="n">
        <f aca="false">VLOOKUP($A516,SWAPLOOK,HLOOKUP(D$2,SWAPLOOK,2,FALSE()),FALSE())</f>
        <v>2.007</v>
      </c>
      <c r="E516" s="40" t="n">
        <f aca="false">VLOOKUP($A516,SWAPLOOK,HLOOKUP(E$2,SWAPLOOK,2,FALSE()),FALSE())</f>
        <v>1.762</v>
      </c>
      <c r="F516" s="40"/>
      <c r="G516" s="40"/>
      <c r="H516" s="40" t="n">
        <v>1.762</v>
      </c>
      <c r="I516" s="40" t="n">
        <v>1.7945</v>
      </c>
      <c r="J516" s="40" t="n">
        <v>1.6545</v>
      </c>
      <c r="K516" s="40" t="n">
        <v>1.6045</v>
      </c>
      <c r="L516" s="40" t="n">
        <v>1.582</v>
      </c>
      <c r="M516" s="40" t="n">
        <v>1.657</v>
      </c>
      <c r="N516" s="40" t="n">
        <v>1.762</v>
      </c>
      <c r="O516" s="40" t="n">
        <v>2.007</v>
      </c>
      <c r="P516" s="40" t="n">
        <v>1.447</v>
      </c>
      <c r="Q516" s="40" t="n">
        <v>1.867</v>
      </c>
      <c r="R516" s="40" t="n">
        <v>1.947</v>
      </c>
      <c r="S516" s="40" t="n">
        <v>1.6745</v>
      </c>
      <c r="T516" s="5" t="s">
        <v>233</v>
      </c>
      <c r="V516" s="41" t="n">
        <f aca="false">I516-$H516</f>
        <v>0.0325</v>
      </c>
      <c r="W516" s="41" t="n">
        <f aca="false">J516-$H516</f>
        <v>-0.1075</v>
      </c>
      <c r="X516" s="41" t="n">
        <f aca="false">K516-$H516</f>
        <v>-0.1575</v>
      </c>
      <c r="Y516" s="41" t="n">
        <f aca="false">L516-$H516</f>
        <v>-0.18</v>
      </c>
      <c r="Z516" s="41" t="n">
        <f aca="false">M516-$H516</f>
        <v>-0.105</v>
      </c>
      <c r="AA516" s="41" t="n">
        <f aca="false">N516-$H516</f>
        <v>0</v>
      </c>
      <c r="AB516" s="41" t="n">
        <f aca="false">O516-$H516</f>
        <v>0.245</v>
      </c>
      <c r="AC516" s="41" t="n">
        <f aca="false">P516-$H516</f>
        <v>-0.315</v>
      </c>
      <c r="AD516" s="41" t="n">
        <f aca="false">Q516-$H516</f>
        <v>0.105</v>
      </c>
      <c r="AE516" s="41" t="n">
        <f aca="false">R516-$H516</f>
        <v>0.185</v>
      </c>
      <c r="AF516" s="41" t="n">
        <f aca="false">S516-$H516</f>
        <v>-0.0874999999999999</v>
      </c>
      <c r="AG516" s="41"/>
    </row>
    <row r="517" customFormat="false" ht="12.75" hidden="false" customHeight="false" outlineLevel="0" collapsed="false">
      <c r="A517" s="39" t="n">
        <v>36034</v>
      </c>
      <c r="B517" s="40" t="s">
        <v>176</v>
      </c>
      <c r="C517" s="40" t="n">
        <f aca="false">IF(SWAPFIXED="FIXED",D517,D517-E517)</f>
        <v>0.288</v>
      </c>
      <c r="D517" s="40" t="n">
        <f aca="false">VLOOKUP($A517,SWAPLOOK,HLOOKUP(D$2,SWAPLOOK,2,FALSE()),FALSE())</f>
        <v>1.96</v>
      </c>
      <c r="E517" s="40" t="n">
        <f aca="false">VLOOKUP($A517,SWAPLOOK,HLOOKUP(E$2,SWAPLOOK,2,FALSE()),FALSE())</f>
        <v>1.672</v>
      </c>
      <c r="F517" s="40"/>
      <c r="G517" s="40" t="n">
        <v>1</v>
      </c>
      <c r="H517" s="40" t="n">
        <v>1.672</v>
      </c>
      <c r="I517" s="40" t="n">
        <v>1.7095</v>
      </c>
      <c r="J517" s="40" t="n">
        <v>1.6</v>
      </c>
      <c r="K517" s="40" t="n">
        <v>1.56</v>
      </c>
      <c r="L517" s="40" t="n">
        <v>1.545</v>
      </c>
      <c r="M517" s="40" t="n">
        <v>1.5695</v>
      </c>
      <c r="N517" s="40" t="n">
        <v>1.6745</v>
      </c>
      <c r="O517" s="40" t="n">
        <v>1.96</v>
      </c>
      <c r="P517" s="40" t="n">
        <v>1.45</v>
      </c>
      <c r="Q517" s="40" t="n">
        <v>1.767</v>
      </c>
      <c r="R517" s="40" t="n">
        <v>1.842</v>
      </c>
      <c r="S517" s="40" t="n">
        <v>1.592</v>
      </c>
      <c r="T517" s="5" t="s">
        <v>233</v>
      </c>
      <c r="V517" s="41" t="n">
        <f aca="false">I517-$H517</f>
        <v>0.0375000000000001</v>
      </c>
      <c r="W517" s="41" t="n">
        <f aca="false">J517-$H517</f>
        <v>-0.0719999999999998</v>
      </c>
      <c r="X517" s="41" t="n">
        <f aca="false">K517-$H517</f>
        <v>-0.112</v>
      </c>
      <c r="Y517" s="41" t="n">
        <f aca="false">L517-$H517</f>
        <v>-0.127</v>
      </c>
      <c r="Z517" s="41" t="n">
        <f aca="false">M517-$H517</f>
        <v>-0.1025</v>
      </c>
      <c r="AA517" s="41" t="n">
        <f aca="false">N517-$H517</f>
        <v>0.00249999999999995</v>
      </c>
      <c r="AB517" s="41" t="n">
        <f aca="false">O517-$H517</f>
        <v>0.288</v>
      </c>
      <c r="AC517" s="41" t="n">
        <f aca="false">P517-$H517</f>
        <v>-0.222</v>
      </c>
      <c r="AD517" s="41" t="n">
        <f aca="false">Q517-$H517</f>
        <v>0.095</v>
      </c>
      <c r="AE517" s="41" t="n">
        <f aca="false">R517-$H517</f>
        <v>0.17</v>
      </c>
      <c r="AF517" s="41" t="n">
        <f aca="false">S517-$H517</f>
        <v>-0.0800000000000001</v>
      </c>
      <c r="AG517" s="41"/>
    </row>
    <row r="518" customFormat="false" ht="12.75" hidden="false" customHeight="false" outlineLevel="0" collapsed="false">
      <c r="A518" s="39" t="n">
        <v>36035</v>
      </c>
      <c r="B518" s="40" t="s">
        <v>177</v>
      </c>
      <c r="C518" s="40" t="n">
        <f aca="false">IF(SWAPFIXED="FIXED",D518,D518-E518)</f>
        <v>0.288</v>
      </c>
      <c r="D518" s="40" t="n">
        <f aca="false">VLOOKUP($A518,SWAPLOOK,HLOOKUP(D$2,SWAPLOOK,2,FALSE()),FALSE())</f>
        <v>1.952</v>
      </c>
      <c r="E518" s="40" t="n">
        <f aca="false">VLOOKUP($A518,SWAPLOOK,HLOOKUP(E$2,SWAPLOOK,2,FALSE()),FALSE())</f>
        <v>1.664</v>
      </c>
      <c r="F518" s="40"/>
      <c r="G518" s="40"/>
      <c r="H518" s="40" t="n">
        <v>1.664</v>
      </c>
      <c r="I518" s="40" t="n">
        <v>1.6965</v>
      </c>
      <c r="J518" s="40" t="n">
        <v>1.564</v>
      </c>
      <c r="K518" s="40" t="n">
        <v>1.509</v>
      </c>
      <c r="L518" s="40" t="n">
        <v>1.499</v>
      </c>
      <c r="M518" s="40" t="n">
        <v>1.554</v>
      </c>
      <c r="N518" s="40" t="n">
        <v>1.6415</v>
      </c>
      <c r="O518" s="40" t="n">
        <v>1.952</v>
      </c>
      <c r="P518" s="40" t="n">
        <v>1.43</v>
      </c>
      <c r="Q518" s="40" t="n">
        <v>1.759</v>
      </c>
      <c r="R518" s="40" t="n">
        <v>1.834</v>
      </c>
      <c r="S518" s="40" t="n">
        <v>1.564</v>
      </c>
      <c r="T518" s="5" t="s">
        <v>233</v>
      </c>
      <c r="V518" s="41" t="n">
        <f aca="false">I518-$H518</f>
        <v>0.0325</v>
      </c>
      <c r="W518" s="41" t="n">
        <f aca="false">J518-$H518</f>
        <v>-0.1</v>
      </c>
      <c r="X518" s="41" t="n">
        <f aca="false">K518-$H518</f>
        <v>-0.155</v>
      </c>
      <c r="Y518" s="41" t="n">
        <f aca="false">L518-$H518</f>
        <v>-0.165</v>
      </c>
      <c r="Z518" s="41" t="n">
        <f aca="false">M518-$H518</f>
        <v>-0.11</v>
      </c>
      <c r="AA518" s="41" t="n">
        <f aca="false">N518-$H518</f>
        <v>-0.0225</v>
      </c>
      <c r="AB518" s="41" t="n">
        <f aca="false">O518-$H518</f>
        <v>0.288</v>
      </c>
      <c r="AC518" s="41" t="n">
        <f aca="false">P518-$H518</f>
        <v>-0.234</v>
      </c>
      <c r="AD518" s="41" t="n">
        <f aca="false">Q518-$H518</f>
        <v>0.095</v>
      </c>
      <c r="AE518" s="41" t="n">
        <f aca="false">R518-$H518</f>
        <v>0.17</v>
      </c>
      <c r="AF518" s="41" t="n">
        <f aca="false">S518-$H518</f>
        <v>-0.1</v>
      </c>
      <c r="AG518" s="41"/>
    </row>
    <row r="519" customFormat="false" ht="12.75" hidden="false" customHeight="false" outlineLevel="0" collapsed="false">
      <c r="A519" s="39" t="n">
        <v>36038</v>
      </c>
      <c r="B519" s="40" t="s">
        <v>177</v>
      </c>
      <c r="C519" s="40" t="n">
        <f aca="false">IF(SWAPFIXED="FIXED",D519,D519-E519)</f>
        <v>0.18625</v>
      </c>
      <c r="D519" s="40" t="n">
        <f aca="false">VLOOKUP($A519,SWAPLOOK,HLOOKUP(D$2,SWAPLOOK,2,FALSE()),FALSE())</f>
        <v>1.93825</v>
      </c>
      <c r="E519" s="40" t="n">
        <f aca="false">VLOOKUP($A519,SWAPLOOK,HLOOKUP(E$2,SWAPLOOK,2,FALSE()),FALSE())</f>
        <v>1.752</v>
      </c>
      <c r="F519" s="40"/>
      <c r="G519" s="40"/>
      <c r="H519" s="40" t="n">
        <v>1.752</v>
      </c>
      <c r="I519" s="40" t="n">
        <v>1.7845</v>
      </c>
      <c r="J519" s="40" t="n">
        <v>1.63575</v>
      </c>
      <c r="K519" s="40" t="n">
        <v>1.58575</v>
      </c>
      <c r="L519" s="40" t="n">
        <v>1.5745</v>
      </c>
      <c r="M519" s="40" t="n">
        <v>1.627</v>
      </c>
      <c r="N519" s="40" t="n">
        <v>1.732</v>
      </c>
      <c r="O519" s="40" t="n">
        <v>1.93825</v>
      </c>
      <c r="P519" s="40" t="n">
        <v>1.427</v>
      </c>
      <c r="Q519" s="40" t="n">
        <v>1.852</v>
      </c>
      <c r="R519" s="40" t="n">
        <v>1.922</v>
      </c>
      <c r="S519" s="40" t="n">
        <v>1.652</v>
      </c>
      <c r="T519" s="5" t="s">
        <v>233</v>
      </c>
      <c r="V519" s="41" t="n">
        <f aca="false">I519-$H519</f>
        <v>0.0325000000000002</v>
      </c>
      <c r="W519" s="41" t="n">
        <f aca="false">J519-$H519</f>
        <v>-0.11625</v>
      </c>
      <c r="X519" s="41" t="n">
        <f aca="false">K519-$H519</f>
        <v>-0.16625</v>
      </c>
      <c r="Y519" s="41" t="n">
        <f aca="false">L519-$H519</f>
        <v>-0.1775</v>
      </c>
      <c r="Z519" s="41" t="n">
        <f aca="false">M519-$H519</f>
        <v>-0.125</v>
      </c>
      <c r="AA519" s="41" t="n">
        <f aca="false">N519-$H519</f>
        <v>-0.0199999999999998</v>
      </c>
      <c r="AB519" s="41" t="n">
        <f aca="false">O519-$H519</f>
        <v>0.18625</v>
      </c>
      <c r="AC519" s="41" t="n">
        <f aca="false">P519-$H519</f>
        <v>-0.325</v>
      </c>
      <c r="AD519" s="41" t="n">
        <f aca="false">Q519-$H519</f>
        <v>0.1</v>
      </c>
      <c r="AE519" s="41" t="n">
        <f aca="false">R519-$H519</f>
        <v>0.17</v>
      </c>
      <c r="AF519" s="41" t="n">
        <f aca="false">S519-$H519</f>
        <v>-0.0999999999999999</v>
      </c>
      <c r="AG519" s="41"/>
    </row>
    <row r="520" customFormat="false" ht="12.75" hidden="false" customHeight="false" outlineLevel="0" collapsed="false">
      <c r="A520" s="39" t="n">
        <v>36039</v>
      </c>
      <c r="B520" s="40" t="s">
        <v>177</v>
      </c>
      <c r="C520" s="40" t="n">
        <f aca="false">IF(SWAPFIXED="FIXED",D520,D520-E520)</f>
        <v>0.1975</v>
      </c>
      <c r="D520" s="40" t="n">
        <f aca="false">VLOOKUP($A520,SWAPLOOK,HLOOKUP(D$2,SWAPLOOK,2,FALSE()),FALSE())</f>
        <v>1.9835</v>
      </c>
      <c r="E520" s="40" t="n">
        <f aca="false">VLOOKUP($A520,SWAPLOOK,HLOOKUP(E$2,SWAPLOOK,2,FALSE()),FALSE())</f>
        <v>1.786</v>
      </c>
      <c r="F520" s="40"/>
      <c r="G520" s="40"/>
      <c r="H520" s="40" t="n">
        <v>1.786</v>
      </c>
      <c r="I520" s="40" t="n">
        <v>1.8235</v>
      </c>
      <c r="J520" s="40" t="n">
        <v>1.661</v>
      </c>
      <c r="K520" s="40" t="n">
        <v>1.616</v>
      </c>
      <c r="L520" s="40" t="n">
        <v>1.596</v>
      </c>
      <c r="M520" s="40" t="n">
        <v>1.6635</v>
      </c>
      <c r="N520" s="40" t="n">
        <v>1.766</v>
      </c>
      <c r="O520" s="40" t="n">
        <v>1.9835</v>
      </c>
      <c r="P520" s="40" t="n">
        <v>1.521</v>
      </c>
      <c r="Q520" s="40" t="n">
        <v>1.886</v>
      </c>
      <c r="R520" s="40" t="n">
        <v>1.956</v>
      </c>
      <c r="S520" s="40" t="n">
        <v>1.686</v>
      </c>
      <c r="T520" s="5" t="s">
        <v>233</v>
      </c>
      <c r="V520" s="41" t="n">
        <f aca="false">I520-$H520</f>
        <v>0.0375000000000001</v>
      </c>
      <c r="W520" s="41" t="n">
        <f aca="false">J520-$H520</f>
        <v>-0.125</v>
      </c>
      <c r="X520" s="41" t="n">
        <f aca="false">K520-$H520</f>
        <v>-0.17</v>
      </c>
      <c r="Y520" s="41" t="n">
        <f aca="false">L520-$H520</f>
        <v>-0.19</v>
      </c>
      <c r="Z520" s="41" t="n">
        <f aca="false">M520-$H520</f>
        <v>-0.1225</v>
      </c>
      <c r="AA520" s="41" t="n">
        <f aca="false">N520-$H520</f>
        <v>-0.02</v>
      </c>
      <c r="AB520" s="41" t="n">
        <f aca="false">O520-$H520</f>
        <v>0.1975</v>
      </c>
      <c r="AC520" s="41" t="n">
        <f aca="false">P520-$H520</f>
        <v>-0.265</v>
      </c>
      <c r="AD520" s="41" t="n">
        <f aca="false">Q520-$H520</f>
        <v>0.1</v>
      </c>
      <c r="AE520" s="41" t="n">
        <f aca="false">R520-$H520</f>
        <v>0.17</v>
      </c>
      <c r="AF520" s="41" t="n">
        <f aca="false">S520-$H520</f>
        <v>-0.1</v>
      </c>
      <c r="AG520" s="41"/>
    </row>
    <row r="521" customFormat="false" ht="12.75" hidden="false" customHeight="false" outlineLevel="0" collapsed="false">
      <c r="A521" s="39" t="n">
        <v>36040</v>
      </c>
      <c r="B521" s="40" t="s">
        <v>177</v>
      </c>
      <c r="C521" s="40" t="n">
        <f aca="false">IF(SWAPFIXED="FIXED",D521,D521-E521)</f>
        <v>0.23</v>
      </c>
      <c r="D521" s="40" t="n">
        <f aca="false">VLOOKUP($A521,SWAPLOOK,HLOOKUP(D$2,SWAPLOOK,2,FALSE()),FALSE())</f>
        <v>1.882</v>
      </c>
      <c r="E521" s="40" t="n">
        <f aca="false">VLOOKUP($A521,SWAPLOOK,HLOOKUP(E$2,SWAPLOOK,2,FALSE()),FALSE())</f>
        <v>1.652</v>
      </c>
      <c r="F521" s="40"/>
      <c r="G521" s="40"/>
      <c r="H521" s="40" t="n">
        <v>1.652</v>
      </c>
      <c r="I521" s="40" t="n">
        <v>1.6945</v>
      </c>
      <c r="J521" s="40" t="n">
        <v>1.532</v>
      </c>
      <c r="K521" s="40" t="n">
        <v>1.507</v>
      </c>
      <c r="L521" s="40" t="n">
        <v>1.507</v>
      </c>
      <c r="M521" s="40" t="n">
        <v>1.542</v>
      </c>
      <c r="N521" s="40" t="n">
        <v>1.637</v>
      </c>
      <c r="O521" s="40" t="n">
        <v>1.882</v>
      </c>
      <c r="P521" s="40" t="n">
        <v>1.15</v>
      </c>
      <c r="Q521" s="40" t="n">
        <v>1.752</v>
      </c>
      <c r="R521" s="40" t="n">
        <v>1.822</v>
      </c>
      <c r="S521" s="40" t="n">
        <v>1.557</v>
      </c>
      <c r="T521" s="5" t="s">
        <v>233</v>
      </c>
      <c r="V521" s="41" t="n">
        <f aca="false">I521-$H521</f>
        <v>0.0425</v>
      </c>
      <c r="W521" s="41" t="n">
        <f aca="false">J521-$H521</f>
        <v>-0.12</v>
      </c>
      <c r="X521" s="41" t="n">
        <f aca="false">K521-$H521</f>
        <v>-0.145</v>
      </c>
      <c r="Y521" s="41" t="n">
        <f aca="false">L521-$H521</f>
        <v>-0.145</v>
      </c>
      <c r="Z521" s="41" t="n">
        <f aca="false">M521-$H521</f>
        <v>-0.11</v>
      </c>
      <c r="AA521" s="41" t="n">
        <f aca="false">N521-$H521</f>
        <v>-0.0149999999999999</v>
      </c>
      <c r="AB521" s="41" t="n">
        <f aca="false">O521-$H521</f>
        <v>0.23</v>
      </c>
      <c r="AC521" s="41" t="n">
        <f aca="false">P521-$H521</f>
        <v>-0.502</v>
      </c>
      <c r="AD521" s="41" t="n">
        <f aca="false">Q521-$H521</f>
        <v>0.1</v>
      </c>
      <c r="AE521" s="41" t="n">
        <f aca="false">R521-$H521</f>
        <v>0.17</v>
      </c>
      <c r="AF521" s="41" t="n">
        <f aca="false">S521-$H521</f>
        <v>-0.095</v>
      </c>
      <c r="AG521" s="41"/>
    </row>
    <row r="522" customFormat="false" ht="12.75" hidden="false" customHeight="false" outlineLevel="0" collapsed="false">
      <c r="A522" s="39" t="n">
        <v>36041</v>
      </c>
      <c r="B522" s="40" t="s">
        <v>177</v>
      </c>
      <c r="C522" s="40" t="n">
        <f aca="false">IF(SWAPFIXED="FIXED",D522,D522-E522)</f>
        <v>0.23</v>
      </c>
      <c r="D522" s="40" t="n">
        <f aca="false">VLOOKUP($A522,SWAPLOOK,HLOOKUP(D$2,SWAPLOOK,2,FALSE()),FALSE())</f>
        <v>1.942</v>
      </c>
      <c r="E522" s="40" t="n">
        <f aca="false">VLOOKUP($A522,SWAPLOOK,HLOOKUP(E$2,SWAPLOOK,2,FALSE()),FALSE())</f>
        <v>1.712</v>
      </c>
      <c r="F522" s="40"/>
      <c r="G522" s="40"/>
      <c r="H522" s="40" t="n">
        <v>1.712</v>
      </c>
      <c r="I522" s="40" t="n">
        <v>1.752</v>
      </c>
      <c r="J522" s="40" t="n">
        <v>1.592</v>
      </c>
      <c r="K522" s="40" t="n">
        <v>1.5595</v>
      </c>
      <c r="L522" s="40" t="n">
        <v>1.5445</v>
      </c>
      <c r="M522" s="40" t="n">
        <v>1.5995</v>
      </c>
      <c r="N522" s="40" t="n">
        <v>1.697</v>
      </c>
      <c r="O522" s="40" t="n">
        <v>1.942</v>
      </c>
      <c r="P522" s="40" t="n">
        <v>1.542</v>
      </c>
      <c r="Q522" s="40" t="n">
        <v>1.812</v>
      </c>
      <c r="R522" s="40" t="n">
        <v>1.882</v>
      </c>
      <c r="S522" s="40" t="n">
        <v>1.612</v>
      </c>
      <c r="T522" s="5" t="s">
        <v>233</v>
      </c>
      <c r="V522" s="41" t="n">
        <f aca="false">I522-$H522</f>
        <v>0.04</v>
      </c>
      <c r="W522" s="41" t="n">
        <f aca="false">J522-$H522</f>
        <v>-0.12</v>
      </c>
      <c r="X522" s="41" t="n">
        <f aca="false">K522-$H522</f>
        <v>-0.1525</v>
      </c>
      <c r="Y522" s="41" t="n">
        <f aca="false">L522-$H522</f>
        <v>-0.1675</v>
      </c>
      <c r="Z522" s="41" t="n">
        <f aca="false">M522-$H522</f>
        <v>-0.1125</v>
      </c>
      <c r="AA522" s="41" t="n">
        <f aca="false">N522-$H522</f>
        <v>-0.0149999999999999</v>
      </c>
      <c r="AB522" s="41" t="n">
        <f aca="false">O522-$H522</f>
        <v>0.23</v>
      </c>
      <c r="AC522" s="41" t="n">
        <f aca="false">P522-$H522</f>
        <v>-0.17</v>
      </c>
      <c r="AD522" s="41" t="n">
        <f aca="false">Q522-$H522</f>
        <v>0.1</v>
      </c>
      <c r="AE522" s="41" t="n">
        <f aca="false">R522-$H522</f>
        <v>0.17</v>
      </c>
      <c r="AF522" s="41" t="n">
        <f aca="false">S522-$H522</f>
        <v>-0.1</v>
      </c>
      <c r="AG522" s="41"/>
    </row>
    <row r="523" customFormat="false" ht="12.75" hidden="false" customHeight="false" outlineLevel="0" collapsed="false">
      <c r="A523" s="39" t="n">
        <v>36042</v>
      </c>
      <c r="B523" s="40" t="s">
        <v>177</v>
      </c>
      <c r="C523" s="40" t="n">
        <f aca="false">IF(SWAPFIXED="FIXED",D523,D523-E523)</f>
        <v>0.205</v>
      </c>
      <c r="D523" s="40" t="n">
        <f aca="false">VLOOKUP($A523,SWAPLOOK,HLOOKUP(D$2,SWAPLOOK,2,FALSE()),FALSE())</f>
        <v>1.988</v>
      </c>
      <c r="E523" s="40" t="n">
        <f aca="false">VLOOKUP($A523,SWAPLOOK,HLOOKUP(E$2,SWAPLOOK,2,FALSE()),FALSE())</f>
        <v>1.783</v>
      </c>
      <c r="F523" s="40"/>
      <c r="G523" s="40"/>
      <c r="H523" s="40" t="n">
        <v>1.783</v>
      </c>
      <c r="I523" s="40" t="n">
        <v>1.8255</v>
      </c>
      <c r="J523" s="40" t="n">
        <v>1.6555</v>
      </c>
      <c r="K523" s="40" t="n">
        <v>1.608</v>
      </c>
      <c r="L523" s="40" t="n">
        <v>1.608</v>
      </c>
      <c r="M523" s="40" t="n">
        <v>1.6655</v>
      </c>
      <c r="N523" s="40" t="n">
        <v>1.7705</v>
      </c>
      <c r="O523" s="40" t="n">
        <v>1.988</v>
      </c>
      <c r="P523" s="40" t="n">
        <v>1.558</v>
      </c>
      <c r="Q523" s="40" t="n">
        <v>1.883</v>
      </c>
      <c r="R523" s="40" t="n">
        <v>1.953</v>
      </c>
      <c r="S523" s="40" t="n">
        <v>1.683</v>
      </c>
      <c r="T523" s="5" t="s">
        <v>233</v>
      </c>
      <c r="V523" s="41" t="n">
        <f aca="false">I523-$H523</f>
        <v>0.0425</v>
      </c>
      <c r="W523" s="41" t="n">
        <f aca="false">J523-$H523</f>
        <v>-0.1275</v>
      </c>
      <c r="X523" s="41" t="n">
        <f aca="false">K523-$H523</f>
        <v>-0.175</v>
      </c>
      <c r="Y523" s="41" t="n">
        <f aca="false">L523-$H523</f>
        <v>-0.175</v>
      </c>
      <c r="Z523" s="41" t="n">
        <f aca="false">M523-$H523</f>
        <v>-0.1175</v>
      </c>
      <c r="AA523" s="41" t="n">
        <f aca="false">N523-$H523</f>
        <v>-0.0125</v>
      </c>
      <c r="AB523" s="41" t="n">
        <f aca="false">O523-$H523</f>
        <v>0.205</v>
      </c>
      <c r="AC523" s="41" t="n">
        <f aca="false">P523-$H523</f>
        <v>-0.225</v>
      </c>
      <c r="AD523" s="41" t="n">
        <f aca="false">Q523-$H523</f>
        <v>0.1</v>
      </c>
      <c r="AE523" s="41" t="n">
        <f aca="false">R523-$H523</f>
        <v>0.17</v>
      </c>
      <c r="AF523" s="41" t="n">
        <f aca="false">S523-$H523</f>
        <v>-0.0999999999999999</v>
      </c>
      <c r="AG523" s="41"/>
    </row>
    <row r="524" customFormat="false" ht="12.75" hidden="false" customHeight="false" outlineLevel="0" collapsed="false">
      <c r="A524" s="39" t="n">
        <v>36046</v>
      </c>
      <c r="B524" s="40" t="s">
        <v>177</v>
      </c>
      <c r="C524" s="40" t="n">
        <f aca="false">IF(SWAPFIXED="FIXED",D524,D524-E524)</f>
        <v>0.2175</v>
      </c>
      <c r="D524" s="40" t="n">
        <f aca="false">VLOOKUP($A524,SWAPLOOK,HLOOKUP(D$2,SWAPLOOK,2,FALSE()),FALSE())</f>
        <v>2.0915</v>
      </c>
      <c r="E524" s="40" t="n">
        <f aca="false">VLOOKUP($A524,SWAPLOOK,HLOOKUP(E$2,SWAPLOOK,2,FALSE()),FALSE())</f>
        <v>1.874</v>
      </c>
      <c r="F524" s="40"/>
      <c r="G524" s="40"/>
      <c r="H524" s="40" t="n">
        <v>1.874</v>
      </c>
      <c r="I524" s="40" t="n">
        <v>1.914</v>
      </c>
      <c r="J524" s="40" t="n">
        <v>1.744</v>
      </c>
      <c r="K524" s="40" t="n">
        <v>1.694</v>
      </c>
      <c r="L524" s="40" t="n">
        <v>1.684</v>
      </c>
      <c r="M524" s="40" t="n">
        <v>1.759</v>
      </c>
      <c r="N524" s="40" t="n">
        <v>1.8615</v>
      </c>
      <c r="O524" s="40" t="n">
        <v>2.0915</v>
      </c>
      <c r="P524" s="40" t="n">
        <v>1.554</v>
      </c>
      <c r="Q524" s="40" t="n">
        <v>1.974</v>
      </c>
      <c r="R524" s="40" t="n">
        <v>2.044</v>
      </c>
      <c r="S524" s="40" t="n">
        <v>1.764</v>
      </c>
      <c r="T524" s="5" t="s">
        <v>233</v>
      </c>
      <c r="V524" s="41" t="n">
        <f aca="false">I524-$H524</f>
        <v>0.0399999999999998</v>
      </c>
      <c r="W524" s="41" t="n">
        <f aca="false">J524-$H524</f>
        <v>-0.13</v>
      </c>
      <c r="X524" s="41" t="n">
        <f aca="false">K524-$H524</f>
        <v>-0.18</v>
      </c>
      <c r="Y524" s="41" t="n">
        <f aca="false">L524-$H524</f>
        <v>-0.19</v>
      </c>
      <c r="Z524" s="41" t="n">
        <f aca="false">M524-$H524</f>
        <v>-0.115</v>
      </c>
      <c r="AA524" s="41" t="n">
        <f aca="false">N524-$H524</f>
        <v>-0.0125000000000002</v>
      </c>
      <c r="AB524" s="41" t="n">
        <f aca="false">O524-$H524</f>
        <v>0.2175</v>
      </c>
      <c r="AC524" s="41" t="n">
        <f aca="false">P524-$H524</f>
        <v>-0.32</v>
      </c>
      <c r="AD524" s="41" t="n">
        <f aca="false">Q524-$H524</f>
        <v>0.0999999999999999</v>
      </c>
      <c r="AE524" s="41" t="n">
        <f aca="false">R524-$H524</f>
        <v>0.17</v>
      </c>
      <c r="AF524" s="41" t="n">
        <f aca="false">S524-$H524</f>
        <v>-0.11</v>
      </c>
      <c r="AG524" s="41"/>
    </row>
    <row r="525" customFormat="false" ht="12.75" hidden="false" customHeight="false" outlineLevel="0" collapsed="false">
      <c r="A525" s="39" t="n">
        <v>36047</v>
      </c>
      <c r="B525" s="40" t="s">
        <v>177</v>
      </c>
      <c r="C525" s="40" t="n">
        <f aca="false">IF(SWAPFIXED="FIXED",D525,D525-E525)</f>
        <v>0.2125</v>
      </c>
      <c r="D525" s="40" t="n">
        <f aca="false">VLOOKUP($A525,SWAPLOOK,HLOOKUP(D$2,SWAPLOOK,2,FALSE()),FALSE())</f>
        <v>2.0455</v>
      </c>
      <c r="E525" s="40" t="n">
        <f aca="false">VLOOKUP($A525,SWAPLOOK,HLOOKUP(E$2,SWAPLOOK,2,FALSE()),FALSE())</f>
        <v>1.833</v>
      </c>
      <c r="F525" s="40"/>
      <c r="G525" s="40"/>
      <c r="H525" s="40" t="n">
        <v>1.833</v>
      </c>
      <c r="I525" s="40" t="n">
        <v>1.868</v>
      </c>
      <c r="J525" s="40" t="n">
        <v>1.7055</v>
      </c>
      <c r="K525" s="40" t="n">
        <v>1.648</v>
      </c>
      <c r="L525" s="40" t="n">
        <v>1.638</v>
      </c>
      <c r="M525" s="40" t="n">
        <v>1.7155</v>
      </c>
      <c r="N525" s="40" t="n">
        <v>1.818</v>
      </c>
      <c r="O525" s="40" t="n">
        <v>2.0455</v>
      </c>
      <c r="P525" s="40" t="n">
        <v>1.523</v>
      </c>
      <c r="Q525" s="40" t="n">
        <v>1.933</v>
      </c>
      <c r="R525" s="40" t="n">
        <v>2.003</v>
      </c>
      <c r="S525" s="40" t="n">
        <v>1.723</v>
      </c>
      <c r="T525" s="5" t="s">
        <v>233</v>
      </c>
      <c r="V525" s="41" t="n">
        <f aca="false">I525-$H525</f>
        <v>0.0349999999999999</v>
      </c>
      <c r="W525" s="41" t="n">
        <f aca="false">J525-$H525</f>
        <v>-0.1275</v>
      </c>
      <c r="X525" s="41" t="n">
        <f aca="false">K525-$H525</f>
        <v>-0.185</v>
      </c>
      <c r="Y525" s="41" t="n">
        <f aca="false">L525-$H525</f>
        <v>-0.195</v>
      </c>
      <c r="Z525" s="41" t="n">
        <f aca="false">M525-$H525</f>
        <v>-0.1175</v>
      </c>
      <c r="AA525" s="41" t="n">
        <f aca="false">N525-$H525</f>
        <v>-0.0150000000000001</v>
      </c>
      <c r="AB525" s="41" t="n">
        <f aca="false">O525-$H525</f>
        <v>0.2125</v>
      </c>
      <c r="AC525" s="41" t="n">
        <f aca="false">P525-$H525</f>
        <v>-0.31</v>
      </c>
      <c r="AD525" s="41" t="n">
        <f aca="false">Q525-$H525</f>
        <v>0.0999999999999999</v>
      </c>
      <c r="AE525" s="41" t="n">
        <f aca="false">R525-$H525</f>
        <v>0.17</v>
      </c>
      <c r="AF525" s="41" t="n">
        <f aca="false">S525-$H525</f>
        <v>-0.11</v>
      </c>
      <c r="AG525" s="41"/>
    </row>
    <row r="526" customFormat="false" ht="12.75" hidden="false" customHeight="false" outlineLevel="0" collapsed="false">
      <c r="A526" s="39" t="n">
        <v>36048</v>
      </c>
      <c r="B526" s="40" t="s">
        <v>177</v>
      </c>
      <c r="C526" s="40" t="n">
        <f aca="false">IF(SWAPFIXED="FIXED",D526,D526-E526)</f>
        <v>0.1825</v>
      </c>
      <c r="D526" s="40" t="n">
        <f aca="false">VLOOKUP($A526,SWAPLOOK,HLOOKUP(D$2,SWAPLOOK,2,FALSE()),FALSE())</f>
        <v>2.1405</v>
      </c>
      <c r="E526" s="40" t="n">
        <f aca="false">VLOOKUP($A526,SWAPLOOK,HLOOKUP(E$2,SWAPLOOK,2,FALSE()),FALSE())</f>
        <v>1.958</v>
      </c>
      <c r="F526" s="40"/>
      <c r="G526" s="40"/>
      <c r="H526" s="40" t="n">
        <v>1.958</v>
      </c>
      <c r="I526" s="40" t="n">
        <v>1.993</v>
      </c>
      <c r="J526" s="40" t="n">
        <v>1.8105</v>
      </c>
      <c r="K526" s="40" t="n">
        <v>1.743</v>
      </c>
      <c r="L526" s="40" t="n">
        <v>1.708</v>
      </c>
      <c r="M526" s="40" t="n">
        <v>1.833</v>
      </c>
      <c r="N526" s="40" t="n">
        <v>1.943</v>
      </c>
      <c r="O526" s="40" t="n">
        <v>2.1405</v>
      </c>
      <c r="P526" s="40" t="n">
        <v>1.573</v>
      </c>
      <c r="Q526" s="40" t="n">
        <v>2.058</v>
      </c>
      <c r="R526" s="40" t="n">
        <v>2.128</v>
      </c>
      <c r="S526" s="40" t="n">
        <v>1.848</v>
      </c>
      <c r="T526" s="5" t="s">
        <v>233</v>
      </c>
      <c r="V526" s="41" t="n">
        <f aca="false">I526-$H526</f>
        <v>0.0349999999999999</v>
      </c>
      <c r="W526" s="41" t="n">
        <f aca="false">J526-$H526</f>
        <v>-0.1475</v>
      </c>
      <c r="X526" s="41" t="n">
        <f aca="false">K526-$H526</f>
        <v>-0.215</v>
      </c>
      <c r="Y526" s="41" t="n">
        <f aca="false">L526-$H526</f>
        <v>-0.25</v>
      </c>
      <c r="Z526" s="41" t="n">
        <f aca="false">M526-$H526</f>
        <v>-0.125</v>
      </c>
      <c r="AA526" s="41" t="n">
        <f aca="false">N526-$H526</f>
        <v>-0.0150000000000001</v>
      </c>
      <c r="AB526" s="41" t="n">
        <f aca="false">O526-$H526</f>
        <v>0.1825</v>
      </c>
      <c r="AC526" s="41" t="n">
        <f aca="false">P526-$H526</f>
        <v>-0.385</v>
      </c>
      <c r="AD526" s="41" t="n">
        <f aca="false">Q526-$H526</f>
        <v>0.0999999999999999</v>
      </c>
      <c r="AE526" s="41" t="n">
        <f aca="false">R526-$H526</f>
        <v>0.17</v>
      </c>
      <c r="AF526" s="41" t="n">
        <f aca="false">S526-$H526</f>
        <v>-0.11</v>
      </c>
      <c r="AG526" s="41"/>
    </row>
    <row r="527" customFormat="false" ht="12.75" hidden="false" customHeight="false" outlineLevel="0" collapsed="false">
      <c r="A527" s="39" t="n">
        <v>36052</v>
      </c>
      <c r="B527" s="40" t="s">
        <v>177</v>
      </c>
      <c r="C527" s="40" t="n">
        <f aca="false">IF(SWAPFIXED="FIXED",D527,D527-E527)</f>
        <v>0.1675</v>
      </c>
      <c r="D527" s="40" t="n">
        <f aca="false">VLOOKUP($A527,SWAPLOOK,HLOOKUP(D$2,SWAPLOOK,2,FALSE()),FALSE())</f>
        <v>2.1125</v>
      </c>
      <c r="E527" s="40" t="n">
        <f aca="false">VLOOKUP($A527,SWAPLOOK,HLOOKUP(E$2,SWAPLOOK,2,FALSE()),FALSE())</f>
        <v>1.945</v>
      </c>
      <c r="F527" s="40"/>
      <c r="G527" s="40"/>
      <c r="H527" s="40" t="n">
        <v>1.945</v>
      </c>
      <c r="I527" s="40" t="n">
        <v>1.9775</v>
      </c>
      <c r="J527" s="40" t="n">
        <v>1.7825</v>
      </c>
      <c r="K527" s="40" t="n">
        <v>1.715</v>
      </c>
      <c r="L527" s="40" t="n">
        <v>1.6625</v>
      </c>
      <c r="M527" s="40" t="n">
        <v>1.82</v>
      </c>
      <c r="N527" s="40" t="n">
        <v>1.93</v>
      </c>
      <c r="O527" s="40" t="n">
        <v>2.1125</v>
      </c>
      <c r="P527" s="40" t="n">
        <v>1.56</v>
      </c>
      <c r="Q527" s="40" t="n">
        <v>2.045</v>
      </c>
      <c r="R527" s="40" t="n">
        <v>2.115</v>
      </c>
      <c r="S527" s="40" t="n">
        <v>1.84</v>
      </c>
      <c r="T527" s="5" t="s">
        <v>233</v>
      </c>
      <c r="V527" s="41" t="n">
        <f aca="false">I527-$H527</f>
        <v>0.0325</v>
      </c>
      <c r="W527" s="41" t="n">
        <f aca="false">J527-$H527</f>
        <v>-0.1625</v>
      </c>
      <c r="X527" s="41" t="n">
        <f aca="false">K527-$H527</f>
        <v>-0.23</v>
      </c>
      <c r="Y527" s="41" t="n">
        <f aca="false">L527-$H527</f>
        <v>-0.2825</v>
      </c>
      <c r="Z527" s="41" t="n">
        <f aca="false">M527-$H527</f>
        <v>-0.125</v>
      </c>
      <c r="AA527" s="41" t="n">
        <f aca="false">N527-$H527</f>
        <v>-0.0150000000000001</v>
      </c>
      <c r="AB527" s="41" t="n">
        <f aca="false">O527-$H527</f>
        <v>0.1675</v>
      </c>
      <c r="AC527" s="41" t="n">
        <f aca="false">P527-$H527</f>
        <v>-0.385</v>
      </c>
      <c r="AD527" s="41" t="n">
        <f aca="false">Q527-$H527</f>
        <v>0.0999999999999999</v>
      </c>
      <c r="AE527" s="41" t="n">
        <f aca="false">R527-$H527</f>
        <v>0.17</v>
      </c>
      <c r="AF527" s="41" t="n">
        <f aca="false">S527-$H527</f>
        <v>-0.105</v>
      </c>
      <c r="AG527" s="41"/>
    </row>
    <row r="528" customFormat="false" ht="12.75" hidden="false" customHeight="false" outlineLevel="0" collapsed="false">
      <c r="A528" s="39" t="n">
        <v>36053</v>
      </c>
      <c r="B528" s="40" t="s">
        <v>177</v>
      </c>
      <c r="C528" s="40" t="n">
        <f aca="false">IF(SWAPFIXED="FIXED",D528,D528-E528)</f>
        <v>0.0850000000000004</v>
      </c>
      <c r="D528" s="40" t="n">
        <f aca="false">VLOOKUP($A528,SWAPLOOK,HLOOKUP(D$2,SWAPLOOK,2,FALSE()),FALSE())</f>
        <v>2.208</v>
      </c>
      <c r="E528" s="40" t="n">
        <f aca="false">VLOOKUP($A528,SWAPLOOK,HLOOKUP(E$2,SWAPLOOK,2,FALSE()),FALSE())</f>
        <v>2.123</v>
      </c>
      <c r="F528" s="40"/>
      <c r="G528" s="40"/>
      <c r="H528" s="40" t="n">
        <v>2.123</v>
      </c>
      <c r="I528" s="40" t="n">
        <v>2.1505</v>
      </c>
      <c r="J528" s="40" t="n">
        <v>1.918</v>
      </c>
      <c r="K528" s="40" t="n">
        <v>1.823</v>
      </c>
      <c r="L528" s="40" t="n">
        <v>1.768</v>
      </c>
      <c r="M528" s="40" t="n">
        <v>1.9905</v>
      </c>
      <c r="N528" s="40" t="n">
        <v>2.098</v>
      </c>
      <c r="O528" s="40" t="n">
        <v>2.208</v>
      </c>
      <c r="P528" s="40" t="n">
        <v>1.663</v>
      </c>
      <c r="Q528" s="40" t="n">
        <v>2.223</v>
      </c>
      <c r="R528" s="40" t="n">
        <v>2.293</v>
      </c>
      <c r="S528" s="40" t="n">
        <v>2.0155</v>
      </c>
      <c r="T528" s="5" t="s">
        <v>233</v>
      </c>
      <c r="V528" s="41" t="n">
        <f aca="false">I528-$H528</f>
        <v>0.0275000000000003</v>
      </c>
      <c r="W528" s="41" t="n">
        <f aca="false">J528-$H528</f>
        <v>-0.205</v>
      </c>
      <c r="X528" s="41" t="n">
        <f aca="false">K528-$H528</f>
        <v>-0.3</v>
      </c>
      <c r="Y528" s="41" t="n">
        <f aca="false">L528-$H528</f>
        <v>-0.355</v>
      </c>
      <c r="Z528" s="41" t="n">
        <f aca="false">M528-$H528</f>
        <v>-0.1325</v>
      </c>
      <c r="AA528" s="41" t="n">
        <f aca="false">N528-$H528</f>
        <v>-0.0249999999999999</v>
      </c>
      <c r="AB528" s="41" t="n">
        <f aca="false">O528-$H528</f>
        <v>0.0850000000000004</v>
      </c>
      <c r="AC528" s="41" t="n">
        <f aca="false">P528-$H528</f>
        <v>-0.46</v>
      </c>
      <c r="AD528" s="41" t="n">
        <f aca="false">Q528-$H528</f>
        <v>0.1</v>
      </c>
      <c r="AE528" s="41" t="n">
        <f aca="false">R528-$H528</f>
        <v>0.17</v>
      </c>
      <c r="AF528" s="41" t="n">
        <f aca="false">S528-$H528</f>
        <v>-0.1075</v>
      </c>
      <c r="AG528" s="41"/>
    </row>
    <row r="529" customFormat="false" ht="12.75" hidden="false" customHeight="false" outlineLevel="0" collapsed="false">
      <c r="A529" s="39" t="n">
        <v>36054</v>
      </c>
      <c r="B529" s="40" t="s">
        <v>177</v>
      </c>
      <c r="C529" s="40" t="n">
        <f aca="false">IF(SWAPFIXED="FIXED",D529,D529-E529)</f>
        <v>0.00749999999999984</v>
      </c>
      <c r="D529" s="40" t="n">
        <f aca="false">VLOOKUP($A529,SWAPLOOK,HLOOKUP(D$2,SWAPLOOK,2,FALSE()),FALSE())</f>
        <v>2.2485</v>
      </c>
      <c r="E529" s="40" t="n">
        <f aca="false">VLOOKUP($A529,SWAPLOOK,HLOOKUP(E$2,SWAPLOOK,2,FALSE()),FALSE())</f>
        <v>2.241</v>
      </c>
      <c r="F529" s="40"/>
      <c r="G529" s="40"/>
      <c r="H529" s="40" t="n">
        <v>2.241</v>
      </c>
      <c r="I529" s="40" t="n">
        <v>2.261</v>
      </c>
      <c r="J529" s="40" t="n">
        <v>2.011</v>
      </c>
      <c r="K529" s="40" t="n">
        <v>1.8885</v>
      </c>
      <c r="L529" s="40" t="n">
        <v>1.871</v>
      </c>
      <c r="M529" s="40" t="n">
        <v>2.096</v>
      </c>
      <c r="N529" s="40" t="n">
        <v>2.1985</v>
      </c>
      <c r="O529" s="40" t="n">
        <v>2.2485</v>
      </c>
      <c r="P529" s="40" t="n">
        <v>1.756</v>
      </c>
      <c r="Q529" s="40" t="n">
        <v>2.356</v>
      </c>
      <c r="R529" s="40" t="n">
        <v>2.411</v>
      </c>
      <c r="S529" s="40" t="n">
        <v>2.116</v>
      </c>
      <c r="T529" s="5" t="s">
        <v>233</v>
      </c>
      <c r="V529" s="41" t="n">
        <f aca="false">I529-$H529</f>
        <v>0.02</v>
      </c>
      <c r="W529" s="41" t="n">
        <f aca="false">J529-$H529</f>
        <v>-0.23</v>
      </c>
      <c r="X529" s="41" t="n">
        <f aca="false">K529-$H529</f>
        <v>-0.3525</v>
      </c>
      <c r="Y529" s="41" t="n">
        <f aca="false">L529-$H529</f>
        <v>-0.37</v>
      </c>
      <c r="Z529" s="41" t="n">
        <f aca="false">M529-$H529</f>
        <v>-0.145</v>
      </c>
      <c r="AA529" s="41" t="n">
        <f aca="false">N529-$H529</f>
        <v>-0.0425</v>
      </c>
      <c r="AB529" s="41" t="n">
        <f aca="false">O529-$H529</f>
        <v>0.00749999999999984</v>
      </c>
      <c r="AC529" s="41" t="n">
        <f aca="false">P529-$H529</f>
        <v>-0.485</v>
      </c>
      <c r="AD529" s="41" t="n">
        <f aca="false">Q529-$H529</f>
        <v>0.115</v>
      </c>
      <c r="AE529" s="41" t="n">
        <f aca="false">R529-$H529</f>
        <v>0.17</v>
      </c>
      <c r="AF529" s="41" t="n">
        <f aca="false">S529-$H529</f>
        <v>-0.125</v>
      </c>
      <c r="AG529" s="41"/>
    </row>
    <row r="530" customFormat="false" ht="12.75" hidden="false" customHeight="false" outlineLevel="0" collapsed="false">
      <c r="A530" s="39" t="n">
        <v>36055</v>
      </c>
      <c r="B530" s="40" t="s">
        <v>177</v>
      </c>
      <c r="C530" s="40" t="n">
        <f aca="false">IF(SWAPFIXED="FIXED",D530,D530-E530)</f>
        <v>0.0325000000000002</v>
      </c>
      <c r="D530" s="40" t="n">
        <f aca="false">VLOOKUP($A530,SWAPLOOK,HLOOKUP(D$2,SWAPLOOK,2,FALSE()),FALSE())</f>
        <v>2.1705</v>
      </c>
      <c r="E530" s="40" t="n">
        <f aca="false">VLOOKUP($A530,SWAPLOOK,HLOOKUP(E$2,SWAPLOOK,2,FALSE()),FALSE())</f>
        <v>2.138</v>
      </c>
      <c r="F530" s="40"/>
      <c r="G530" s="40"/>
      <c r="H530" s="40" t="n">
        <v>2.138</v>
      </c>
      <c r="I530" s="40" t="n">
        <v>2.163</v>
      </c>
      <c r="J530" s="40" t="n">
        <v>1.943</v>
      </c>
      <c r="K530" s="40" t="n">
        <v>1.833</v>
      </c>
      <c r="L530" s="40" t="n">
        <v>1.818</v>
      </c>
      <c r="M530" s="40" t="n">
        <v>2.0055</v>
      </c>
      <c r="N530" s="40" t="n">
        <v>2.108</v>
      </c>
      <c r="O530" s="40" t="n">
        <v>2.1705</v>
      </c>
      <c r="P530" s="40" t="n">
        <v>1.658</v>
      </c>
      <c r="Q530" s="40" t="n">
        <v>2.2505</v>
      </c>
      <c r="R530" s="40" t="n">
        <v>2.308</v>
      </c>
      <c r="S530" s="40" t="n">
        <v>2.003</v>
      </c>
      <c r="T530" s="5" t="s">
        <v>233</v>
      </c>
      <c r="V530" s="41" t="n">
        <f aca="false">I530-$H530</f>
        <v>0.0249999999999999</v>
      </c>
      <c r="W530" s="41" t="n">
        <f aca="false">J530-$H530</f>
        <v>-0.195</v>
      </c>
      <c r="X530" s="41" t="n">
        <f aca="false">K530-$H530</f>
        <v>-0.305</v>
      </c>
      <c r="Y530" s="41" t="n">
        <f aca="false">L530-$H530</f>
        <v>-0.32</v>
      </c>
      <c r="Z530" s="41" t="n">
        <f aca="false">M530-$H530</f>
        <v>-0.1325</v>
      </c>
      <c r="AA530" s="41" t="n">
        <f aca="false">N530-$H530</f>
        <v>-0.0299999999999998</v>
      </c>
      <c r="AB530" s="41" t="n">
        <f aca="false">O530-$H530</f>
        <v>0.0325000000000002</v>
      </c>
      <c r="AC530" s="41" t="n">
        <f aca="false">P530-$H530</f>
        <v>-0.48</v>
      </c>
      <c r="AD530" s="41" t="n">
        <f aca="false">Q530-$H530</f>
        <v>0.1125</v>
      </c>
      <c r="AE530" s="41" t="n">
        <f aca="false">R530-$H530</f>
        <v>0.17</v>
      </c>
      <c r="AF530" s="41" t="n">
        <f aca="false">S530-$H530</f>
        <v>-0.135</v>
      </c>
      <c r="AG530" s="41"/>
    </row>
    <row r="531" customFormat="false" ht="12.75" hidden="false" customHeight="false" outlineLevel="0" collapsed="false">
      <c r="A531" s="39" t="n">
        <v>36056</v>
      </c>
      <c r="B531" s="40" t="s">
        <v>177</v>
      </c>
      <c r="C531" s="40" t="n">
        <f aca="false">IF(SWAPFIXED="FIXED",D531,D531-E531)</f>
        <v>-0.0274999999999999</v>
      </c>
      <c r="D531" s="40" t="n">
        <f aca="false">VLOOKUP($A531,SWAPLOOK,HLOOKUP(D$2,SWAPLOOK,2,FALSE()),FALSE())</f>
        <v>2.2325</v>
      </c>
      <c r="E531" s="40" t="n">
        <f aca="false">VLOOKUP($A531,SWAPLOOK,HLOOKUP(E$2,SWAPLOOK,2,FALSE()),FALSE())</f>
        <v>2.26</v>
      </c>
      <c r="F531" s="40"/>
      <c r="G531" s="40"/>
      <c r="H531" s="40" t="n">
        <v>2.26</v>
      </c>
      <c r="I531" s="40" t="n">
        <v>2.2875</v>
      </c>
      <c r="J531" s="40" t="n">
        <v>2.02375</v>
      </c>
      <c r="K531" s="40" t="n">
        <v>1.88875</v>
      </c>
      <c r="L531" s="40" t="n">
        <v>1.86</v>
      </c>
      <c r="M531" s="40" t="n">
        <v>2.1225</v>
      </c>
      <c r="N531" s="40" t="n">
        <v>2.2175</v>
      </c>
      <c r="O531" s="40" t="n">
        <v>2.2325</v>
      </c>
      <c r="P531" s="40" t="n">
        <v>1.775</v>
      </c>
      <c r="Q531" s="40" t="n">
        <v>2.36</v>
      </c>
      <c r="R531" s="40" t="n">
        <v>2.43</v>
      </c>
      <c r="S531" s="40" t="n">
        <v>2.125</v>
      </c>
      <c r="T531" s="5" t="s">
        <v>233</v>
      </c>
      <c r="V531" s="41" t="n">
        <f aca="false">I531-$H531</f>
        <v>0.0275000000000003</v>
      </c>
      <c r="W531" s="41" t="n">
        <f aca="false">J531-$H531</f>
        <v>-0.23625</v>
      </c>
      <c r="X531" s="41" t="n">
        <f aca="false">K531-$H531</f>
        <v>-0.37125</v>
      </c>
      <c r="Y531" s="41" t="n">
        <f aca="false">L531-$H531</f>
        <v>-0.4</v>
      </c>
      <c r="Z531" s="41" t="n">
        <f aca="false">M531-$H531</f>
        <v>-0.1375</v>
      </c>
      <c r="AA531" s="41" t="n">
        <f aca="false">N531-$H531</f>
        <v>-0.0425</v>
      </c>
      <c r="AB531" s="41" t="n">
        <f aca="false">O531-$H531</f>
        <v>-0.0274999999999999</v>
      </c>
      <c r="AC531" s="41" t="n">
        <f aca="false">P531-$H531</f>
        <v>-0.485</v>
      </c>
      <c r="AD531" s="41" t="n">
        <f aca="false">Q531-$H531</f>
        <v>0.1</v>
      </c>
      <c r="AE531" s="41" t="n">
        <f aca="false">R531-$H531</f>
        <v>0.17</v>
      </c>
      <c r="AF531" s="41" t="n">
        <f aca="false">S531-$H531</f>
        <v>-0.135</v>
      </c>
      <c r="AG531" s="41"/>
    </row>
    <row r="532" customFormat="false" ht="12.75" hidden="false" customHeight="false" outlineLevel="0" collapsed="false">
      <c r="A532" s="39" t="n">
        <v>36059</v>
      </c>
      <c r="B532" s="40" t="s">
        <v>177</v>
      </c>
      <c r="C532" s="40" t="n">
        <f aca="false">IF(SWAPFIXED="FIXED",D532,D532-E532)</f>
        <v>-0.00499999999999989</v>
      </c>
      <c r="D532" s="40" t="n">
        <f aca="false">VLOOKUP($A532,SWAPLOOK,HLOOKUP(D$2,SWAPLOOK,2,FALSE()),FALSE())</f>
        <v>2.182</v>
      </c>
      <c r="E532" s="40" t="n">
        <f aca="false">VLOOKUP($A532,SWAPLOOK,HLOOKUP(E$2,SWAPLOOK,2,FALSE()),FALSE())</f>
        <v>2.187</v>
      </c>
      <c r="F532" s="40"/>
      <c r="G532" s="40"/>
      <c r="H532" s="40" t="n">
        <v>2.187</v>
      </c>
      <c r="I532" s="40" t="n">
        <v>2.2145</v>
      </c>
      <c r="J532" s="40" t="n">
        <v>1.9695</v>
      </c>
      <c r="K532" s="40" t="n">
        <v>1.8395</v>
      </c>
      <c r="L532" s="40" t="n">
        <v>1.807</v>
      </c>
      <c r="M532" s="40" t="n">
        <v>2.052</v>
      </c>
      <c r="N532" s="40" t="n">
        <v>2.157</v>
      </c>
      <c r="O532" s="40" t="n">
        <v>2.182</v>
      </c>
      <c r="P532" s="40" t="n">
        <v>1.707</v>
      </c>
      <c r="Q532" s="40" t="n">
        <v>2.287</v>
      </c>
      <c r="R532" s="40" t="n">
        <v>2.357</v>
      </c>
      <c r="S532" s="40" t="n">
        <v>2.062</v>
      </c>
      <c r="T532" s="5" t="s">
        <v>233</v>
      </c>
      <c r="V532" s="41" t="n">
        <f aca="false">I532-$H532</f>
        <v>0.0274999999999999</v>
      </c>
      <c r="W532" s="41" t="n">
        <f aca="false">J532-$H532</f>
        <v>-0.2175</v>
      </c>
      <c r="X532" s="41" t="n">
        <f aca="false">K532-$H532</f>
        <v>-0.3475</v>
      </c>
      <c r="Y532" s="41" t="n">
        <f aca="false">L532-$H532</f>
        <v>-0.38</v>
      </c>
      <c r="Z532" s="41" t="n">
        <f aca="false">M532-$H532</f>
        <v>-0.135</v>
      </c>
      <c r="AA532" s="41" t="n">
        <f aca="false">N532-$H532</f>
        <v>-0.0299999999999998</v>
      </c>
      <c r="AB532" s="41" t="n">
        <f aca="false">O532-$H532</f>
        <v>-0.00499999999999989</v>
      </c>
      <c r="AC532" s="41" t="n">
        <f aca="false">P532-$H532</f>
        <v>-0.48</v>
      </c>
      <c r="AD532" s="41" t="n">
        <f aca="false">Q532-$H532</f>
        <v>0.1</v>
      </c>
      <c r="AE532" s="41" t="n">
        <f aca="false">R532-$H532</f>
        <v>0.17</v>
      </c>
      <c r="AF532" s="41" t="n">
        <f aca="false">S532-$H532</f>
        <v>-0.125</v>
      </c>
      <c r="AG532" s="41"/>
    </row>
    <row r="533" customFormat="false" ht="12.75" hidden="false" customHeight="false" outlineLevel="0" collapsed="false">
      <c r="A533" s="39" t="n">
        <v>36060</v>
      </c>
      <c r="B533" s="40" t="s">
        <v>177</v>
      </c>
      <c r="C533" s="40" t="n">
        <f aca="false">IF(SWAPFIXED="FIXED",D533,D533-E533)</f>
        <v>-0.0150000000000001</v>
      </c>
      <c r="D533" s="40" t="n">
        <f aca="false">VLOOKUP($A533,SWAPLOOK,HLOOKUP(D$2,SWAPLOOK,2,FALSE()),FALSE())</f>
        <v>2.171</v>
      </c>
      <c r="E533" s="40" t="n">
        <f aca="false">VLOOKUP($A533,SWAPLOOK,HLOOKUP(E$2,SWAPLOOK,2,FALSE()),FALSE())</f>
        <v>2.186</v>
      </c>
      <c r="F533" s="40"/>
      <c r="G533" s="40"/>
      <c r="H533" s="40" t="n">
        <v>2.186</v>
      </c>
      <c r="I533" s="40" t="n">
        <v>2.2185</v>
      </c>
      <c r="J533" s="40" t="n">
        <v>1.971</v>
      </c>
      <c r="K533" s="40" t="n">
        <v>1.821</v>
      </c>
      <c r="L533" s="40" t="n">
        <v>1.796</v>
      </c>
      <c r="M533" s="40" t="n">
        <v>2.0535</v>
      </c>
      <c r="N533" s="40" t="n">
        <v>2.1585</v>
      </c>
      <c r="O533" s="40" t="n">
        <v>2.171</v>
      </c>
      <c r="P533" s="40" t="n">
        <v>1.731</v>
      </c>
      <c r="Q533" s="40" t="n">
        <v>2.286</v>
      </c>
      <c r="R533" s="40" t="n">
        <v>2.356</v>
      </c>
      <c r="S533" s="40" t="n">
        <v>2.066</v>
      </c>
      <c r="T533" s="5" t="s">
        <v>233</v>
      </c>
      <c r="V533" s="41" t="n">
        <f aca="false">I533-$H533</f>
        <v>0.0325000000000002</v>
      </c>
      <c r="W533" s="41" t="n">
        <f aca="false">J533-$H533</f>
        <v>-0.215</v>
      </c>
      <c r="X533" s="41" t="n">
        <f aca="false">K533-$H533</f>
        <v>-0.365</v>
      </c>
      <c r="Y533" s="41" t="n">
        <f aca="false">L533-$H533</f>
        <v>-0.39</v>
      </c>
      <c r="Z533" s="41" t="n">
        <f aca="false">M533-$H533</f>
        <v>-0.1325</v>
      </c>
      <c r="AA533" s="41" t="n">
        <f aca="false">N533-$H533</f>
        <v>-0.0274999999999999</v>
      </c>
      <c r="AB533" s="41" t="n">
        <f aca="false">O533-$H533</f>
        <v>-0.0150000000000001</v>
      </c>
      <c r="AC533" s="41" t="n">
        <f aca="false">P533-$H533</f>
        <v>-0.455</v>
      </c>
      <c r="AD533" s="41" t="n">
        <f aca="false">Q533-$H533</f>
        <v>0.1</v>
      </c>
      <c r="AE533" s="41" t="n">
        <f aca="false">R533-$H533</f>
        <v>0.17</v>
      </c>
      <c r="AF533" s="41" t="n">
        <f aca="false">S533-$H533</f>
        <v>-0.12</v>
      </c>
      <c r="AG533" s="41"/>
    </row>
    <row r="534" customFormat="false" ht="12.75" hidden="false" customHeight="false" outlineLevel="0" collapsed="false">
      <c r="A534" s="39" t="n">
        <v>36061</v>
      </c>
      <c r="B534" s="40" t="s">
        <v>177</v>
      </c>
      <c r="C534" s="40" t="n">
        <f aca="false">IF(SWAPFIXED="FIXED",D534,D534-E534)</f>
        <v>-0.02</v>
      </c>
      <c r="D534" s="40" t="n">
        <f aca="false">VLOOKUP($A534,SWAPLOOK,HLOOKUP(D$2,SWAPLOOK,2,FALSE()),FALSE())</f>
        <v>2.111</v>
      </c>
      <c r="E534" s="40" t="n">
        <f aca="false">VLOOKUP($A534,SWAPLOOK,HLOOKUP(E$2,SWAPLOOK,2,FALSE()),FALSE())</f>
        <v>2.131</v>
      </c>
      <c r="F534" s="40"/>
      <c r="G534" s="40"/>
      <c r="H534" s="40" t="n">
        <v>2.131</v>
      </c>
      <c r="I534" s="40" t="n">
        <v>2.1635</v>
      </c>
      <c r="J534" s="40" t="n">
        <v>1.916</v>
      </c>
      <c r="K534" s="40" t="n">
        <v>1.7785</v>
      </c>
      <c r="L534" s="40" t="n">
        <v>1.7485</v>
      </c>
      <c r="M534" s="40" t="n">
        <v>1.996</v>
      </c>
      <c r="N534" s="40" t="n">
        <v>2.101</v>
      </c>
      <c r="O534" s="40" t="n">
        <v>2.111</v>
      </c>
      <c r="P534" s="40" t="n">
        <v>1.631</v>
      </c>
      <c r="Q534" s="40" t="n">
        <v>2.231</v>
      </c>
      <c r="R534" s="40" t="n">
        <v>2.301</v>
      </c>
      <c r="S534" s="40" t="n">
        <v>2.0035</v>
      </c>
      <c r="T534" s="5" t="s">
        <v>233</v>
      </c>
      <c r="V534" s="41" t="n">
        <f aca="false">I534-$H534</f>
        <v>0.0325000000000002</v>
      </c>
      <c r="W534" s="41" t="n">
        <f aca="false">J534-$H534</f>
        <v>-0.215</v>
      </c>
      <c r="X534" s="41" t="n">
        <f aca="false">K534-$H534</f>
        <v>-0.3525</v>
      </c>
      <c r="Y534" s="41" t="n">
        <f aca="false">L534-$H534</f>
        <v>-0.3825</v>
      </c>
      <c r="Z534" s="41" t="n">
        <f aca="false">M534-$H534</f>
        <v>-0.135</v>
      </c>
      <c r="AA534" s="41" t="n">
        <f aca="false">N534-$H534</f>
        <v>-0.0299999999999998</v>
      </c>
      <c r="AB534" s="41" t="n">
        <f aca="false">O534-$H534</f>
        <v>-0.02</v>
      </c>
      <c r="AC534" s="41" t="n">
        <f aca="false">P534-$H534</f>
        <v>-0.5</v>
      </c>
      <c r="AD534" s="41" t="n">
        <f aca="false">Q534-$H534</f>
        <v>0.1</v>
      </c>
      <c r="AE534" s="41" t="n">
        <f aca="false">R534-$H534</f>
        <v>0.17</v>
      </c>
      <c r="AF534" s="41" t="n">
        <f aca="false">S534-$H534</f>
        <v>-0.1275</v>
      </c>
      <c r="AG534" s="41"/>
    </row>
    <row r="535" customFormat="false" ht="12.75" hidden="false" customHeight="false" outlineLevel="0" collapsed="false">
      <c r="A535" s="39" t="n">
        <v>36062</v>
      </c>
      <c r="B535" s="40" t="s">
        <v>177</v>
      </c>
      <c r="C535" s="40" t="n">
        <f aca="false">IF(SWAPFIXED="FIXED",D535,D535-E535)</f>
        <v>-0.0550000000000002</v>
      </c>
      <c r="D535" s="40" t="n">
        <f aca="false">VLOOKUP($A535,SWAPLOOK,HLOOKUP(D$2,SWAPLOOK,2,FALSE()),FALSE())</f>
        <v>2.124</v>
      </c>
      <c r="E535" s="40" t="n">
        <f aca="false">VLOOKUP($A535,SWAPLOOK,HLOOKUP(E$2,SWAPLOOK,2,FALSE()),FALSE())</f>
        <v>2.179</v>
      </c>
      <c r="F535" s="40"/>
      <c r="G535" s="40"/>
      <c r="H535" s="40" t="n">
        <v>2.179</v>
      </c>
      <c r="I535" s="40" t="n">
        <v>2.214</v>
      </c>
      <c r="J535" s="40" t="n">
        <v>1.9565</v>
      </c>
      <c r="K535" s="40" t="n">
        <v>1.7915</v>
      </c>
      <c r="L535" s="40" t="n">
        <v>1.7665</v>
      </c>
      <c r="M535" s="40" t="n">
        <v>2.0415</v>
      </c>
      <c r="N535" s="40" t="n">
        <v>2.149</v>
      </c>
      <c r="O535" s="40" t="n">
        <v>2.124</v>
      </c>
      <c r="P535" s="40" t="n">
        <v>1.649</v>
      </c>
      <c r="Q535" s="40" t="n">
        <v>2.294</v>
      </c>
      <c r="R535" s="40" t="n">
        <v>2.349</v>
      </c>
      <c r="S535" s="40" t="n">
        <v>2.044</v>
      </c>
      <c r="T535" s="5" t="s">
        <v>233</v>
      </c>
      <c r="V535" s="41" t="n">
        <f aca="false">I535-$H535</f>
        <v>0.0350000000000001</v>
      </c>
      <c r="W535" s="41" t="n">
        <f aca="false">J535-$H535</f>
        <v>-0.2225</v>
      </c>
      <c r="X535" s="41" t="n">
        <f aca="false">K535-$H535</f>
        <v>-0.3875</v>
      </c>
      <c r="Y535" s="41" t="n">
        <f aca="false">L535-$H535</f>
        <v>-0.4125</v>
      </c>
      <c r="Z535" s="41" t="n">
        <f aca="false">M535-$H535</f>
        <v>-0.1375</v>
      </c>
      <c r="AA535" s="41" t="n">
        <f aca="false">N535-$H535</f>
        <v>-0.0299999999999998</v>
      </c>
      <c r="AB535" s="41" t="n">
        <f aca="false">O535-$H535</f>
        <v>-0.0550000000000002</v>
      </c>
      <c r="AC535" s="41" t="n">
        <f aca="false">P535-$H535</f>
        <v>-0.53</v>
      </c>
      <c r="AD535" s="41" t="n">
        <f aca="false">Q535-$H535</f>
        <v>0.115</v>
      </c>
      <c r="AE535" s="41" t="n">
        <f aca="false">R535-$H535</f>
        <v>0.17</v>
      </c>
      <c r="AF535" s="41" t="n">
        <f aca="false">S535-$H535</f>
        <v>-0.135</v>
      </c>
      <c r="AG535" s="41"/>
    </row>
    <row r="536" customFormat="false" ht="12.75" hidden="false" customHeight="false" outlineLevel="0" collapsed="false">
      <c r="A536" s="39" t="n">
        <v>36063</v>
      </c>
      <c r="B536" s="40" t="s">
        <v>177</v>
      </c>
      <c r="C536" s="40" t="n">
        <f aca="false">IF(SWAPFIXED="FIXED",D536,D536-E536)</f>
        <v>-0.0924999999999998</v>
      </c>
      <c r="D536" s="40" t="n">
        <f aca="false">VLOOKUP($A536,SWAPLOOK,HLOOKUP(D$2,SWAPLOOK,2,FALSE()),FALSE())</f>
        <v>2.0885</v>
      </c>
      <c r="E536" s="40" t="n">
        <f aca="false">VLOOKUP($A536,SWAPLOOK,HLOOKUP(E$2,SWAPLOOK,2,FALSE()),FALSE())</f>
        <v>2.181</v>
      </c>
      <c r="F536" s="40"/>
      <c r="G536" s="40"/>
      <c r="H536" s="40" t="n">
        <v>2.181</v>
      </c>
      <c r="I536" s="40" t="n">
        <v>2.216</v>
      </c>
      <c r="J536" s="40" t="n">
        <v>1.9485</v>
      </c>
      <c r="K536" s="40" t="n">
        <v>1.7785</v>
      </c>
      <c r="L536" s="40" t="n">
        <v>1.7835</v>
      </c>
      <c r="M536" s="40" t="n">
        <v>2.041</v>
      </c>
      <c r="N536" s="40" t="n">
        <v>2.1485</v>
      </c>
      <c r="O536" s="40" t="n">
        <v>2.0885</v>
      </c>
      <c r="P536" s="40" t="n">
        <v>1.681</v>
      </c>
      <c r="Q536" s="40" t="n">
        <v>2.296</v>
      </c>
      <c r="R536" s="40" t="n">
        <v>2.351</v>
      </c>
      <c r="S536" s="40" t="n">
        <v>2.04475</v>
      </c>
      <c r="T536" s="5" t="s">
        <v>233</v>
      </c>
      <c r="V536" s="41" t="n">
        <f aca="false">I536-$H536</f>
        <v>0.0350000000000001</v>
      </c>
      <c r="W536" s="41" t="n">
        <f aca="false">J536-$H536</f>
        <v>-0.2325</v>
      </c>
      <c r="X536" s="41" t="n">
        <f aca="false">K536-$H536</f>
        <v>-0.4025</v>
      </c>
      <c r="Y536" s="41" t="n">
        <f aca="false">L536-$H536</f>
        <v>-0.3975</v>
      </c>
      <c r="Z536" s="41" t="n">
        <f aca="false">M536-$H536</f>
        <v>-0.14</v>
      </c>
      <c r="AA536" s="41" t="n">
        <f aca="false">N536-$H536</f>
        <v>-0.0325000000000002</v>
      </c>
      <c r="AB536" s="41" t="n">
        <f aca="false">O536-$H536</f>
        <v>-0.0924999999999998</v>
      </c>
      <c r="AC536" s="41" t="n">
        <f aca="false">P536-$H536</f>
        <v>-0.5</v>
      </c>
      <c r="AD536" s="41" t="n">
        <f aca="false">Q536-$H536</f>
        <v>0.115</v>
      </c>
      <c r="AE536" s="41" t="n">
        <f aca="false">R536-$H536</f>
        <v>0.17</v>
      </c>
      <c r="AF536" s="41" t="n">
        <f aca="false">S536-$H536</f>
        <v>-0.13625</v>
      </c>
      <c r="AG536" s="41"/>
    </row>
    <row r="537" customFormat="false" ht="12.75" hidden="false" customHeight="false" outlineLevel="0" collapsed="false">
      <c r="A537" s="39" t="n">
        <v>36066</v>
      </c>
      <c r="B537" s="40" t="s">
        <v>177</v>
      </c>
      <c r="C537" s="40" t="n">
        <f aca="false">IF(SWAPFIXED="FIXED",D537,D537-E537)</f>
        <v>-0.0475000000000001</v>
      </c>
      <c r="D537" s="40" t="n">
        <f aca="false">VLOOKUP($A537,SWAPLOOK,HLOOKUP(D$2,SWAPLOOK,2,FALSE()),FALSE())</f>
        <v>1.9835</v>
      </c>
      <c r="E537" s="40" t="n">
        <f aca="false">VLOOKUP($A537,SWAPLOOK,HLOOKUP(E$2,SWAPLOOK,2,FALSE()),FALSE())</f>
        <v>2.031</v>
      </c>
      <c r="F537" s="40"/>
      <c r="G537" s="40" t="n">
        <v>1</v>
      </c>
      <c r="H537" s="40" t="n">
        <v>2.031</v>
      </c>
      <c r="I537" s="40" t="n">
        <v>2.0735</v>
      </c>
      <c r="J537" s="40" t="n">
        <v>1.831</v>
      </c>
      <c r="K537" s="40" t="n">
        <v>1.661</v>
      </c>
      <c r="L537" s="40" t="n">
        <v>1.6385</v>
      </c>
      <c r="M537" s="40" t="n">
        <v>1.881</v>
      </c>
      <c r="N537" s="40" t="n">
        <v>2.001</v>
      </c>
      <c r="O537" s="40" t="n">
        <v>1.9835</v>
      </c>
      <c r="P537" s="40" t="n">
        <v>1.671</v>
      </c>
      <c r="Q537" s="40" t="n">
        <v>2.146</v>
      </c>
      <c r="R537" s="40" t="n">
        <v>2.201</v>
      </c>
      <c r="S537" s="40" t="n">
        <v>1.881</v>
      </c>
      <c r="T537" s="5" t="s">
        <v>233</v>
      </c>
      <c r="V537" s="41" t="n">
        <f aca="false">I537-$H537</f>
        <v>0.0425</v>
      </c>
      <c r="W537" s="41" t="n">
        <f aca="false">J537-$H537</f>
        <v>-0.2</v>
      </c>
      <c r="X537" s="41" t="n">
        <f aca="false">K537-$H537</f>
        <v>-0.37</v>
      </c>
      <c r="Y537" s="41" t="n">
        <f aca="false">L537-$H537</f>
        <v>-0.3925</v>
      </c>
      <c r="Z537" s="41" t="n">
        <f aca="false">M537-$H537</f>
        <v>-0.15</v>
      </c>
      <c r="AA537" s="41" t="n">
        <f aca="false">N537-$H537</f>
        <v>-0.0299999999999998</v>
      </c>
      <c r="AB537" s="41" t="n">
        <f aca="false">O537-$H537</f>
        <v>-0.0475000000000001</v>
      </c>
      <c r="AC537" s="41" t="n">
        <f aca="false">P537-$H537</f>
        <v>-0.36</v>
      </c>
      <c r="AD537" s="41" t="n">
        <f aca="false">Q537-$H537</f>
        <v>0.115</v>
      </c>
      <c r="AE537" s="41" t="n">
        <f aca="false">R537-$H537</f>
        <v>0.17</v>
      </c>
      <c r="AF537" s="41" t="n">
        <f aca="false">S537-$H537</f>
        <v>-0.15</v>
      </c>
      <c r="AG537" s="41"/>
    </row>
    <row r="538" customFormat="false" ht="12.75" hidden="false" customHeight="false" outlineLevel="0" collapsed="false">
      <c r="A538" s="39" t="n">
        <v>36067</v>
      </c>
      <c r="B538" s="40" t="s">
        <v>178</v>
      </c>
      <c r="C538" s="40" t="n">
        <f aca="false">IF(SWAPFIXED="FIXED",D538,D538-E538)</f>
        <v>-0.02</v>
      </c>
      <c r="D538" s="40" t="n">
        <f aca="false">VLOOKUP($A538,SWAPLOOK,HLOOKUP(D$2,SWAPLOOK,2,FALSE()),FALSE())</f>
        <v>2.327</v>
      </c>
      <c r="E538" s="40" t="n">
        <f aca="false">VLOOKUP($A538,SWAPLOOK,HLOOKUP(E$2,SWAPLOOK,2,FALSE()),FALSE())</f>
        <v>2.347</v>
      </c>
      <c r="F538" s="40"/>
      <c r="G538" s="40"/>
      <c r="H538" s="40" t="n">
        <v>2.347</v>
      </c>
      <c r="I538" s="40" t="n">
        <v>2.4995</v>
      </c>
      <c r="J538" s="40" t="n">
        <v>2.1145</v>
      </c>
      <c r="K538" s="40" t="n">
        <v>2.0045</v>
      </c>
      <c r="L538" s="40" t="n">
        <v>2.017</v>
      </c>
      <c r="M538" s="40" t="n">
        <v>2.192</v>
      </c>
      <c r="N538" s="40" t="n">
        <v>2.267</v>
      </c>
      <c r="O538" s="40" t="n">
        <v>2.327</v>
      </c>
      <c r="P538" s="40" t="n">
        <v>2.027</v>
      </c>
      <c r="Q538" s="40" t="n">
        <v>2.567</v>
      </c>
      <c r="R538" s="40" t="n">
        <v>2.717</v>
      </c>
      <c r="S538" s="40" t="n">
        <v>2.182</v>
      </c>
      <c r="T538" s="5" t="s">
        <v>233</v>
      </c>
      <c r="V538" s="41" t="n">
        <f aca="false">I538-$H538</f>
        <v>0.1525</v>
      </c>
      <c r="W538" s="41" t="n">
        <f aca="false">J538-$H538</f>
        <v>-0.2325</v>
      </c>
      <c r="X538" s="41" t="n">
        <f aca="false">K538-$H538</f>
        <v>-0.3425</v>
      </c>
      <c r="Y538" s="41" t="n">
        <f aca="false">L538-$H538</f>
        <v>-0.33</v>
      </c>
      <c r="Z538" s="41" t="n">
        <f aca="false">M538-$H538</f>
        <v>-0.155</v>
      </c>
      <c r="AA538" s="41" t="n">
        <f aca="false">N538-$H538</f>
        <v>-0.0800000000000001</v>
      </c>
      <c r="AB538" s="41" t="n">
        <f aca="false">O538-$H538</f>
        <v>-0.02</v>
      </c>
      <c r="AC538" s="41" t="n">
        <f aca="false">P538-$H538</f>
        <v>-0.32</v>
      </c>
      <c r="AD538" s="41" t="n">
        <f aca="false">Q538-$H538</f>
        <v>0.22</v>
      </c>
      <c r="AE538" s="41" t="n">
        <f aca="false">R538-$H538</f>
        <v>0.37</v>
      </c>
      <c r="AF538" s="41" t="n">
        <f aca="false">S538-$H538</f>
        <v>-0.165</v>
      </c>
      <c r="AG538" s="41"/>
    </row>
    <row r="539" customFormat="false" ht="12.75" hidden="false" customHeight="false" outlineLevel="0" collapsed="false">
      <c r="A539" s="39" t="n">
        <v>36068</v>
      </c>
      <c r="B539" s="40" t="s">
        <v>178</v>
      </c>
      <c r="C539" s="40" t="n">
        <f aca="false">IF(SWAPFIXED="FIXED",D539,D539-E539)</f>
        <v>-0.0499999999999998</v>
      </c>
      <c r="D539" s="40" t="n">
        <f aca="false">VLOOKUP($A539,SWAPLOOK,HLOOKUP(D$2,SWAPLOOK,2,FALSE()),FALSE())</f>
        <v>2.383</v>
      </c>
      <c r="E539" s="40" t="n">
        <f aca="false">VLOOKUP($A539,SWAPLOOK,HLOOKUP(E$2,SWAPLOOK,2,FALSE()),FALSE())</f>
        <v>2.433</v>
      </c>
      <c r="F539" s="40"/>
      <c r="G539" s="40"/>
      <c r="H539" s="40" t="n">
        <v>2.433</v>
      </c>
      <c r="I539" s="40" t="n">
        <v>2.6005</v>
      </c>
      <c r="J539" s="40" t="n">
        <v>2.193</v>
      </c>
      <c r="K539" s="40" t="n">
        <v>2.0755</v>
      </c>
      <c r="L539" s="40" t="n">
        <v>2.088</v>
      </c>
      <c r="M539" s="40" t="n">
        <v>2.263</v>
      </c>
      <c r="N539" s="40" t="n">
        <v>2.3505</v>
      </c>
      <c r="O539" s="40" t="n">
        <v>2.383</v>
      </c>
      <c r="P539" s="40" t="n">
        <v>2.153</v>
      </c>
      <c r="Q539" s="40" t="n">
        <v>2.653</v>
      </c>
      <c r="R539" s="40" t="n">
        <v>2.833</v>
      </c>
      <c r="S539" s="40" t="n">
        <v>2.2555</v>
      </c>
      <c r="T539" s="5" t="s">
        <v>233</v>
      </c>
      <c r="V539" s="41" t="n">
        <f aca="false">I539-$H539</f>
        <v>0.1675</v>
      </c>
      <c r="W539" s="41" t="n">
        <f aca="false">J539-$H539</f>
        <v>-0.24</v>
      </c>
      <c r="X539" s="41" t="n">
        <f aca="false">K539-$H539</f>
        <v>-0.3575</v>
      </c>
      <c r="Y539" s="41" t="n">
        <f aca="false">L539-$H539</f>
        <v>-0.345</v>
      </c>
      <c r="Z539" s="41" t="n">
        <f aca="false">M539-$H539</f>
        <v>-0.17</v>
      </c>
      <c r="AA539" s="41" t="n">
        <f aca="false">N539-$H539</f>
        <v>-0.0825</v>
      </c>
      <c r="AB539" s="41" t="n">
        <f aca="false">O539-$H539</f>
        <v>-0.0499999999999998</v>
      </c>
      <c r="AC539" s="41" t="n">
        <f aca="false">P539-$H539</f>
        <v>-0.28</v>
      </c>
      <c r="AD539" s="41" t="n">
        <f aca="false">Q539-$H539</f>
        <v>0.22</v>
      </c>
      <c r="AE539" s="41" t="n">
        <f aca="false">R539-$H539</f>
        <v>0.4</v>
      </c>
      <c r="AF539" s="41" t="n">
        <f aca="false">S539-$H539</f>
        <v>-0.1775</v>
      </c>
      <c r="AG539" s="41"/>
    </row>
    <row r="540" customFormat="false" ht="12.75" hidden="false" customHeight="false" outlineLevel="0" collapsed="false">
      <c r="A540" s="39" t="n">
        <v>36069</v>
      </c>
      <c r="B540" s="40" t="s">
        <v>178</v>
      </c>
      <c r="C540" s="40" t="n">
        <f aca="false">IF(SWAPFIXED="FIXED",D540,D540-E540)</f>
        <v>-0.0499999999999998</v>
      </c>
      <c r="D540" s="40" t="n">
        <f aca="false">VLOOKUP($A540,SWAPLOOK,HLOOKUP(D$2,SWAPLOOK,2,FALSE()),FALSE())</f>
        <v>2.364</v>
      </c>
      <c r="E540" s="40" t="n">
        <f aca="false">VLOOKUP($A540,SWAPLOOK,HLOOKUP(E$2,SWAPLOOK,2,FALSE()),FALSE())</f>
        <v>2.414</v>
      </c>
      <c r="F540" s="40"/>
      <c r="G540" s="40"/>
      <c r="H540" s="40" t="n">
        <v>2.414</v>
      </c>
      <c r="I540" s="40" t="n">
        <v>2.589</v>
      </c>
      <c r="J540" s="40" t="n">
        <v>2.194</v>
      </c>
      <c r="K540" s="40" t="n">
        <v>2.094</v>
      </c>
      <c r="L540" s="40" t="n">
        <v>2.1365</v>
      </c>
      <c r="M540" s="40" t="n">
        <v>2.2465</v>
      </c>
      <c r="N540" s="40" t="n">
        <v>2.3365</v>
      </c>
      <c r="O540" s="40" t="n">
        <v>2.364</v>
      </c>
      <c r="P540" s="40" t="n">
        <v>2.184</v>
      </c>
      <c r="Q540" s="40" t="n">
        <v>2.677</v>
      </c>
      <c r="R540" s="40" t="n">
        <v>2.8515</v>
      </c>
      <c r="S540" s="40" t="n">
        <v>2.239</v>
      </c>
      <c r="T540" s="5" t="s">
        <v>233</v>
      </c>
      <c r="V540" s="41" t="n">
        <f aca="false">I540-$H540</f>
        <v>0.175</v>
      </c>
      <c r="W540" s="41" t="n">
        <f aca="false">J540-$H540</f>
        <v>-0.22</v>
      </c>
      <c r="X540" s="41" t="n">
        <f aca="false">K540-$H540</f>
        <v>-0.32</v>
      </c>
      <c r="Y540" s="41" t="n">
        <f aca="false">L540-$H540</f>
        <v>-0.2775</v>
      </c>
      <c r="Z540" s="41" t="n">
        <f aca="false">M540-$H540</f>
        <v>-0.1675</v>
      </c>
      <c r="AA540" s="41" t="n">
        <f aca="false">N540-$H540</f>
        <v>-0.0775000000000001</v>
      </c>
      <c r="AB540" s="41" t="n">
        <f aca="false">O540-$H540</f>
        <v>-0.0499999999999998</v>
      </c>
      <c r="AC540" s="41" t="n">
        <f aca="false">P540-$H540</f>
        <v>-0.23</v>
      </c>
      <c r="AD540" s="41" t="n">
        <f aca="false">Q540-$H540</f>
        <v>0.263</v>
      </c>
      <c r="AE540" s="41" t="n">
        <f aca="false">R540-$H540</f>
        <v>0.4375</v>
      </c>
      <c r="AF540" s="41" t="n">
        <f aca="false">S540-$H540</f>
        <v>-0.175</v>
      </c>
      <c r="AG540" s="41"/>
    </row>
    <row r="541" customFormat="false" ht="12.75" hidden="false" customHeight="false" outlineLevel="0" collapsed="false">
      <c r="A541" s="39" t="n">
        <v>36070</v>
      </c>
      <c r="B541" s="40" t="s">
        <v>178</v>
      </c>
      <c r="C541" s="40" t="n">
        <f aca="false">IF(SWAPFIXED="FIXED",D541,D541-E541)</f>
        <v>0.00999999999999979</v>
      </c>
      <c r="D541" s="40" t="n">
        <f aca="false">VLOOKUP($A541,SWAPLOOK,HLOOKUP(D$2,SWAPLOOK,2,FALSE()),FALSE())</f>
        <v>2.442</v>
      </c>
      <c r="E541" s="40" t="n">
        <f aca="false">VLOOKUP($A541,SWAPLOOK,HLOOKUP(E$2,SWAPLOOK,2,FALSE()),FALSE())</f>
        <v>2.432</v>
      </c>
      <c r="F541" s="40"/>
      <c r="G541" s="40"/>
      <c r="H541" s="40" t="n">
        <v>2.432</v>
      </c>
      <c r="I541" s="40" t="n">
        <v>2.6095</v>
      </c>
      <c r="J541" s="40" t="n">
        <v>2.212</v>
      </c>
      <c r="K541" s="40" t="n">
        <v>2.152</v>
      </c>
      <c r="L541" s="40" t="n">
        <v>2.182</v>
      </c>
      <c r="M541" s="40" t="n">
        <v>2.2645</v>
      </c>
      <c r="N541" s="40" t="n">
        <v>2.362</v>
      </c>
      <c r="O541" s="40" t="n">
        <v>2.442</v>
      </c>
      <c r="P541" s="40" t="n">
        <v>1.93</v>
      </c>
      <c r="Q541" s="40" t="n">
        <v>2.695</v>
      </c>
      <c r="R541" s="40" t="n">
        <v>2.882</v>
      </c>
      <c r="S541" s="40" t="n">
        <v>2.257</v>
      </c>
      <c r="T541" s="5" t="s">
        <v>233</v>
      </c>
      <c r="V541" s="41" t="n">
        <f aca="false">I541-$H541</f>
        <v>0.1775</v>
      </c>
      <c r="W541" s="41" t="n">
        <f aca="false">J541-$H541</f>
        <v>-0.22</v>
      </c>
      <c r="X541" s="41" t="n">
        <f aca="false">K541-$H541</f>
        <v>-0.28</v>
      </c>
      <c r="Y541" s="41" t="n">
        <f aca="false">L541-$H541</f>
        <v>-0.25</v>
      </c>
      <c r="Z541" s="41" t="n">
        <f aca="false">M541-$H541</f>
        <v>-0.1675</v>
      </c>
      <c r="AA541" s="41" t="n">
        <f aca="false">N541-$H541</f>
        <v>-0.0699999999999998</v>
      </c>
      <c r="AB541" s="41" t="n">
        <f aca="false">O541-$H541</f>
        <v>0.00999999999999979</v>
      </c>
      <c r="AC541" s="41" t="n">
        <f aca="false">P541-$H541</f>
        <v>-0.502</v>
      </c>
      <c r="AD541" s="41" t="n">
        <f aca="false">Q541-$H541</f>
        <v>0.263</v>
      </c>
      <c r="AE541" s="41" t="n">
        <f aca="false">R541-$H541</f>
        <v>0.45</v>
      </c>
      <c r="AF541" s="41" t="n">
        <f aca="false">S541-$H541</f>
        <v>-0.175</v>
      </c>
      <c r="AG541" s="41"/>
    </row>
    <row r="542" customFormat="false" ht="12.75" hidden="false" customHeight="false" outlineLevel="0" collapsed="false">
      <c r="A542" s="39" t="n">
        <v>36074</v>
      </c>
      <c r="B542" s="40" t="s">
        <v>178</v>
      </c>
      <c r="C542" s="40" t="n">
        <f aca="false">IF(SWAPFIXED="FIXED",D542,D542-E542)</f>
        <v>0.0375000000000001</v>
      </c>
      <c r="D542" s="40" t="n">
        <f aca="false">VLOOKUP($A542,SWAPLOOK,HLOOKUP(D$2,SWAPLOOK,2,FALSE()),FALSE())</f>
        <v>2.3835</v>
      </c>
      <c r="E542" s="40" t="n">
        <f aca="false">VLOOKUP($A542,SWAPLOOK,HLOOKUP(E$2,SWAPLOOK,2,FALSE()),FALSE())</f>
        <v>2.346</v>
      </c>
      <c r="F542" s="40"/>
      <c r="G542" s="40"/>
      <c r="H542" s="40" t="n">
        <v>2.346</v>
      </c>
      <c r="I542" s="40" t="n">
        <v>2.5135</v>
      </c>
      <c r="J542" s="40" t="n">
        <v>2.1385</v>
      </c>
      <c r="K542" s="40" t="n">
        <v>2.0435</v>
      </c>
      <c r="L542" s="40" t="n">
        <v>2.1135</v>
      </c>
      <c r="M542" s="40" t="n">
        <v>2.1885</v>
      </c>
      <c r="N542" s="40" t="n">
        <v>2.2835</v>
      </c>
      <c r="O542" s="40" t="n">
        <v>2.3835</v>
      </c>
      <c r="P542" s="40" t="n">
        <v>2.081</v>
      </c>
      <c r="Q542" s="40" t="n">
        <v>2.609</v>
      </c>
      <c r="R542" s="40" t="n">
        <v>2.796</v>
      </c>
      <c r="S542" s="40" t="n">
        <v>2.181</v>
      </c>
      <c r="T542" s="5" t="s">
        <v>233</v>
      </c>
      <c r="V542" s="41" t="n">
        <f aca="false">I542-$H542</f>
        <v>0.1675</v>
      </c>
      <c r="W542" s="41" t="n">
        <f aca="false">J542-$H542</f>
        <v>-0.2075</v>
      </c>
      <c r="X542" s="41" t="n">
        <f aca="false">K542-$H542</f>
        <v>-0.3025</v>
      </c>
      <c r="Y542" s="41" t="n">
        <f aca="false">L542-$H542</f>
        <v>-0.2325</v>
      </c>
      <c r="Z542" s="41" t="n">
        <f aca="false">M542-$H542</f>
        <v>-0.1575</v>
      </c>
      <c r="AA542" s="41" t="n">
        <f aca="false">N542-$H542</f>
        <v>-0.0625</v>
      </c>
      <c r="AB542" s="41" t="n">
        <f aca="false">O542-$H542</f>
        <v>0.0375000000000001</v>
      </c>
      <c r="AC542" s="41" t="n">
        <f aca="false">P542-$H542</f>
        <v>-0.265</v>
      </c>
      <c r="AD542" s="41" t="n">
        <f aca="false">Q542-$H542</f>
        <v>0.263</v>
      </c>
      <c r="AE542" s="41" t="n">
        <f aca="false">R542-$H542</f>
        <v>0.45</v>
      </c>
      <c r="AF542" s="41" t="n">
        <f aca="false">S542-$H542</f>
        <v>-0.165</v>
      </c>
      <c r="AG542" s="41"/>
    </row>
    <row r="543" customFormat="false" ht="12.75" hidden="false" customHeight="false" outlineLevel="0" collapsed="false">
      <c r="A543" s="39" t="n">
        <v>36075</v>
      </c>
      <c r="B543" s="40" t="s">
        <v>178</v>
      </c>
      <c r="C543" s="40" t="n">
        <f aca="false">IF(SWAPFIXED="FIXED",D543,D543-E543)</f>
        <v>0.0125000000000002</v>
      </c>
      <c r="D543" s="40" t="n">
        <f aca="false">VLOOKUP($A543,SWAPLOOK,HLOOKUP(D$2,SWAPLOOK,2,FALSE()),FALSE())</f>
        <v>2.4055</v>
      </c>
      <c r="E543" s="40" t="n">
        <f aca="false">VLOOKUP($A543,SWAPLOOK,HLOOKUP(E$2,SWAPLOOK,2,FALSE()),FALSE())</f>
        <v>2.393</v>
      </c>
      <c r="F543" s="40"/>
      <c r="G543" s="40"/>
      <c r="H543" s="40" t="n">
        <v>2.393</v>
      </c>
      <c r="I543" s="40" t="n">
        <v>2.5655</v>
      </c>
      <c r="J543" s="40" t="n">
        <v>2.1755</v>
      </c>
      <c r="K543" s="40" t="n">
        <v>2.0855</v>
      </c>
      <c r="L543" s="40" t="n">
        <v>2.1455</v>
      </c>
      <c r="M543" s="40" t="n">
        <v>2.2355</v>
      </c>
      <c r="N543" s="40" t="n">
        <v>2.3305</v>
      </c>
      <c r="O543" s="40" t="n">
        <v>2.4055</v>
      </c>
      <c r="P543" s="40" t="n">
        <v>2.128</v>
      </c>
      <c r="Q543" s="40" t="n">
        <v>2.653</v>
      </c>
      <c r="R543" s="40" t="n">
        <v>2.843</v>
      </c>
      <c r="S543" s="40" t="n">
        <v>2.223</v>
      </c>
      <c r="T543" s="5" t="s">
        <v>233</v>
      </c>
      <c r="V543" s="41" t="n">
        <f aca="false">I543-$H543</f>
        <v>0.1725</v>
      </c>
      <c r="W543" s="41" t="n">
        <f aca="false">J543-$H543</f>
        <v>-0.2175</v>
      </c>
      <c r="X543" s="41" t="n">
        <f aca="false">K543-$H543</f>
        <v>-0.3075</v>
      </c>
      <c r="Y543" s="41" t="n">
        <f aca="false">L543-$H543</f>
        <v>-0.2475</v>
      </c>
      <c r="Z543" s="41" t="n">
        <f aca="false">M543-$H543</f>
        <v>-0.1575</v>
      </c>
      <c r="AA543" s="41" t="n">
        <f aca="false">N543-$H543</f>
        <v>-0.0625</v>
      </c>
      <c r="AB543" s="41" t="n">
        <f aca="false">O543-$H543</f>
        <v>0.0125000000000002</v>
      </c>
      <c r="AC543" s="41" t="n">
        <f aca="false">P543-$H543</f>
        <v>-0.265</v>
      </c>
      <c r="AD543" s="41" t="n">
        <f aca="false">Q543-$H543</f>
        <v>0.26</v>
      </c>
      <c r="AE543" s="41" t="n">
        <f aca="false">R543-$H543</f>
        <v>0.45</v>
      </c>
      <c r="AF543" s="41" t="n">
        <f aca="false">S543-$H543</f>
        <v>-0.17</v>
      </c>
      <c r="AG543" s="41"/>
    </row>
    <row r="544" customFormat="false" ht="12.75" hidden="false" customHeight="false" outlineLevel="0" collapsed="false">
      <c r="A544" s="39" t="n">
        <v>36076</v>
      </c>
      <c r="B544" s="40" t="s">
        <v>178</v>
      </c>
      <c r="C544" s="40" t="n">
        <f aca="false">IF(SWAPFIXED="FIXED",D544,D544-E544)</f>
        <v>0.0449999999999999</v>
      </c>
      <c r="D544" s="40" t="n">
        <f aca="false">VLOOKUP($A544,SWAPLOOK,HLOOKUP(D$2,SWAPLOOK,2,FALSE()),FALSE())</f>
        <v>2.299</v>
      </c>
      <c r="E544" s="40" t="n">
        <f aca="false">VLOOKUP($A544,SWAPLOOK,HLOOKUP(E$2,SWAPLOOK,2,FALSE()),FALSE())</f>
        <v>2.254</v>
      </c>
      <c r="F544" s="40"/>
      <c r="G544" s="40"/>
      <c r="H544" s="40" t="n">
        <v>2.254</v>
      </c>
      <c r="I544" s="40" t="n">
        <v>2.4265</v>
      </c>
      <c r="J544" s="40" t="n">
        <v>2.06525</v>
      </c>
      <c r="K544" s="40" t="n">
        <v>1.979</v>
      </c>
      <c r="L544" s="40" t="n">
        <v>2.044</v>
      </c>
      <c r="M544" s="40" t="n">
        <v>2.104</v>
      </c>
      <c r="N544" s="40" t="n">
        <v>2.204</v>
      </c>
      <c r="O544" s="40" t="n">
        <v>2.299</v>
      </c>
      <c r="P544" s="40" t="n">
        <v>1.989</v>
      </c>
      <c r="Q544" s="40" t="n">
        <v>2.514</v>
      </c>
      <c r="R544" s="40" t="n">
        <v>2.704</v>
      </c>
      <c r="S544" s="40" t="n">
        <v>2.119</v>
      </c>
      <c r="T544" s="5" t="s">
        <v>233</v>
      </c>
      <c r="V544" s="41" t="n">
        <f aca="false">I544-$H544</f>
        <v>0.1725</v>
      </c>
      <c r="W544" s="41" t="n">
        <f aca="false">J544-$H544</f>
        <v>-0.18875</v>
      </c>
      <c r="X544" s="41" t="n">
        <f aca="false">K544-$H544</f>
        <v>-0.275</v>
      </c>
      <c r="Y544" s="41" t="n">
        <f aca="false">L544-$H544</f>
        <v>-0.21</v>
      </c>
      <c r="Z544" s="41" t="n">
        <f aca="false">M544-$H544</f>
        <v>-0.15</v>
      </c>
      <c r="AA544" s="41" t="n">
        <f aca="false">N544-$H544</f>
        <v>-0.0499999999999998</v>
      </c>
      <c r="AB544" s="41" t="n">
        <f aca="false">O544-$H544</f>
        <v>0.0449999999999999</v>
      </c>
      <c r="AC544" s="41" t="n">
        <f aca="false">P544-$H544</f>
        <v>-0.265</v>
      </c>
      <c r="AD544" s="41" t="n">
        <f aca="false">Q544-$H544</f>
        <v>0.26</v>
      </c>
      <c r="AE544" s="41" t="n">
        <f aca="false">R544-$H544</f>
        <v>0.45</v>
      </c>
      <c r="AF544" s="41" t="n">
        <f aca="false">S544-$H544</f>
        <v>-0.135</v>
      </c>
      <c r="AG544" s="41"/>
    </row>
    <row r="545" customFormat="false" ht="12.75" hidden="false" customHeight="false" outlineLevel="0" collapsed="false">
      <c r="A545" s="39" t="n">
        <v>36077</v>
      </c>
      <c r="B545" s="40" t="s">
        <v>178</v>
      </c>
      <c r="C545" s="40" t="n">
        <f aca="false">IF(SWAPFIXED="FIXED",D545,D545-E545)</f>
        <v>0.0625</v>
      </c>
      <c r="D545" s="40" t="n">
        <f aca="false">VLOOKUP($A545,SWAPLOOK,HLOOKUP(D$2,SWAPLOOK,2,FALSE()),FALSE())</f>
        <v>2.2535</v>
      </c>
      <c r="E545" s="40" t="n">
        <f aca="false">VLOOKUP($A545,SWAPLOOK,HLOOKUP(E$2,SWAPLOOK,2,FALSE()),FALSE())</f>
        <v>2.191</v>
      </c>
      <c r="F545" s="40"/>
      <c r="G545" s="40"/>
      <c r="H545" s="40" t="n">
        <v>2.191</v>
      </c>
      <c r="I545" s="40" t="n">
        <v>2.3585</v>
      </c>
      <c r="J545" s="40" t="n">
        <v>2.016</v>
      </c>
      <c r="K545" s="40" t="n">
        <v>1.946</v>
      </c>
      <c r="L545" s="40" t="n">
        <v>2.0085</v>
      </c>
      <c r="M545" s="40" t="n">
        <v>2.051</v>
      </c>
      <c r="N545" s="40" t="n">
        <v>2.146</v>
      </c>
      <c r="O545" s="40" t="n">
        <v>2.2535</v>
      </c>
      <c r="P545" s="40" t="n">
        <v>1.981</v>
      </c>
      <c r="Q545" s="40" t="n">
        <v>2.451</v>
      </c>
      <c r="R545" s="40" t="n">
        <v>2.641</v>
      </c>
      <c r="S545" s="40" t="n">
        <v>2.056</v>
      </c>
      <c r="T545" s="5" t="s">
        <v>233</v>
      </c>
      <c r="V545" s="41" t="n">
        <f aca="false">I545-$H545</f>
        <v>0.1675</v>
      </c>
      <c r="W545" s="41" t="n">
        <f aca="false">J545-$H545</f>
        <v>-0.175</v>
      </c>
      <c r="X545" s="41" t="n">
        <f aca="false">K545-$H545</f>
        <v>-0.245</v>
      </c>
      <c r="Y545" s="41" t="n">
        <f aca="false">L545-$H545</f>
        <v>-0.1825</v>
      </c>
      <c r="Z545" s="41" t="n">
        <f aca="false">M545-$H545</f>
        <v>-0.14</v>
      </c>
      <c r="AA545" s="41" t="n">
        <f aca="false">N545-$H545</f>
        <v>-0.0449999999999999</v>
      </c>
      <c r="AB545" s="41" t="n">
        <f aca="false">O545-$H545</f>
        <v>0.0625</v>
      </c>
      <c r="AC545" s="41" t="n">
        <f aca="false">P545-$H545</f>
        <v>-0.21</v>
      </c>
      <c r="AD545" s="41" t="n">
        <f aca="false">Q545-$H545</f>
        <v>0.26</v>
      </c>
      <c r="AE545" s="41" t="n">
        <f aca="false">R545-$H545</f>
        <v>0.45</v>
      </c>
      <c r="AF545" s="41" t="n">
        <f aca="false">S545-$H545</f>
        <v>-0.135</v>
      </c>
      <c r="AG545" s="41"/>
    </row>
    <row r="546" customFormat="false" ht="12.75" hidden="false" customHeight="false" outlineLevel="0" collapsed="false">
      <c r="A546" s="39" t="n">
        <v>36080</v>
      </c>
      <c r="B546" s="40" t="s">
        <v>178</v>
      </c>
      <c r="C546" s="40" t="n">
        <f aca="false">IF(SWAPFIXED="FIXED",D546,D546-E546)</f>
        <v>0.0924999999999998</v>
      </c>
      <c r="D546" s="40" t="n">
        <f aca="false">VLOOKUP($A546,SWAPLOOK,HLOOKUP(D$2,SWAPLOOK,2,FALSE()),FALSE())</f>
        <v>2.1815</v>
      </c>
      <c r="E546" s="40" t="n">
        <f aca="false">VLOOKUP($A546,SWAPLOOK,HLOOKUP(E$2,SWAPLOOK,2,FALSE()),FALSE())</f>
        <v>2.089</v>
      </c>
      <c r="F546" s="40"/>
      <c r="G546" s="40"/>
      <c r="H546" s="40" t="n">
        <v>2.089</v>
      </c>
      <c r="I546" s="40" t="n">
        <v>2.2565</v>
      </c>
      <c r="J546" s="40" t="n">
        <v>1.929</v>
      </c>
      <c r="K546" s="40" t="n">
        <v>1.8715</v>
      </c>
      <c r="L546" s="40" t="n">
        <v>1.939</v>
      </c>
      <c r="M546" s="40" t="n">
        <v>1.9515</v>
      </c>
      <c r="N546" s="40" t="n">
        <v>2.0515</v>
      </c>
      <c r="O546" s="40" t="n">
        <v>2.1815</v>
      </c>
      <c r="P546" s="40" t="n">
        <v>1.914</v>
      </c>
      <c r="Q546" s="40" t="n">
        <v>2.329</v>
      </c>
      <c r="R546" s="40" t="n">
        <v>2.499</v>
      </c>
      <c r="S546" s="40" t="n">
        <v>1.959</v>
      </c>
      <c r="T546" s="5" t="s">
        <v>233</v>
      </c>
      <c r="V546" s="41" t="n">
        <f aca="false">I546-$H546</f>
        <v>0.1675</v>
      </c>
      <c r="W546" s="41" t="n">
        <f aca="false">J546-$H546</f>
        <v>-0.16</v>
      </c>
      <c r="X546" s="41" t="n">
        <f aca="false">K546-$H546</f>
        <v>-0.2175</v>
      </c>
      <c r="Y546" s="41" t="n">
        <f aca="false">L546-$H546</f>
        <v>-0.15</v>
      </c>
      <c r="Z546" s="41" t="n">
        <f aca="false">M546-$H546</f>
        <v>-0.1375</v>
      </c>
      <c r="AA546" s="41" t="n">
        <f aca="false">N546-$H546</f>
        <v>-0.0375000000000001</v>
      </c>
      <c r="AB546" s="41" t="n">
        <f aca="false">O546-$H546</f>
        <v>0.0924999999999998</v>
      </c>
      <c r="AC546" s="41" t="n">
        <f aca="false">P546-$H546</f>
        <v>-0.175</v>
      </c>
      <c r="AD546" s="41" t="n">
        <f aca="false">Q546-$H546</f>
        <v>0.24</v>
      </c>
      <c r="AE546" s="41" t="n">
        <f aca="false">R546-$H546</f>
        <v>0.41</v>
      </c>
      <c r="AF546" s="41" t="n">
        <f aca="false">S546-$H546</f>
        <v>-0.13</v>
      </c>
      <c r="AG546" s="41"/>
    </row>
    <row r="547" customFormat="false" ht="12.75" hidden="false" customHeight="false" outlineLevel="0" collapsed="false">
      <c r="A547" s="39" t="n">
        <v>36081</v>
      </c>
      <c r="B547" s="40" t="s">
        <v>178</v>
      </c>
      <c r="C547" s="40" t="n">
        <f aca="false">IF(SWAPFIXED="FIXED",D547,D547-E547)</f>
        <v>0.155</v>
      </c>
      <c r="D547" s="40" t="n">
        <f aca="false">VLOOKUP($A547,SWAPLOOK,HLOOKUP(D$2,SWAPLOOK,2,FALSE()),FALSE())</f>
        <v>2.239</v>
      </c>
      <c r="E547" s="40" t="n">
        <f aca="false">VLOOKUP($A547,SWAPLOOK,HLOOKUP(E$2,SWAPLOOK,2,FALSE()),FALSE())</f>
        <v>2.084</v>
      </c>
      <c r="F547" s="40"/>
      <c r="G547" s="40"/>
      <c r="H547" s="40" t="n">
        <v>2.084</v>
      </c>
      <c r="I547" s="40" t="n">
        <v>2.244</v>
      </c>
      <c r="J547" s="40" t="n">
        <v>1.934</v>
      </c>
      <c r="K547" s="40" t="n">
        <v>1.89275</v>
      </c>
      <c r="L547" s="40" t="n">
        <v>1.959</v>
      </c>
      <c r="M547" s="40" t="n">
        <v>1.9565</v>
      </c>
      <c r="N547" s="40" t="n">
        <v>2.039</v>
      </c>
      <c r="O547" s="40" t="n">
        <v>2.239</v>
      </c>
      <c r="P547" s="40" t="n">
        <v>1.92</v>
      </c>
      <c r="Q547" s="40" t="n">
        <v>2.334</v>
      </c>
      <c r="R547" s="40" t="n">
        <v>2.464</v>
      </c>
      <c r="S547" s="40" t="n">
        <v>1.9615</v>
      </c>
      <c r="T547" s="5" t="s">
        <v>233</v>
      </c>
      <c r="V547" s="41" t="n">
        <f aca="false">I547-$H547</f>
        <v>0.16</v>
      </c>
      <c r="W547" s="41" t="n">
        <f aca="false">J547-$H547</f>
        <v>-0.15</v>
      </c>
      <c r="X547" s="41" t="n">
        <f aca="false">K547-$H547</f>
        <v>-0.19125</v>
      </c>
      <c r="Y547" s="41" t="n">
        <f aca="false">L547-$H547</f>
        <v>-0.125</v>
      </c>
      <c r="Z547" s="41" t="n">
        <f aca="false">M547-$H547</f>
        <v>-0.1275</v>
      </c>
      <c r="AA547" s="41" t="n">
        <f aca="false">N547-$H547</f>
        <v>-0.0449999999999999</v>
      </c>
      <c r="AB547" s="41" t="n">
        <f aca="false">O547-$H547</f>
        <v>0.155</v>
      </c>
      <c r="AC547" s="41" t="n">
        <f aca="false">P547-$H547</f>
        <v>-0.164</v>
      </c>
      <c r="AD547" s="41" t="n">
        <f aca="false">Q547-$H547</f>
        <v>0.25</v>
      </c>
      <c r="AE547" s="41" t="n">
        <f aca="false">R547-$H547</f>
        <v>0.38</v>
      </c>
      <c r="AF547" s="41" t="n">
        <f aca="false">S547-$H547</f>
        <v>-0.1225</v>
      </c>
      <c r="AG547" s="41"/>
    </row>
    <row r="548" customFormat="false" ht="12.75" hidden="false" customHeight="false" outlineLevel="0" collapsed="false">
      <c r="A548" s="39" t="n">
        <v>36082</v>
      </c>
      <c r="B548" s="40" t="s">
        <v>178</v>
      </c>
      <c r="C548" s="40" t="n">
        <f aca="false">IF(SWAPFIXED="FIXED",D548,D548-E548)</f>
        <v>0.21</v>
      </c>
      <c r="D548" s="40" t="n">
        <f aca="false">VLOOKUP($A548,SWAPLOOK,HLOOKUP(D$2,SWAPLOOK,2,FALSE()),FALSE())</f>
        <v>2.251</v>
      </c>
      <c r="E548" s="40" t="n">
        <f aca="false">VLOOKUP($A548,SWAPLOOK,HLOOKUP(E$2,SWAPLOOK,2,FALSE()),FALSE())</f>
        <v>2.041</v>
      </c>
      <c r="F548" s="40"/>
      <c r="G548" s="40"/>
      <c r="H548" s="40" t="n">
        <v>2.041</v>
      </c>
      <c r="I548" s="40" t="n">
        <v>2.1985</v>
      </c>
      <c r="J548" s="40" t="n">
        <v>1.8985</v>
      </c>
      <c r="K548" s="40" t="n">
        <v>1.866</v>
      </c>
      <c r="L548" s="40" t="n">
        <v>1.946</v>
      </c>
      <c r="M548" s="40" t="n">
        <v>1.9235</v>
      </c>
      <c r="N548" s="40" t="n">
        <v>2.011</v>
      </c>
      <c r="O548" s="40" t="n">
        <v>2.251</v>
      </c>
      <c r="P548" s="40" t="n">
        <v>1.916</v>
      </c>
      <c r="Q548" s="40" t="n">
        <v>2.291</v>
      </c>
      <c r="R548" s="40" t="n">
        <v>2.411</v>
      </c>
      <c r="S548" s="40" t="n">
        <v>1.9285</v>
      </c>
      <c r="T548" s="5" t="s">
        <v>233</v>
      </c>
      <c r="V548" s="41" t="n">
        <f aca="false">I548-$H548</f>
        <v>0.1575</v>
      </c>
      <c r="W548" s="41" t="n">
        <f aca="false">J548-$H548</f>
        <v>-0.1425</v>
      </c>
      <c r="X548" s="41" t="n">
        <f aca="false">K548-$H548</f>
        <v>-0.175</v>
      </c>
      <c r="Y548" s="41" t="n">
        <f aca="false">L548-$H548</f>
        <v>-0.095</v>
      </c>
      <c r="Z548" s="41" t="n">
        <f aca="false">M548-$H548</f>
        <v>-0.1175</v>
      </c>
      <c r="AA548" s="41" t="n">
        <f aca="false">N548-$H548</f>
        <v>-0.0299999999999998</v>
      </c>
      <c r="AB548" s="41" t="n">
        <f aca="false">O548-$H548</f>
        <v>0.21</v>
      </c>
      <c r="AC548" s="41" t="n">
        <f aca="false">P548-$H548</f>
        <v>-0.125</v>
      </c>
      <c r="AD548" s="41" t="n">
        <f aca="false">Q548-$H548</f>
        <v>0.25</v>
      </c>
      <c r="AE548" s="41" t="n">
        <f aca="false">R548-$H548</f>
        <v>0.37</v>
      </c>
      <c r="AF548" s="41" t="n">
        <f aca="false">S548-$H548</f>
        <v>-0.1125</v>
      </c>
      <c r="AG548" s="41"/>
    </row>
    <row r="549" customFormat="false" ht="12.75" hidden="false" customHeight="false" outlineLevel="0" collapsed="false">
      <c r="A549" s="39" t="n">
        <v>36083</v>
      </c>
      <c r="B549" s="40" t="s">
        <v>178</v>
      </c>
      <c r="C549" s="40" t="n">
        <f aca="false">IF(SWAPFIXED="FIXED",D549,D549-E549)</f>
        <v>0.185</v>
      </c>
      <c r="D549" s="40" t="n">
        <f aca="false">VLOOKUP($A549,SWAPLOOK,HLOOKUP(D$2,SWAPLOOK,2,FALSE()),FALSE())</f>
        <v>2.28</v>
      </c>
      <c r="E549" s="40" t="n">
        <f aca="false">VLOOKUP($A549,SWAPLOOK,HLOOKUP(E$2,SWAPLOOK,2,FALSE()),FALSE())</f>
        <v>2.095</v>
      </c>
      <c r="F549" s="40"/>
      <c r="G549" s="40"/>
      <c r="H549" s="40" t="n">
        <v>2.095</v>
      </c>
      <c r="I549" s="40" t="n">
        <v>2.2575</v>
      </c>
      <c r="J549" s="40" t="n">
        <v>1.96</v>
      </c>
      <c r="K549" s="40" t="n">
        <v>1.9225</v>
      </c>
      <c r="L549" s="40" t="n">
        <v>2.0175</v>
      </c>
      <c r="M549" s="40" t="n">
        <v>1.9825</v>
      </c>
      <c r="N549" s="40" t="n">
        <v>2.065</v>
      </c>
      <c r="O549" s="40" t="n">
        <v>2.28</v>
      </c>
      <c r="P549" s="40" t="n">
        <v>2.05</v>
      </c>
      <c r="Q549" s="40" t="n">
        <v>2.345</v>
      </c>
      <c r="R549" s="40" t="n">
        <v>2.465</v>
      </c>
      <c r="S549" s="40" t="n">
        <v>1.9875</v>
      </c>
      <c r="T549" s="5" t="s">
        <v>233</v>
      </c>
      <c r="V549" s="41" t="n">
        <f aca="false">I549-$H549</f>
        <v>0.1625</v>
      </c>
      <c r="W549" s="41" t="n">
        <f aca="false">J549-$H549</f>
        <v>-0.135</v>
      </c>
      <c r="X549" s="41" t="n">
        <f aca="false">K549-$H549</f>
        <v>-0.1725</v>
      </c>
      <c r="Y549" s="41" t="n">
        <f aca="false">L549-$H549</f>
        <v>-0.0775000000000001</v>
      </c>
      <c r="Z549" s="41" t="n">
        <f aca="false">M549-$H549</f>
        <v>-0.1125</v>
      </c>
      <c r="AA549" s="41" t="n">
        <f aca="false">N549-$H549</f>
        <v>-0.0300000000000003</v>
      </c>
      <c r="AB549" s="41" t="n">
        <f aca="false">O549-$H549</f>
        <v>0.185</v>
      </c>
      <c r="AC549" s="41" t="n">
        <f aca="false">P549-$H549</f>
        <v>-0.0450000000000004</v>
      </c>
      <c r="AD549" s="41" t="n">
        <f aca="false">Q549-$H549</f>
        <v>0.25</v>
      </c>
      <c r="AE549" s="41" t="n">
        <f aca="false">R549-$H549</f>
        <v>0.37</v>
      </c>
      <c r="AF549" s="41" t="n">
        <f aca="false">S549-$H549</f>
        <v>-0.1075</v>
      </c>
      <c r="AG549" s="41"/>
    </row>
    <row r="550" customFormat="false" ht="12.75" hidden="false" customHeight="false" outlineLevel="0" collapsed="false">
      <c r="A550" s="39" t="n">
        <v>36084</v>
      </c>
      <c r="B550" s="40" t="s">
        <v>178</v>
      </c>
      <c r="C550" s="40" t="n">
        <f aca="false">IF(SWAPFIXED="FIXED",D550,D550-E550)</f>
        <v>0.185</v>
      </c>
      <c r="D550" s="40" t="n">
        <f aca="false">VLOOKUP($A550,SWAPLOOK,HLOOKUP(D$2,SWAPLOOK,2,FALSE()),FALSE())</f>
        <v>2.294</v>
      </c>
      <c r="E550" s="40" t="n">
        <f aca="false">VLOOKUP($A550,SWAPLOOK,HLOOKUP(E$2,SWAPLOOK,2,FALSE()),FALSE())</f>
        <v>2.109</v>
      </c>
      <c r="F550" s="40"/>
      <c r="G550" s="40"/>
      <c r="H550" s="40" t="n">
        <v>2.109</v>
      </c>
      <c r="I550" s="40" t="n">
        <v>2.279</v>
      </c>
      <c r="J550" s="40" t="n">
        <v>1.969</v>
      </c>
      <c r="K550" s="40" t="n">
        <v>1.929</v>
      </c>
      <c r="L550" s="40" t="n">
        <v>2.019</v>
      </c>
      <c r="M550" s="40" t="n">
        <v>2.004</v>
      </c>
      <c r="N550" s="40" t="n">
        <v>2.0815</v>
      </c>
      <c r="O550" s="40" t="n">
        <v>2.294</v>
      </c>
      <c r="P550" s="40" t="n">
        <v>2.06</v>
      </c>
      <c r="Q550" s="40" t="n">
        <v>2.359</v>
      </c>
      <c r="R550" s="40" t="n">
        <v>2.479</v>
      </c>
      <c r="S550" s="40" t="n">
        <v>1.999</v>
      </c>
      <c r="T550" s="5" t="s">
        <v>233</v>
      </c>
      <c r="V550" s="41" t="n">
        <f aca="false">I550-$H550</f>
        <v>0.17</v>
      </c>
      <c r="W550" s="41" t="n">
        <f aca="false">J550-$H550</f>
        <v>-0.14</v>
      </c>
      <c r="X550" s="41" t="n">
        <f aca="false">K550-$H550</f>
        <v>-0.18</v>
      </c>
      <c r="Y550" s="41" t="n">
        <f aca="false">L550-$H550</f>
        <v>-0.0900000000000003</v>
      </c>
      <c r="Z550" s="41" t="n">
        <f aca="false">M550-$H550</f>
        <v>-0.105</v>
      </c>
      <c r="AA550" s="41" t="n">
        <f aca="false">N550-$H550</f>
        <v>-0.0274999999999999</v>
      </c>
      <c r="AB550" s="41" t="n">
        <f aca="false">O550-$H550</f>
        <v>0.185</v>
      </c>
      <c r="AC550" s="41" t="n">
        <f aca="false">P550-$H550</f>
        <v>-0.0489999999999999</v>
      </c>
      <c r="AD550" s="41" t="n">
        <f aca="false">Q550-$H550</f>
        <v>0.25</v>
      </c>
      <c r="AE550" s="41" t="n">
        <f aca="false">R550-$H550</f>
        <v>0.37</v>
      </c>
      <c r="AF550" s="41" t="n">
        <f aca="false">S550-$H550</f>
        <v>-0.11</v>
      </c>
      <c r="AG550" s="41"/>
    </row>
    <row r="551" customFormat="false" ht="12.75" hidden="false" customHeight="false" outlineLevel="0" collapsed="false">
      <c r="A551" s="39" t="n">
        <v>36087</v>
      </c>
      <c r="B551" s="40" t="s">
        <v>178</v>
      </c>
      <c r="C551" s="40" t="n">
        <f aca="false">IF(SWAPFIXED="FIXED",D551,D551-E551)</f>
        <v>0.19</v>
      </c>
      <c r="D551" s="40" t="n">
        <f aca="false">VLOOKUP($A551,SWAPLOOK,HLOOKUP(D$2,SWAPLOOK,2,FALSE()),FALSE())</f>
        <v>2.333</v>
      </c>
      <c r="E551" s="40" t="n">
        <f aca="false">VLOOKUP($A551,SWAPLOOK,HLOOKUP(E$2,SWAPLOOK,2,FALSE()),FALSE())</f>
        <v>2.143</v>
      </c>
      <c r="F551" s="40"/>
      <c r="G551" s="40"/>
      <c r="H551" s="40" t="n">
        <v>2.143</v>
      </c>
      <c r="I551" s="40" t="n">
        <v>2.323</v>
      </c>
      <c r="J551" s="40" t="n">
        <v>2.0005</v>
      </c>
      <c r="K551" s="40" t="n">
        <v>1.9605</v>
      </c>
      <c r="L551" s="40" t="n">
        <v>2.0855</v>
      </c>
      <c r="M551" s="40" t="n">
        <v>2.033</v>
      </c>
      <c r="N551" s="40" t="n">
        <v>2.1155</v>
      </c>
      <c r="O551" s="40" t="n">
        <v>2.333</v>
      </c>
      <c r="P551" s="40" t="n">
        <v>2.045</v>
      </c>
      <c r="Q551" s="40" t="n">
        <v>2.393</v>
      </c>
      <c r="R551" s="40" t="n">
        <v>2.513</v>
      </c>
      <c r="S551" s="40" t="n">
        <v>2.033</v>
      </c>
      <c r="T551" s="5" t="s">
        <v>233</v>
      </c>
      <c r="V551" s="41" t="n">
        <f aca="false">I551-$H551</f>
        <v>0.18</v>
      </c>
      <c r="W551" s="41" t="n">
        <f aca="false">J551-$H551</f>
        <v>-0.1425</v>
      </c>
      <c r="X551" s="41" t="n">
        <f aca="false">K551-$H551</f>
        <v>-0.1825</v>
      </c>
      <c r="Y551" s="41" t="n">
        <f aca="false">L551-$H551</f>
        <v>-0.0575000000000001</v>
      </c>
      <c r="Z551" s="41" t="n">
        <f aca="false">M551-$H551</f>
        <v>-0.11</v>
      </c>
      <c r="AA551" s="41" t="n">
        <f aca="false">N551-$H551</f>
        <v>-0.0274999999999999</v>
      </c>
      <c r="AB551" s="41" t="n">
        <f aca="false">O551-$H551</f>
        <v>0.19</v>
      </c>
      <c r="AC551" s="41" t="n">
        <f aca="false">P551-$H551</f>
        <v>-0.0979999999999999</v>
      </c>
      <c r="AD551" s="41" t="n">
        <f aca="false">Q551-$H551</f>
        <v>0.25</v>
      </c>
      <c r="AE551" s="41" t="n">
        <f aca="false">R551-$H551</f>
        <v>0.37</v>
      </c>
      <c r="AF551" s="41" t="n">
        <f aca="false">S551-$H551</f>
        <v>-0.11</v>
      </c>
      <c r="AG551" s="41"/>
    </row>
    <row r="552" customFormat="false" ht="12.75" hidden="false" customHeight="false" outlineLevel="0" collapsed="false">
      <c r="A552" s="39" t="n">
        <v>36088</v>
      </c>
      <c r="B552" s="40" t="s">
        <v>178</v>
      </c>
      <c r="C552" s="40" t="n">
        <f aca="false">IF(SWAPFIXED="FIXED",D552,D552-E552)</f>
        <v>0.23</v>
      </c>
      <c r="D552" s="40" t="n">
        <f aca="false">VLOOKUP($A552,SWAPLOOK,HLOOKUP(D$2,SWAPLOOK,2,FALSE()),FALSE())</f>
        <v>2.432</v>
      </c>
      <c r="E552" s="40" t="n">
        <f aca="false">VLOOKUP($A552,SWAPLOOK,HLOOKUP(E$2,SWAPLOOK,2,FALSE()),FALSE())</f>
        <v>2.202</v>
      </c>
      <c r="F552" s="40"/>
      <c r="G552" s="40"/>
      <c r="H552" s="40" t="n">
        <v>2.202</v>
      </c>
      <c r="I552" s="40" t="n">
        <v>2.3895</v>
      </c>
      <c r="J552" s="40" t="n">
        <v>2.0645</v>
      </c>
      <c r="K552" s="40" t="n">
        <v>2.012</v>
      </c>
      <c r="L552" s="40" t="n">
        <v>2.1345</v>
      </c>
      <c r="M552" s="40" t="n">
        <v>2.0945</v>
      </c>
      <c r="N552" s="40" t="n">
        <v>2.1745</v>
      </c>
      <c r="O552" s="40" t="n">
        <v>2.432</v>
      </c>
      <c r="P552" s="40" t="n">
        <v>2.087</v>
      </c>
      <c r="Q552" s="40" t="n">
        <v>2.462</v>
      </c>
      <c r="R552" s="40" t="n">
        <v>2.582</v>
      </c>
      <c r="S552" s="40" t="n">
        <v>2.092</v>
      </c>
      <c r="T552" s="5" t="s">
        <v>233</v>
      </c>
      <c r="V552" s="41" t="n">
        <f aca="false">I552-$H552</f>
        <v>0.1875</v>
      </c>
      <c r="W552" s="41" t="n">
        <f aca="false">J552-$H552</f>
        <v>-0.1375</v>
      </c>
      <c r="X552" s="41" t="n">
        <f aca="false">K552-$H552</f>
        <v>-0.19</v>
      </c>
      <c r="Y552" s="41" t="n">
        <f aca="false">L552-$H552</f>
        <v>-0.0674999999999999</v>
      </c>
      <c r="Z552" s="41" t="n">
        <f aca="false">M552-$H552</f>
        <v>-0.1075</v>
      </c>
      <c r="AA552" s="41" t="n">
        <f aca="false">N552-$H552</f>
        <v>-0.0274999999999999</v>
      </c>
      <c r="AB552" s="41" t="n">
        <f aca="false">O552-$H552</f>
        <v>0.23</v>
      </c>
      <c r="AC552" s="41" t="n">
        <f aca="false">P552-$H552</f>
        <v>-0.115</v>
      </c>
      <c r="AD552" s="41" t="n">
        <f aca="false">Q552-$H552</f>
        <v>0.26</v>
      </c>
      <c r="AE552" s="41" t="n">
        <f aca="false">R552-$H552</f>
        <v>0.38</v>
      </c>
      <c r="AF552" s="41" t="n">
        <f aca="false">S552-$H552</f>
        <v>-0.11</v>
      </c>
      <c r="AG552" s="41"/>
    </row>
    <row r="553" customFormat="false" ht="12.75" hidden="false" customHeight="false" outlineLevel="0" collapsed="false">
      <c r="A553" s="39" t="n">
        <v>36089</v>
      </c>
      <c r="B553" s="40" t="s">
        <v>178</v>
      </c>
      <c r="C553" s="40" t="n">
        <f aca="false">IF(SWAPFIXED="FIXED",D553,D553-E553)</f>
        <v>0.2425</v>
      </c>
      <c r="D553" s="40" t="n">
        <f aca="false">VLOOKUP($A553,SWAPLOOK,HLOOKUP(D$2,SWAPLOOK,2,FALSE()),FALSE())</f>
        <v>2.4225</v>
      </c>
      <c r="E553" s="40" t="n">
        <f aca="false">VLOOKUP($A553,SWAPLOOK,HLOOKUP(E$2,SWAPLOOK,2,FALSE()),FALSE())</f>
        <v>2.18</v>
      </c>
      <c r="F553" s="40"/>
      <c r="G553" s="40"/>
      <c r="H553" s="40" t="n">
        <v>2.18</v>
      </c>
      <c r="I553" s="40" t="n">
        <v>2.3675</v>
      </c>
      <c r="J553" s="40" t="n">
        <v>2.0675</v>
      </c>
      <c r="K553" s="40" t="n">
        <v>2.0125</v>
      </c>
      <c r="L553" s="40" t="n">
        <v>2.12</v>
      </c>
      <c r="M553" s="40" t="n">
        <v>2.085</v>
      </c>
      <c r="N553" s="40" t="n">
        <v>2.155</v>
      </c>
      <c r="O553" s="40" t="n">
        <v>2.4225</v>
      </c>
      <c r="P553" s="40" t="n">
        <v>2.18</v>
      </c>
      <c r="Q553" s="40" t="n">
        <v>2.44</v>
      </c>
      <c r="R553" s="40" t="n">
        <v>2.59</v>
      </c>
      <c r="S553" s="40" t="n">
        <v>2.09</v>
      </c>
      <c r="T553" s="5" t="s">
        <v>233</v>
      </c>
      <c r="V553" s="41" t="n">
        <f aca="false">I553-$H553</f>
        <v>0.1875</v>
      </c>
      <c r="W553" s="41" t="n">
        <f aca="false">J553-$H553</f>
        <v>-0.1125</v>
      </c>
      <c r="X553" s="41" t="n">
        <f aca="false">K553-$H553</f>
        <v>-0.1675</v>
      </c>
      <c r="Y553" s="41" t="n">
        <f aca="false">L553-$H553</f>
        <v>-0.0600000000000001</v>
      </c>
      <c r="Z553" s="41" t="n">
        <f aca="false">M553-$H553</f>
        <v>-0.0950000000000002</v>
      </c>
      <c r="AA553" s="41" t="n">
        <f aca="false">N553-$H553</f>
        <v>-0.0250000000000004</v>
      </c>
      <c r="AB553" s="41" t="n">
        <f aca="false">O553-$H553</f>
        <v>0.2425</v>
      </c>
      <c r="AC553" s="41" t="n">
        <f aca="false">P553-$H553</f>
        <v>0</v>
      </c>
      <c r="AD553" s="41" t="n">
        <f aca="false">Q553-$H553</f>
        <v>0.26</v>
      </c>
      <c r="AE553" s="41" t="n">
        <f aca="false">R553-$H553</f>
        <v>0.41</v>
      </c>
      <c r="AF553" s="41" t="n">
        <f aca="false">S553-$H553</f>
        <v>-0.0900000000000003</v>
      </c>
      <c r="AG553" s="41"/>
    </row>
    <row r="554" customFormat="false" ht="12.75" hidden="false" customHeight="false" outlineLevel="0" collapsed="false">
      <c r="A554" s="39" t="n">
        <v>36090</v>
      </c>
      <c r="B554" s="40" t="s">
        <v>178</v>
      </c>
      <c r="C554" s="40" t="n">
        <f aca="false">IF(SWAPFIXED="FIXED",D554,D554-E554)</f>
        <v>0.26125</v>
      </c>
      <c r="D554" s="40" t="n">
        <f aca="false">VLOOKUP($A554,SWAPLOOK,HLOOKUP(D$2,SWAPLOOK,2,FALSE()),FALSE())</f>
        <v>2.43725</v>
      </c>
      <c r="E554" s="40" t="n">
        <f aca="false">VLOOKUP($A554,SWAPLOOK,HLOOKUP(E$2,SWAPLOOK,2,FALSE()),FALSE())</f>
        <v>2.176</v>
      </c>
      <c r="F554" s="40"/>
      <c r="G554" s="40"/>
      <c r="H554" s="40" t="n">
        <v>2.176</v>
      </c>
      <c r="I554" s="40" t="n">
        <v>2.3385</v>
      </c>
      <c r="J554" s="40" t="n">
        <v>2.0685</v>
      </c>
      <c r="K554" s="40" t="n">
        <v>2.02475</v>
      </c>
      <c r="L554" s="40" t="n">
        <v>2.131</v>
      </c>
      <c r="M554" s="40" t="n">
        <v>2.081</v>
      </c>
      <c r="N554" s="40" t="n">
        <v>2.1535</v>
      </c>
      <c r="O554" s="40" t="n">
        <v>2.43725</v>
      </c>
      <c r="P554" s="40" t="n">
        <v>2.151</v>
      </c>
      <c r="Q554" s="40" t="n">
        <v>2.426</v>
      </c>
      <c r="R554" s="40" t="n">
        <v>2.566</v>
      </c>
      <c r="S554" s="40" t="n">
        <v>2.0835</v>
      </c>
      <c r="T554" s="5" t="s">
        <v>233</v>
      </c>
      <c r="V554" s="41" t="n">
        <f aca="false">I554-$H554</f>
        <v>0.1625</v>
      </c>
      <c r="W554" s="41" t="n">
        <f aca="false">J554-$H554</f>
        <v>-0.1075</v>
      </c>
      <c r="X554" s="41" t="n">
        <f aca="false">K554-$H554</f>
        <v>-0.15125</v>
      </c>
      <c r="Y554" s="41" t="n">
        <f aca="false">L554-$H554</f>
        <v>-0.0450000000000004</v>
      </c>
      <c r="Z554" s="41" t="n">
        <f aca="false">M554-$H554</f>
        <v>-0.0950000000000002</v>
      </c>
      <c r="AA554" s="41" t="n">
        <f aca="false">N554-$H554</f>
        <v>-0.0225</v>
      </c>
      <c r="AB554" s="41" t="n">
        <f aca="false">O554-$H554</f>
        <v>0.26125</v>
      </c>
      <c r="AC554" s="41" t="n">
        <f aca="false">P554-$H554</f>
        <v>-0.0249999999999999</v>
      </c>
      <c r="AD554" s="41" t="n">
        <f aca="false">Q554-$H554</f>
        <v>0.25</v>
      </c>
      <c r="AE554" s="41" t="n">
        <f aca="false">R554-$H554</f>
        <v>0.39</v>
      </c>
      <c r="AF554" s="41" t="n">
        <f aca="false">S554-$H554</f>
        <v>-0.0924999999999998</v>
      </c>
      <c r="AG554" s="41"/>
    </row>
    <row r="555" customFormat="false" ht="12.75" hidden="false" customHeight="false" outlineLevel="0" collapsed="false">
      <c r="A555" s="39" t="n">
        <v>36091</v>
      </c>
      <c r="B555" s="40" t="s">
        <v>178</v>
      </c>
      <c r="C555" s="40" t="n">
        <f aca="false">IF(SWAPFIXED="FIXED",D555,D555-E555)</f>
        <v>0.2475</v>
      </c>
      <c r="D555" s="40" t="n">
        <f aca="false">VLOOKUP($A555,SWAPLOOK,HLOOKUP(D$2,SWAPLOOK,2,FALSE()),FALSE())</f>
        <v>2.4115</v>
      </c>
      <c r="E555" s="40" t="n">
        <f aca="false">VLOOKUP($A555,SWAPLOOK,HLOOKUP(E$2,SWAPLOOK,2,FALSE()),FALSE())</f>
        <v>2.164</v>
      </c>
      <c r="F555" s="40"/>
      <c r="G555" s="40"/>
      <c r="H555" s="40" t="n">
        <v>2.164</v>
      </c>
      <c r="I555" s="40" t="n">
        <v>2.319</v>
      </c>
      <c r="J555" s="40" t="n">
        <v>2.049</v>
      </c>
      <c r="K555" s="40" t="n">
        <v>2.0015</v>
      </c>
      <c r="L555" s="40" t="n">
        <v>2.109</v>
      </c>
      <c r="M555" s="40" t="n">
        <v>2.0615</v>
      </c>
      <c r="N555" s="40" t="n">
        <v>2.139</v>
      </c>
      <c r="O555" s="40" t="n">
        <v>2.4115</v>
      </c>
      <c r="P555" s="40" t="n">
        <v>2.154</v>
      </c>
      <c r="Q555" s="40" t="n">
        <v>2.414</v>
      </c>
      <c r="R555" s="40" t="n">
        <v>2.554</v>
      </c>
      <c r="S555" s="40" t="n">
        <v>2.069</v>
      </c>
      <c r="T555" s="5" t="s">
        <v>233</v>
      </c>
      <c r="V555" s="41" t="n">
        <f aca="false">I555-$H555</f>
        <v>0.155</v>
      </c>
      <c r="W555" s="41" t="n">
        <f aca="false">J555-$H555</f>
        <v>-0.115</v>
      </c>
      <c r="X555" s="41" t="n">
        <f aca="false">K555-$H555</f>
        <v>-0.1625</v>
      </c>
      <c r="Y555" s="41" t="n">
        <f aca="false">L555-$H555</f>
        <v>-0.0550000000000002</v>
      </c>
      <c r="Z555" s="41" t="n">
        <f aca="false">M555-$H555</f>
        <v>-0.1025</v>
      </c>
      <c r="AA555" s="41" t="n">
        <f aca="false">N555-$H555</f>
        <v>-0.0249999999999999</v>
      </c>
      <c r="AB555" s="41" t="n">
        <f aca="false">O555-$H555</f>
        <v>0.2475</v>
      </c>
      <c r="AC555" s="41" t="n">
        <f aca="false">P555-$H555</f>
        <v>-0.00999999999999979</v>
      </c>
      <c r="AD555" s="41" t="n">
        <f aca="false">Q555-$H555</f>
        <v>0.25</v>
      </c>
      <c r="AE555" s="41" t="n">
        <f aca="false">R555-$H555</f>
        <v>0.39</v>
      </c>
      <c r="AF555" s="41" t="n">
        <f aca="false">S555-$H555</f>
        <v>-0.0950000000000002</v>
      </c>
      <c r="AG555" s="41"/>
    </row>
    <row r="556" customFormat="false" ht="12.75" hidden="false" customHeight="false" outlineLevel="0" collapsed="false">
      <c r="A556" s="39" t="n">
        <v>36094</v>
      </c>
      <c r="B556" s="40" t="s">
        <v>178</v>
      </c>
      <c r="C556" s="40" t="n">
        <f aca="false">IF(SWAPFIXED="FIXED",D556,D556-E556)</f>
        <v>0.19</v>
      </c>
      <c r="D556" s="40" t="n">
        <f aca="false">VLOOKUP($A556,SWAPLOOK,HLOOKUP(D$2,SWAPLOOK,2,FALSE()),FALSE())</f>
        <v>2.488</v>
      </c>
      <c r="E556" s="40" t="n">
        <f aca="false">VLOOKUP($A556,SWAPLOOK,HLOOKUP(E$2,SWAPLOOK,2,FALSE()),FALSE())</f>
        <v>2.298</v>
      </c>
      <c r="F556" s="40"/>
      <c r="G556" s="40"/>
      <c r="H556" s="40" t="n">
        <v>2.298</v>
      </c>
      <c r="I556" s="40" t="n">
        <v>2.426</v>
      </c>
      <c r="J556" s="40" t="n">
        <v>2.1305</v>
      </c>
      <c r="K556" s="40" t="n">
        <v>2.068</v>
      </c>
      <c r="L556" s="40" t="n">
        <v>2.183</v>
      </c>
      <c r="M556" s="40" t="n">
        <v>2.163</v>
      </c>
      <c r="N556" s="40" t="n">
        <v>2.258</v>
      </c>
      <c r="O556" s="40" t="n">
        <v>2.488</v>
      </c>
      <c r="P556" s="40" t="n">
        <v>2.228</v>
      </c>
      <c r="Q556" s="40" t="n">
        <v>2.528</v>
      </c>
      <c r="R556" s="40" t="n">
        <v>2.673</v>
      </c>
      <c r="S556" s="40" t="n">
        <v>2.1655</v>
      </c>
      <c r="T556" s="38" t="s">
        <v>233</v>
      </c>
      <c r="V556" s="41" t="n">
        <f aca="false">I556-$H556</f>
        <v>0.128</v>
      </c>
      <c r="W556" s="41" t="n">
        <f aca="false">J556-$H556</f>
        <v>-0.1675</v>
      </c>
      <c r="X556" s="41" t="n">
        <f aca="false">K556-$H556</f>
        <v>-0.23</v>
      </c>
      <c r="Y556" s="41" t="n">
        <f aca="false">L556-$H556</f>
        <v>-0.115</v>
      </c>
      <c r="Z556" s="41" t="n">
        <f aca="false">M556-$H556</f>
        <v>-0.135</v>
      </c>
      <c r="AA556" s="41" t="n">
        <f aca="false">N556-$H556</f>
        <v>-0.04</v>
      </c>
      <c r="AB556" s="41" t="n">
        <f aca="false">O556-$H556</f>
        <v>0.19</v>
      </c>
      <c r="AC556" s="41" t="n">
        <f aca="false">P556-$H556</f>
        <v>-0.0699999999999994</v>
      </c>
      <c r="AD556" s="41" t="n">
        <f aca="false">Q556-$H556</f>
        <v>0.23</v>
      </c>
      <c r="AE556" s="41" t="n">
        <f aca="false">R556-$H556</f>
        <v>0.375</v>
      </c>
      <c r="AF556" s="41" t="n">
        <f aca="false">S556-$H556</f>
        <v>-0.1325</v>
      </c>
      <c r="AG556" s="41"/>
    </row>
    <row r="557" customFormat="false" ht="12.75" hidden="false" customHeight="false" outlineLevel="0" collapsed="false">
      <c r="A557" s="39" t="n">
        <v>36095</v>
      </c>
      <c r="B557" s="40" t="s">
        <v>178</v>
      </c>
      <c r="C557" s="40" t="n">
        <f aca="false">IF(SWAPFIXED="FIXED",D557,D557-E557)</f>
        <v>0.22</v>
      </c>
      <c r="D557" s="40" t="n">
        <f aca="false">VLOOKUP($A557,SWAPLOOK,HLOOKUP(D$2,SWAPLOOK,2,FALSE()),FALSE())</f>
        <v>2.328</v>
      </c>
      <c r="E557" s="40" t="n">
        <f aca="false">VLOOKUP($A557,SWAPLOOK,HLOOKUP(E$2,SWAPLOOK,2,FALSE()),FALSE())</f>
        <v>2.108</v>
      </c>
      <c r="F557" s="40"/>
      <c r="G557" s="40"/>
      <c r="H557" s="40" t="n">
        <v>2.108</v>
      </c>
      <c r="I557" s="40" t="n">
        <v>2.2255</v>
      </c>
      <c r="J557" s="40" t="n">
        <v>1.983</v>
      </c>
      <c r="K557" s="40" t="n">
        <v>1.923</v>
      </c>
      <c r="L557" s="40" t="n">
        <v>2.048</v>
      </c>
      <c r="M557" s="40" t="n">
        <v>1.993</v>
      </c>
      <c r="N557" s="40" t="n">
        <v>2.083</v>
      </c>
      <c r="O557" s="40" t="n">
        <v>2.328</v>
      </c>
      <c r="P557" s="40" t="n">
        <v>2.118</v>
      </c>
      <c r="Q557" s="40" t="n">
        <v>2.328</v>
      </c>
      <c r="R557" s="40" t="n">
        <v>2.458</v>
      </c>
      <c r="S557" s="40" t="n">
        <v>1.988</v>
      </c>
      <c r="T557" s="38" t="s">
        <v>233</v>
      </c>
      <c r="V557" s="41" t="n">
        <f aca="false">I557-$H557</f>
        <v>0.1175</v>
      </c>
      <c r="W557" s="41" t="n">
        <f aca="false">J557-$H557</f>
        <v>-0.125</v>
      </c>
      <c r="X557" s="41" t="n">
        <f aca="false">K557-$H557</f>
        <v>-0.185</v>
      </c>
      <c r="Y557" s="41" t="n">
        <f aca="false">L557-$H557</f>
        <v>-0.0600000000000001</v>
      </c>
      <c r="Z557" s="41" t="n">
        <f aca="false">M557-$H557</f>
        <v>-0.115</v>
      </c>
      <c r="AA557" s="41" t="n">
        <f aca="false">N557-$H557</f>
        <v>-0.0249999999999999</v>
      </c>
      <c r="AB557" s="41" t="n">
        <f aca="false">O557-$H557</f>
        <v>0.22</v>
      </c>
      <c r="AC557" s="41" t="n">
        <f aca="false">P557-$H557</f>
        <v>0.00999999999999979</v>
      </c>
      <c r="AD557" s="41" t="n">
        <f aca="false">Q557-$H557</f>
        <v>0.22</v>
      </c>
      <c r="AE557" s="41" t="n">
        <f aca="false">R557-$H557</f>
        <v>0.35</v>
      </c>
      <c r="AF557" s="41" t="n">
        <f aca="false">S557-$H557</f>
        <v>-0.12</v>
      </c>
      <c r="AG557" s="41"/>
    </row>
    <row r="558" customFormat="false" ht="12.75" hidden="false" customHeight="false" outlineLevel="0" collapsed="false">
      <c r="A558" s="39" t="n">
        <v>36096</v>
      </c>
      <c r="B558" s="40" t="s">
        <v>178</v>
      </c>
      <c r="C558" s="40" t="n">
        <f aca="false">IF(SWAPFIXED="FIXED",D558,D558-E558)</f>
        <v>0.31</v>
      </c>
      <c r="D558" s="40" t="n">
        <f aca="false">VLOOKUP($A558,SWAPLOOK,HLOOKUP(D$2,SWAPLOOK,2,FALSE()),FALSE())</f>
        <v>2.282</v>
      </c>
      <c r="E558" s="40" t="n">
        <f aca="false">VLOOKUP($A558,SWAPLOOK,HLOOKUP(E$2,SWAPLOOK,2,FALSE()),FALSE())</f>
        <v>1.972</v>
      </c>
      <c r="F558" s="40"/>
      <c r="G558" s="40" t="n">
        <v>1</v>
      </c>
      <c r="H558" s="40" t="n">
        <v>1.972</v>
      </c>
      <c r="I558" s="40" t="n">
        <v>2.0895</v>
      </c>
      <c r="J558" s="40" t="n">
        <v>1.93</v>
      </c>
      <c r="K558" s="40" t="n">
        <v>1.857</v>
      </c>
      <c r="L558" s="40" t="n">
        <v>1.992</v>
      </c>
      <c r="M558" s="40" t="n">
        <v>1.872</v>
      </c>
      <c r="N558" s="40" t="n">
        <v>1.962</v>
      </c>
      <c r="O558" s="40" t="n">
        <v>2.282</v>
      </c>
      <c r="P558" s="40" t="n">
        <v>2.055</v>
      </c>
      <c r="Q558" s="40" t="n">
        <v>2.192</v>
      </c>
      <c r="R558" s="40" t="n">
        <v>2.352</v>
      </c>
      <c r="S558" s="40" t="n">
        <v>1.9245</v>
      </c>
      <c r="T558" s="38" t="s">
        <v>233</v>
      </c>
      <c r="V558" s="41" t="n">
        <f aca="false">I558-$H558</f>
        <v>0.1175</v>
      </c>
      <c r="W558" s="41" t="n">
        <f aca="false">J558-$H558</f>
        <v>-0.042</v>
      </c>
      <c r="X558" s="41" t="n">
        <f aca="false">K558-$H558</f>
        <v>-0.115</v>
      </c>
      <c r="Y558" s="41" t="n">
        <f aca="false">L558-$H558</f>
        <v>0.02</v>
      </c>
      <c r="Z558" s="41" t="n">
        <f aca="false">M558-$H558</f>
        <v>-0.1</v>
      </c>
      <c r="AA558" s="41" t="n">
        <f aca="false">N558-$H558</f>
        <v>-0.01</v>
      </c>
      <c r="AB558" s="41" t="n">
        <f aca="false">O558-$H558</f>
        <v>0.31</v>
      </c>
      <c r="AC558" s="41" t="n">
        <f aca="false">P558-$H558</f>
        <v>0.0830000000000002</v>
      </c>
      <c r="AD558" s="41" t="n">
        <f aca="false">Q558-$H558</f>
        <v>0.22</v>
      </c>
      <c r="AE558" s="41" t="n">
        <f aca="false">R558-$H558</f>
        <v>0.38</v>
      </c>
      <c r="AF558" s="41" t="n">
        <f aca="false">S558-$H558</f>
        <v>-0.0475000000000001</v>
      </c>
      <c r="AG558" s="41"/>
    </row>
    <row r="559" customFormat="false" ht="12.75" hidden="false" customHeight="false" outlineLevel="0" collapsed="false">
      <c r="A559" s="39" t="n">
        <v>36097</v>
      </c>
      <c r="B559" s="40" t="s">
        <v>179</v>
      </c>
      <c r="C559" s="40" t="n">
        <f aca="false">IF(SWAPFIXED="FIXED",D559,D559-E559)</f>
        <v>0.16</v>
      </c>
      <c r="D559" s="40" t="n">
        <f aca="false">VLOOKUP($A559,SWAPLOOK,HLOOKUP(D$2,SWAPLOOK,2,FALSE()),FALSE())</f>
        <v>2.508</v>
      </c>
      <c r="E559" s="40" t="n">
        <f aca="false">VLOOKUP($A559,SWAPLOOK,HLOOKUP(E$2,SWAPLOOK,2,FALSE()),FALSE())</f>
        <v>2.348</v>
      </c>
      <c r="F559" s="40"/>
      <c r="G559" s="40"/>
      <c r="H559" s="40" t="n">
        <v>2.348</v>
      </c>
      <c r="I559" s="40" t="n">
        <v>2.5705</v>
      </c>
      <c r="J559" s="40" t="n">
        <v>2.193</v>
      </c>
      <c r="K559" s="40" t="n">
        <v>2.133</v>
      </c>
      <c r="L559" s="40" t="n">
        <v>2.278</v>
      </c>
      <c r="M559" s="40" t="n">
        <v>2.2405</v>
      </c>
      <c r="N559" s="40" t="n">
        <v>2.278</v>
      </c>
      <c r="O559" s="40" t="n">
        <v>2.508</v>
      </c>
      <c r="P559" s="40" t="n">
        <v>1.79142572</v>
      </c>
      <c r="Q559" s="40" t="n">
        <v>2.608</v>
      </c>
      <c r="R559" s="40" t="n">
        <v>2.988</v>
      </c>
      <c r="S559" s="40" t="n">
        <v>2.203</v>
      </c>
      <c r="T559" s="38" t="s">
        <v>233</v>
      </c>
      <c r="V559" s="41" t="n">
        <f aca="false">I559-$H559</f>
        <v>0.2225</v>
      </c>
      <c r="W559" s="41" t="n">
        <f aca="false">J559-$H559</f>
        <v>-0.155</v>
      </c>
      <c r="X559" s="41" t="n">
        <f aca="false">K559-$H559</f>
        <v>-0.215</v>
      </c>
      <c r="Y559" s="41" t="n">
        <f aca="false">L559-$H559</f>
        <v>-0.0700000000000003</v>
      </c>
      <c r="Z559" s="41" t="n">
        <f aca="false">M559-$H559</f>
        <v>-0.1075</v>
      </c>
      <c r="AA559" s="41" t="n">
        <f aca="false">N559-$H559</f>
        <v>-0.0699999999999998</v>
      </c>
      <c r="AB559" s="41" t="n">
        <f aca="false">O559-$H559</f>
        <v>0.16</v>
      </c>
      <c r="AC559" s="41" t="n">
        <f aca="false">P559-$H559</f>
        <v>-0.55657428</v>
      </c>
      <c r="AD559" s="41" t="n">
        <f aca="false">Q559-$H559</f>
        <v>0.26</v>
      </c>
      <c r="AE559" s="41" t="n">
        <f aca="false">R559-$H559</f>
        <v>0.64</v>
      </c>
      <c r="AF559" s="41" t="n">
        <f aca="false">S559-$H559</f>
        <v>-0.145</v>
      </c>
      <c r="AG559" s="41"/>
    </row>
    <row r="560" customFormat="false" ht="12.75" hidden="false" customHeight="false" outlineLevel="0" collapsed="false">
      <c r="A560" s="39" t="n">
        <v>36098</v>
      </c>
      <c r="B560" s="40" t="s">
        <v>179</v>
      </c>
      <c r="C560" s="40" t="n">
        <f aca="false">IF(SWAPFIXED="FIXED",D560,D560-E560)</f>
        <v>0.165</v>
      </c>
      <c r="D560" s="40" t="n">
        <f aca="false">VLOOKUP($A560,SWAPLOOK,HLOOKUP(D$2,SWAPLOOK,2,FALSE()),FALSE())</f>
        <v>2.44</v>
      </c>
      <c r="E560" s="40" t="n">
        <f aca="false">VLOOKUP($A560,SWAPLOOK,HLOOKUP(E$2,SWAPLOOK,2,FALSE()),FALSE())</f>
        <v>2.275</v>
      </c>
      <c r="F560" s="40"/>
      <c r="G560" s="40"/>
      <c r="H560" s="40" t="n">
        <v>2.275</v>
      </c>
      <c r="I560" s="40" t="n">
        <v>2.5025</v>
      </c>
      <c r="J560" s="40" t="n">
        <v>2.125</v>
      </c>
      <c r="K560" s="40" t="n">
        <v>2.065</v>
      </c>
      <c r="L560" s="40" t="n">
        <v>2.21</v>
      </c>
      <c r="M560" s="40" t="n">
        <v>2.1725</v>
      </c>
      <c r="N560" s="40" t="n">
        <v>2.21</v>
      </c>
      <c r="O560" s="40" t="n">
        <v>2.44</v>
      </c>
      <c r="P560" s="40" t="n">
        <v>1.72342572</v>
      </c>
      <c r="Q560" s="40" t="n">
        <v>2.54</v>
      </c>
      <c r="R560" s="40" t="n">
        <v>2.92</v>
      </c>
      <c r="S560" s="40" t="n">
        <v>2.135</v>
      </c>
      <c r="T560" s="38" t="s">
        <v>233</v>
      </c>
      <c r="V560" s="41" t="n">
        <f aca="false">I560-$H560</f>
        <v>0.2275</v>
      </c>
      <c r="W560" s="41" t="n">
        <f aca="false">J560-$H560</f>
        <v>-0.15</v>
      </c>
      <c r="X560" s="41" t="n">
        <f aca="false">K560-$H560</f>
        <v>-0.21</v>
      </c>
      <c r="Y560" s="41" t="n">
        <f aca="false">L560-$H560</f>
        <v>-0.065</v>
      </c>
      <c r="Z560" s="41" t="n">
        <f aca="false">M560-$H560</f>
        <v>-0.1025</v>
      </c>
      <c r="AA560" s="41" t="n">
        <f aca="false">N560-$H560</f>
        <v>-0.065</v>
      </c>
      <c r="AB560" s="41" t="n">
        <f aca="false">O560-$H560</f>
        <v>0.165</v>
      </c>
      <c r="AC560" s="41" t="n">
        <f aca="false">P560-$H560</f>
        <v>-0.55157428</v>
      </c>
      <c r="AD560" s="41" t="n">
        <f aca="false">Q560-$H560</f>
        <v>0.265</v>
      </c>
      <c r="AE560" s="41" t="n">
        <f aca="false">R560-$H560</f>
        <v>0.645</v>
      </c>
      <c r="AF560" s="41" t="n">
        <f aca="false">S560-$H560</f>
        <v>-0.14</v>
      </c>
      <c r="AG560" s="41"/>
    </row>
    <row r="561" customFormat="false" ht="12.75" hidden="false" customHeight="false" outlineLevel="0" collapsed="false">
      <c r="A561" s="39" t="n">
        <v>36101</v>
      </c>
      <c r="B561" s="40" t="s">
        <v>179</v>
      </c>
      <c r="C561" s="40" t="n">
        <f aca="false">IF(SWAPFIXED="FIXED",D561,D561-E561)</f>
        <v>0.16</v>
      </c>
      <c r="D561" s="40" t="n">
        <f aca="false">VLOOKUP($A561,SWAPLOOK,HLOOKUP(D$2,SWAPLOOK,2,FALSE()),FALSE())</f>
        <v>2.547</v>
      </c>
      <c r="E561" s="40" t="n">
        <f aca="false">VLOOKUP($A561,SWAPLOOK,HLOOKUP(E$2,SWAPLOOK,2,FALSE()),FALSE())</f>
        <v>2.387</v>
      </c>
      <c r="F561" s="40"/>
      <c r="G561" s="40"/>
      <c r="H561" s="40" t="n">
        <v>2.387</v>
      </c>
      <c r="I561" s="40" t="n">
        <v>2.6095</v>
      </c>
      <c r="J561" s="40" t="n">
        <v>2.232</v>
      </c>
      <c r="K561" s="40" t="n">
        <v>2.172</v>
      </c>
      <c r="L561" s="40" t="n">
        <v>2.317</v>
      </c>
      <c r="M561" s="40" t="n">
        <v>2.2795</v>
      </c>
      <c r="N561" s="40" t="n">
        <v>2.317</v>
      </c>
      <c r="O561" s="40" t="n">
        <v>2.547</v>
      </c>
      <c r="P561" s="40" t="n">
        <v>1.83042572</v>
      </c>
      <c r="Q561" s="40" t="n">
        <v>2.647</v>
      </c>
      <c r="R561" s="40" t="n">
        <v>3.027</v>
      </c>
      <c r="S561" s="40" t="n">
        <v>2.242</v>
      </c>
      <c r="T561" s="38" t="s">
        <v>233</v>
      </c>
      <c r="V561" s="41" t="n">
        <f aca="false">I561-$H561</f>
        <v>0.2225</v>
      </c>
      <c r="W561" s="41" t="n">
        <f aca="false">J561-$H561</f>
        <v>-0.155</v>
      </c>
      <c r="X561" s="41" t="n">
        <f aca="false">K561-$H561</f>
        <v>-0.215</v>
      </c>
      <c r="Y561" s="41" t="n">
        <f aca="false">L561-$H561</f>
        <v>-0.0700000000000003</v>
      </c>
      <c r="Z561" s="41" t="n">
        <f aca="false">M561-$H561</f>
        <v>-0.1075</v>
      </c>
      <c r="AA561" s="41" t="n">
        <f aca="false">N561-$H561</f>
        <v>-0.0699999999999998</v>
      </c>
      <c r="AB561" s="41" t="n">
        <f aca="false">O561-$H561</f>
        <v>0.16</v>
      </c>
      <c r="AC561" s="41" t="n">
        <f aca="false">P561-$H561</f>
        <v>-0.55657428</v>
      </c>
      <c r="AD561" s="41" t="n">
        <f aca="false">Q561-$H561</f>
        <v>0.26</v>
      </c>
      <c r="AE561" s="41" t="n">
        <f aca="false">R561-$H561</f>
        <v>0.64</v>
      </c>
      <c r="AF561" s="41" t="n">
        <f aca="false">S561-$H561</f>
        <v>-0.145</v>
      </c>
      <c r="AG561" s="41"/>
    </row>
    <row r="562" customFormat="false" ht="12.75" hidden="false" customHeight="false" outlineLevel="0" collapsed="false">
      <c r="A562" s="39" t="n">
        <v>36102</v>
      </c>
      <c r="B562" s="40" t="s">
        <v>179</v>
      </c>
      <c r="C562" s="40" t="n">
        <f aca="false">IF(SWAPFIXED="FIXED",D562,D562-E562)</f>
        <v>0.135</v>
      </c>
      <c r="D562" s="40" t="n">
        <f aca="false">VLOOKUP($A562,SWAPLOOK,HLOOKUP(D$2,SWAPLOOK,2,FALSE()),FALSE())</f>
        <v>2.571</v>
      </c>
      <c r="E562" s="40" t="n">
        <f aca="false">VLOOKUP($A562,SWAPLOOK,HLOOKUP(E$2,SWAPLOOK,2,FALSE()),FALSE())</f>
        <v>2.436</v>
      </c>
      <c r="F562" s="40"/>
      <c r="G562" s="40"/>
      <c r="H562" s="40" t="n">
        <v>2.436</v>
      </c>
      <c r="I562" s="40" t="n">
        <v>2.661</v>
      </c>
      <c r="J562" s="40" t="n">
        <v>2.271</v>
      </c>
      <c r="K562" s="40" t="n">
        <v>2.196</v>
      </c>
      <c r="L562" s="40" t="n">
        <v>2.316</v>
      </c>
      <c r="M562" s="40" t="n">
        <v>2.3235</v>
      </c>
      <c r="N562" s="40" t="n">
        <v>2.361</v>
      </c>
      <c r="O562" s="40" t="n">
        <v>2.571</v>
      </c>
      <c r="P562" s="40" t="n">
        <v>2.451</v>
      </c>
      <c r="Q562" s="40" t="n">
        <v>2.706</v>
      </c>
      <c r="R562" s="40" t="n">
        <v>3.111</v>
      </c>
      <c r="S562" s="40" t="n">
        <v>2.3135</v>
      </c>
      <c r="T562" s="38" t="s">
        <v>233</v>
      </c>
      <c r="V562" s="41" t="n">
        <f aca="false">I562-$H562</f>
        <v>0.225</v>
      </c>
      <c r="W562" s="41" t="n">
        <f aca="false">J562-$H562</f>
        <v>-0.165</v>
      </c>
      <c r="X562" s="41" t="n">
        <f aca="false">K562-$H562</f>
        <v>-0.24</v>
      </c>
      <c r="Y562" s="41" t="n">
        <f aca="false">L562-$H562</f>
        <v>-0.12</v>
      </c>
      <c r="Z562" s="41" t="n">
        <f aca="false">M562-$H562</f>
        <v>-0.1125</v>
      </c>
      <c r="AA562" s="41" t="n">
        <f aca="false">N562-$H562</f>
        <v>-0.0750000000000002</v>
      </c>
      <c r="AB562" s="41" t="n">
        <f aca="false">O562-$H562</f>
        <v>0.135</v>
      </c>
      <c r="AC562" s="41" t="n">
        <f aca="false">P562-$H562</f>
        <v>0.0149999999999997</v>
      </c>
      <c r="AD562" s="41" t="n">
        <f aca="false">Q562-$H562</f>
        <v>0.27</v>
      </c>
      <c r="AE562" s="41" t="n">
        <f aca="false">R562-$H562</f>
        <v>0.675</v>
      </c>
      <c r="AF562" s="41" t="n">
        <f aca="false">S562-$H562</f>
        <v>-0.1225</v>
      </c>
      <c r="AG562" s="41"/>
    </row>
    <row r="563" customFormat="false" ht="12.75" hidden="false" customHeight="false" outlineLevel="0" collapsed="false">
      <c r="A563" s="39" t="n">
        <v>36103</v>
      </c>
      <c r="B563" s="40" t="s">
        <v>179</v>
      </c>
      <c r="C563" s="40" t="n">
        <f aca="false">IF(SWAPFIXED="FIXED",D563,D563-E563)</f>
        <v>0.115</v>
      </c>
      <c r="D563" s="40" t="n">
        <f aca="false">VLOOKUP($A563,SWAPLOOK,HLOOKUP(D$2,SWAPLOOK,2,FALSE()),FALSE())</f>
        <v>2.51</v>
      </c>
      <c r="E563" s="40" t="n">
        <f aca="false">VLOOKUP($A563,SWAPLOOK,HLOOKUP(E$2,SWAPLOOK,2,FALSE()),FALSE())</f>
        <v>2.395</v>
      </c>
      <c r="F563" s="40"/>
      <c r="G563" s="40"/>
      <c r="H563" s="40" t="n">
        <v>2.395</v>
      </c>
      <c r="I563" s="40" t="n">
        <v>2.625</v>
      </c>
      <c r="J563" s="40" t="n">
        <v>2.225</v>
      </c>
      <c r="K563" s="40" t="n">
        <v>2.16</v>
      </c>
      <c r="L563" s="40" t="n">
        <v>2.275</v>
      </c>
      <c r="M563" s="40" t="n">
        <v>2.2875</v>
      </c>
      <c r="N563" s="40" t="n">
        <v>2.325</v>
      </c>
      <c r="O563" s="40" t="n">
        <v>2.51</v>
      </c>
      <c r="P563" s="40" t="n">
        <v>2.415</v>
      </c>
      <c r="Q563" s="40" t="n">
        <v>2.685</v>
      </c>
      <c r="R563" s="40" t="n">
        <v>3.115</v>
      </c>
      <c r="S563" s="40" t="n">
        <v>2.2725</v>
      </c>
      <c r="T563" s="38" t="s">
        <v>233</v>
      </c>
      <c r="V563" s="41" t="n">
        <f aca="false">I563-$H563</f>
        <v>0.23</v>
      </c>
      <c r="W563" s="41" t="n">
        <f aca="false">J563-$H563</f>
        <v>-0.17</v>
      </c>
      <c r="X563" s="41" t="n">
        <f aca="false">K563-$H563</f>
        <v>-0.235</v>
      </c>
      <c r="Y563" s="41" t="n">
        <f aca="false">L563-$H563</f>
        <v>-0.12</v>
      </c>
      <c r="Z563" s="41" t="n">
        <f aca="false">M563-$H563</f>
        <v>-0.1075</v>
      </c>
      <c r="AA563" s="41" t="n">
        <f aca="false">N563-$H563</f>
        <v>-0.0699999999999998</v>
      </c>
      <c r="AB563" s="41" t="n">
        <f aca="false">O563-$H563</f>
        <v>0.115</v>
      </c>
      <c r="AC563" s="41" t="n">
        <f aca="false">P563-$H563</f>
        <v>0.02</v>
      </c>
      <c r="AD563" s="41" t="n">
        <f aca="false">Q563-$H563</f>
        <v>0.29</v>
      </c>
      <c r="AE563" s="41" t="n">
        <f aca="false">R563-$H563</f>
        <v>0.72</v>
      </c>
      <c r="AF563" s="41" t="n">
        <f aca="false">S563-$H563</f>
        <v>-0.1225</v>
      </c>
      <c r="AG563" s="41"/>
    </row>
    <row r="564" customFormat="false" ht="12.75" hidden="false" customHeight="false" outlineLevel="0" collapsed="false">
      <c r="A564" s="39" t="n">
        <v>36104</v>
      </c>
      <c r="B564" s="40" t="s">
        <v>179</v>
      </c>
      <c r="C564" s="40" t="n">
        <f aca="false">IF(SWAPFIXED="FIXED",D564,D564-E564)</f>
        <v>0.11</v>
      </c>
      <c r="D564" s="40" t="n">
        <f aca="false">VLOOKUP($A564,SWAPLOOK,HLOOKUP(D$2,SWAPLOOK,2,FALSE()),FALSE())</f>
        <v>2.663</v>
      </c>
      <c r="E564" s="40" t="n">
        <f aca="false">VLOOKUP($A564,SWAPLOOK,HLOOKUP(E$2,SWAPLOOK,2,FALSE()),FALSE())</f>
        <v>2.553</v>
      </c>
      <c r="F564" s="40"/>
      <c r="G564" s="40"/>
      <c r="H564" s="40" t="n">
        <v>2.553</v>
      </c>
      <c r="I564" s="40" t="n">
        <v>2.783</v>
      </c>
      <c r="J564" s="40" t="n">
        <v>2.373</v>
      </c>
      <c r="K564" s="40" t="n">
        <v>2.313</v>
      </c>
      <c r="L564" s="40" t="n">
        <v>2.3805</v>
      </c>
      <c r="M564" s="40" t="n">
        <v>2.4455</v>
      </c>
      <c r="N564" s="40" t="n">
        <v>2.483</v>
      </c>
      <c r="O564" s="40" t="n">
        <v>2.663</v>
      </c>
      <c r="P564" s="40" t="n">
        <v>2.54</v>
      </c>
      <c r="Q564" s="40" t="n">
        <v>2.843</v>
      </c>
      <c r="R564" s="40" t="n">
        <v>3.308</v>
      </c>
      <c r="S564" s="40" t="n">
        <v>2.413</v>
      </c>
      <c r="T564" s="38" t="s">
        <v>233</v>
      </c>
      <c r="V564" s="41" t="n">
        <f aca="false">I564-$H564</f>
        <v>0.23</v>
      </c>
      <c r="W564" s="41" t="n">
        <f aca="false">J564-$H564</f>
        <v>-0.18</v>
      </c>
      <c r="X564" s="41" t="n">
        <f aca="false">K564-$H564</f>
        <v>-0.24</v>
      </c>
      <c r="Y564" s="41" t="n">
        <f aca="false">L564-$H564</f>
        <v>-0.1725</v>
      </c>
      <c r="Z564" s="41" t="n">
        <f aca="false">M564-$H564</f>
        <v>-0.1075</v>
      </c>
      <c r="AA564" s="41" t="n">
        <f aca="false">N564-$H564</f>
        <v>-0.0699999999999998</v>
      </c>
      <c r="AB564" s="41" t="n">
        <f aca="false">O564-$H564</f>
        <v>0.11</v>
      </c>
      <c r="AC564" s="41" t="n">
        <f aca="false">P564-$H564</f>
        <v>-0.0129999999999999</v>
      </c>
      <c r="AD564" s="41" t="n">
        <f aca="false">Q564-$H564</f>
        <v>0.29</v>
      </c>
      <c r="AE564" s="41" t="n">
        <f aca="false">R564-$H564</f>
        <v>0.755</v>
      </c>
      <c r="AF564" s="41" t="n">
        <f aca="false">S564-$H564</f>
        <v>-0.14</v>
      </c>
      <c r="AG564" s="41"/>
    </row>
    <row r="565" customFormat="false" ht="12.75" hidden="false" customHeight="false" outlineLevel="0" collapsed="false">
      <c r="A565" s="39" t="n">
        <v>36105</v>
      </c>
      <c r="B565" s="40" t="s">
        <v>179</v>
      </c>
      <c r="C565" s="40" t="n">
        <f aca="false">IF(SWAPFIXED="FIXED",D565,D565-E565)</f>
        <v>0.115</v>
      </c>
      <c r="D565" s="40" t="n">
        <f aca="false">VLOOKUP($A565,SWAPLOOK,HLOOKUP(D$2,SWAPLOOK,2,FALSE()),FALSE())</f>
        <v>2.668</v>
      </c>
      <c r="E565" s="40" t="n">
        <f aca="false">VLOOKUP($A565,SWAPLOOK,HLOOKUP(E$2,SWAPLOOK,2,FALSE()),FALSE())</f>
        <v>2.553</v>
      </c>
      <c r="F565" s="40"/>
      <c r="G565" s="40"/>
      <c r="H565" s="40" t="n">
        <v>2.553</v>
      </c>
      <c r="I565" s="40" t="n">
        <v>2.778</v>
      </c>
      <c r="J565" s="40" t="n">
        <v>2.383</v>
      </c>
      <c r="K565" s="40" t="n">
        <v>2.333</v>
      </c>
      <c r="L565" s="40" t="n">
        <v>2.4155</v>
      </c>
      <c r="M565" s="40" t="n">
        <v>2.443</v>
      </c>
      <c r="N565" s="40" t="n">
        <v>2.488</v>
      </c>
      <c r="O565" s="40" t="n">
        <v>2.668</v>
      </c>
      <c r="P565" s="40" t="n">
        <v>2.51</v>
      </c>
      <c r="Q565" s="40" t="n">
        <v>2.843</v>
      </c>
      <c r="R565" s="40" t="n">
        <v>3.308</v>
      </c>
      <c r="S565" s="40" t="n">
        <v>2.413</v>
      </c>
      <c r="T565" s="38" t="s">
        <v>233</v>
      </c>
      <c r="V565" s="41" t="n">
        <f aca="false">I565-$H565</f>
        <v>0.225</v>
      </c>
      <c r="W565" s="41" t="n">
        <f aca="false">J565-$H565</f>
        <v>-0.17</v>
      </c>
      <c r="X565" s="41" t="n">
        <f aca="false">K565-$H565</f>
        <v>-0.22</v>
      </c>
      <c r="Y565" s="41" t="n">
        <f aca="false">L565-$H565</f>
        <v>-0.1375</v>
      </c>
      <c r="Z565" s="41" t="n">
        <f aca="false">M565-$H565</f>
        <v>-0.11</v>
      </c>
      <c r="AA565" s="41" t="n">
        <f aca="false">N565-$H565</f>
        <v>-0.065</v>
      </c>
      <c r="AB565" s="41" t="n">
        <f aca="false">O565-$H565</f>
        <v>0.115</v>
      </c>
      <c r="AC565" s="41" t="n">
        <f aca="false">P565-$H565</f>
        <v>-0.0430000000000002</v>
      </c>
      <c r="AD565" s="41" t="n">
        <f aca="false">Q565-$H565</f>
        <v>0.29</v>
      </c>
      <c r="AE565" s="41" t="n">
        <f aca="false">R565-$H565</f>
        <v>0.755</v>
      </c>
      <c r="AF565" s="41" t="n">
        <f aca="false">S565-$H565</f>
        <v>-0.14</v>
      </c>
      <c r="AG565" s="41"/>
    </row>
    <row r="566" customFormat="false" ht="12.75" hidden="false" customHeight="false" outlineLevel="0" collapsed="false">
      <c r="A566" s="39" t="n">
        <v>36108</v>
      </c>
      <c r="B566" s="40" t="s">
        <v>179</v>
      </c>
      <c r="C566" s="40" t="n">
        <f aca="false">IF(SWAPFIXED="FIXED",D566,D566-E566)</f>
        <v>0.1275</v>
      </c>
      <c r="D566" s="40" t="n">
        <f aca="false">VLOOKUP($A566,SWAPLOOK,HLOOKUP(D$2,SWAPLOOK,2,FALSE()),FALSE())</f>
        <v>2.5695</v>
      </c>
      <c r="E566" s="40" t="n">
        <f aca="false">VLOOKUP($A566,SWAPLOOK,HLOOKUP(E$2,SWAPLOOK,2,FALSE()),FALSE())</f>
        <v>2.442</v>
      </c>
      <c r="F566" s="40"/>
      <c r="G566" s="40"/>
      <c r="H566" s="40" t="n">
        <v>2.442</v>
      </c>
      <c r="I566" s="40" t="n">
        <v>2.6695</v>
      </c>
      <c r="J566" s="40" t="n">
        <v>2.287</v>
      </c>
      <c r="K566" s="40" t="n">
        <v>2.2345</v>
      </c>
      <c r="L566" s="40" t="n">
        <v>2.317</v>
      </c>
      <c r="M566" s="40" t="n">
        <v>2.3345</v>
      </c>
      <c r="N566" s="40" t="n">
        <v>2.382</v>
      </c>
      <c r="O566" s="40" t="n">
        <v>2.5695</v>
      </c>
      <c r="P566" s="40" t="n">
        <v>2.428</v>
      </c>
      <c r="Q566" s="40" t="n">
        <v>2.722</v>
      </c>
      <c r="R566" s="40" t="n">
        <v>3.132</v>
      </c>
      <c r="S566" s="40" t="n">
        <v>2.302</v>
      </c>
      <c r="T566" s="38" t="s">
        <v>233</v>
      </c>
      <c r="V566" s="41" t="n">
        <f aca="false">I566-$H566</f>
        <v>0.2275</v>
      </c>
      <c r="W566" s="41" t="n">
        <f aca="false">J566-$H566</f>
        <v>-0.155</v>
      </c>
      <c r="X566" s="41" t="n">
        <f aca="false">K566-$H566</f>
        <v>-0.2075</v>
      </c>
      <c r="Y566" s="41" t="n">
        <f aca="false">L566-$H566</f>
        <v>-0.125</v>
      </c>
      <c r="Z566" s="41" t="n">
        <f aca="false">M566-$H566</f>
        <v>-0.1075</v>
      </c>
      <c r="AA566" s="41" t="n">
        <f aca="false">N566-$H566</f>
        <v>-0.0600000000000001</v>
      </c>
      <c r="AB566" s="41" t="n">
        <f aca="false">O566-$H566</f>
        <v>0.1275</v>
      </c>
      <c r="AC566" s="41" t="n">
        <f aca="false">P566-$H566</f>
        <v>-0.0140000000000002</v>
      </c>
      <c r="AD566" s="41" t="n">
        <f aca="false">Q566-$H566</f>
        <v>0.28</v>
      </c>
      <c r="AE566" s="41" t="n">
        <f aca="false">R566-$H566</f>
        <v>0.69</v>
      </c>
      <c r="AF566" s="41" t="n">
        <f aca="false">S566-$H566</f>
        <v>-0.14</v>
      </c>
      <c r="AG566" s="41"/>
    </row>
    <row r="567" customFormat="false" ht="12.75" hidden="false" customHeight="false" outlineLevel="0" collapsed="false">
      <c r="A567" s="39" t="n">
        <v>36110</v>
      </c>
      <c r="B567" s="40" t="s">
        <v>179</v>
      </c>
      <c r="C567" s="40" t="n">
        <f aca="false">IF(SWAPFIXED="FIXED",D567,D567-E567)</f>
        <v>0.16</v>
      </c>
      <c r="D567" s="40" t="n">
        <f aca="false">VLOOKUP($A567,SWAPLOOK,HLOOKUP(D$2,SWAPLOOK,2,FALSE()),FALSE())</f>
        <v>2.592</v>
      </c>
      <c r="E567" s="40" t="n">
        <f aca="false">VLOOKUP($A567,SWAPLOOK,HLOOKUP(E$2,SWAPLOOK,2,FALSE()),FALSE())</f>
        <v>2.432</v>
      </c>
      <c r="F567" s="40"/>
      <c r="G567" s="40"/>
      <c r="H567" s="40" t="n">
        <v>2.432</v>
      </c>
      <c r="I567" s="40" t="n">
        <v>2.6245</v>
      </c>
      <c r="J567" s="40" t="n">
        <v>2.312</v>
      </c>
      <c r="K567" s="40" t="n">
        <v>2.272</v>
      </c>
      <c r="L567" s="40" t="n">
        <v>2.302</v>
      </c>
      <c r="M567" s="40" t="n">
        <v>2.357</v>
      </c>
      <c r="N567" s="40" t="n">
        <v>2.392</v>
      </c>
      <c r="O567" s="40" t="n">
        <v>2.592</v>
      </c>
      <c r="P567" s="40" t="n">
        <v>2.442</v>
      </c>
      <c r="Q567" s="40" t="s">
        <v>233</v>
      </c>
      <c r="R567" s="40" t="n">
        <v>3.087</v>
      </c>
      <c r="S567" s="40" t="n">
        <v>2.332</v>
      </c>
      <c r="T567" s="38" t="s">
        <v>233</v>
      </c>
      <c r="V567" s="41" t="n">
        <f aca="false">I567-$H567</f>
        <v>0.1925</v>
      </c>
      <c r="W567" s="41" t="n">
        <f aca="false">J567-$H567</f>
        <v>-0.12</v>
      </c>
      <c r="X567" s="41" t="n">
        <f aca="false">K567-$H567</f>
        <v>-0.16</v>
      </c>
      <c r="Y567" s="41" t="n">
        <f aca="false">L567-$H567</f>
        <v>-0.13</v>
      </c>
      <c r="Z567" s="41" t="n">
        <f aca="false">M567-$H567</f>
        <v>-0.0750000000000002</v>
      </c>
      <c r="AA567" s="41" t="n">
        <f aca="false">N567-$H567</f>
        <v>-0.04</v>
      </c>
      <c r="AB567" s="41" t="n">
        <f aca="false">O567-$H567</f>
        <v>0.16</v>
      </c>
      <c r="AC567" s="41" t="n">
        <f aca="false">P567-$H567</f>
        <v>0.00999999999999979</v>
      </c>
      <c r="AD567" s="41" t="n">
        <v>0.25</v>
      </c>
      <c r="AE567" s="41" t="n">
        <f aca="false">R567-$H567</f>
        <v>0.655</v>
      </c>
      <c r="AF567" s="41" t="n">
        <f aca="false">S567-$H567</f>
        <v>-0.1</v>
      </c>
      <c r="AG567" s="41"/>
    </row>
    <row r="568" customFormat="false" ht="12.75" hidden="false" customHeight="false" outlineLevel="0" collapsed="false">
      <c r="A568" s="39" t="n">
        <v>36111</v>
      </c>
      <c r="B568" s="40" t="s">
        <v>179</v>
      </c>
      <c r="C568" s="40" t="n">
        <f aca="false">IF(SWAPFIXED="FIXED",D568,D568-E568)</f>
        <v>0.125</v>
      </c>
      <c r="D568" s="40" t="n">
        <f aca="false">VLOOKUP($A568,SWAPLOOK,HLOOKUP(D$2,SWAPLOOK,2,FALSE()),FALSE())</f>
        <v>2.519</v>
      </c>
      <c r="E568" s="40" t="n">
        <f aca="false">VLOOKUP($A568,SWAPLOOK,HLOOKUP(E$2,SWAPLOOK,2,FALSE()),FALSE())</f>
        <v>2.394</v>
      </c>
      <c r="F568" s="40"/>
      <c r="G568" s="40"/>
      <c r="H568" s="40" t="n">
        <v>2.394</v>
      </c>
      <c r="I568" s="40" t="n">
        <v>2.569</v>
      </c>
      <c r="J568" s="40" t="n">
        <v>2.2665</v>
      </c>
      <c r="K568" s="40" t="n">
        <v>2.2315</v>
      </c>
      <c r="L568" s="40" t="n">
        <v>2.264</v>
      </c>
      <c r="M568" s="40" t="n">
        <v>2.3165</v>
      </c>
      <c r="N568" s="40" t="n">
        <v>2.3565</v>
      </c>
      <c r="O568" s="40" t="n">
        <v>2.519</v>
      </c>
      <c r="P568" s="40" t="n">
        <v>2.254</v>
      </c>
      <c r="Q568" s="40" t="s">
        <v>233</v>
      </c>
      <c r="R568" s="40" t="n">
        <v>2.974</v>
      </c>
      <c r="S568" s="40" t="n">
        <v>2.294</v>
      </c>
      <c r="T568" s="38" t="s">
        <v>233</v>
      </c>
      <c r="V568" s="41" t="n">
        <f aca="false">I568-$H568</f>
        <v>0.175</v>
      </c>
      <c r="W568" s="41" t="n">
        <f aca="false">J568-$H568</f>
        <v>-0.1275</v>
      </c>
      <c r="X568" s="41" t="n">
        <f aca="false">K568-$H568</f>
        <v>-0.1625</v>
      </c>
      <c r="Y568" s="41" t="n">
        <f aca="false">L568-$H568</f>
        <v>-0.13</v>
      </c>
      <c r="Z568" s="41" t="n">
        <f aca="false">M568-$H568</f>
        <v>-0.0775000000000001</v>
      </c>
      <c r="AA568" s="41" t="n">
        <f aca="false">N568-$H568</f>
        <v>-0.0375000000000001</v>
      </c>
      <c r="AB568" s="41" t="n">
        <f aca="false">O568-$H568</f>
        <v>0.125</v>
      </c>
      <c r="AC568" s="41" t="n">
        <f aca="false">P568-$H568</f>
        <v>-0.14</v>
      </c>
      <c r="AD568" s="41" t="n">
        <v>0.25</v>
      </c>
      <c r="AE568" s="41" t="n">
        <f aca="false">R568-$H568</f>
        <v>0.58</v>
      </c>
      <c r="AF568" s="41" t="n">
        <f aca="false">S568-$H568</f>
        <v>-0.1</v>
      </c>
      <c r="AG568" s="41"/>
    </row>
    <row r="569" customFormat="false" ht="12.75" hidden="false" customHeight="false" outlineLevel="0" collapsed="false">
      <c r="A569" s="39" t="n">
        <v>36112</v>
      </c>
      <c r="B569" s="40" t="s">
        <v>179</v>
      </c>
      <c r="C569" s="40" t="n">
        <f aca="false">IF(SWAPFIXED="FIXED",D569,D569-E569)</f>
        <v>0.11375</v>
      </c>
      <c r="D569" s="40" t="n">
        <f aca="false">VLOOKUP($A569,SWAPLOOK,HLOOKUP(D$2,SWAPLOOK,2,FALSE()),FALSE())</f>
        <v>2.57275</v>
      </c>
      <c r="E569" s="40" t="n">
        <f aca="false">VLOOKUP($A569,SWAPLOOK,HLOOKUP(E$2,SWAPLOOK,2,FALSE()),FALSE())</f>
        <v>2.459</v>
      </c>
      <c r="F569" s="40"/>
      <c r="G569" s="40"/>
      <c r="H569" s="40" t="n">
        <v>2.459</v>
      </c>
      <c r="I569" s="40" t="n">
        <v>2.639</v>
      </c>
      <c r="J569" s="40" t="n">
        <v>2.324</v>
      </c>
      <c r="K569" s="40" t="n">
        <v>2.27775</v>
      </c>
      <c r="L569" s="40" t="n">
        <v>2.304</v>
      </c>
      <c r="M569" s="40" t="n">
        <v>2.3765</v>
      </c>
      <c r="N569" s="40" t="n">
        <v>2.4215</v>
      </c>
      <c r="O569" s="40" t="n">
        <v>2.57275</v>
      </c>
      <c r="P569" s="40" t="n">
        <v>2.299</v>
      </c>
      <c r="Q569" s="40" t="s">
        <v>233</v>
      </c>
      <c r="R569" s="40" t="n">
        <v>3.039</v>
      </c>
      <c r="S569" s="40" t="n">
        <v>2.3465</v>
      </c>
      <c r="T569" s="38" t="s">
        <v>233</v>
      </c>
      <c r="V569" s="41" t="n">
        <f aca="false">I569-$H569</f>
        <v>0.18</v>
      </c>
      <c r="W569" s="41" t="n">
        <f aca="false">J569-$H569</f>
        <v>-0.135</v>
      </c>
      <c r="X569" s="41" t="n">
        <f aca="false">K569-$H569</f>
        <v>-0.18125</v>
      </c>
      <c r="Y569" s="41" t="n">
        <f aca="false">L569-$H569</f>
        <v>-0.155</v>
      </c>
      <c r="Z569" s="41" t="n">
        <f aca="false">M569-$H569</f>
        <v>-0.0825</v>
      </c>
      <c r="AA569" s="41" t="n">
        <f aca="false">N569-$H569</f>
        <v>-0.0375000000000001</v>
      </c>
      <c r="AB569" s="41" t="n">
        <f aca="false">O569-$H569</f>
        <v>0.11375</v>
      </c>
      <c r="AC569" s="41" t="n">
        <f aca="false">P569-$H569</f>
        <v>-0.16</v>
      </c>
      <c r="AD569" s="41" t="n">
        <v>0.25</v>
      </c>
      <c r="AE569" s="41" t="n">
        <f aca="false">R569-$H569</f>
        <v>0.58</v>
      </c>
      <c r="AF569" s="41" t="n">
        <f aca="false">S569-$H569</f>
        <v>-0.1125</v>
      </c>
      <c r="AG569" s="41"/>
    </row>
    <row r="570" customFormat="false" ht="12.75" hidden="false" customHeight="false" outlineLevel="0" collapsed="false">
      <c r="A570" s="39" t="n">
        <v>36115</v>
      </c>
      <c r="B570" s="40" t="s">
        <v>179</v>
      </c>
      <c r="C570" s="40" t="n">
        <f aca="false">IF(SWAPFIXED="FIXED",D570,D570-E570)</f>
        <v>0.15</v>
      </c>
      <c r="D570" s="40" t="n">
        <f aca="false">VLOOKUP($A570,SWAPLOOK,HLOOKUP(D$2,SWAPLOOK,2,FALSE()),FALSE())</f>
        <v>2.455</v>
      </c>
      <c r="E570" s="40" t="n">
        <f aca="false">VLOOKUP($A570,SWAPLOOK,HLOOKUP(E$2,SWAPLOOK,2,FALSE()),FALSE())</f>
        <v>2.305</v>
      </c>
      <c r="F570" s="40"/>
      <c r="G570" s="40"/>
      <c r="H570" s="40" t="n">
        <v>2.305</v>
      </c>
      <c r="I570" s="40" t="n">
        <v>2.4675</v>
      </c>
      <c r="J570" s="40" t="n">
        <v>2.1925</v>
      </c>
      <c r="K570" s="40" t="n">
        <v>2.1675</v>
      </c>
      <c r="L570" s="40" t="n">
        <v>2.19</v>
      </c>
      <c r="M570" s="40" t="n">
        <v>2.23</v>
      </c>
      <c r="N570" s="40" t="n">
        <v>2.285</v>
      </c>
      <c r="O570" s="40" t="n">
        <v>2.455</v>
      </c>
      <c r="P570" s="40" t="n">
        <v>2.215</v>
      </c>
      <c r="Q570" s="40" t="s">
        <v>233</v>
      </c>
      <c r="R570" s="40" t="n">
        <v>2.8</v>
      </c>
      <c r="S570" s="40" t="n">
        <v>2.2175</v>
      </c>
      <c r="T570" s="38" t="s">
        <v>233</v>
      </c>
      <c r="V570" s="41" t="n">
        <f aca="false">I570-$H570</f>
        <v>0.1625</v>
      </c>
      <c r="W570" s="41" t="n">
        <f aca="false">J570-$H570</f>
        <v>-0.1125</v>
      </c>
      <c r="X570" s="41" t="n">
        <f aca="false">K570-$H570</f>
        <v>-0.1375</v>
      </c>
      <c r="Y570" s="41" t="n">
        <f aca="false">L570-$H570</f>
        <v>-0.115</v>
      </c>
      <c r="Z570" s="41" t="n">
        <f aca="false">M570-$H570</f>
        <v>-0.0750000000000002</v>
      </c>
      <c r="AA570" s="41" t="n">
        <f aca="false">N570-$H570</f>
        <v>-0.02</v>
      </c>
      <c r="AB570" s="41" t="n">
        <f aca="false">O570-$H570</f>
        <v>0.15</v>
      </c>
      <c r="AC570" s="41" t="n">
        <f aca="false">P570-$H570</f>
        <v>-0.0900000000000003</v>
      </c>
      <c r="AD570" s="41" t="n">
        <v>0.25</v>
      </c>
      <c r="AE570" s="41" t="n">
        <f aca="false">R570-$H570</f>
        <v>0.495</v>
      </c>
      <c r="AF570" s="41" t="n">
        <f aca="false">S570-$H570</f>
        <v>-0.0875000000000004</v>
      </c>
      <c r="AG570" s="41"/>
    </row>
    <row r="571" customFormat="false" ht="12.75" hidden="false" customHeight="false" outlineLevel="0" collapsed="false">
      <c r="A571" s="39" t="n">
        <v>36116</v>
      </c>
      <c r="B571" s="40" t="s">
        <v>179</v>
      </c>
      <c r="C571" s="40" t="n">
        <f aca="false">IF(SWAPFIXED="FIXED",D571,D571-E571)</f>
        <v>0.16</v>
      </c>
      <c r="D571" s="40" t="n">
        <f aca="false">VLOOKUP($A571,SWAPLOOK,HLOOKUP(D$2,SWAPLOOK,2,FALSE()),FALSE())</f>
        <v>2.439</v>
      </c>
      <c r="E571" s="40" t="n">
        <f aca="false">VLOOKUP($A571,SWAPLOOK,HLOOKUP(E$2,SWAPLOOK,2,FALSE()),FALSE())</f>
        <v>2.279</v>
      </c>
      <c r="F571" s="40"/>
      <c r="G571" s="40"/>
      <c r="H571" s="40" t="n">
        <v>2.279</v>
      </c>
      <c r="I571" s="40" t="n">
        <v>2.4265</v>
      </c>
      <c r="J571" s="40" t="n">
        <v>2.179</v>
      </c>
      <c r="K571" s="40" t="n">
        <v>2.159</v>
      </c>
      <c r="L571" s="40" t="n">
        <v>2.179</v>
      </c>
      <c r="M571" s="40" t="n">
        <v>2.2115</v>
      </c>
      <c r="N571" s="40" t="n">
        <v>2.2665</v>
      </c>
      <c r="O571" s="40" t="n">
        <v>2.439</v>
      </c>
      <c r="P571" s="40" t="n">
        <v>2.264</v>
      </c>
      <c r="Q571" s="40" t="s">
        <v>233</v>
      </c>
      <c r="R571" s="40" t="n">
        <v>2.739</v>
      </c>
      <c r="S571" s="40" t="n">
        <v>2.194</v>
      </c>
      <c r="T571" s="38" t="s">
        <v>233</v>
      </c>
      <c r="V571" s="41" t="n">
        <f aca="false">I571-$H571</f>
        <v>0.1475</v>
      </c>
      <c r="W571" s="41" t="n">
        <f aca="false">J571-$H571</f>
        <v>-0.1</v>
      </c>
      <c r="X571" s="41" t="n">
        <f aca="false">K571-$H571</f>
        <v>-0.12</v>
      </c>
      <c r="Y571" s="41" t="n">
        <f aca="false">L571-$H571</f>
        <v>-0.1</v>
      </c>
      <c r="Z571" s="41" t="n">
        <f aca="false">M571-$H571</f>
        <v>-0.0674999999999999</v>
      </c>
      <c r="AA571" s="41" t="n">
        <f aca="false">N571-$H571</f>
        <v>-0.0125000000000002</v>
      </c>
      <c r="AB571" s="41" t="n">
        <f aca="false">O571-$H571</f>
        <v>0.16</v>
      </c>
      <c r="AC571" s="41" t="n">
        <f aca="false">P571-$H571</f>
        <v>-0.0150000000000001</v>
      </c>
      <c r="AD571" s="41" t="n">
        <v>0.25</v>
      </c>
      <c r="AE571" s="41" t="n">
        <f aca="false">R571-$H571</f>
        <v>0.46</v>
      </c>
      <c r="AF571" s="41" t="n">
        <f aca="false">S571-$H571</f>
        <v>-0.085</v>
      </c>
      <c r="AG571" s="41"/>
    </row>
    <row r="572" customFormat="false" ht="12.75" hidden="false" customHeight="false" outlineLevel="0" collapsed="false">
      <c r="A572" s="39" t="n">
        <v>36117</v>
      </c>
      <c r="B572" s="40" t="s">
        <v>179</v>
      </c>
      <c r="C572" s="40" t="n">
        <f aca="false">IF(SWAPFIXED="FIXED",D572,D572-E572)</f>
        <v>0.1625</v>
      </c>
      <c r="D572" s="40" t="n">
        <f aca="false">VLOOKUP($A572,SWAPLOOK,HLOOKUP(D$2,SWAPLOOK,2,FALSE()),FALSE())</f>
        <v>2.3665</v>
      </c>
      <c r="E572" s="40" t="n">
        <f aca="false">VLOOKUP($A572,SWAPLOOK,HLOOKUP(E$2,SWAPLOOK,2,FALSE()),FALSE())</f>
        <v>2.204</v>
      </c>
      <c r="F572" s="40"/>
      <c r="G572" s="40"/>
      <c r="H572" s="40" t="n">
        <v>2.204</v>
      </c>
      <c r="I572" s="40" t="n">
        <v>2.3515</v>
      </c>
      <c r="J572" s="40" t="n">
        <v>2.1315</v>
      </c>
      <c r="K572" s="40" t="n">
        <v>2.0915</v>
      </c>
      <c r="L572" s="40" t="n">
        <v>2.109</v>
      </c>
      <c r="M572" s="40" t="n">
        <v>2.154</v>
      </c>
      <c r="N572" s="40" t="n">
        <v>2.199</v>
      </c>
      <c r="O572" s="40" t="n">
        <v>2.3665</v>
      </c>
      <c r="P572" s="40" t="n">
        <v>2.174</v>
      </c>
      <c r="Q572" s="40" t="s">
        <v>233</v>
      </c>
      <c r="R572" s="40" t="n">
        <v>2.644</v>
      </c>
      <c r="S572" s="40" t="n">
        <v>2.1515</v>
      </c>
      <c r="T572" s="38" t="s">
        <v>233</v>
      </c>
      <c r="V572" s="41" t="n">
        <f aca="false">I572-$H572</f>
        <v>0.1475</v>
      </c>
      <c r="W572" s="41" t="n">
        <f aca="false">J572-$H572</f>
        <v>-0.0724999999999998</v>
      </c>
      <c r="X572" s="41" t="n">
        <f aca="false">K572-$H572</f>
        <v>-0.1125</v>
      </c>
      <c r="Y572" s="41" t="n">
        <f aca="false">L572-$H572</f>
        <v>-0.0950000000000002</v>
      </c>
      <c r="Z572" s="41" t="n">
        <f aca="false">M572-$H572</f>
        <v>-0.0499999999999998</v>
      </c>
      <c r="AA572" s="41" t="n">
        <f aca="false">N572-$H572</f>
        <v>-0.00499999999999989</v>
      </c>
      <c r="AB572" s="41" t="n">
        <f aca="false">O572-$H572</f>
        <v>0.1625</v>
      </c>
      <c r="AC572" s="41" t="n">
        <f aca="false">P572-$H572</f>
        <v>-0.0299999999999998</v>
      </c>
      <c r="AD572" s="41" t="n">
        <v>0.25</v>
      </c>
      <c r="AE572" s="41" t="n">
        <f aca="false">R572-$H572</f>
        <v>0.44</v>
      </c>
      <c r="AF572" s="41" t="n">
        <f aca="false">S572-$H572</f>
        <v>-0.0525000000000002</v>
      </c>
      <c r="AG572" s="41"/>
    </row>
    <row r="573" customFormat="false" ht="12.75" hidden="false" customHeight="false" outlineLevel="0" collapsed="false">
      <c r="A573" s="39" t="n">
        <v>36118</v>
      </c>
      <c r="B573" s="40" t="s">
        <v>179</v>
      </c>
      <c r="C573" s="40" t="n">
        <f aca="false">IF(SWAPFIXED="FIXED",D573,D573-E573)</f>
        <v>0.1475</v>
      </c>
      <c r="D573" s="40" t="n">
        <f aca="false">VLOOKUP($A573,SWAPLOOK,HLOOKUP(D$2,SWAPLOOK,2,FALSE()),FALSE())</f>
        <v>2.3605</v>
      </c>
      <c r="E573" s="40" t="n">
        <f aca="false">VLOOKUP($A573,SWAPLOOK,HLOOKUP(E$2,SWAPLOOK,2,FALSE()),FALSE())</f>
        <v>2.213</v>
      </c>
      <c r="F573" s="40"/>
      <c r="G573" s="40"/>
      <c r="H573" s="40" t="n">
        <v>2.213</v>
      </c>
      <c r="I573" s="40" t="n">
        <v>2.368</v>
      </c>
      <c r="J573" s="40" t="n">
        <v>2.12925</v>
      </c>
      <c r="K573" s="40" t="n">
        <v>2.0755</v>
      </c>
      <c r="L573" s="40" t="n">
        <v>2.133</v>
      </c>
      <c r="M573" s="40" t="n">
        <v>2.153</v>
      </c>
      <c r="N573" s="40" t="n">
        <v>2.208</v>
      </c>
      <c r="O573" s="40" t="n">
        <v>2.3605</v>
      </c>
      <c r="P573" s="40" t="n">
        <v>2.128</v>
      </c>
      <c r="Q573" s="40" t="s">
        <v>233</v>
      </c>
      <c r="R573" s="40" t="n">
        <v>2.653</v>
      </c>
      <c r="S573" s="40" t="n">
        <v>2.1505</v>
      </c>
      <c r="T573" s="38" t="s">
        <v>233</v>
      </c>
      <c r="V573" s="41" t="n">
        <f aca="false">I573-$H573</f>
        <v>0.155</v>
      </c>
      <c r="W573" s="41" t="n">
        <f aca="false">J573-$H573</f>
        <v>-0.0837500000000002</v>
      </c>
      <c r="X573" s="41" t="n">
        <f aca="false">K573-$H573</f>
        <v>-0.1375</v>
      </c>
      <c r="Y573" s="41" t="n">
        <f aca="false">L573-$H573</f>
        <v>-0.0800000000000001</v>
      </c>
      <c r="Z573" s="41" t="n">
        <f aca="false">M573-$H573</f>
        <v>-0.0600000000000001</v>
      </c>
      <c r="AA573" s="41" t="n">
        <f aca="false">N573-$H573</f>
        <v>-0.00499999999999989</v>
      </c>
      <c r="AB573" s="41" t="n">
        <f aca="false">O573-$H573</f>
        <v>0.1475</v>
      </c>
      <c r="AC573" s="41" t="n">
        <f aca="false">P573-$H573</f>
        <v>-0.085</v>
      </c>
      <c r="AD573" s="41" t="n">
        <v>0.25</v>
      </c>
      <c r="AE573" s="41" t="n">
        <f aca="false">R573-$H573</f>
        <v>0.44</v>
      </c>
      <c r="AF573" s="41" t="n">
        <f aca="false">S573-$H573</f>
        <v>-0.0625</v>
      </c>
      <c r="AG573" s="41"/>
    </row>
    <row r="574" customFormat="false" ht="12.75" hidden="false" customHeight="false" outlineLevel="0" collapsed="false">
      <c r="A574" s="39" t="n">
        <v>36119</v>
      </c>
      <c r="B574" s="40" t="s">
        <v>179</v>
      </c>
      <c r="C574" s="40" t="n">
        <f aca="false">IF(SWAPFIXED="FIXED",D574,D574-E574)</f>
        <v>0.135</v>
      </c>
      <c r="D574" s="40" t="n">
        <f aca="false">VLOOKUP($A574,SWAPLOOK,HLOOKUP(D$2,SWAPLOOK,2,FALSE()),FALSE())</f>
        <v>2.298</v>
      </c>
      <c r="E574" s="40" t="n">
        <f aca="false">VLOOKUP($A574,SWAPLOOK,HLOOKUP(E$2,SWAPLOOK,2,FALSE()),FALSE())</f>
        <v>2.163</v>
      </c>
      <c r="F574" s="40"/>
      <c r="G574" s="40"/>
      <c r="H574" s="40" t="n">
        <v>2.163</v>
      </c>
      <c r="I574" s="40" t="n">
        <v>2.323</v>
      </c>
      <c r="J574" s="40" t="n">
        <v>2.04925</v>
      </c>
      <c r="K574" s="40" t="n">
        <v>2.013</v>
      </c>
      <c r="L574" s="40" t="n">
        <v>2.033</v>
      </c>
      <c r="M574" s="40" t="n">
        <v>2.093</v>
      </c>
      <c r="N574" s="40" t="n">
        <v>2.148</v>
      </c>
      <c r="O574" s="40" t="n">
        <v>2.298</v>
      </c>
      <c r="P574" s="40" t="n">
        <v>2.073</v>
      </c>
      <c r="Q574" s="40" t="n">
        <v>2.398</v>
      </c>
      <c r="R574" s="40" t="n">
        <v>2.603</v>
      </c>
      <c r="S574" s="40" t="n">
        <v>2.0855</v>
      </c>
      <c r="T574" s="38" t="s">
        <v>233</v>
      </c>
      <c r="V574" s="41" t="n">
        <f aca="false">I574-$H574</f>
        <v>0.16</v>
      </c>
      <c r="W574" s="41" t="n">
        <f aca="false">J574-$H574</f>
        <v>-0.11375</v>
      </c>
      <c r="X574" s="41" t="n">
        <f aca="false">K574-$H574</f>
        <v>-0.15</v>
      </c>
      <c r="Y574" s="41" t="n">
        <f aca="false">L574-$H574</f>
        <v>-0.13</v>
      </c>
      <c r="Z574" s="41" t="n">
        <f aca="false">M574-$H574</f>
        <v>-0.0699999999999998</v>
      </c>
      <c r="AA574" s="41" t="n">
        <f aca="false">N574-$H574</f>
        <v>-0.0150000000000001</v>
      </c>
      <c r="AB574" s="41" t="n">
        <f aca="false">O574-$H574</f>
        <v>0.135</v>
      </c>
      <c r="AC574" s="41" t="n">
        <f aca="false">P574-$H574</f>
        <v>-0.0899999999999999</v>
      </c>
      <c r="AD574" s="41" t="n">
        <f aca="false">Q574-$H574</f>
        <v>0.235</v>
      </c>
      <c r="AE574" s="41" t="n">
        <f aca="false">R574-$H574</f>
        <v>0.44</v>
      </c>
      <c r="AF574" s="41" t="n">
        <f aca="false">S574-$H574</f>
        <v>-0.0775000000000001</v>
      </c>
      <c r="AG574" s="41"/>
    </row>
    <row r="575" customFormat="false" ht="12.75" hidden="false" customHeight="false" outlineLevel="0" collapsed="false">
      <c r="A575" s="39" t="n">
        <v>36122</v>
      </c>
      <c r="B575" s="40" t="s">
        <v>179</v>
      </c>
      <c r="C575" s="40" t="n">
        <f aca="false">IF(SWAPFIXED="FIXED",D575,D575-E575)</f>
        <v>0.165</v>
      </c>
      <c r="D575" s="40" t="n">
        <f aca="false">VLOOKUP($A575,SWAPLOOK,HLOOKUP(D$2,SWAPLOOK,2,FALSE()),FALSE())</f>
        <v>2.262</v>
      </c>
      <c r="E575" s="40" t="n">
        <f aca="false">VLOOKUP($A575,SWAPLOOK,HLOOKUP(E$2,SWAPLOOK,2,FALSE()),FALSE())</f>
        <v>2.097</v>
      </c>
      <c r="F575" s="40"/>
      <c r="G575" s="40"/>
      <c r="H575" s="40" t="n">
        <v>2.097</v>
      </c>
      <c r="I575" s="40" t="n">
        <v>2.2595</v>
      </c>
      <c r="J575" s="40" t="n">
        <v>1.987</v>
      </c>
      <c r="K575" s="40" t="n">
        <v>1.9495</v>
      </c>
      <c r="L575" s="40" t="n">
        <v>1.977</v>
      </c>
      <c r="M575" s="40" t="n">
        <v>2.0245</v>
      </c>
      <c r="N575" s="40" t="n">
        <v>2.082</v>
      </c>
      <c r="O575" s="40" t="n">
        <v>2.262</v>
      </c>
      <c r="P575" s="40" t="n">
        <v>2.002</v>
      </c>
      <c r="Q575" s="40" t="n">
        <v>2.3295</v>
      </c>
      <c r="R575" s="40" t="n">
        <v>2.537</v>
      </c>
      <c r="S575" s="40" t="n">
        <v>2.01575</v>
      </c>
      <c r="T575" s="38" t="s">
        <v>233</v>
      </c>
      <c r="V575" s="41" t="n">
        <f aca="false">I575-$H575</f>
        <v>0.1625</v>
      </c>
      <c r="W575" s="41" t="n">
        <f aca="false">J575-$H575</f>
        <v>-0.11</v>
      </c>
      <c r="X575" s="41" t="n">
        <f aca="false">K575-$H575</f>
        <v>-0.1475</v>
      </c>
      <c r="Y575" s="41" t="n">
        <f aca="false">L575-$H575</f>
        <v>-0.12</v>
      </c>
      <c r="Z575" s="41" t="n">
        <f aca="false">M575-$H575</f>
        <v>-0.0724999999999998</v>
      </c>
      <c r="AA575" s="41" t="n">
        <f aca="false">N575-$H575</f>
        <v>-0.0150000000000001</v>
      </c>
      <c r="AB575" s="41" t="n">
        <f aca="false">O575-$H575</f>
        <v>0.165</v>
      </c>
      <c r="AC575" s="41" t="n">
        <f aca="false">P575-$H575</f>
        <v>-0.0950000000000002</v>
      </c>
      <c r="AD575" s="41" t="n">
        <f aca="false">Q575-$H575</f>
        <v>0.2325</v>
      </c>
      <c r="AE575" s="41" t="n">
        <f aca="false">R575-$H575</f>
        <v>0.44</v>
      </c>
      <c r="AF575" s="41" t="n">
        <f aca="false">S575-$H575</f>
        <v>-0.0812499999999998</v>
      </c>
      <c r="AG575" s="41"/>
    </row>
    <row r="576" customFormat="false" ht="12.75" hidden="false" customHeight="false" outlineLevel="0" collapsed="false">
      <c r="A576" s="39" t="n">
        <v>36123</v>
      </c>
      <c r="B576" s="40" t="s">
        <v>179</v>
      </c>
      <c r="C576" s="40" t="n">
        <f aca="false">IF(SWAPFIXED="FIXED",D576,D576-E576)</f>
        <v>0.146</v>
      </c>
      <c r="D576" s="40" t="n">
        <f aca="false">VLOOKUP($A576,SWAPLOOK,HLOOKUP(D$2,SWAPLOOK,2,FALSE()),FALSE())</f>
        <v>2.295</v>
      </c>
      <c r="E576" s="40" t="n">
        <f aca="false">VLOOKUP($A576,SWAPLOOK,HLOOKUP(E$2,SWAPLOOK,2,FALSE()),FALSE())</f>
        <v>2.149</v>
      </c>
      <c r="F576" s="40"/>
      <c r="G576" s="40" t="n">
        <v>1</v>
      </c>
      <c r="H576" s="40" t="n">
        <v>2.149</v>
      </c>
      <c r="I576" s="40" t="n">
        <v>2.269</v>
      </c>
      <c r="J576" s="40" t="n">
        <v>2.055</v>
      </c>
      <c r="K576" s="40" t="n">
        <v>1.99</v>
      </c>
      <c r="L576" s="40" t="n">
        <v>2.019</v>
      </c>
      <c r="M576" s="40" t="n">
        <v>2.069</v>
      </c>
      <c r="N576" s="40" t="n">
        <v>2.144</v>
      </c>
      <c r="O576" s="40" t="n">
        <v>2.295</v>
      </c>
      <c r="P576" s="40" t="n">
        <v>2.079</v>
      </c>
      <c r="Q576" s="40" t="n">
        <v>2.334</v>
      </c>
      <c r="R576" s="40" t="n">
        <v>2.569</v>
      </c>
      <c r="S576" s="40" t="n">
        <v>2.085</v>
      </c>
      <c r="T576" s="38" t="s">
        <v>233</v>
      </c>
      <c r="V576" s="41" t="n">
        <f aca="false">I576-$H576</f>
        <v>0.12</v>
      </c>
      <c r="W576" s="41" t="n">
        <f aca="false">J576-$H576</f>
        <v>-0.0939999999999999</v>
      </c>
      <c r="X576" s="41" t="n">
        <f aca="false">K576-$H576</f>
        <v>-0.159</v>
      </c>
      <c r="Y576" s="41" t="n">
        <f aca="false">L576-$H576</f>
        <v>-0.13</v>
      </c>
      <c r="Z576" s="41" t="n">
        <f aca="false">M576-$H576</f>
        <v>-0.0800000000000001</v>
      </c>
      <c r="AA576" s="41" t="n">
        <f aca="false">N576-$H576</f>
        <v>-0.00499999999999989</v>
      </c>
      <c r="AB576" s="41" t="n">
        <f aca="false">O576-$H576</f>
        <v>0.146</v>
      </c>
      <c r="AC576" s="41" t="n">
        <f aca="false">P576-$H576</f>
        <v>-0.0699999999999998</v>
      </c>
      <c r="AD576" s="41" t="n">
        <f aca="false">Q576-$H576</f>
        <v>0.185</v>
      </c>
      <c r="AE576" s="41" t="n">
        <f aca="false">R576-$H576</f>
        <v>0.42</v>
      </c>
      <c r="AF576" s="41" t="n">
        <f aca="false">S576-$H576</f>
        <v>-0.0640000000000001</v>
      </c>
      <c r="AG576" s="41"/>
    </row>
    <row r="577" customFormat="false" ht="12.75" hidden="false" customHeight="false" outlineLevel="0" collapsed="false">
      <c r="A577" s="39" t="n">
        <v>36129</v>
      </c>
      <c r="B577" s="40" t="s">
        <v>180</v>
      </c>
      <c r="C577" s="40" t="n">
        <f aca="false">IF(SWAPFIXED="FIXED",D577,D577-E577)</f>
        <v>0.126</v>
      </c>
      <c r="D577" s="40" t="n">
        <f aca="false">VLOOKUP($A577,SWAPLOOK,HLOOKUP(D$2,SWAPLOOK,2,FALSE()),FALSE())</f>
        <v>2.102</v>
      </c>
      <c r="E577" s="40" t="n">
        <f aca="false">VLOOKUP($A577,SWAPLOOK,HLOOKUP(E$2,SWAPLOOK,2,FALSE()),FALSE())</f>
        <v>1.976</v>
      </c>
      <c r="F577" s="40"/>
      <c r="G577" s="40"/>
      <c r="H577" s="40" t="n">
        <v>1.976</v>
      </c>
      <c r="I577" s="40" t="n">
        <v>2.096</v>
      </c>
      <c r="J577" s="40" t="n">
        <v>1.862</v>
      </c>
      <c r="K577" s="40" t="n">
        <v>1.797</v>
      </c>
      <c r="L577" s="40" t="n">
        <v>1.846</v>
      </c>
      <c r="M577" s="40" t="n">
        <v>1.896</v>
      </c>
      <c r="N577" s="40" t="n">
        <v>1.973</v>
      </c>
      <c r="O577" s="40" t="n">
        <v>2.102</v>
      </c>
      <c r="P577" s="40" t="n">
        <v>1.906</v>
      </c>
      <c r="Q577" s="40" t="n">
        <v>2.161</v>
      </c>
      <c r="R577" s="40" t="n">
        <v>2.376</v>
      </c>
      <c r="S577" s="40" t="n">
        <v>1.912</v>
      </c>
      <c r="T577" s="38" t="s">
        <v>233</v>
      </c>
      <c r="V577" s="41" t="n">
        <f aca="false">I577-$H577</f>
        <v>0.12</v>
      </c>
      <c r="W577" s="41" t="n">
        <f aca="false">J577-$H577</f>
        <v>-0.114</v>
      </c>
      <c r="X577" s="41" t="n">
        <f aca="false">K577-$H577</f>
        <v>-0.179</v>
      </c>
      <c r="Y577" s="41" t="n">
        <f aca="false">L577-$H577</f>
        <v>-0.13</v>
      </c>
      <c r="Z577" s="41" t="n">
        <f aca="false">M577-$H577</f>
        <v>-0.0800000000000001</v>
      </c>
      <c r="AA577" s="41" t="n">
        <f aca="false">N577-$H577</f>
        <v>-0.00300000000000011</v>
      </c>
      <c r="AB577" s="41" t="n">
        <f aca="false">O577-$H577</f>
        <v>0.126</v>
      </c>
      <c r="AC577" s="41" t="n">
        <f aca="false">P577-$H577</f>
        <v>-0.0699999999999998</v>
      </c>
      <c r="AD577" s="41" t="n">
        <f aca="false">Q577-$H577</f>
        <v>0.185</v>
      </c>
      <c r="AE577" s="41" t="n">
        <f aca="false">R577-$H577</f>
        <v>0.4</v>
      </c>
      <c r="AF577" s="41" t="n">
        <f aca="false">S577-$H577</f>
        <v>-0.0640000000000001</v>
      </c>
      <c r="AG577" s="41"/>
    </row>
    <row r="578" customFormat="false" ht="12.75" hidden="false" customHeight="false" outlineLevel="0" collapsed="false">
      <c r="A578" s="39" t="n">
        <v>36130</v>
      </c>
      <c r="B578" s="40" t="s">
        <v>180</v>
      </c>
      <c r="C578" s="40" t="n">
        <f aca="false">IF(SWAPFIXED="FIXED",D578,D578-E578)</f>
        <v>0.13875</v>
      </c>
      <c r="D578" s="40" t="n">
        <f aca="false">VLOOKUP($A578,SWAPLOOK,HLOOKUP(D$2,SWAPLOOK,2,FALSE()),FALSE())</f>
        <v>2.09675</v>
      </c>
      <c r="E578" s="40" t="n">
        <f aca="false">VLOOKUP($A578,SWAPLOOK,HLOOKUP(E$2,SWAPLOOK,2,FALSE()),FALSE())</f>
        <v>1.958</v>
      </c>
      <c r="F578" s="40"/>
      <c r="G578" s="40"/>
      <c r="H578" s="40" t="n">
        <v>1.958</v>
      </c>
      <c r="I578" s="40" t="n">
        <v>2.008</v>
      </c>
      <c r="J578" s="40" t="n">
        <v>1.853</v>
      </c>
      <c r="K578" s="40" t="n">
        <v>1.80675</v>
      </c>
      <c r="L578" s="40" t="n">
        <v>1.873</v>
      </c>
      <c r="M578" s="40" t="n">
        <v>1.873</v>
      </c>
      <c r="N578" s="40" t="n">
        <v>1.9205</v>
      </c>
      <c r="O578" s="40" t="n">
        <v>2.09675</v>
      </c>
      <c r="P578" s="40" t="n">
        <v>1.948</v>
      </c>
      <c r="Q578" s="40" t="n">
        <v>2.108</v>
      </c>
      <c r="R578" s="40" t="n">
        <v>2.358</v>
      </c>
      <c r="S578" s="40" t="n">
        <v>1.8655</v>
      </c>
      <c r="T578" s="38" t="s">
        <v>233</v>
      </c>
      <c r="V578" s="41" t="n">
        <f aca="false">I578-$H578</f>
        <v>0.05</v>
      </c>
      <c r="W578" s="41" t="n">
        <f aca="false">J578-$H578</f>
        <v>-0.105</v>
      </c>
      <c r="X578" s="41" t="n">
        <f aca="false">K578-$H578</f>
        <v>-0.15125</v>
      </c>
      <c r="Y578" s="41" t="n">
        <f aca="false">L578-$H578</f>
        <v>-0.085</v>
      </c>
      <c r="Z578" s="41" t="n">
        <f aca="false">M578-$H578</f>
        <v>-0.085</v>
      </c>
      <c r="AA578" s="41" t="n">
        <f aca="false">N578-$H578</f>
        <v>-0.0375000000000001</v>
      </c>
      <c r="AB578" s="41" t="n">
        <f aca="false">O578-$H578</f>
        <v>0.13875</v>
      </c>
      <c r="AC578" s="41" t="n">
        <f aca="false">P578-$H578</f>
        <v>-0.01</v>
      </c>
      <c r="AD578" s="41" t="n">
        <f aca="false">Q578-$H578</f>
        <v>0.15</v>
      </c>
      <c r="AE578" s="41" t="n">
        <f aca="false">R578-$H578</f>
        <v>0.4</v>
      </c>
      <c r="AF578" s="41" t="n">
        <f aca="false">S578-$H578</f>
        <v>-0.0925</v>
      </c>
      <c r="AG578" s="41"/>
    </row>
    <row r="579" customFormat="false" ht="12.75" hidden="false" customHeight="false" outlineLevel="0" collapsed="false">
      <c r="A579" s="39" t="n">
        <v>36131</v>
      </c>
      <c r="B579" s="40" t="s">
        <v>180</v>
      </c>
      <c r="C579" s="40" t="n">
        <f aca="false">IF(SWAPFIXED="FIXED",D579,D579-E579)</f>
        <v>0.1425</v>
      </c>
      <c r="D579" s="40" t="n">
        <f aca="false">VLOOKUP($A579,SWAPLOOK,HLOOKUP(D$2,SWAPLOOK,2,FALSE()),FALSE())</f>
        <v>2.0285</v>
      </c>
      <c r="E579" s="40" t="n">
        <f aca="false">VLOOKUP($A579,SWAPLOOK,HLOOKUP(E$2,SWAPLOOK,2,FALSE()),FALSE())</f>
        <v>1.886</v>
      </c>
      <c r="F579" s="40"/>
      <c r="G579" s="40"/>
      <c r="H579" s="40" t="n">
        <v>1.886</v>
      </c>
      <c r="I579" s="40" t="n">
        <v>1.946</v>
      </c>
      <c r="J579" s="40" t="n">
        <v>1.761</v>
      </c>
      <c r="K579" s="40" t="n">
        <v>1.746</v>
      </c>
      <c r="L579" s="40" t="n">
        <v>1.816</v>
      </c>
      <c r="M579" s="40" t="n">
        <v>1.806</v>
      </c>
      <c r="N579" s="40" t="n">
        <v>1.8485</v>
      </c>
      <c r="O579" s="40" t="n">
        <v>2.0285</v>
      </c>
      <c r="P579" s="40" t="n">
        <v>1.936</v>
      </c>
      <c r="Q579" s="40" t="n">
        <v>2.036</v>
      </c>
      <c r="R579" s="40" t="n">
        <v>2.286</v>
      </c>
      <c r="S579" s="40" t="n">
        <v>1.7985</v>
      </c>
      <c r="T579" s="38" t="s">
        <v>233</v>
      </c>
      <c r="V579" s="41" t="n">
        <f aca="false">I579-$H579</f>
        <v>0.0600000000000001</v>
      </c>
      <c r="W579" s="41" t="n">
        <f aca="false">J579-$H579</f>
        <v>-0.125</v>
      </c>
      <c r="X579" s="41" t="n">
        <f aca="false">K579-$H579</f>
        <v>-0.14</v>
      </c>
      <c r="Y579" s="41" t="n">
        <f aca="false">L579-$H579</f>
        <v>-0.0700000000000001</v>
      </c>
      <c r="Z579" s="41" t="n">
        <f aca="false">M579-$H579</f>
        <v>-0.0800000000000001</v>
      </c>
      <c r="AA579" s="41" t="n">
        <f aca="false">N579-$H579</f>
        <v>-0.0375000000000001</v>
      </c>
      <c r="AB579" s="41" t="n">
        <f aca="false">O579-$H579</f>
        <v>0.1425</v>
      </c>
      <c r="AC579" s="41" t="n">
        <f aca="false">P579-$H579</f>
        <v>0.05</v>
      </c>
      <c r="AD579" s="41" t="n">
        <f aca="false">Q579-$H579</f>
        <v>0.15</v>
      </c>
      <c r="AE579" s="41" t="n">
        <f aca="false">R579-$H579</f>
        <v>0.4</v>
      </c>
      <c r="AF579" s="41" t="n">
        <f aca="false">S579-$H579</f>
        <v>-0.0874999999999999</v>
      </c>
      <c r="AG579" s="41"/>
    </row>
    <row r="580" customFormat="false" ht="12.75" hidden="false" customHeight="false" outlineLevel="0" collapsed="false">
      <c r="A580" s="39" t="n">
        <v>36132</v>
      </c>
      <c r="B580" s="40" t="s">
        <v>180</v>
      </c>
      <c r="C580" s="40" t="n">
        <f aca="false">IF(SWAPFIXED="FIXED",D580,D580-E580)</f>
        <v>0.17</v>
      </c>
      <c r="D580" s="40" t="n">
        <f aca="false">VLOOKUP($A580,SWAPLOOK,HLOOKUP(D$2,SWAPLOOK,2,FALSE()),FALSE())</f>
        <v>2.129</v>
      </c>
      <c r="E580" s="40" t="n">
        <f aca="false">VLOOKUP($A580,SWAPLOOK,HLOOKUP(E$2,SWAPLOOK,2,FALSE()),FALSE())</f>
        <v>1.959</v>
      </c>
      <c r="F580" s="40"/>
      <c r="G580" s="40"/>
      <c r="H580" s="40" t="n">
        <v>1.959</v>
      </c>
      <c r="I580" s="40" t="n">
        <v>2.034</v>
      </c>
      <c r="J580" s="40" t="n">
        <v>1.839</v>
      </c>
      <c r="K580" s="40" t="n">
        <v>1.814</v>
      </c>
      <c r="L580" s="40" t="n">
        <v>1.869</v>
      </c>
      <c r="M580" s="40" t="n">
        <v>1.869</v>
      </c>
      <c r="N580" s="40" t="n">
        <v>1.929</v>
      </c>
      <c r="O580" s="40" t="n">
        <v>2.129</v>
      </c>
      <c r="P580" s="40" t="n">
        <v>1.969</v>
      </c>
      <c r="Q580" s="40" t="n">
        <v>2.109</v>
      </c>
      <c r="R580" s="40" t="n">
        <v>2.419</v>
      </c>
      <c r="S580" s="40" t="n">
        <v>1.849</v>
      </c>
      <c r="T580" s="38" t="s">
        <v>233</v>
      </c>
      <c r="V580" s="41" t="n">
        <f aca="false">I580-$H580</f>
        <v>0.0750000000000002</v>
      </c>
      <c r="W580" s="41" t="n">
        <f aca="false">J580-$H580</f>
        <v>-0.12</v>
      </c>
      <c r="X580" s="41" t="n">
        <f aca="false">K580-$H580</f>
        <v>-0.145</v>
      </c>
      <c r="Y580" s="41" t="n">
        <f aca="false">L580-$H580</f>
        <v>-0.0900000000000001</v>
      </c>
      <c r="Z580" s="41" t="n">
        <f aca="false">M580-$H580</f>
        <v>-0.0900000000000001</v>
      </c>
      <c r="AA580" s="41" t="n">
        <f aca="false">N580-$H580</f>
        <v>-0.03</v>
      </c>
      <c r="AB580" s="41" t="n">
        <f aca="false">O580-$H580</f>
        <v>0.17</v>
      </c>
      <c r="AC580" s="41" t="n">
        <f aca="false">P580-$H580</f>
        <v>0.01</v>
      </c>
      <c r="AD580" s="41" t="n">
        <f aca="false">Q580-$H580</f>
        <v>0.15</v>
      </c>
      <c r="AE580" s="41" t="n">
        <f aca="false">R580-$H580</f>
        <v>0.46</v>
      </c>
      <c r="AF580" s="41" t="n">
        <f aca="false">S580-$H580</f>
        <v>-0.11</v>
      </c>
      <c r="AG580" s="41"/>
    </row>
    <row r="581" customFormat="false" ht="12.75" hidden="false" customHeight="false" outlineLevel="0" collapsed="false">
      <c r="A581" s="39" t="n">
        <v>36133</v>
      </c>
      <c r="B581" s="40" t="s">
        <v>180</v>
      </c>
      <c r="C581" s="40" t="n">
        <f aca="false">IF(SWAPFIXED="FIXED",D581,D581-E581)</f>
        <v>0.185</v>
      </c>
      <c r="D581" s="40" t="n">
        <f aca="false">VLOOKUP($A581,SWAPLOOK,HLOOKUP(D$2,SWAPLOOK,2,FALSE()),FALSE())</f>
        <v>2.163</v>
      </c>
      <c r="E581" s="40" t="n">
        <f aca="false">VLOOKUP($A581,SWAPLOOK,HLOOKUP(E$2,SWAPLOOK,2,FALSE()),FALSE())</f>
        <v>1.978</v>
      </c>
      <c r="F581" s="40"/>
      <c r="G581" s="40"/>
      <c r="H581" s="40" t="n">
        <v>1.978</v>
      </c>
      <c r="I581" s="40" t="n">
        <v>2.048</v>
      </c>
      <c r="J581" s="40" t="n">
        <v>1.863</v>
      </c>
      <c r="K581" s="40" t="n">
        <v>1.8255</v>
      </c>
      <c r="L581" s="40" t="n">
        <v>1.883</v>
      </c>
      <c r="M581" s="40" t="n">
        <v>1.888</v>
      </c>
      <c r="N581" s="40" t="n">
        <v>1.948</v>
      </c>
      <c r="O581" s="40" t="n">
        <v>2.163</v>
      </c>
      <c r="P581" s="40" t="n">
        <v>2.003</v>
      </c>
      <c r="Q581" s="40" t="n">
        <v>2.128</v>
      </c>
      <c r="R581" s="40" t="n">
        <v>2.478</v>
      </c>
      <c r="S581" s="40" t="n">
        <v>1.888</v>
      </c>
      <c r="T581" s="38" t="s">
        <v>233</v>
      </c>
      <c r="V581" s="41" t="n">
        <f aca="false">I581-$H581</f>
        <v>0.0700000000000001</v>
      </c>
      <c r="W581" s="41" t="n">
        <f aca="false">J581-$H581</f>
        <v>-0.115</v>
      </c>
      <c r="X581" s="41" t="n">
        <f aca="false">K581-$H581</f>
        <v>-0.1525</v>
      </c>
      <c r="Y581" s="41" t="n">
        <f aca="false">L581-$H581</f>
        <v>-0.095</v>
      </c>
      <c r="Z581" s="41" t="n">
        <f aca="false">M581-$H581</f>
        <v>-0.0900000000000001</v>
      </c>
      <c r="AA581" s="41" t="n">
        <f aca="false">N581-$H581</f>
        <v>-0.03</v>
      </c>
      <c r="AB581" s="41" t="n">
        <f aca="false">O581-$H581</f>
        <v>0.185</v>
      </c>
      <c r="AC581" s="41" t="n">
        <f aca="false">P581-$H581</f>
        <v>0.0250000000000001</v>
      </c>
      <c r="AD581" s="41" t="n">
        <f aca="false">Q581-$H581</f>
        <v>0.15</v>
      </c>
      <c r="AE581" s="41" t="n">
        <f aca="false">R581-$H581</f>
        <v>0.5</v>
      </c>
      <c r="AF581" s="41" t="n">
        <f aca="false">S581-$H581</f>
        <v>-0.0900000000000001</v>
      </c>
      <c r="AG581" s="41"/>
    </row>
    <row r="582" customFormat="false" ht="12.75" hidden="false" customHeight="false" outlineLevel="0" collapsed="false">
      <c r="A582" s="39" t="n">
        <v>36136</v>
      </c>
      <c r="B582" s="40" t="s">
        <v>180</v>
      </c>
      <c r="C582" s="40" t="n">
        <f aca="false">IF(SWAPFIXED="FIXED",D582,D582-E582)</f>
        <v>0.1775</v>
      </c>
      <c r="D582" s="40" t="n">
        <f aca="false">VLOOKUP($A582,SWAPLOOK,HLOOKUP(D$2,SWAPLOOK,2,FALSE()),FALSE())</f>
        <v>2.2785</v>
      </c>
      <c r="E582" s="40" t="n">
        <f aca="false">VLOOKUP($A582,SWAPLOOK,HLOOKUP(E$2,SWAPLOOK,2,FALSE()),FALSE())</f>
        <v>2.101</v>
      </c>
      <c r="F582" s="40"/>
      <c r="G582" s="40"/>
      <c r="H582" s="40" t="n">
        <v>2.101</v>
      </c>
      <c r="I582" s="40" t="n">
        <v>2.181</v>
      </c>
      <c r="J582" s="40" t="n">
        <v>1.986</v>
      </c>
      <c r="K582" s="40" t="n">
        <v>1.951</v>
      </c>
      <c r="L582" s="40" t="n">
        <v>1.996</v>
      </c>
      <c r="M582" s="40" t="n">
        <v>2.011</v>
      </c>
      <c r="N582" s="40" t="n">
        <v>2.0685</v>
      </c>
      <c r="O582" s="40" t="n">
        <v>2.2785</v>
      </c>
      <c r="P582" s="40" t="n">
        <v>2.121</v>
      </c>
      <c r="Q582" s="40" t="n">
        <v>2.281</v>
      </c>
      <c r="R582" s="40" t="n">
        <v>2.671</v>
      </c>
      <c r="S582" s="40" t="n">
        <v>2.011</v>
      </c>
      <c r="T582" s="38" t="s">
        <v>233</v>
      </c>
      <c r="V582" s="41" t="n">
        <f aca="false">I582-$H582</f>
        <v>0.0800000000000001</v>
      </c>
      <c r="W582" s="41" t="n">
        <f aca="false">J582-$H582</f>
        <v>-0.115</v>
      </c>
      <c r="X582" s="41" t="n">
        <f aca="false">K582-$H582</f>
        <v>-0.15</v>
      </c>
      <c r="Y582" s="41" t="n">
        <f aca="false">L582-$H582</f>
        <v>-0.105</v>
      </c>
      <c r="Z582" s="41" t="n">
        <f aca="false">M582-$H582</f>
        <v>-0.0899999999999999</v>
      </c>
      <c r="AA582" s="41" t="n">
        <f aca="false">N582-$H582</f>
        <v>-0.0325000000000002</v>
      </c>
      <c r="AB582" s="41" t="n">
        <f aca="false">O582-$H582</f>
        <v>0.1775</v>
      </c>
      <c r="AC582" s="41" t="n">
        <f aca="false">P582-$H582</f>
        <v>0.02</v>
      </c>
      <c r="AD582" s="41" t="n">
        <f aca="false">Q582-$H582</f>
        <v>0.18</v>
      </c>
      <c r="AE582" s="41" t="n">
        <f aca="false">R582-$H582</f>
        <v>0.57</v>
      </c>
      <c r="AF582" s="41" t="n">
        <f aca="false">S582-$H582</f>
        <v>-0.0899999999999999</v>
      </c>
      <c r="AG582" s="41"/>
    </row>
    <row r="583" customFormat="false" ht="12.75" hidden="false" customHeight="false" outlineLevel="0" collapsed="false">
      <c r="A583" s="39" t="n">
        <v>36137</v>
      </c>
      <c r="B583" s="40" t="s">
        <v>180</v>
      </c>
      <c r="C583" s="40" t="n">
        <f aca="false">IF(SWAPFIXED="FIXED",D583,D583-E583)</f>
        <v>0.19</v>
      </c>
      <c r="D583" s="40" t="n">
        <f aca="false">VLOOKUP($A583,SWAPLOOK,HLOOKUP(D$2,SWAPLOOK,2,FALSE()),FALSE())</f>
        <v>2.103</v>
      </c>
      <c r="E583" s="40" t="n">
        <f aca="false">VLOOKUP($A583,SWAPLOOK,HLOOKUP(E$2,SWAPLOOK,2,FALSE()),FALSE())</f>
        <v>1.913</v>
      </c>
      <c r="F583" s="40"/>
      <c r="G583" s="40"/>
      <c r="H583" s="40" t="n">
        <v>1.913</v>
      </c>
      <c r="I583" s="40" t="n">
        <v>1.9805</v>
      </c>
      <c r="J583" s="40" t="n">
        <v>1.818</v>
      </c>
      <c r="K583" s="40" t="n">
        <v>1.7905</v>
      </c>
      <c r="L583" s="40" t="n">
        <v>1.833</v>
      </c>
      <c r="M583" s="40" t="n">
        <v>1.828</v>
      </c>
      <c r="N583" s="40" t="n">
        <v>1.893</v>
      </c>
      <c r="O583" s="40" t="n">
        <v>2.103</v>
      </c>
      <c r="P583" s="40" t="n">
        <v>1.948</v>
      </c>
      <c r="Q583" s="40" t="n">
        <v>2.083</v>
      </c>
      <c r="R583" s="40" t="n">
        <v>2.453</v>
      </c>
      <c r="S583" s="40" t="n">
        <v>1.83175</v>
      </c>
      <c r="T583" s="38" t="s">
        <v>233</v>
      </c>
      <c r="V583" s="41" t="n">
        <f aca="false">I583-$H583</f>
        <v>0.0675000000000001</v>
      </c>
      <c r="W583" s="41" t="n">
        <f aca="false">J583-$H583</f>
        <v>-0.095</v>
      </c>
      <c r="X583" s="41" t="n">
        <f aca="false">K583-$H583</f>
        <v>-0.1225</v>
      </c>
      <c r="Y583" s="41" t="n">
        <f aca="false">L583-$H583</f>
        <v>-0.0800000000000001</v>
      </c>
      <c r="Z583" s="41" t="n">
        <f aca="false">M583-$H583</f>
        <v>-0.085</v>
      </c>
      <c r="AA583" s="41" t="n">
        <f aca="false">N583-$H583</f>
        <v>-0.02</v>
      </c>
      <c r="AB583" s="41" t="n">
        <f aca="false">O583-$H583</f>
        <v>0.19</v>
      </c>
      <c r="AC583" s="41" t="n">
        <f aca="false">P583-$H583</f>
        <v>0.0349999999999999</v>
      </c>
      <c r="AD583" s="41" t="n">
        <f aca="false">Q583-$H583</f>
        <v>0.17</v>
      </c>
      <c r="AE583" s="41" t="n">
        <f aca="false">R583-$H583</f>
        <v>0.54</v>
      </c>
      <c r="AF583" s="41" t="n">
        <f aca="false">S583-$H583</f>
        <v>-0.08125</v>
      </c>
      <c r="AG583" s="41"/>
    </row>
    <row r="584" customFormat="false" ht="12.75" hidden="false" customHeight="false" outlineLevel="0" collapsed="false">
      <c r="A584" s="39" t="n">
        <v>36138</v>
      </c>
      <c r="B584" s="40" t="s">
        <v>180</v>
      </c>
      <c r="C584" s="40" t="n">
        <f aca="false">IF(SWAPFIXED="FIXED",D584,D584-E584)</f>
        <v>0.195</v>
      </c>
      <c r="D584" s="40" t="n">
        <f aca="false">VLOOKUP($A584,SWAPLOOK,HLOOKUP(D$2,SWAPLOOK,2,FALSE()),FALSE())</f>
        <v>2.042</v>
      </c>
      <c r="E584" s="40" t="n">
        <f aca="false">VLOOKUP($A584,SWAPLOOK,HLOOKUP(E$2,SWAPLOOK,2,FALSE()),FALSE())</f>
        <v>1.847</v>
      </c>
      <c r="F584" s="40"/>
      <c r="G584" s="40"/>
      <c r="H584" s="40" t="n">
        <v>1.847</v>
      </c>
      <c r="I584" s="40" t="n">
        <v>1.907</v>
      </c>
      <c r="J584" s="40" t="n">
        <v>1.757</v>
      </c>
      <c r="K584" s="40" t="n">
        <v>1.732</v>
      </c>
      <c r="L584" s="40" t="n">
        <v>1.782</v>
      </c>
      <c r="M584" s="40" t="n">
        <v>1.7745</v>
      </c>
      <c r="N584" s="40" t="n">
        <v>1.837</v>
      </c>
      <c r="O584" s="40" t="n">
        <v>2.042</v>
      </c>
      <c r="P584" s="40" t="n">
        <v>1.967</v>
      </c>
      <c r="Q584" s="40" t="n">
        <v>1.997</v>
      </c>
      <c r="R584" s="40" t="n">
        <v>2.337</v>
      </c>
      <c r="S584" s="40" t="n">
        <v>1.767</v>
      </c>
      <c r="T584" s="38" t="s">
        <v>233</v>
      </c>
      <c r="V584" s="41" t="n">
        <f aca="false">I584-$H584</f>
        <v>0.0600000000000001</v>
      </c>
      <c r="W584" s="41" t="n">
        <f aca="false">J584-$H584</f>
        <v>-0.0900000000000001</v>
      </c>
      <c r="X584" s="41" t="n">
        <f aca="false">K584-$H584</f>
        <v>-0.115</v>
      </c>
      <c r="Y584" s="41" t="n">
        <f aca="false">L584-$H584</f>
        <v>-0.065</v>
      </c>
      <c r="Z584" s="41" t="n">
        <f aca="false">M584-$H584</f>
        <v>-0.0725</v>
      </c>
      <c r="AA584" s="41" t="n">
        <f aca="false">N584-$H584</f>
        <v>-0.01</v>
      </c>
      <c r="AB584" s="41" t="n">
        <f aca="false">O584-$H584</f>
        <v>0.195</v>
      </c>
      <c r="AC584" s="41" t="n">
        <f aca="false">P584-$H584</f>
        <v>0.12</v>
      </c>
      <c r="AD584" s="41" t="n">
        <f aca="false">Q584-$H584</f>
        <v>0.15</v>
      </c>
      <c r="AE584" s="41" t="n">
        <f aca="false">R584-$H584</f>
        <v>0.49</v>
      </c>
      <c r="AF584" s="41" t="n">
        <f aca="false">S584-$H584</f>
        <v>-0.0800000000000001</v>
      </c>
      <c r="AG584" s="41"/>
    </row>
    <row r="585" customFormat="false" ht="12.75" hidden="false" customHeight="false" outlineLevel="0" collapsed="false">
      <c r="A585" s="39" t="n">
        <v>36139</v>
      </c>
      <c r="B585" s="40" t="s">
        <v>180</v>
      </c>
      <c r="C585" s="40" t="n">
        <f aca="false">IF(SWAPFIXED="FIXED",D585,D585-E585)</f>
        <v>0.19</v>
      </c>
      <c r="D585" s="40" t="n">
        <f aca="false">VLOOKUP($A585,SWAPLOOK,HLOOKUP(D$2,SWAPLOOK,2,FALSE()),FALSE())</f>
        <v>2.03</v>
      </c>
      <c r="E585" s="40" t="n">
        <f aca="false">VLOOKUP($A585,SWAPLOOK,HLOOKUP(E$2,SWAPLOOK,2,FALSE()),FALSE())</f>
        <v>1.84</v>
      </c>
      <c r="F585" s="40"/>
      <c r="G585" s="40"/>
      <c r="H585" s="40" t="n">
        <v>1.84</v>
      </c>
      <c r="I585" s="40" t="n">
        <v>1.89</v>
      </c>
      <c r="J585" s="40" t="n">
        <v>1.755</v>
      </c>
      <c r="K585" s="40" t="n">
        <v>1.715</v>
      </c>
      <c r="L585" s="40" t="n">
        <v>1.77</v>
      </c>
      <c r="M585" s="40" t="n">
        <v>1.7675</v>
      </c>
      <c r="N585" s="40" t="n">
        <v>1.83</v>
      </c>
      <c r="O585" s="40" t="n">
        <v>2.03</v>
      </c>
      <c r="P585" s="40" t="n">
        <v>1.98</v>
      </c>
      <c r="Q585" s="40" t="n">
        <v>1.97</v>
      </c>
      <c r="R585" s="40" t="n">
        <v>2.31</v>
      </c>
      <c r="S585" s="40" t="n">
        <v>1.76</v>
      </c>
      <c r="T585" s="38" t="s">
        <v>233</v>
      </c>
      <c r="V585" s="41" t="n">
        <f aca="false">I585-$H585</f>
        <v>0.0499999999999998</v>
      </c>
      <c r="W585" s="41" t="n">
        <f aca="false">J585-$H585</f>
        <v>-0.0850000000000002</v>
      </c>
      <c r="X585" s="41" t="n">
        <f aca="false">K585-$H585</f>
        <v>-0.125</v>
      </c>
      <c r="Y585" s="41" t="n">
        <f aca="false">L585-$H585</f>
        <v>-0.0700000000000001</v>
      </c>
      <c r="Z585" s="41" t="n">
        <f aca="false">M585-$H585</f>
        <v>-0.0725</v>
      </c>
      <c r="AA585" s="41" t="n">
        <f aca="false">N585-$H585</f>
        <v>-0.01</v>
      </c>
      <c r="AB585" s="41" t="n">
        <f aca="false">O585-$H585</f>
        <v>0.19</v>
      </c>
      <c r="AC585" s="41" t="n">
        <f aca="false">P585-$H585</f>
        <v>0.14</v>
      </c>
      <c r="AD585" s="41" t="n">
        <f aca="false">Q585-$H585</f>
        <v>0.13</v>
      </c>
      <c r="AE585" s="41" t="n">
        <f aca="false">R585-$H585</f>
        <v>0.47</v>
      </c>
      <c r="AF585" s="41" t="n">
        <f aca="false">S585-$H585</f>
        <v>-0.0800000000000001</v>
      </c>
      <c r="AG585" s="41"/>
    </row>
    <row r="586" customFormat="false" ht="12.75" hidden="false" customHeight="false" outlineLevel="0" collapsed="false">
      <c r="A586" s="39" t="n">
        <v>36143</v>
      </c>
      <c r="B586" s="40" t="s">
        <v>180</v>
      </c>
      <c r="C586" s="40" t="n">
        <f aca="false">IF(SWAPFIXED="FIXED",D586,D586-E586)</f>
        <v>0.1725</v>
      </c>
      <c r="D586" s="40" t="n">
        <f aca="false">VLOOKUP($A586,SWAPLOOK,HLOOKUP(D$2,SWAPLOOK,2,FALSE()),FALSE())</f>
        <v>2.1245</v>
      </c>
      <c r="E586" s="40" t="n">
        <f aca="false">VLOOKUP($A586,SWAPLOOK,HLOOKUP(E$2,SWAPLOOK,2,FALSE()),FALSE())</f>
        <v>1.952</v>
      </c>
      <c r="F586" s="40"/>
      <c r="G586" s="40"/>
      <c r="H586" s="40" t="n">
        <v>1.952</v>
      </c>
      <c r="I586" s="40" t="n">
        <v>1.997</v>
      </c>
      <c r="J586" s="40" t="n">
        <v>1.85825</v>
      </c>
      <c r="K586" s="40" t="n">
        <v>1.8245</v>
      </c>
      <c r="L586" s="40" t="n">
        <v>1.882</v>
      </c>
      <c r="M586" s="40" t="n">
        <v>1.8795</v>
      </c>
      <c r="N586" s="40" t="n">
        <v>1.942</v>
      </c>
      <c r="O586" s="40" t="n">
        <v>2.1245</v>
      </c>
      <c r="P586" s="40" t="n">
        <v>2.207</v>
      </c>
      <c r="Q586" s="40" t="n">
        <v>2.0895</v>
      </c>
      <c r="R586" s="40" t="n">
        <v>2.402</v>
      </c>
      <c r="S586" s="40" t="n">
        <v>1.8845</v>
      </c>
      <c r="T586" s="38" t="s">
        <v>233</v>
      </c>
      <c r="V586" s="41" t="n">
        <f aca="false">I586-$H586</f>
        <v>0.0449999999999999</v>
      </c>
      <c r="W586" s="41" t="n">
        <f aca="false">J586-$H586</f>
        <v>-0.09375</v>
      </c>
      <c r="X586" s="41" t="n">
        <f aca="false">K586-$H586</f>
        <v>-0.1275</v>
      </c>
      <c r="Y586" s="41" t="n">
        <f aca="false">L586-$H586</f>
        <v>-0.0700000000000001</v>
      </c>
      <c r="Z586" s="41" t="n">
        <f aca="false">M586-$H586</f>
        <v>-0.0725</v>
      </c>
      <c r="AA586" s="41" t="n">
        <f aca="false">N586-$H586</f>
        <v>-0.01</v>
      </c>
      <c r="AB586" s="41" t="n">
        <f aca="false">O586-$H586</f>
        <v>0.1725</v>
      </c>
      <c r="AC586" s="41" t="n">
        <f aca="false">P586-$H586</f>
        <v>0.255</v>
      </c>
      <c r="AD586" s="41" t="n">
        <f aca="false">Q586-$H586</f>
        <v>0.1375</v>
      </c>
      <c r="AE586" s="41" t="n">
        <f aca="false">R586-$H586</f>
        <v>0.45</v>
      </c>
      <c r="AF586" s="41" t="n">
        <f aca="false">S586-$H586</f>
        <v>-0.0674999999999999</v>
      </c>
      <c r="AG586" s="41"/>
    </row>
    <row r="587" customFormat="false" ht="12.75" hidden="false" customHeight="false" outlineLevel="0" collapsed="false">
      <c r="A587" s="39" t="n">
        <v>36144</v>
      </c>
      <c r="B587" s="40" t="s">
        <v>180</v>
      </c>
      <c r="C587" s="40" t="n">
        <f aca="false">IF(SWAPFIXED="FIXED",D587,D587-E587)</f>
        <v>0.205</v>
      </c>
      <c r="D587" s="40" t="n">
        <f aca="false">VLOOKUP($A587,SWAPLOOK,HLOOKUP(D$2,SWAPLOOK,2,FALSE()),FALSE())</f>
        <v>2.157</v>
      </c>
      <c r="E587" s="40" t="n">
        <f aca="false">VLOOKUP($A587,SWAPLOOK,HLOOKUP(E$2,SWAPLOOK,2,FALSE()),FALSE())</f>
        <v>1.952</v>
      </c>
      <c r="F587" s="40"/>
      <c r="G587" s="40"/>
      <c r="H587" s="40" t="n">
        <v>1.952</v>
      </c>
      <c r="I587" s="40" t="n">
        <v>2.007</v>
      </c>
      <c r="J587" s="40" t="n">
        <v>1.882</v>
      </c>
      <c r="K587" s="40" t="n">
        <v>1.852</v>
      </c>
      <c r="L587" s="40" t="n">
        <v>1.917</v>
      </c>
      <c r="M587" s="40" t="n">
        <v>1.8895</v>
      </c>
      <c r="N587" s="40" t="n">
        <v>1.947</v>
      </c>
      <c r="O587" s="40" t="n">
        <v>2.157</v>
      </c>
      <c r="P587" s="40" t="n">
        <v>2.417</v>
      </c>
      <c r="Q587" s="40" t="n">
        <v>2.0895</v>
      </c>
      <c r="R587" s="40" t="n">
        <v>2.402</v>
      </c>
      <c r="S587" s="40" t="n">
        <v>1.8845</v>
      </c>
      <c r="T587" s="38" t="s">
        <v>233</v>
      </c>
      <c r="V587" s="41" t="n">
        <f aca="false">I587-$H587</f>
        <v>0.0550000000000002</v>
      </c>
      <c r="W587" s="41" t="n">
        <f aca="false">J587-$H587</f>
        <v>-0.0700000000000001</v>
      </c>
      <c r="X587" s="41" t="n">
        <f aca="false">K587-$H587</f>
        <v>-0.1</v>
      </c>
      <c r="Y587" s="41" t="n">
        <f aca="false">L587-$H587</f>
        <v>-0.0349999999999999</v>
      </c>
      <c r="Z587" s="41" t="n">
        <f aca="false">M587-$H587</f>
        <v>-0.0625</v>
      </c>
      <c r="AA587" s="41" t="n">
        <f aca="false">N587-$H587</f>
        <v>-0.00499999999999989</v>
      </c>
      <c r="AB587" s="41" t="n">
        <f aca="false">O587-$H587</f>
        <v>0.205</v>
      </c>
      <c r="AC587" s="41" t="n">
        <f aca="false">P587-$H587</f>
        <v>0.465</v>
      </c>
      <c r="AD587" s="41" t="n">
        <f aca="false">Q587-$H587</f>
        <v>0.1375</v>
      </c>
      <c r="AE587" s="41" t="n">
        <f aca="false">R587-$H587</f>
        <v>0.45</v>
      </c>
      <c r="AF587" s="41" t="n">
        <f aca="false">S587-$H587</f>
        <v>-0.0674999999999999</v>
      </c>
      <c r="AG587" s="41"/>
    </row>
    <row r="588" customFormat="false" ht="12.75" hidden="false" customHeight="false" outlineLevel="0" collapsed="false">
      <c r="A588" s="39" t="n">
        <v>36145</v>
      </c>
      <c r="B588" s="40" t="s">
        <v>180</v>
      </c>
      <c r="C588" s="40" t="n">
        <f aca="false">IF(SWAPFIXED="FIXED",D588,D588-E588)</f>
        <v>0.205</v>
      </c>
      <c r="D588" s="40" t="n">
        <f aca="false">VLOOKUP($A588,SWAPLOOK,HLOOKUP(D$2,SWAPLOOK,2,FALSE()),FALSE())</f>
        <v>2.195</v>
      </c>
      <c r="E588" s="40" t="n">
        <f aca="false">VLOOKUP($A588,SWAPLOOK,HLOOKUP(E$2,SWAPLOOK,2,FALSE()),FALSE())</f>
        <v>1.99</v>
      </c>
      <c r="F588" s="40"/>
      <c r="G588" s="40"/>
      <c r="H588" s="40" t="n">
        <v>1.99</v>
      </c>
      <c r="I588" s="40" t="n">
        <v>2.06</v>
      </c>
      <c r="J588" s="40" t="n">
        <v>1.92</v>
      </c>
      <c r="K588" s="40" t="n">
        <v>1.89</v>
      </c>
      <c r="L588" s="40" t="n">
        <v>1.9925</v>
      </c>
      <c r="M588" s="40" t="n">
        <v>1.93</v>
      </c>
      <c r="N588" s="40" t="n">
        <v>1.985</v>
      </c>
      <c r="O588" s="40" t="n">
        <v>2.195</v>
      </c>
      <c r="P588" s="40" t="n">
        <v>2.475</v>
      </c>
      <c r="Q588" s="40" t="n">
        <v>2.135</v>
      </c>
      <c r="R588" s="40" t="n">
        <v>2.5</v>
      </c>
      <c r="S588" s="40" t="n">
        <v>1.9225</v>
      </c>
      <c r="T588" s="38" t="s">
        <v>233</v>
      </c>
      <c r="V588" s="41" t="n">
        <f aca="false">I588-$H588</f>
        <v>0.0700000000000001</v>
      </c>
      <c r="W588" s="41" t="n">
        <f aca="false">J588-$H588</f>
        <v>-0.0700000000000001</v>
      </c>
      <c r="X588" s="41" t="n">
        <f aca="false">K588-$H588</f>
        <v>-0.1</v>
      </c>
      <c r="Y588" s="41" t="n">
        <f aca="false">L588-$H588</f>
        <v>0.00249999999999995</v>
      </c>
      <c r="Z588" s="41" t="n">
        <f aca="false">M588-$H588</f>
        <v>-0.0600000000000001</v>
      </c>
      <c r="AA588" s="41" t="n">
        <f aca="false">N588-$H588</f>
        <v>-0.00499999999999989</v>
      </c>
      <c r="AB588" s="41" t="n">
        <f aca="false">O588-$H588</f>
        <v>0.205</v>
      </c>
      <c r="AC588" s="41" t="n">
        <f aca="false">P588-$H588</f>
        <v>0.485</v>
      </c>
      <c r="AD588" s="41" t="n">
        <f aca="false">Q588-$H588</f>
        <v>0.145</v>
      </c>
      <c r="AE588" s="41" t="n">
        <f aca="false">R588-$H588</f>
        <v>0.51</v>
      </c>
      <c r="AF588" s="41" t="n">
        <f aca="false">S588-$H588</f>
        <v>-0.0674999999999999</v>
      </c>
      <c r="AG588" s="41"/>
    </row>
    <row r="589" customFormat="false" ht="12.75" hidden="false" customHeight="false" outlineLevel="0" collapsed="false">
      <c r="A589" s="39" t="n">
        <v>36146</v>
      </c>
      <c r="B589" s="40" t="s">
        <v>180</v>
      </c>
      <c r="C589" s="40" t="n">
        <f aca="false">IF(SWAPFIXED="FIXED",D589,D589-E589)</f>
        <v>0.24</v>
      </c>
      <c r="D589" s="40" t="n">
        <f aca="false">VLOOKUP($A589,SWAPLOOK,HLOOKUP(D$2,SWAPLOOK,2,FALSE()),FALSE())</f>
        <v>2.304</v>
      </c>
      <c r="E589" s="40" t="n">
        <f aca="false">VLOOKUP($A589,SWAPLOOK,HLOOKUP(E$2,SWAPLOOK,2,FALSE()),FALSE())</f>
        <v>2.064</v>
      </c>
      <c r="F589" s="40"/>
      <c r="G589" s="40"/>
      <c r="H589" s="40" t="n">
        <v>2.064</v>
      </c>
      <c r="I589" s="40" t="n">
        <v>2.1615</v>
      </c>
      <c r="J589" s="40" t="n">
        <v>2.0115</v>
      </c>
      <c r="K589" s="40" t="n">
        <v>1.994</v>
      </c>
      <c r="L589" s="40" t="n">
        <v>2.079</v>
      </c>
      <c r="M589" s="40" t="n">
        <v>2.0215</v>
      </c>
      <c r="N589" s="40" t="n">
        <v>2.0615</v>
      </c>
      <c r="O589" s="40" t="n">
        <v>2.304</v>
      </c>
      <c r="P589" s="40" t="n">
        <v>2.644</v>
      </c>
      <c r="Q589" s="40" t="n">
        <v>2.219</v>
      </c>
      <c r="R589" s="40" t="n">
        <v>2.574</v>
      </c>
      <c r="S589" s="40" t="n">
        <v>1.999</v>
      </c>
      <c r="T589" s="38" t="s">
        <v>233</v>
      </c>
      <c r="V589" s="41" t="n">
        <f aca="false">I589-$H589</f>
        <v>0.0975000000000001</v>
      </c>
      <c r="W589" s="41" t="n">
        <f aca="false">J589-$H589</f>
        <v>-0.0525000000000002</v>
      </c>
      <c r="X589" s="41" t="n">
        <f aca="false">K589-$H589</f>
        <v>-0.0700000000000001</v>
      </c>
      <c r="Y589" s="41" t="n">
        <f aca="false">L589-$H589</f>
        <v>0.0149999999999997</v>
      </c>
      <c r="Z589" s="41" t="n">
        <f aca="false">M589-$H589</f>
        <v>-0.0425</v>
      </c>
      <c r="AA589" s="41" t="n">
        <f aca="false">N589-$H589</f>
        <v>-0.00249999999999995</v>
      </c>
      <c r="AB589" s="41" t="n">
        <f aca="false">O589-$H589</f>
        <v>0.24</v>
      </c>
      <c r="AC589" s="41" t="n">
        <f aca="false">P589-$H589</f>
        <v>0.58</v>
      </c>
      <c r="AD589" s="41" t="n">
        <f aca="false">Q589-$H589</f>
        <v>0.155</v>
      </c>
      <c r="AE589" s="41" t="n">
        <f aca="false">R589-$H589</f>
        <v>0.51</v>
      </c>
      <c r="AF589" s="41" t="n">
        <f aca="false">S589-$H589</f>
        <v>-0.065</v>
      </c>
      <c r="AG589" s="41"/>
    </row>
    <row r="590" customFormat="false" ht="12.75" hidden="false" customHeight="false" outlineLevel="0" collapsed="false">
      <c r="A590" s="39" t="n">
        <v>36147</v>
      </c>
      <c r="B590" s="40" t="s">
        <v>180</v>
      </c>
      <c r="C590" s="40" t="n">
        <f aca="false">IF(SWAPFIXED="FIXED",D590,D590-E590)</f>
        <v>0.235</v>
      </c>
      <c r="D590" s="40" t="n">
        <f aca="false">VLOOKUP($A590,SWAPLOOK,HLOOKUP(D$2,SWAPLOOK,2,FALSE()),FALSE())</f>
        <v>2.309</v>
      </c>
      <c r="E590" s="40" t="n">
        <f aca="false">VLOOKUP($A590,SWAPLOOK,HLOOKUP(E$2,SWAPLOOK,2,FALSE()),FALSE())</f>
        <v>2.074</v>
      </c>
      <c r="F590" s="40"/>
      <c r="G590" s="40"/>
      <c r="H590" s="40" t="n">
        <v>2.074</v>
      </c>
      <c r="I590" s="40" t="n">
        <v>2.174</v>
      </c>
      <c r="J590" s="40" t="n">
        <v>2.024</v>
      </c>
      <c r="K590" s="40" t="n">
        <v>1.999</v>
      </c>
      <c r="L590" s="40" t="n">
        <v>2.099</v>
      </c>
      <c r="M590" s="40" t="n">
        <v>2.0365</v>
      </c>
      <c r="N590" s="40" t="n">
        <v>2.069</v>
      </c>
      <c r="O590" s="40" t="n">
        <v>2.309</v>
      </c>
      <c r="P590" s="40" t="n">
        <v>2.954</v>
      </c>
      <c r="Q590" s="40" t="n">
        <v>2.224</v>
      </c>
      <c r="R590" s="40" t="n">
        <v>2.584</v>
      </c>
      <c r="S590" s="40" t="n">
        <v>2.024</v>
      </c>
      <c r="T590" s="38" t="s">
        <v>233</v>
      </c>
      <c r="V590" s="41" t="n">
        <f aca="false">I590-$H590</f>
        <v>0.1</v>
      </c>
      <c r="W590" s="41" t="n">
        <f aca="false">J590-$H590</f>
        <v>-0.0499999999999998</v>
      </c>
      <c r="X590" s="41" t="n">
        <f aca="false">K590-$H590</f>
        <v>-0.075</v>
      </c>
      <c r="Y590" s="41" t="n">
        <f aca="false">L590-$H590</f>
        <v>0.0249999999999999</v>
      </c>
      <c r="Z590" s="41" t="n">
        <f aca="false">M590-$H590</f>
        <v>-0.0375000000000001</v>
      </c>
      <c r="AA590" s="41" t="n">
        <f aca="false">N590-$H590</f>
        <v>-0.00499999999999989</v>
      </c>
      <c r="AB590" s="41" t="n">
        <f aca="false">O590-$H590</f>
        <v>0.235</v>
      </c>
      <c r="AC590" s="41" t="n">
        <f aca="false">P590-$H590</f>
        <v>0.88</v>
      </c>
      <c r="AD590" s="41" t="n">
        <f aca="false">Q590-$H590</f>
        <v>0.15</v>
      </c>
      <c r="AE590" s="41" t="n">
        <f aca="false">R590-$H590</f>
        <v>0.51</v>
      </c>
      <c r="AF590" s="41" t="n">
        <f aca="false">S590-$H590</f>
        <v>-0.0499999999999998</v>
      </c>
      <c r="AG590" s="41"/>
    </row>
    <row r="591" customFormat="false" ht="12.75" hidden="false" customHeight="false" outlineLevel="0" collapsed="false">
      <c r="A591" s="39" t="n">
        <v>36150</v>
      </c>
      <c r="B591" s="40" t="s">
        <v>180</v>
      </c>
      <c r="C591" s="40" t="n">
        <f aca="false">IF(SWAPFIXED="FIXED",D591,D591-E591)</f>
        <v>0.235</v>
      </c>
      <c r="D591" s="40" t="n">
        <f aca="false">VLOOKUP($A591,SWAPLOOK,HLOOKUP(D$2,SWAPLOOK,2,FALSE()),FALSE())</f>
        <v>2.182</v>
      </c>
      <c r="E591" s="40" t="n">
        <f aca="false">VLOOKUP($A591,SWAPLOOK,HLOOKUP(E$2,SWAPLOOK,2,FALSE()),FALSE())</f>
        <v>1.947</v>
      </c>
      <c r="F591" s="40"/>
      <c r="G591" s="40"/>
      <c r="H591" s="40" t="n">
        <v>1.947</v>
      </c>
      <c r="I591" s="40" t="n">
        <v>2.022</v>
      </c>
      <c r="J591" s="40" t="n">
        <v>1.897</v>
      </c>
      <c r="K591" s="40" t="n">
        <v>1.872</v>
      </c>
      <c r="L591" s="40" t="n">
        <v>1.972</v>
      </c>
      <c r="M591" s="40" t="n">
        <v>1.9045</v>
      </c>
      <c r="N591" s="40" t="n">
        <v>1.942</v>
      </c>
      <c r="O591" s="40" t="n">
        <v>2.182</v>
      </c>
      <c r="P591" s="40" t="n">
        <v>2.897</v>
      </c>
      <c r="Q591" s="40" t="n">
        <v>2.087</v>
      </c>
      <c r="R591" s="40" t="n">
        <v>2.337</v>
      </c>
      <c r="S591" s="40" t="n">
        <v>1.887</v>
      </c>
      <c r="T591" s="38" t="s">
        <v>233</v>
      </c>
      <c r="V591" s="41" t="n">
        <f aca="false">I591-$H591</f>
        <v>0.0750000000000002</v>
      </c>
      <c r="W591" s="41" t="n">
        <f aca="false">J591-$H591</f>
        <v>-0.05</v>
      </c>
      <c r="X591" s="41" t="n">
        <f aca="false">K591-$H591</f>
        <v>-0.075</v>
      </c>
      <c r="Y591" s="41" t="n">
        <f aca="false">L591-$H591</f>
        <v>0.0250000000000001</v>
      </c>
      <c r="Z591" s="41" t="n">
        <f aca="false">M591-$H591</f>
        <v>-0.0425</v>
      </c>
      <c r="AA591" s="41" t="n">
        <f aca="false">N591-$H591</f>
        <v>-0.00499999999999989</v>
      </c>
      <c r="AB591" s="41" t="n">
        <f aca="false">O591-$H591</f>
        <v>0.235</v>
      </c>
      <c r="AC591" s="41" t="n">
        <f aca="false">P591-$H591</f>
        <v>0.95</v>
      </c>
      <c r="AD591" s="41" t="n">
        <f aca="false">Q591-$H591</f>
        <v>0.14</v>
      </c>
      <c r="AE591" s="41" t="n">
        <f aca="false">R591-$H591</f>
        <v>0.39</v>
      </c>
      <c r="AF591" s="41" t="n">
        <f aca="false">S591-$H591</f>
        <v>-0.0600000000000001</v>
      </c>
      <c r="AG591" s="41"/>
    </row>
    <row r="592" customFormat="false" ht="12.75" hidden="false" customHeight="false" outlineLevel="0" collapsed="false">
      <c r="A592" s="39" t="n">
        <v>36151</v>
      </c>
      <c r="B592" s="40" t="s">
        <v>180</v>
      </c>
      <c r="C592" s="40" t="n">
        <f aca="false">IF(SWAPFIXED="FIXED",D592,D592-E592)</f>
        <v>0.24</v>
      </c>
      <c r="D592" s="40" t="n">
        <f aca="false">VLOOKUP($A592,SWAPLOOK,HLOOKUP(D$2,SWAPLOOK,2,FALSE()),FALSE())</f>
        <v>2.165</v>
      </c>
      <c r="E592" s="40" t="n">
        <f aca="false">VLOOKUP($A592,SWAPLOOK,HLOOKUP(E$2,SWAPLOOK,2,FALSE()),FALSE())</f>
        <v>1.925</v>
      </c>
      <c r="F592" s="40"/>
      <c r="G592" s="40"/>
      <c r="H592" s="40" t="n">
        <v>1.925</v>
      </c>
      <c r="I592" s="40" t="n">
        <v>1.985</v>
      </c>
      <c r="J592" s="40" t="n">
        <v>1.865</v>
      </c>
      <c r="K592" s="40" t="n">
        <v>1.85</v>
      </c>
      <c r="L592" s="40" t="n">
        <v>1.95</v>
      </c>
      <c r="M592" s="40" t="n">
        <v>1.87</v>
      </c>
      <c r="N592" s="40" t="n">
        <v>1.92</v>
      </c>
      <c r="O592" s="40" t="n">
        <v>2.165</v>
      </c>
      <c r="P592" s="40" t="n">
        <v>3.075</v>
      </c>
      <c r="Q592" s="40" t="n">
        <v>2.025</v>
      </c>
      <c r="R592" s="40" t="n">
        <v>2.285</v>
      </c>
      <c r="S592" s="40" t="n">
        <v>1.865</v>
      </c>
      <c r="T592" s="38" t="s">
        <v>233</v>
      </c>
      <c r="V592" s="41" t="n">
        <f aca="false">I592-$H592</f>
        <v>0.0600000000000001</v>
      </c>
      <c r="W592" s="41" t="n">
        <f aca="false">J592-$H592</f>
        <v>-0.0600000000000001</v>
      </c>
      <c r="X592" s="41" t="n">
        <f aca="false">K592-$H592</f>
        <v>-0.075</v>
      </c>
      <c r="Y592" s="41" t="n">
        <f aca="false">L592-$H592</f>
        <v>0.0249999999999999</v>
      </c>
      <c r="Z592" s="41" t="n">
        <f aca="false">M592-$H592</f>
        <v>-0.0549999999999999</v>
      </c>
      <c r="AA592" s="41" t="n">
        <f aca="false">N592-$H592</f>
        <v>-0.00500000000000012</v>
      </c>
      <c r="AB592" s="41" t="n">
        <f aca="false">O592-$H592</f>
        <v>0.24</v>
      </c>
      <c r="AC592" s="41" t="n">
        <f aca="false">P592-$H592</f>
        <v>1.15</v>
      </c>
      <c r="AD592" s="41" t="n">
        <f aca="false">Q592-$H592</f>
        <v>0.0999999999999999</v>
      </c>
      <c r="AE592" s="41" t="n">
        <f aca="false">R592-$H592</f>
        <v>0.36</v>
      </c>
      <c r="AF592" s="41" t="n">
        <f aca="false">S592-$H592</f>
        <v>-0.0600000000000001</v>
      </c>
      <c r="AG592" s="41"/>
    </row>
    <row r="593" customFormat="false" ht="12.75" hidden="false" customHeight="false" outlineLevel="0" collapsed="false">
      <c r="A593" s="39" t="n">
        <v>36152</v>
      </c>
      <c r="B593" s="40" t="s">
        <v>180</v>
      </c>
      <c r="C593" s="40" t="n">
        <f aca="false">IF(SWAPFIXED="FIXED",D593,D593-E593)</f>
        <v>0.245</v>
      </c>
      <c r="D593" s="40" t="n">
        <f aca="false">VLOOKUP($A593,SWAPLOOK,HLOOKUP(D$2,SWAPLOOK,2,FALSE()),FALSE())</f>
        <v>2.151</v>
      </c>
      <c r="E593" s="40" t="n">
        <f aca="false">VLOOKUP($A593,SWAPLOOK,HLOOKUP(E$2,SWAPLOOK,2,FALSE()),FALSE())</f>
        <v>1.906</v>
      </c>
      <c r="F593" s="40"/>
      <c r="G593" s="40"/>
      <c r="H593" s="40" t="n">
        <v>1.906</v>
      </c>
      <c r="I593" s="40" t="n">
        <v>1.966</v>
      </c>
      <c r="J593" s="40" t="n">
        <v>1.846</v>
      </c>
      <c r="K593" s="40" t="n">
        <v>1.831</v>
      </c>
      <c r="L593" s="40" t="n">
        <v>1.921</v>
      </c>
      <c r="M593" s="40" t="n">
        <v>1.851</v>
      </c>
      <c r="N593" s="40" t="n">
        <v>1.8985</v>
      </c>
      <c r="O593" s="40" t="n">
        <v>2.151</v>
      </c>
      <c r="P593" s="40" t="n">
        <v>3.146</v>
      </c>
      <c r="Q593" s="40" t="n">
        <v>2.011</v>
      </c>
      <c r="R593" s="40" t="n">
        <v>2.266</v>
      </c>
      <c r="S593" s="40" t="n">
        <v>1.866</v>
      </c>
      <c r="T593" s="38" t="s">
        <v>233</v>
      </c>
      <c r="V593" s="41" t="n">
        <f aca="false">I593-$H593</f>
        <v>0.0600000000000001</v>
      </c>
      <c r="W593" s="41" t="n">
        <f aca="false">J593-$H593</f>
        <v>-0.0600000000000001</v>
      </c>
      <c r="X593" s="41" t="n">
        <f aca="false">K593-$H593</f>
        <v>-0.075</v>
      </c>
      <c r="Y593" s="41" t="n">
        <f aca="false">L593-$H593</f>
        <v>0.0150000000000001</v>
      </c>
      <c r="Z593" s="41" t="n">
        <f aca="false">M593-$H593</f>
        <v>-0.0549999999999999</v>
      </c>
      <c r="AA593" s="41" t="n">
        <f aca="false">N593-$H593</f>
        <v>-0.00750000000000006</v>
      </c>
      <c r="AB593" s="41" t="n">
        <f aca="false">O593-$H593</f>
        <v>0.245</v>
      </c>
      <c r="AC593" s="41" t="n">
        <f aca="false">P593-$H593</f>
        <v>1.24</v>
      </c>
      <c r="AD593" s="41" t="n">
        <f aca="false">Q593-$H593</f>
        <v>0.105</v>
      </c>
      <c r="AE593" s="41" t="n">
        <f aca="false">R593-$H593</f>
        <v>0.36</v>
      </c>
      <c r="AF593" s="41" t="n">
        <f aca="false">S593-$H593</f>
        <v>-0.04</v>
      </c>
      <c r="AG593" s="41"/>
    </row>
    <row r="594" customFormat="false" ht="12.75" hidden="false" customHeight="false" outlineLevel="0" collapsed="false">
      <c r="A594" s="39" t="n">
        <v>36153</v>
      </c>
      <c r="B594" s="40" t="s">
        <v>180</v>
      </c>
      <c r="C594" s="40" t="n">
        <f aca="false">IF(SWAPFIXED="FIXED",D594,D594-E594)</f>
        <v>0.245</v>
      </c>
      <c r="D594" s="40" t="n">
        <f aca="false">VLOOKUP($A594,SWAPLOOK,HLOOKUP(D$2,SWAPLOOK,2,FALSE()),FALSE())</f>
        <v>2.126</v>
      </c>
      <c r="E594" s="40" t="n">
        <f aca="false">VLOOKUP($A594,SWAPLOOK,HLOOKUP(E$2,SWAPLOOK,2,FALSE()),FALSE())</f>
        <v>1.881</v>
      </c>
      <c r="F594" s="40"/>
      <c r="G594" s="40"/>
      <c r="H594" s="40" t="n">
        <v>1.881</v>
      </c>
      <c r="I594" s="40" t="n">
        <v>1.941</v>
      </c>
      <c r="J594" s="40" t="n">
        <v>1.806</v>
      </c>
      <c r="K594" s="40" t="n">
        <v>1.791</v>
      </c>
      <c r="L594" s="40" t="n">
        <v>1.891</v>
      </c>
      <c r="M594" s="40" t="n">
        <v>1.831</v>
      </c>
      <c r="N594" s="40" t="n">
        <v>1.8735</v>
      </c>
      <c r="O594" s="40" t="n">
        <v>2.126</v>
      </c>
      <c r="P594" s="40" t="n">
        <v>3.121</v>
      </c>
      <c r="Q594" s="40" t="n">
        <v>1.986</v>
      </c>
      <c r="R594" s="40" t="n">
        <v>2.241</v>
      </c>
      <c r="S594" s="40" t="n">
        <v>1.836</v>
      </c>
      <c r="T594" s="38" t="s">
        <v>233</v>
      </c>
      <c r="V594" s="41" t="n">
        <f aca="false">I594-$H594</f>
        <v>0.0600000000000001</v>
      </c>
      <c r="W594" s="41" t="n">
        <f aca="false">J594-$H594</f>
        <v>-0.075</v>
      </c>
      <c r="X594" s="41" t="n">
        <f aca="false">K594-$H594</f>
        <v>-0.0900000000000001</v>
      </c>
      <c r="Y594" s="41" t="n">
        <f aca="false">L594-$H594</f>
        <v>0.01</v>
      </c>
      <c r="Z594" s="41" t="n">
        <f aca="false">M594-$H594</f>
        <v>-0.05</v>
      </c>
      <c r="AA594" s="41" t="n">
        <f aca="false">N594-$H594</f>
        <v>-0.00750000000000006</v>
      </c>
      <c r="AB594" s="41" t="n">
        <f aca="false">O594-$H594</f>
        <v>0.245</v>
      </c>
      <c r="AC594" s="41" t="n">
        <f aca="false">P594-$H594</f>
        <v>1.24</v>
      </c>
      <c r="AD594" s="41" t="n">
        <f aca="false">Q594-$H594</f>
        <v>0.105</v>
      </c>
      <c r="AE594" s="41" t="n">
        <f aca="false">R594-$H594</f>
        <v>0.36</v>
      </c>
      <c r="AF594" s="41" t="n">
        <f aca="false">S594-$H594</f>
        <v>-0.0449999999999999</v>
      </c>
      <c r="AG594" s="41"/>
    </row>
    <row r="595" customFormat="false" ht="12.75" hidden="false" customHeight="false" outlineLevel="0" collapsed="false">
      <c r="A595" s="39" t="n">
        <v>36157</v>
      </c>
      <c r="B595" s="40" t="s">
        <v>180</v>
      </c>
      <c r="C595" s="40" t="n">
        <f aca="false">IF(SWAPFIXED="FIXED",D595,D595-E595)</f>
        <v>0.245</v>
      </c>
      <c r="D595" s="40" t="n">
        <f aca="false">VLOOKUP($A595,SWAPLOOK,HLOOKUP(D$2,SWAPLOOK,2,FALSE()),FALSE())</f>
        <v>2.033</v>
      </c>
      <c r="E595" s="40" t="n">
        <f aca="false">VLOOKUP($A595,SWAPLOOK,HLOOKUP(E$2,SWAPLOOK,2,FALSE()),FALSE())</f>
        <v>1.788</v>
      </c>
      <c r="F595" s="40"/>
      <c r="G595" s="40"/>
      <c r="H595" s="40" t="n">
        <v>1.788</v>
      </c>
      <c r="I595" s="40" t="n">
        <v>1.858</v>
      </c>
      <c r="J595" s="40" t="n">
        <v>1.713</v>
      </c>
      <c r="K595" s="40" t="n">
        <v>1.698</v>
      </c>
      <c r="L595" s="40" t="n">
        <v>1.793</v>
      </c>
      <c r="M595" s="40" t="n">
        <v>1.753</v>
      </c>
      <c r="N595" s="40" t="n">
        <v>1.7855</v>
      </c>
      <c r="O595" s="40" t="n">
        <v>2.033</v>
      </c>
      <c r="P595" s="40" t="n">
        <v>2.898</v>
      </c>
      <c r="Q595" s="40" t="n">
        <v>1.898</v>
      </c>
      <c r="R595" s="40" t="n">
        <v>2.148</v>
      </c>
      <c r="S595" s="40" t="n">
        <v>1.743</v>
      </c>
      <c r="T595" s="38" t="s">
        <v>233</v>
      </c>
      <c r="V595" s="41" t="n">
        <f aca="false">I595-$H595</f>
        <v>0.0700000000000001</v>
      </c>
      <c r="W595" s="41" t="n">
        <f aca="false">J595-$H595</f>
        <v>-0.075</v>
      </c>
      <c r="X595" s="41" t="n">
        <f aca="false">K595-$H595</f>
        <v>-0.0900000000000001</v>
      </c>
      <c r="Y595" s="41" t="n">
        <f aca="false">L595-$H595</f>
        <v>0.00500000000000012</v>
      </c>
      <c r="Z595" s="41" t="n">
        <f aca="false">M595-$H595</f>
        <v>-0.0349999999999999</v>
      </c>
      <c r="AA595" s="41" t="n">
        <f aca="false">N595-$H595</f>
        <v>-0.00249999999999995</v>
      </c>
      <c r="AB595" s="41" t="n">
        <f aca="false">O595-$H595</f>
        <v>0.245</v>
      </c>
      <c r="AC595" s="41" t="n">
        <f aca="false">P595-$H595</f>
        <v>1.11</v>
      </c>
      <c r="AD595" s="41" t="n">
        <f aca="false">Q595-$H595</f>
        <v>0.11</v>
      </c>
      <c r="AE595" s="41" t="n">
        <f aca="false">R595-$H595</f>
        <v>0.36</v>
      </c>
      <c r="AF595" s="41" t="n">
        <f aca="false">S595-$H595</f>
        <v>-0.0449999999999999</v>
      </c>
      <c r="AG595" s="41"/>
    </row>
    <row r="596" customFormat="false" ht="12.75" hidden="false" customHeight="false" outlineLevel="0" collapsed="false">
      <c r="A596" s="39" t="n">
        <v>36158</v>
      </c>
      <c r="B596" s="40" t="s">
        <v>180</v>
      </c>
      <c r="C596" s="40" t="n">
        <f aca="false">IF(SWAPFIXED="FIXED",D596,D596-E596)</f>
        <v>0.22</v>
      </c>
      <c r="D596" s="40" t="n">
        <f aca="false">VLOOKUP($A596,SWAPLOOK,HLOOKUP(D$2,SWAPLOOK,2,FALSE()),FALSE())</f>
        <v>1.985</v>
      </c>
      <c r="E596" s="40" t="n">
        <f aca="false">VLOOKUP($A596,SWAPLOOK,HLOOKUP(E$2,SWAPLOOK,2,FALSE()),FALSE())</f>
        <v>1.765</v>
      </c>
      <c r="F596" s="40"/>
      <c r="G596" s="40" t="n">
        <v>1</v>
      </c>
      <c r="H596" s="40" t="n">
        <v>1.765</v>
      </c>
      <c r="I596" s="40" t="n">
        <v>1.865</v>
      </c>
      <c r="J596" s="40" t="n">
        <v>1.7125</v>
      </c>
      <c r="K596" s="40" t="n">
        <v>1.715</v>
      </c>
      <c r="L596" s="40" t="n">
        <v>1.765</v>
      </c>
      <c r="M596" s="40" t="n">
        <v>1.775</v>
      </c>
      <c r="N596" s="40" t="n">
        <v>1.77</v>
      </c>
      <c r="O596" s="40" t="n">
        <v>1.985</v>
      </c>
      <c r="P596" s="40" t="n">
        <v>3</v>
      </c>
      <c r="Q596" s="40" t="n">
        <v>1.885</v>
      </c>
      <c r="R596" s="40" t="n">
        <v>2.245</v>
      </c>
      <c r="S596" s="40" t="n">
        <v>1.72</v>
      </c>
      <c r="T596" s="38" t="s">
        <v>233</v>
      </c>
      <c r="V596" s="41" t="n">
        <f aca="false">I596-$H596</f>
        <v>0.1</v>
      </c>
      <c r="W596" s="41" t="n">
        <f aca="false">J596-$H596</f>
        <v>-0.0525</v>
      </c>
      <c r="X596" s="41" t="n">
        <f aca="false">K596-$H596</f>
        <v>-0.0499999999999998</v>
      </c>
      <c r="Y596" s="41" t="n">
        <f aca="false">L596-$H596</f>
        <v>0</v>
      </c>
      <c r="Z596" s="41" t="n">
        <f aca="false">M596-$H596</f>
        <v>0.01</v>
      </c>
      <c r="AA596" s="41" t="n">
        <f aca="false">N596-$H596</f>
        <v>0.00500000000000012</v>
      </c>
      <c r="AB596" s="41" t="n">
        <f aca="false">O596-$H596</f>
        <v>0.22</v>
      </c>
      <c r="AC596" s="41" t="n">
        <f aca="false">P596-$H596</f>
        <v>1.235</v>
      </c>
      <c r="AD596" s="41" t="n">
        <f aca="false">Q596-$H596</f>
        <v>0.12</v>
      </c>
      <c r="AE596" s="41" t="n">
        <f aca="false">R596-$H596</f>
        <v>0.48</v>
      </c>
      <c r="AF596" s="41" t="n">
        <f aca="false">S596-$H596</f>
        <v>-0.0449999999999999</v>
      </c>
      <c r="AG596" s="41"/>
    </row>
    <row r="597" customFormat="false" ht="12.75" hidden="false" customHeight="false" outlineLevel="0" collapsed="false">
      <c r="A597" s="39" t="n">
        <v>36159</v>
      </c>
      <c r="B597" s="40" t="s">
        <v>181</v>
      </c>
      <c r="C597" s="40" t="n">
        <f aca="false">IF(SWAPFIXED="FIXED",D597,D597-E597)</f>
        <v>0.27</v>
      </c>
      <c r="D597" s="40" t="n">
        <f aca="false">VLOOKUP($A597,SWAPLOOK,HLOOKUP(D$2,SWAPLOOK,2,FALSE()),FALSE())</f>
        <v>2.156</v>
      </c>
      <c r="E597" s="40" t="n">
        <f aca="false">VLOOKUP($A597,SWAPLOOK,HLOOKUP(E$2,SWAPLOOK,2,FALSE()),FALSE())</f>
        <v>1.886</v>
      </c>
      <c r="F597" s="40"/>
      <c r="G597" s="40"/>
      <c r="H597" s="40" t="n">
        <v>1.886</v>
      </c>
      <c r="I597" s="40" t="n">
        <v>1.996</v>
      </c>
      <c r="J597" s="40" t="n">
        <v>1.856</v>
      </c>
      <c r="K597" s="40" t="n">
        <v>1.831</v>
      </c>
      <c r="L597" s="40" t="n">
        <v>1.916</v>
      </c>
      <c r="M597" s="40" t="n">
        <v>1.896</v>
      </c>
      <c r="N597" s="40" t="n">
        <v>1.896</v>
      </c>
      <c r="O597" s="40" t="n">
        <v>2.156</v>
      </c>
      <c r="P597" s="40" t="n">
        <v>2.591</v>
      </c>
      <c r="Q597" s="40" t="n">
        <v>2.031</v>
      </c>
      <c r="R597" s="40" t="n">
        <v>2.406</v>
      </c>
      <c r="S597" s="40" t="n">
        <v>1.876</v>
      </c>
      <c r="T597" s="38" t="s">
        <v>233</v>
      </c>
      <c r="V597" s="41" t="n">
        <f aca="false">I597-$H597</f>
        <v>0.11</v>
      </c>
      <c r="W597" s="41" t="n">
        <f aca="false">J597-$H597</f>
        <v>-0.0299999999999998</v>
      </c>
      <c r="X597" s="41" t="n">
        <f aca="false">K597-$H597</f>
        <v>-0.0549999999999999</v>
      </c>
      <c r="Y597" s="41" t="n">
        <f aca="false">L597-$H597</f>
        <v>0.03</v>
      </c>
      <c r="Z597" s="41" t="n">
        <f aca="false">M597-$H597</f>
        <v>0.01</v>
      </c>
      <c r="AA597" s="41" t="n">
        <f aca="false">N597-$H597</f>
        <v>0.01</v>
      </c>
      <c r="AB597" s="41" t="n">
        <f aca="false">O597-$H597</f>
        <v>0.27</v>
      </c>
      <c r="AC597" s="41" t="n">
        <f aca="false">P597-$H597</f>
        <v>0.705</v>
      </c>
      <c r="AD597" s="41" t="n">
        <f aca="false">Q597-$H597</f>
        <v>0.145</v>
      </c>
      <c r="AE597" s="41" t="n">
        <f aca="false">R597-$H597</f>
        <v>0.52</v>
      </c>
      <c r="AF597" s="41" t="n">
        <f aca="false">S597-$H597</f>
        <v>-0.01</v>
      </c>
      <c r="AG597" s="41"/>
    </row>
    <row r="598" customFormat="false" ht="12.75" hidden="false" customHeight="false" outlineLevel="0" collapsed="false">
      <c r="A598" s="39" t="n">
        <v>36164</v>
      </c>
      <c r="B598" s="40" t="s">
        <v>181</v>
      </c>
      <c r="C598" s="40" t="n">
        <f aca="false">IF(SWAPFIXED="FIXED",D598,D598-E598)</f>
        <v>0.0699999999999998</v>
      </c>
      <c r="D598" s="40" t="n">
        <f aca="false">VLOOKUP($A598,SWAPLOOK,HLOOKUP(D$2,SWAPLOOK,2,FALSE()),FALSE())</f>
        <v>2.141</v>
      </c>
      <c r="E598" s="40" t="n">
        <f aca="false">VLOOKUP($A598,SWAPLOOK,HLOOKUP(E$2,SWAPLOOK,2,FALSE()),FALSE())</f>
        <v>2.071</v>
      </c>
      <c r="F598" s="40"/>
      <c r="G598" s="40"/>
      <c r="H598" s="40" t="n">
        <v>2.071</v>
      </c>
      <c r="I598" s="40" t="n">
        <v>2.166</v>
      </c>
      <c r="J598" s="40" t="n">
        <v>1.916</v>
      </c>
      <c r="K598" s="40" t="n">
        <v>1.866</v>
      </c>
      <c r="L598" s="40" t="n">
        <v>1.896</v>
      </c>
      <c r="M598" s="40" t="n">
        <v>1.996</v>
      </c>
      <c r="N598" s="40" t="n">
        <v>2.0335</v>
      </c>
      <c r="O598" s="40" t="n">
        <v>2.141</v>
      </c>
      <c r="P598" s="40" t="n">
        <v>2.131</v>
      </c>
      <c r="Q598" s="40" t="n">
        <v>2.211</v>
      </c>
      <c r="R598" s="40" t="n">
        <v>2.691</v>
      </c>
      <c r="S598" s="40" t="n">
        <v>1.991</v>
      </c>
      <c r="T598" s="38" t="s">
        <v>233</v>
      </c>
      <c r="V598" s="41" t="n">
        <f aca="false">I598-$H598</f>
        <v>0.0950000000000002</v>
      </c>
      <c r="W598" s="41" t="n">
        <f aca="false">J598-$H598</f>
        <v>-0.155</v>
      </c>
      <c r="X598" s="41" t="n">
        <f aca="false">K598-$H598</f>
        <v>-0.205</v>
      </c>
      <c r="Y598" s="41" t="n">
        <f aca="false">L598-$H598</f>
        <v>-0.175</v>
      </c>
      <c r="Z598" s="41" t="n">
        <f aca="false">M598-$H598</f>
        <v>-0.075</v>
      </c>
      <c r="AA598" s="41" t="n">
        <f aca="false">N598-$H598</f>
        <v>-0.0375000000000001</v>
      </c>
      <c r="AB598" s="41" t="n">
        <f aca="false">O598-$H598</f>
        <v>0.0699999999999998</v>
      </c>
      <c r="AC598" s="41" t="n">
        <f aca="false">P598-$H598</f>
        <v>0.0600000000000001</v>
      </c>
      <c r="AD598" s="41" t="n">
        <f aca="false">Q598-$H598</f>
        <v>0.14</v>
      </c>
      <c r="AE598" s="41" t="n">
        <f aca="false">R598-$H598</f>
        <v>0.62</v>
      </c>
      <c r="AF598" s="41" t="n">
        <f aca="false">S598-$H598</f>
        <v>-0.0800000000000001</v>
      </c>
      <c r="AG598" s="41"/>
    </row>
    <row r="599" customFormat="false" ht="12.75" hidden="false" customHeight="false" outlineLevel="0" collapsed="false">
      <c r="A599" s="39" t="n">
        <v>36165</v>
      </c>
      <c r="B599" s="40" t="s">
        <v>181</v>
      </c>
      <c r="C599" s="40" t="n">
        <f aca="false">IF(SWAPFIXED="FIXED",D599,D599-E599)</f>
        <v>0.0724999999999998</v>
      </c>
      <c r="D599" s="40" t="n">
        <f aca="false">VLOOKUP($A599,SWAPLOOK,HLOOKUP(D$2,SWAPLOOK,2,FALSE()),FALSE())</f>
        <v>2.0475</v>
      </c>
      <c r="E599" s="40" t="n">
        <f aca="false">VLOOKUP($A599,SWAPLOOK,HLOOKUP(E$2,SWAPLOOK,2,FALSE()),FALSE())</f>
        <v>1.975</v>
      </c>
      <c r="F599" s="40"/>
      <c r="G599" s="40"/>
      <c r="H599" s="40" t="n">
        <v>1.975</v>
      </c>
      <c r="I599" s="40" t="n">
        <v>2.055</v>
      </c>
      <c r="J599" s="40" t="n">
        <v>1.845</v>
      </c>
      <c r="K599" s="40" t="n">
        <v>1.815</v>
      </c>
      <c r="L599" s="40" t="n">
        <v>1.81</v>
      </c>
      <c r="M599" s="40" t="n">
        <v>1.915</v>
      </c>
      <c r="N599" s="40" t="n">
        <v>1.9475</v>
      </c>
      <c r="O599" s="40" t="n">
        <v>2.0475</v>
      </c>
      <c r="P599" s="40" t="n">
        <v>2.065</v>
      </c>
      <c r="Q599" s="40" t="n">
        <v>2.1</v>
      </c>
      <c r="R599" s="40" t="n">
        <v>2.555</v>
      </c>
      <c r="S599" s="40" t="n">
        <v>1.895</v>
      </c>
      <c r="T599" s="38" t="s">
        <v>233</v>
      </c>
      <c r="V599" s="41" t="n">
        <f aca="false">I599-$H599</f>
        <v>0.0800000000000001</v>
      </c>
      <c r="W599" s="41" t="n">
        <f aca="false">J599-$H599</f>
        <v>-0.13</v>
      </c>
      <c r="X599" s="41" t="n">
        <f aca="false">K599-$H599</f>
        <v>-0.16</v>
      </c>
      <c r="Y599" s="41" t="n">
        <f aca="false">L599-$H599</f>
        <v>-0.165</v>
      </c>
      <c r="Z599" s="41" t="n">
        <f aca="false">M599-$H599</f>
        <v>-0.0600000000000001</v>
      </c>
      <c r="AA599" s="41" t="n">
        <f aca="false">N599-$H599</f>
        <v>-0.0275000000000001</v>
      </c>
      <c r="AB599" s="41" t="n">
        <f aca="false">O599-$H599</f>
        <v>0.0724999999999998</v>
      </c>
      <c r="AC599" s="41" t="n">
        <f aca="false">P599-$H599</f>
        <v>0.0899999999999999</v>
      </c>
      <c r="AD599" s="41" t="n">
        <f aca="false">Q599-$H599</f>
        <v>0.125</v>
      </c>
      <c r="AE599" s="41" t="n">
        <f aca="false">R599-$H599</f>
        <v>0.58</v>
      </c>
      <c r="AF599" s="41" t="n">
        <f aca="false">S599-$H599</f>
        <v>-0.0800000000000001</v>
      </c>
      <c r="AG599" s="41"/>
    </row>
    <row r="600" customFormat="false" ht="12.75" hidden="false" customHeight="false" outlineLevel="0" collapsed="false">
      <c r="A600" s="39" t="n">
        <v>36166</v>
      </c>
      <c r="B600" s="40" t="s">
        <v>181</v>
      </c>
      <c r="C600" s="40" t="n">
        <f aca="false">IF(SWAPFIXED="FIXED",D600,D600-E600)</f>
        <v>0.0800000000000001</v>
      </c>
      <c r="D600" s="40" t="n">
        <f aca="false">VLOOKUP($A600,SWAPLOOK,HLOOKUP(D$2,SWAPLOOK,2,FALSE()),FALSE())</f>
        <v>2.011</v>
      </c>
      <c r="E600" s="40" t="n">
        <f aca="false">VLOOKUP($A600,SWAPLOOK,HLOOKUP(E$2,SWAPLOOK,2,FALSE()),FALSE())</f>
        <v>1.931</v>
      </c>
      <c r="F600" s="40"/>
      <c r="G600" s="40"/>
      <c r="H600" s="40" t="n">
        <v>1.931</v>
      </c>
      <c r="I600" s="40" t="n">
        <v>2.011</v>
      </c>
      <c r="J600" s="40" t="n">
        <v>1.811</v>
      </c>
      <c r="K600" s="40" t="n">
        <v>1.771</v>
      </c>
      <c r="L600" s="40" t="n">
        <v>1.776</v>
      </c>
      <c r="M600" s="40" t="n">
        <v>1.8685</v>
      </c>
      <c r="N600" s="40" t="n">
        <v>1.911</v>
      </c>
      <c r="O600" s="40" t="n">
        <v>2.011</v>
      </c>
      <c r="P600" s="40" t="n">
        <v>1.996</v>
      </c>
      <c r="Q600" s="40" t="n">
        <v>2.0535</v>
      </c>
      <c r="R600" s="40" t="n">
        <v>2.481</v>
      </c>
      <c r="S600" s="40" t="n">
        <v>1.871</v>
      </c>
      <c r="T600" s="38" t="s">
        <v>233</v>
      </c>
      <c r="V600" s="41" t="n">
        <f aca="false">I600-$H600</f>
        <v>0.0800000000000001</v>
      </c>
      <c r="W600" s="41" t="n">
        <f aca="false">J600-$H600</f>
        <v>-0.12</v>
      </c>
      <c r="X600" s="41" t="n">
        <f aca="false">K600-$H600</f>
        <v>-0.16</v>
      </c>
      <c r="Y600" s="41" t="n">
        <f aca="false">L600-$H600</f>
        <v>-0.155</v>
      </c>
      <c r="Z600" s="41" t="n">
        <f aca="false">M600-$H600</f>
        <v>-0.0625</v>
      </c>
      <c r="AA600" s="41" t="n">
        <f aca="false">N600-$H600</f>
        <v>-0.02</v>
      </c>
      <c r="AB600" s="41" t="n">
        <f aca="false">O600-$H600</f>
        <v>0.0800000000000001</v>
      </c>
      <c r="AC600" s="41" t="n">
        <f aca="false">P600-$H600</f>
        <v>0.065</v>
      </c>
      <c r="AD600" s="41" t="n">
        <f aca="false">Q600-$H600</f>
        <v>0.1225</v>
      </c>
      <c r="AE600" s="41" t="n">
        <f aca="false">R600-$H600</f>
        <v>0.55</v>
      </c>
      <c r="AF600" s="41" t="n">
        <f aca="false">S600-$H600</f>
        <v>-0.0600000000000001</v>
      </c>
      <c r="AG600" s="41"/>
    </row>
    <row r="601" customFormat="false" ht="12.75" hidden="false" customHeight="false" outlineLevel="0" collapsed="false">
      <c r="A601" s="39" t="n">
        <v>36167</v>
      </c>
      <c r="B601" s="40" t="s">
        <v>181</v>
      </c>
      <c r="C601" s="40" t="n">
        <f aca="false">IF(SWAPFIXED="FIXED",D601,D601-E601)</f>
        <v>0.0449999999999999</v>
      </c>
      <c r="D601" s="40" t="n">
        <f aca="false">VLOOKUP($A601,SWAPLOOK,HLOOKUP(D$2,SWAPLOOK,2,FALSE()),FALSE())</f>
        <v>1.881</v>
      </c>
      <c r="E601" s="40" t="n">
        <f aca="false">VLOOKUP($A601,SWAPLOOK,HLOOKUP(E$2,SWAPLOOK,2,FALSE()),FALSE())</f>
        <v>1.836</v>
      </c>
      <c r="F601" s="40"/>
      <c r="G601" s="40"/>
      <c r="H601" s="40" t="n">
        <v>1.836</v>
      </c>
      <c r="I601" s="40" t="n">
        <v>1.9235</v>
      </c>
      <c r="J601" s="40" t="n">
        <v>1.716</v>
      </c>
      <c r="K601" s="40" t="n">
        <v>1.671</v>
      </c>
      <c r="L601" s="40" t="n">
        <v>1.671</v>
      </c>
      <c r="M601" s="40" t="n">
        <v>1.7685</v>
      </c>
      <c r="N601" s="40" t="n">
        <v>1.8235</v>
      </c>
      <c r="O601" s="40" t="n">
        <v>1.881</v>
      </c>
      <c r="P601" s="40" t="n">
        <v>1.856</v>
      </c>
      <c r="Q601" s="40" t="n">
        <v>1.946</v>
      </c>
      <c r="R601" s="40" t="n">
        <v>2.406</v>
      </c>
      <c r="S601" s="40" t="n">
        <v>1.761</v>
      </c>
      <c r="T601" s="38" t="s">
        <v>233</v>
      </c>
      <c r="V601" s="41" t="n">
        <f aca="false">I601-$H601</f>
        <v>0.0874999999999999</v>
      </c>
      <c r="W601" s="41" t="n">
        <f aca="false">J601-$H601</f>
        <v>-0.12</v>
      </c>
      <c r="X601" s="41" t="n">
        <f aca="false">K601-$H601</f>
        <v>-0.165</v>
      </c>
      <c r="Y601" s="41" t="n">
        <f aca="false">L601-$H601</f>
        <v>-0.165</v>
      </c>
      <c r="Z601" s="41" t="n">
        <f aca="false">M601-$H601</f>
        <v>-0.0675000000000001</v>
      </c>
      <c r="AA601" s="41" t="n">
        <f aca="false">N601-$H601</f>
        <v>-0.0125</v>
      </c>
      <c r="AB601" s="41" t="n">
        <f aca="false">O601-$H601</f>
        <v>0.0449999999999999</v>
      </c>
      <c r="AC601" s="41" t="n">
        <f aca="false">P601-$H601</f>
        <v>0.02</v>
      </c>
      <c r="AD601" s="41" t="n">
        <f aca="false">Q601-$H601</f>
        <v>0.11</v>
      </c>
      <c r="AE601" s="41" t="n">
        <f aca="false">R601-$H601</f>
        <v>0.57</v>
      </c>
      <c r="AF601" s="41" t="n">
        <f aca="false">S601-$H601</f>
        <v>-0.075</v>
      </c>
      <c r="AG601" s="41"/>
    </row>
    <row r="602" customFormat="false" ht="12.75" hidden="false" customHeight="false" outlineLevel="0" collapsed="false">
      <c r="A602" s="39" t="n">
        <v>36168</v>
      </c>
      <c r="B602" s="40" t="s">
        <v>181</v>
      </c>
      <c r="C602" s="40" t="n">
        <f aca="false">IF(SWAPFIXED="FIXED",D602,D602-E602)</f>
        <v>0.0374999999999999</v>
      </c>
      <c r="D602" s="40" t="n">
        <f aca="false">VLOOKUP($A602,SWAPLOOK,HLOOKUP(D$2,SWAPLOOK,2,FALSE()),FALSE())</f>
        <v>1.8675</v>
      </c>
      <c r="E602" s="40" t="n">
        <f aca="false">VLOOKUP($A602,SWAPLOOK,HLOOKUP(E$2,SWAPLOOK,2,FALSE()),FALSE())</f>
        <v>1.83</v>
      </c>
      <c r="F602" s="40"/>
      <c r="G602" s="40"/>
      <c r="H602" s="40" t="n">
        <v>1.83</v>
      </c>
      <c r="I602" s="40" t="n">
        <v>1.915</v>
      </c>
      <c r="J602" s="40" t="n">
        <v>1.705</v>
      </c>
      <c r="K602" s="40" t="n">
        <v>1.65</v>
      </c>
      <c r="L602" s="40" t="n">
        <v>1.655</v>
      </c>
      <c r="M602" s="40" t="n">
        <v>1.7625</v>
      </c>
      <c r="N602" s="40" t="n">
        <v>1.815</v>
      </c>
      <c r="O602" s="40" t="n">
        <v>1.8675</v>
      </c>
      <c r="P602" s="40" t="n">
        <v>1.85</v>
      </c>
      <c r="Q602" s="40" t="n">
        <v>1.94</v>
      </c>
      <c r="R602" s="40" t="n">
        <v>2.4</v>
      </c>
      <c r="S602" s="40" t="n">
        <v>1.755</v>
      </c>
      <c r="T602" s="38" t="s">
        <v>233</v>
      </c>
      <c r="V602" s="41" t="n">
        <f aca="false">I602-$H602</f>
        <v>0.085</v>
      </c>
      <c r="W602" s="41" t="n">
        <f aca="false">J602-$H602</f>
        <v>-0.125</v>
      </c>
      <c r="X602" s="41" t="n">
        <f aca="false">K602-$H602</f>
        <v>-0.18</v>
      </c>
      <c r="Y602" s="41" t="n">
        <f aca="false">L602-$H602</f>
        <v>-0.175</v>
      </c>
      <c r="Z602" s="41" t="n">
        <f aca="false">M602-$H602</f>
        <v>-0.0675000000000001</v>
      </c>
      <c r="AA602" s="41" t="n">
        <f aca="false">N602-$H602</f>
        <v>-0.0150000000000001</v>
      </c>
      <c r="AB602" s="41" t="n">
        <f aca="false">O602-$H602</f>
        <v>0.0374999999999999</v>
      </c>
      <c r="AC602" s="41" t="n">
        <f aca="false">P602-$H602</f>
        <v>0.02</v>
      </c>
      <c r="AD602" s="41" t="n">
        <f aca="false">Q602-$H602</f>
        <v>0.11</v>
      </c>
      <c r="AE602" s="41" t="n">
        <f aca="false">R602-$H602</f>
        <v>0.57</v>
      </c>
      <c r="AF602" s="41" t="n">
        <f aca="false">S602-$H602</f>
        <v>-0.0750000000000002</v>
      </c>
      <c r="AG602" s="41"/>
    </row>
    <row r="603" customFormat="false" ht="12.75" hidden="false" customHeight="false" outlineLevel="0" collapsed="false">
      <c r="A603" s="39" t="n">
        <v>36171</v>
      </c>
      <c r="B603" s="40" t="s">
        <v>181</v>
      </c>
      <c r="C603" s="40" t="n">
        <f aca="false">IF(SWAPFIXED="FIXED",D603,D603-E603)</f>
        <v>0.0600000000000001</v>
      </c>
      <c r="D603" s="40" t="n">
        <f aca="false">VLOOKUP($A603,SWAPLOOK,HLOOKUP(D$2,SWAPLOOK,2,FALSE()),FALSE())</f>
        <v>1.839</v>
      </c>
      <c r="E603" s="40" t="n">
        <f aca="false">VLOOKUP($A603,SWAPLOOK,HLOOKUP(E$2,SWAPLOOK,2,FALSE()),FALSE())</f>
        <v>1.779</v>
      </c>
      <c r="F603" s="40"/>
      <c r="G603" s="40"/>
      <c r="H603" s="40" t="n">
        <v>1.779</v>
      </c>
      <c r="I603" s="40" t="n">
        <v>1.8615</v>
      </c>
      <c r="J603" s="40" t="n">
        <v>1.664</v>
      </c>
      <c r="K603" s="40" t="n">
        <v>1.639</v>
      </c>
      <c r="L603" s="40" t="n">
        <v>1.639</v>
      </c>
      <c r="M603" s="40" t="n">
        <v>1.7115</v>
      </c>
      <c r="N603" s="40" t="n">
        <v>1.7665</v>
      </c>
      <c r="O603" s="40" t="n">
        <v>1.839</v>
      </c>
      <c r="P603" s="40" t="n">
        <v>1.799</v>
      </c>
      <c r="Q603" s="40" t="n">
        <v>1.889</v>
      </c>
      <c r="R603" s="40" t="n">
        <v>2.349</v>
      </c>
      <c r="S603" s="40" t="n">
        <v>1.704</v>
      </c>
      <c r="T603" s="38" t="s">
        <v>233</v>
      </c>
      <c r="V603" s="41" t="n">
        <f aca="false">I603-$H603</f>
        <v>0.0825</v>
      </c>
      <c r="W603" s="41" t="n">
        <f aca="false">J603-$H603</f>
        <v>-0.115</v>
      </c>
      <c r="X603" s="41" t="n">
        <f aca="false">K603-$H603</f>
        <v>-0.14</v>
      </c>
      <c r="Y603" s="41" t="n">
        <f aca="false">L603-$H603</f>
        <v>-0.14</v>
      </c>
      <c r="Z603" s="41" t="n">
        <f aca="false">M603-$H603</f>
        <v>-0.0674999999999999</v>
      </c>
      <c r="AA603" s="41" t="n">
        <f aca="false">N603-$H603</f>
        <v>-0.0125</v>
      </c>
      <c r="AB603" s="41" t="n">
        <f aca="false">O603-$H603</f>
        <v>0.0600000000000001</v>
      </c>
      <c r="AC603" s="41" t="n">
        <f aca="false">P603-$H603</f>
        <v>0.02</v>
      </c>
      <c r="AD603" s="41" t="n">
        <f aca="false">Q603-$H603</f>
        <v>0.11</v>
      </c>
      <c r="AE603" s="41" t="n">
        <f aca="false">R603-$H603</f>
        <v>0.57</v>
      </c>
      <c r="AF603" s="41" t="n">
        <f aca="false">S603-$H603</f>
        <v>-0.075</v>
      </c>
      <c r="AG603" s="41"/>
    </row>
    <row r="604" customFormat="false" ht="12.75" hidden="false" customHeight="false" outlineLevel="0" collapsed="false">
      <c r="A604" s="39" t="n">
        <v>36172</v>
      </c>
      <c r="B604" s="40" t="s">
        <v>181</v>
      </c>
      <c r="C604" s="40" t="n">
        <f aca="false">IF(SWAPFIXED="FIXED",D604,D604-E604)</f>
        <v>0.0900000000000001</v>
      </c>
      <c r="D604" s="40" t="n">
        <f aca="false">VLOOKUP($A604,SWAPLOOK,HLOOKUP(D$2,SWAPLOOK,2,FALSE()),FALSE())</f>
        <v>1.911</v>
      </c>
      <c r="E604" s="40" t="n">
        <f aca="false">VLOOKUP($A604,SWAPLOOK,HLOOKUP(E$2,SWAPLOOK,2,FALSE()),FALSE())</f>
        <v>1.821</v>
      </c>
      <c r="F604" s="40"/>
      <c r="G604" s="40"/>
      <c r="H604" s="40" t="n">
        <v>1.821</v>
      </c>
      <c r="I604" s="40" t="n">
        <v>1.9035</v>
      </c>
      <c r="J604" s="40" t="n">
        <v>1.716</v>
      </c>
      <c r="K604" s="40" t="n">
        <v>1.686</v>
      </c>
      <c r="L604" s="40" t="n">
        <v>1.691</v>
      </c>
      <c r="M604" s="40" t="n">
        <v>1.756</v>
      </c>
      <c r="N604" s="40" t="n">
        <v>1.8085</v>
      </c>
      <c r="O604" s="40" t="n">
        <v>1.911</v>
      </c>
      <c r="P604" s="40" t="n">
        <v>1.906</v>
      </c>
      <c r="Q604" s="40" t="n">
        <v>1.931</v>
      </c>
      <c r="R604" s="40" t="n">
        <v>2.391</v>
      </c>
      <c r="S604" s="40" t="n">
        <v>1.746</v>
      </c>
      <c r="T604" s="38" t="s">
        <v>233</v>
      </c>
      <c r="V604" s="41" t="n">
        <f aca="false">I604-$H604</f>
        <v>0.0825</v>
      </c>
      <c r="W604" s="41" t="n">
        <f aca="false">J604-$H604</f>
        <v>-0.105</v>
      </c>
      <c r="X604" s="41" t="n">
        <f aca="false">K604-$H604</f>
        <v>-0.135</v>
      </c>
      <c r="Y604" s="41" t="n">
        <f aca="false">L604-$H604</f>
        <v>-0.13</v>
      </c>
      <c r="Z604" s="41" t="n">
        <f aca="false">M604-$H604</f>
        <v>-0.065</v>
      </c>
      <c r="AA604" s="41" t="n">
        <f aca="false">N604-$H604</f>
        <v>-0.0125</v>
      </c>
      <c r="AB604" s="41" t="n">
        <f aca="false">O604-$H604</f>
        <v>0.0900000000000001</v>
      </c>
      <c r="AC604" s="41" t="n">
        <f aca="false">P604-$H604</f>
        <v>0.085</v>
      </c>
      <c r="AD604" s="41" t="n">
        <f aca="false">Q604-$H604</f>
        <v>0.11</v>
      </c>
      <c r="AE604" s="41" t="n">
        <f aca="false">R604-$H604</f>
        <v>0.57</v>
      </c>
      <c r="AF604" s="41" t="n">
        <f aca="false">S604-$H604</f>
        <v>-0.075</v>
      </c>
      <c r="AG604" s="41"/>
    </row>
    <row r="605" customFormat="false" ht="12.75" hidden="false" customHeight="false" outlineLevel="0" collapsed="false">
      <c r="A605" s="39" t="n">
        <v>36173</v>
      </c>
      <c r="B605" s="40" t="s">
        <v>181</v>
      </c>
      <c r="C605" s="40" t="n">
        <f aca="false">IF(SWAPFIXED="FIXED",D605,D605-E605)</f>
        <v>0.11</v>
      </c>
      <c r="D605" s="40" t="n">
        <f aca="false">VLOOKUP($A605,SWAPLOOK,HLOOKUP(D$2,SWAPLOOK,2,FALSE()),FALSE())</f>
        <v>1.88</v>
      </c>
      <c r="E605" s="40" t="n">
        <f aca="false">VLOOKUP($A605,SWAPLOOK,HLOOKUP(E$2,SWAPLOOK,2,FALSE()),FALSE())</f>
        <v>1.77</v>
      </c>
      <c r="F605" s="40"/>
      <c r="G605" s="40"/>
      <c r="H605" s="40" t="n">
        <v>1.77</v>
      </c>
      <c r="I605" s="40" t="n">
        <v>1.845</v>
      </c>
      <c r="J605" s="40" t="n">
        <v>1.68</v>
      </c>
      <c r="K605" s="40" t="n">
        <v>1.645</v>
      </c>
      <c r="L605" s="40" t="n">
        <v>1.65</v>
      </c>
      <c r="M605" s="40" t="n">
        <v>1.705</v>
      </c>
      <c r="N605" s="40" t="n">
        <v>1.76</v>
      </c>
      <c r="O605" s="40" t="n">
        <v>1.88</v>
      </c>
      <c r="P605" s="40" t="n">
        <v>1.89</v>
      </c>
      <c r="Q605" s="40" t="n">
        <v>1.8775</v>
      </c>
      <c r="R605" s="40" t="n">
        <v>2.31</v>
      </c>
      <c r="S605" s="40" t="n">
        <v>1.7</v>
      </c>
      <c r="T605" s="38" t="s">
        <v>233</v>
      </c>
      <c r="V605" s="41" t="n">
        <f aca="false">I605-$H605</f>
        <v>0.075</v>
      </c>
      <c r="W605" s="41" t="n">
        <f aca="false">J605-$H605</f>
        <v>-0.0900000000000001</v>
      </c>
      <c r="X605" s="41" t="n">
        <f aca="false">K605-$H605</f>
        <v>-0.125</v>
      </c>
      <c r="Y605" s="41" t="n">
        <f aca="false">L605-$H605</f>
        <v>-0.12</v>
      </c>
      <c r="Z605" s="41" t="n">
        <f aca="false">M605-$H605</f>
        <v>-0.065</v>
      </c>
      <c r="AA605" s="41" t="n">
        <f aca="false">N605-$H605</f>
        <v>-0.01</v>
      </c>
      <c r="AB605" s="41" t="n">
        <f aca="false">O605-$H605</f>
        <v>0.11</v>
      </c>
      <c r="AC605" s="41" t="n">
        <f aca="false">P605-$H605</f>
        <v>0.12</v>
      </c>
      <c r="AD605" s="41" t="n">
        <f aca="false">Q605-$H605</f>
        <v>0.1075</v>
      </c>
      <c r="AE605" s="41" t="n">
        <f aca="false">R605-$H605</f>
        <v>0.54</v>
      </c>
      <c r="AF605" s="41" t="n">
        <f aca="false">S605-$H605</f>
        <v>-0.0700000000000001</v>
      </c>
      <c r="AG605" s="41"/>
    </row>
    <row r="606" customFormat="false" ht="12.75" hidden="false" customHeight="false" outlineLevel="0" collapsed="false">
      <c r="A606" s="39" t="n">
        <v>36174</v>
      </c>
      <c r="B606" s="40" t="s">
        <v>181</v>
      </c>
      <c r="C606" s="40" t="n">
        <f aca="false">IF(SWAPFIXED="FIXED",D606,D606-E606)</f>
        <v>0.14</v>
      </c>
      <c r="D606" s="40" t="n">
        <f aca="false">VLOOKUP($A606,SWAPLOOK,HLOOKUP(D$2,SWAPLOOK,2,FALSE()),FALSE())</f>
        <v>1.949</v>
      </c>
      <c r="E606" s="40" t="n">
        <f aca="false">VLOOKUP($A606,SWAPLOOK,HLOOKUP(E$2,SWAPLOOK,2,FALSE()),FALSE())</f>
        <v>1.809</v>
      </c>
      <c r="F606" s="40"/>
      <c r="G606" s="40"/>
      <c r="H606" s="40" t="n">
        <v>1.809</v>
      </c>
      <c r="I606" s="40" t="n">
        <v>1.894</v>
      </c>
      <c r="J606" s="40" t="n">
        <v>1.729</v>
      </c>
      <c r="K606" s="40" t="n">
        <v>1.699</v>
      </c>
      <c r="L606" s="40" t="n">
        <v>1.709</v>
      </c>
      <c r="M606" s="40" t="n">
        <v>1.749</v>
      </c>
      <c r="N606" s="40" t="n">
        <v>1.799</v>
      </c>
      <c r="O606" s="40" t="n">
        <v>1.949</v>
      </c>
      <c r="P606" s="40" t="n">
        <v>1.884</v>
      </c>
      <c r="Q606" s="40" t="n">
        <v>1.9165</v>
      </c>
      <c r="R606" s="40" t="n">
        <v>2.349</v>
      </c>
      <c r="S606" s="40" t="n">
        <v>1.749</v>
      </c>
      <c r="T606" s="38" t="s">
        <v>233</v>
      </c>
      <c r="V606" s="41" t="n">
        <f aca="false">I606-$H606</f>
        <v>0.085</v>
      </c>
      <c r="W606" s="41" t="n">
        <f aca="false">J606-$H606</f>
        <v>-0.0800000000000001</v>
      </c>
      <c r="X606" s="41" t="n">
        <f aca="false">K606-$H606</f>
        <v>-0.11</v>
      </c>
      <c r="Y606" s="41" t="n">
        <f aca="false">L606-$H606</f>
        <v>-0.1</v>
      </c>
      <c r="Z606" s="41" t="n">
        <f aca="false">M606-$H606</f>
        <v>-0.0600000000000001</v>
      </c>
      <c r="AA606" s="41" t="n">
        <f aca="false">N606-$H606</f>
        <v>-0.01</v>
      </c>
      <c r="AB606" s="41" t="n">
        <f aca="false">O606-$H606</f>
        <v>0.14</v>
      </c>
      <c r="AC606" s="41" t="n">
        <f aca="false">P606-$H606</f>
        <v>0.075</v>
      </c>
      <c r="AD606" s="41" t="n">
        <f aca="false">Q606-$H606</f>
        <v>0.1075</v>
      </c>
      <c r="AE606" s="41" t="n">
        <f aca="false">R606-$H606</f>
        <v>0.54</v>
      </c>
      <c r="AF606" s="41" t="n">
        <f aca="false">S606-$H606</f>
        <v>-0.0600000000000001</v>
      </c>
      <c r="AG606" s="41"/>
    </row>
    <row r="607" customFormat="false" ht="12.75" hidden="false" customHeight="false" outlineLevel="0" collapsed="false">
      <c r="A607" s="39" t="n">
        <v>36175</v>
      </c>
      <c r="B607" s="40" t="s">
        <v>181</v>
      </c>
      <c r="C607" s="40" t="n">
        <f aca="false">IF(SWAPFIXED="FIXED",D607,D607-E607)</f>
        <v>0.14</v>
      </c>
      <c r="D607" s="40" t="n">
        <f aca="false">VLOOKUP($A607,SWAPLOOK,HLOOKUP(D$2,SWAPLOOK,2,FALSE()),FALSE())</f>
        <v>1.936</v>
      </c>
      <c r="E607" s="40" t="n">
        <f aca="false">VLOOKUP($A607,SWAPLOOK,HLOOKUP(E$2,SWAPLOOK,2,FALSE()),FALSE())</f>
        <v>1.796</v>
      </c>
      <c r="F607" s="40"/>
      <c r="G607" s="40"/>
      <c r="H607" s="40" t="n">
        <v>1.796</v>
      </c>
      <c r="I607" s="40" t="n">
        <v>1.881</v>
      </c>
      <c r="J607" s="40" t="n">
        <v>1.716</v>
      </c>
      <c r="K607" s="40" t="n">
        <v>1.686</v>
      </c>
      <c r="L607" s="40" t="n">
        <v>1.696</v>
      </c>
      <c r="M607" s="40" t="n">
        <v>1.7385</v>
      </c>
      <c r="N607" s="40" t="n">
        <v>1.786</v>
      </c>
      <c r="O607" s="40" t="n">
        <v>1.936</v>
      </c>
      <c r="P607" s="40" t="n">
        <v>1.871</v>
      </c>
      <c r="Q607" s="40" t="n">
        <v>1.9035</v>
      </c>
      <c r="R607" s="40" t="n">
        <v>2.316</v>
      </c>
      <c r="S607" s="40" t="n">
        <v>1.736</v>
      </c>
      <c r="T607" s="38" t="s">
        <v>233</v>
      </c>
      <c r="V607" s="41" t="n">
        <f aca="false">I607-$H607</f>
        <v>0.085</v>
      </c>
      <c r="W607" s="41" t="n">
        <f aca="false">J607-$H607</f>
        <v>-0.0800000000000001</v>
      </c>
      <c r="X607" s="41" t="n">
        <f aca="false">K607-$H607</f>
        <v>-0.11</v>
      </c>
      <c r="Y607" s="41" t="n">
        <f aca="false">L607-$H607</f>
        <v>-0.1</v>
      </c>
      <c r="Z607" s="41" t="n">
        <f aca="false">M607-$H607</f>
        <v>-0.0575000000000001</v>
      </c>
      <c r="AA607" s="41" t="n">
        <f aca="false">N607-$H607</f>
        <v>-0.01</v>
      </c>
      <c r="AB607" s="41" t="n">
        <f aca="false">O607-$H607</f>
        <v>0.14</v>
      </c>
      <c r="AC607" s="41" t="n">
        <f aca="false">P607-$H607</f>
        <v>0.075</v>
      </c>
      <c r="AD607" s="41" t="n">
        <f aca="false">Q607-$H607</f>
        <v>0.1075</v>
      </c>
      <c r="AE607" s="41" t="n">
        <f aca="false">R607-$H607</f>
        <v>0.52</v>
      </c>
      <c r="AF607" s="41" t="n">
        <f aca="false">S607-$H607</f>
        <v>-0.0600000000000001</v>
      </c>
      <c r="AG607" s="41"/>
    </row>
    <row r="608" customFormat="false" ht="12.75" hidden="false" customHeight="false" outlineLevel="0" collapsed="false">
      <c r="A608" s="39" t="n">
        <v>36179</v>
      </c>
      <c r="B608" s="40" t="s">
        <v>181</v>
      </c>
      <c r="C608" s="40" t="n">
        <f aca="false">IF(SWAPFIXED="FIXED",D608,D608-E608)</f>
        <v>0.14</v>
      </c>
      <c r="D608" s="40" t="n">
        <f aca="false">VLOOKUP($A608,SWAPLOOK,HLOOKUP(D$2,SWAPLOOK,2,FALSE()),FALSE())</f>
        <v>1.957</v>
      </c>
      <c r="E608" s="40" t="n">
        <f aca="false">VLOOKUP($A608,SWAPLOOK,HLOOKUP(E$2,SWAPLOOK,2,FALSE()),FALSE())</f>
        <v>1.817</v>
      </c>
      <c r="F608" s="40"/>
      <c r="G608" s="40"/>
      <c r="H608" s="40" t="n">
        <v>1.817</v>
      </c>
      <c r="I608" s="40" t="n">
        <v>1.9095</v>
      </c>
      <c r="J608" s="40" t="n">
        <v>1.747</v>
      </c>
      <c r="K608" s="40" t="n">
        <v>1.727</v>
      </c>
      <c r="L608" s="40" t="n">
        <v>1.727</v>
      </c>
      <c r="M608" s="40" t="n">
        <v>1.767</v>
      </c>
      <c r="N608" s="40" t="n">
        <v>1.8095</v>
      </c>
      <c r="O608" s="40" t="n">
        <v>1.957</v>
      </c>
      <c r="P608" s="40" t="n">
        <v>1.977</v>
      </c>
      <c r="Q608" s="40" t="n">
        <v>1.9245</v>
      </c>
      <c r="R608" s="40" t="n">
        <v>2.337</v>
      </c>
      <c r="S608" s="40" t="n">
        <v>1.762</v>
      </c>
      <c r="T608" s="38" t="s">
        <v>233</v>
      </c>
      <c r="V608" s="41" t="n">
        <f aca="false">I608-$H608</f>
        <v>0.0925</v>
      </c>
      <c r="W608" s="41" t="n">
        <f aca="false">J608-$H608</f>
        <v>-0.0700000000000001</v>
      </c>
      <c r="X608" s="41" t="n">
        <f aca="false">K608-$H608</f>
        <v>-0.0900000000000001</v>
      </c>
      <c r="Y608" s="41" t="n">
        <f aca="false">L608-$H608</f>
        <v>-0.0899999999999999</v>
      </c>
      <c r="Z608" s="41" t="n">
        <f aca="false">M608-$H608</f>
        <v>-0.05</v>
      </c>
      <c r="AA608" s="41" t="n">
        <f aca="false">N608-$H608</f>
        <v>-0.00750000000000006</v>
      </c>
      <c r="AB608" s="41" t="n">
        <f aca="false">O608-$H608</f>
        <v>0.14</v>
      </c>
      <c r="AC608" s="41" t="n">
        <f aca="false">P608-$H608</f>
        <v>0.16</v>
      </c>
      <c r="AD608" s="41" t="n">
        <f aca="false">Q608-$H608</f>
        <v>0.1075</v>
      </c>
      <c r="AE608" s="41" t="n">
        <f aca="false">R608-$H608</f>
        <v>0.52</v>
      </c>
      <c r="AF608" s="41" t="n">
        <f aca="false">S608-$H608</f>
        <v>-0.0549999999999999</v>
      </c>
      <c r="AG608" s="41"/>
    </row>
    <row r="609" customFormat="false" ht="12.75" hidden="false" customHeight="false" outlineLevel="0" collapsed="false">
      <c r="A609" s="39" t="n">
        <v>36180</v>
      </c>
      <c r="B609" s="40" t="s">
        <v>181</v>
      </c>
      <c r="C609" s="40" t="n">
        <f aca="false">IF(SWAPFIXED="FIXED",D609,D609-E609)</f>
        <v>0.15</v>
      </c>
      <c r="D609" s="40" t="n">
        <f aca="false">VLOOKUP($A609,SWAPLOOK,HLOOKUP(D$2,SWAPLOOK,2,FALSE()),FALSE())</f>
        <v>1.977</v>
      </c>
      <c r="E609" s="40" t="n">
        <f aca="false">VLOOKUP($A609,SWAPLOOK,HLOOKUP(E$2,SWAPLOOK,2,FALSE()),FALSE())</f>
        <v>1.827</v>
      </c>
      <c r="F609" s="40"/>
      <c r="G609" s="40"/>
      <c r="H609" s="40" t="n">
        <v>1.827</v>
      </c>
      <c r="I609" s="40" t="n">
        <v>1.9195</v>
      </c>
      <c r="J609" s="40" t="n">
        <v>1.757</v>
      </c>
      <c r="K609" s="40" t="n">
        <v>1.747</v>
      </c>
      <c r="L609" s="40" t="n">
        <v>1.752</v>
      </c>
      <c r="M609" s="40" t="n">
        <v>1.777</v>
      </c>
      <c r="N609" s="40" t="n">
        <v>1.8195</v>
      </c>
      <c r="O609" s="40" t="n">
        <v>1.977</v>
      </c>
      <c r="P609" s="40" t="n">
        <v>2.077</v>
      </c>
      <c r="Q609" s="40" t="n">
        <v>1.9395</v>
      </c>
      <c r="R609" s="40" t="n">
        <v>2.337</v>
      </c>
      <c r="S609" s="40" t="n">
        <v>1.772</v>
      </c>
      <c r="T609" s="38" t="s">
        <v>233</v>
      </c>
      <c r="V609" s="41" t="n">
        <f aca="false">I609-$H609</f>
        <v>0.0925</v>
      </c>
      <c r="W609" s="41" t="n">
        <f aca="false">J609-$H609</f>
        <v>-0.0700000000000001</v>
      </c>
      <c r="X609" s="41" t="n">
        <f aca="false">K609-$H609</f>
        <v>-0.0800000000000001</v>
      </c>
      <c r="Y609" s="41" t="n">
        <f aca="false">L609-$H609</f>
        <v>-0.075</v>
      </c>
      <c r="Z609" s="41" t="n">
        <f aca="false">M609-$H609</f>
        <v>-0.05</v>
      </c>
      <c r="AA609" s="41" t="n">
        <f aca="false">N609-$H609</f>
        <v>-0.00750000000000006</v>
      </c>
      <c r="AB609" s="41" t="n">
        <f aca="false">O609-$H609</f>
        <v>0.15</v>
      </c>
      <c r="AC609" s="41" t="n">
        <f aca="false">P609-$H609</f>
        <v>0.25</v>
      </c>
      <c r="AD609" s="41" t="n">
        <f aca="false">Q609-$H609</f>
        <v>0.1125</v>
      </c>
      <c r="AE609" s="41" t="n">
        <f aca="false">R609-$H609</f>
        <v>0.51</v>
      </c>
      <c r="AF609" s="41" t="n">
        <f aca="false">S609-$H609</f>
        <v>-0.0549999999999999</v>
      </c>
      <c r="AG609" s="41"/>
    </row>
    <row r="610" customFormat="false" ht="12.75" hidden="false" customHeight="false" outlineLevel="0" collapsed="false">
      <c r="A610" s="39" t="n">
        <v>36181</v>
      </c>
      <c r="B610" s="40" t="s">
        <v>181</v>
      </c>
      <c r="C610" s="40" t="n">
        <f aca="false">IF(SWAPFIXED="FIXED",D610,D610-E610)</f>
        <v>0.12</v>
      </c>
      <c r="D610" s="40" t="n">
        <f aca="false">VLOOKUP($A610,SWAPLOOK,HLOOKUP(D$2,SWAPLOOK,2,FALSE()),FALSE())</f>
        <v>2.012</v>
      </c>
      <c r="E610" s="40" t="n">
        <f aca="false">VLOOKUP($A610,SWAPLOOK,HLOOKUP(E$2,SWAPLOOK,2,FALSE()),FALSE())</f>
        <v>1.892</v>
      </c>
      <c r="F610" s="40"/>
      <c r="G610" s="40"/>
      <c r="H610" s="40" t="n">
        <v>1.892</v>
      </c>
      <c r="I610" s="40" t="n">
        <v>1.987</v>
      </c>
      <c r="J610" s="40" t="n">
        <v>1.8145</v>
      </c>
      <c r="K610" s="40" t="n">
        <v>1.792</v>
      </c>
      <c r="L610" s="40" t="n">
        <v>1.797</v>
      </c>
      <c r="M610" s="40" t="n">
        <v>1.837</v>
      </c>
      <c r="N610" s="40" t="n">
        <v>1.882</v>
      </c>
      <c r="O610" s="40" t="n">
        <v>2.012</v>
      </c>
      <c r="P610" s="40" t="n">
        <v>2.082</v>
      </c>
      <c r="Q610" s="40" t="n">
        <v>1.9995</v>
      </c>
      <c r="R610" s="40" t="n">
        <v>2.417</v>
      </c>
      <c r="S610" s="40" t="n">
        <v>1.832</v>
      </c>
      <c r="T610" s="38" t="s">
        <v>233</v>
      </c>
      <c r="V610" s="41" t="n">
        <f aca="false">I610-$H610</f>
        <v>0.095</v>
      </c>
      <c r="W610" s="41" t="n">
        <f aca="false">J610-$H610</f>
        <v>-0.0774999999999999</v>
      </c>
      <c r="X610" s="41" t="n">
        <f aca="false">K610-$H610</f>
        <v>-0.1</v>
      </c>
      <c r="Y610" s="41" t="n">
        <f aca="false">L610-$H610</f>
        <v>-0.095</v>
      </c>
      <c r="Z610" s="41" t="n">
        <f aca="false">M610-$H610</f>
        <v>-0.0549999999999999</v>
      </c>
      <c r="AA610" s="41" t="n">
        <f aca="false">N610-$H610</f>
        <v>-0.01</v>
      </c>
      <c r="AB610" s="41" t="n">
        <f aca="false">O610-$H610</f>
        <v>0.12</v>
      </c>
      <c r="AC610" s="41" t="n">
        <f aca="false">P610-$H610</f>
        <v>0.19</v>
      </c>
      <c r="AD610" s="41" t="n">
        <f aca="false">Q610-$H610</f>
        <v>0.1075</v>
      </c>
      <c r="AE610" s="41" t="n">
        <f aca="false">R610-$H610</f>
        <v>0.525</v>
      </c>
      <c r="AF610" s="41" t="n">
        <f aca="false">S610-$H610</f>
        <v>-0.0600000000000001</v>
      </c>
      <c r="AG610" s="41"/>
    </row>
    <row r="611" customFormat="false" ht="12.75" hidden="false" customHeight="false" outlineLevel="0" collapsed="false">
      <c r="A611" s="39" t="n">
        <v>36182</v>
      </c>
      <c r="B611" s="40" t="s">
        <v>181</v>
      </c>
      <c r="C611" s="40" t="n">
        <f aca="false">IF(SWAPFIXED="FIXED",D611,D611-E611)</f>
        <v>0.12</v>
      </c>
      <c r="D611" s="40" t="n">
        <f aca="false">VLOOKUP($A611,SWAPLOOK,HLOOKUP(D$2,SWAPLOOK,2,FALSE()),FALSE())</f>
        <v>1.898</v>
      </c>
      <c r="E611" s="40" t="n">
        <f aca="false">VLOOKUP($A611,SWAPLOOK,HLOOKUP(E$2,SWAPLOOK,2,FALSE()),FALSE())</f>
        <v>1.778</v>
      </c>
      <c r="F611" s="40"/>
      <c r="G611" s="40"/>
      <c r="H611" s="40" t="n">
        <v>1.778</v>
      </c>
      <c r="I611" s="40" t="n">
        <v>1.8705</v>
      </c>
      <c r="J611" s="40" t="n">
        <v>1.708</v>
      </c>
      <c r="K611" s="40" t="n">
        <v>1.693</v>
      </c>
      <c r="L611" s="40" t="n">
        <v>1.693</v>
      </c>
      <c r="M611" s="40" t="n">
        <v>1.7255</v>
      </c>
      <c r="N611" s="40" t="n">
        <v>1.7705</v>
      </c>
      <c r="O611" s="40" t="n">
        <v>1.898</v>
      </c>
      <c r="P611" s="40" t="n">
        <v>1.908</v>
      </c>
      <c r="Q611" s="40" t="n">
        <v>1.9005</v>
      </c>
      <c r="R611" s="40" t="n">
        <v>2.283</v>
      </c>
      <c r="S611" s="40" t="n">
        <v>1.728</v>
      </c>
      <c r="T611" s="38" t="s">
        <v>233</v>
      </c>
      <c r="V611" s="41" t="n">
        <f aca="false">I611-$H611</f>
        <v>0.0925</v>
      </c>
      <c r="W611" s="41" t="n">
        <f aca="false">J611-$H611</f>
        <v>-0.0700000000000001</v>
      </c>
      <c r="X611" s="41" t="n">
        <f aca="false">K611-$H611</f>
        <v>-0.085</v>
      </c>
      <c r="Y611" s="41" t="n">
        <f aca="false">L611-$H611</f>
        <v>-0.085</v>
      </c>
      <c r="Z611" s="41" t="n">
        <f aca="false">M611-$H611</f>
        <v>-0.0525</v>
      </c>
      <c r="AA611" s="41" t="n">
        <f aca="false">N611-$H611</f>
        <v>-0.00750000000000006</v>
      </c>
      <c r="AB611" s="41" t="n">
        <f aca="false">O611-$H611</f>
        <v>0.12</v>
      </c>
      <c r="AC611" s="41" t="n">
        <f aca="false">P611-$H611</f>
        <v>0.13</v>
      </c>
      <c r="AD611" s="41" t="n">
        <f aca="false">Q611-$H611</f>
        <v>0.1225</v>
      </c>
      <c r="AE611" s="41" t="n">
        <f aca="false">R611-$H611</f>
        <v>0.505</v>
      </c>
      <c r="AF611" s="41" t="n">
        <f aca="false">S611-$H611</f>
        <v>-0.05</v>
      </c>
      <c r="AG611" s="41"/>
    </row>
    <row r="612" customFormat="false" ht="12.75" hidden="false" customHeight="false" outlineLevel="0" collapsed="false">
      <c r="A612" s="39" t="n">
        <v>36185</v>
      </c>
      <c r="B612" s="40" t="s">
        <v>181</v>
      </c>
      <c r="C612" s="40" t="n">
        <f aca="false">IF(SWAPFIXED="FIXED",D612,D612-E612)</f>
        <v>0.13</v>
      </c>
      <c r="D612" s="40" t="n">
        <f aca="false">VLOOKUP($A612,SWAPLOOK,HLOOKUP(D$2,SWAPLOOK,2,FALSE()),FALSE())</f>
        <v>1.844</v>
      </c>
      <c r="E612" s="40" t="n">
        <f aca="false">VLOOKUP($A612,SWAPLOOK,HLOOKUP(E$2,SWAPLOOK,2,FALSE()),FALSE())</f>
        <v>1.714</v>
      </c>
      <c r="F612" s="40"/>
      <c r="G612" s="40"/>
      <c r="H612" s="40" t="n">
        <v>1.714</v>
      </c>
      <c r="I612" s="40" t="n">
        <v>1.809</v>
      </c>
      <c r="J612" s="40" t="n">
        <v>1.644</v>
      </c>
      <c r="K612" s="40" t="n">
        <v>1.624</v>
      </c>
      <c r="L612" s="40" t="n">
        <v>1.629</v>
      </c>
      <c r="M612" s="40" t="n">
        <v>1.674</v>
      </c>
      <c r="N612" s="40" t="n">
        <v>1.7165</v>
      </c>
      <c r="O612" s="40" t="n">
        <v>1.844</v>
      </c>
      <c r="P612" s="40" t="n">
        <v>1.819</v>
      </c>
      <c r="Q612" s="40" t="n">
        <v>1.8365</v>
      </c>
      <c r="R612" s="40" t="n">
        <v>2.194</v>
      </c>
      <c r="S612" s="40" t="n">
        <v>1.669</v>
      </c>
      <c r="T612" s="38" t="s">
        <v>233</v>
      </c>
      <c r="V612" s="41" t="n">
        <f aca="false">I612-$H612</f>
        <v>0.095</v>
      </c>
      <c r="W612" s="41" t="n">
        <f aca="false">J612-$H612</f>
        <v>-0.0700000000000001</v>
      </c>
      <c r="X612" s="41" t="n">
        <f aca="false">K612-$H612</f>
        <v>-0.0900000000000001</v>
      </c>
      <c r="Y612" s="41" t="n">
        <f aca="false">L612-$H612</f>
        <v>-0.085</v>
      </c>
      <c r="Z612" s="41" t="n">
        <f aca="false">M612-$H612</f>
        <v>-0.04</v>
      </c>
      <c r="AA612" s="41" t="n">
        <f aca="false">N612-$H612</f>
        <v>0.00249999999999995</v>
      </c>
      <c r="AB612" s="41" t="n">
        <f aca="false">O612-$H612</f>
        <v>0.13</v>
      </c>
      <c r="AC612" s="41" t="n">
        <f aca="false">P612-$H612</f>
        <v>0.105</v>
      </c>
      <c r="AD612" s="41" t="n">
        <f aca="false">Q612-$H612</f>
        <v>0.1225</v>
      </c>
      <c r="AE612" s="41" t="n">
        <f aca="false">R612-$H612</f>
        <v>0.48</v>
      </c>
      <c r="AF612" s="41" t="n">
        <f aca="false">S612-$H612</f>
        <v>-0.0449999999999999</v>
      </c>
      <c r="AG612" s="41"/>
    </row>
    <row r="613" customFormat="false" ht="12.75" hidden="false" customHeight="false" outlineLevel="0" collapsed="false">
      <c r="A613" s="39" t="n">
        <v>36186</v>
      </c>
      <c r="B613" s="40" t="s">
        <v>181</v>
      </c>
      <c r="C613" s="40" t="n">
        <f aca="false">IF(SWAPFIXED="FIXED",D613,D613-E613)</f>
        <v>0.11</v>
      </c>
      <c r="D613" s="40" t="n">
        <f aca="false">VLOOKUP($A613,SWAPLOOK,HLOOKUP(D$2,SWAPLOOK,2,FALSE()),FALSE())</f>
        <v>1.824</v>
      </c>
      <c r="E613" s="40" t="n">
        <f aca="false">VLOOKUP($A613,SWAPLOOK,HLOOKUP(E$2,SWAPLOOK,2,FALSE()),FALSE())</f>
        <v>1.714</v>
      </c>
      <c r="F613" s="40"/>
      <c r="G613" s="40"/>
      <c r="H613" s="40" t="n">
        <v>1.714</v>
      </c>
      <c r="I613" s="40" t="n">
        <v>1.8265</v>
      </c>
      <c r="J613" s="40" t="n">
        <v>1.634</v>
      </c>
      <c r="K613" s="40" t="n">
        <v>1.614</v>
      </c>
      <c r="L613" s="40" t="n">
        <v>1.619</v>
      </c>
      <c r="M613" s="40" t="n">
        <v>1.679</v>
      </c>
      <c r="N613" s="40" t="n">
        <v>1.719</v>
      </c>
      <c r="O613" s="40" t="n">
        <v>1.824</v>
      </c>
      <c r="P613" s="40" t="n">
        <v>1.764</v>
      </c>
      <c r="Q613" s="40" t="n">
        <v>1.834</v>
      </c>
      <c r="R613" s="40" t="n">
        <v>2.194</v>
      </c>
      <c r="S613" s="40" t="n">
        <v>1.664</v>
      </c>
      <c r="T613" s="38" t="s">
        <v>233</v>
      </c>
      <c r="V613" s="41" t="n">
        <f aca="false">I613-$H613</f>
        <v>0.1125</v>
      </c>
      <c r="W613" s="41" t="n">
        <f aca="false">J613-$H613</f>
        <v>-0.0800000000000001</v>
      </c>
      <c r="X613" s="41" t="n">
        <f aca="false">K613-$H613</f>
        <v>-0.1</v>
      </c>
      <c r="Y613" s="41" t="n">
        <f aca="false">L613-$H613</f>
        <v>-0.095</v>
      </c>
      <c r="Z613" s="41" t="n">
        <f aca="false">M613-$H613</f>
        <v>-0.0349999999999999</v>
      </c>
      <c r="AA613" s="41" t="n">
        <f aca="false">N613-$H613</f>
        <v>0.00499999999999989</v>
      </c>
      <c r="AB613" s="41" t="n">
        <f aca="false">O613-$H613</f>
        <v>0.11</v>
      </c>
      <c r="AC613" s="41" t="n">
        <f aca="false">P613-$H613</f>
        <v>0.05</v>
      </c>
      <c r="AD613" s="41" t="n">
        <f aca="false">Q613-$H613</f>
        <v>0.12</v>
      </c>
      <c r="AE613" s="41" t="n">
        <f aca="false">R613-$H613</f>
        <v>0.48</v>
      </c>
      <c r="AF613" s="41" t="n">
        <f aca="false">S613-$H613</f>
        <v>-0.05</v>
      </c>
      <c r="AG613" s="41"/>
    </row>
    <row r="614" customFormat="false" ht="12.75" hidden="false" customHeight="false" outlineLevel="0" collapsed="false">
      <c r="A614" s="39" t="n">
        <v>36187</v>
      </c>
      <c r="B614" s="40" t="s">
        <v>181</v>
      </c>
      <c r="C614" s="40" t="n">
        <f aca="false">IF(SWAPFIXED="FIXED",D614,D614-E614)</f>
        <v>0.0600000000000001</v>
      </c>
      <c r="D614" s="40" t="n">
        <f aca="false">VLOOKUP($A614,SWAPLOOK,HLOOKUP(D$2,SWAPLOOK,2,FALSE()),FALSE())</f>
        <v>1.87</v>
      </c>
      <c r="E614" s="40" t="n">
        <f aca="false">VLOOKUP($A614,SWAPLOOK,HLOOKUP(E$2,SWAPLOOK,2,FALSE()),FALSE())</f>
        <v>1.81</v>
      </c>
      <c r="F614" s="40"/>
      <c r="G614" s="40" t="n">
        <v>1</v>
      </c>
      <c r="H614" s="40" t="n">
        <v>1.81</v>
      </c>
      <c r="I614" s="40" t="n">
        <v>1.9225</v>
      </c>
      <c r="J614" s="40" t="n">
        <v>1.685</v>
      </c>
      <c r="K614" s="40" t="n">
        <v>1.665</v>
      </c>
      <c r="L614" s="40" t="n">
        <v>1.62</v>
      </c>
      <c r="M614" s="40" t="n">
        <v>1.7725</v>
      </c>
      <c r="N614" s="40" t="n">
        <v>1.78</v>
      </c>
      <c r="O614" s="40" t="n">
        <v>1.87</v>
      </c>
      <c r="P614" s="40" t="n">
        <v>1.785</v>
      </c>
      <c r="Q614" s="40" t="n">
        <v>1.93</v>
      </c>
      <c r="R614" s="40" t="n">
        <v>2.3</v>
      </c>
      <c r="S614" s="40" t="n">
        <v>1.77</v>
      </c>
      <c r="T614" s="38" t="s">
        <v>233</v>
      </c>
      <c r="V614" s="41" t="n">
        <f aca="false">I614-$H614</f>
        <v>0.1125</v>
      </c>
      <c r="W614" s="41" t="n">
        <f aca="false">J614-$H614</f>
        <v>-0.125</v>
      </c>
      <c r="X614" s="41" t="n">
        <f aca="false">K614-$H614</f>
        <v>-0.145</v>
      </c>
      <c r="Y614" s="41" t="n">
        <f aca="false">L614-$H614</f>
        <v>-0.19</v>
      </c>
      <c r="Z614" s="41" t="n">
        <f aca="false">M614-$H614</f>
        <v>-0.0375000000000001</v>
      </c>
      <c r="AA614" s="41" t="n">
        <f aca="false">N614-$H614</f>
        <v>-0.03</v>
      </c>
      <c r="AB614" s="41" t="n">
        <f aca="false">O614-$H614</f>
        <v>0.0600000000000001</v>
      </c>
      <c r="AC614" s="41" t="n">
        <f aca="false">P614-$H614</f>
        <v>-0.0250000000000001</v>
      </c>
      <c r="AD614" s="41" t="n">
        <f aca="false">Q614-$H614</f>
        <v>0.12</v>
      </c>
      <c r="AE614" s="41" t="n">
        <f aca="false">R614-$H614</f>
        <v>0.49</v>
      </c>
      <c r="AF614" s="41" t="n">
        <f aca="false">S614-$H614</f>
        <v>-0.04</v>
      </c>
      <c r="AG614" s="41"/>
    </row>
    <row r="615" customFormat="false" ht="12.75" hidden="false" customHeight="false" outlineLevel="0" collapsed="false">
      <c r="A615" s="39" t="n">
        <v>36188</v>
      </c>
      <c r="B615" s="40" t="s">
        <v>182</v>
      </c>
      <c r="C615" s="40" t="n">
        <f aca="false">IF(SWAPFIXED="FIXED",D615,D615-E615)</f>
        <v>0.0599999999999998</v>
      </c>
      <c r="D615" s="40" t="n">
        <f aca="false">VLOOKUP($A615,SWAPLOOK,HLOOKUP(D$2,SWAPLOOK,2,FALSE()),FALSE())</f>
        <v>1.92</v>
      </c>
      <c r="E615" s="40" t="n">
        <f aca="false">VLOOKUP($A615,SWAPLOOK,HLOOKUP(E$2,SWAPLOOK,2,FALSE()),FALSE())</f>
        <v>1.86</v>
      </c>
      <c r="F615" s="40"/>
      <c r="G615" s="40"/>
      <c r="H615" s="40" t="n">
        <v>1.86</v>
      </c>
      <c r="I615" s="40" t="n">
        <v>1.93</v>
      </c>
      <c r="J615" s="40" t="n">
        <v>1.735</v>
      </c>
      <c r="K615" s="40" t="n">
        <v>1.715</v>
      </c>
      <c r="L615" s="40" t="n">
        <v>1.67</v>
      </c>
      <c r="M615" s="40" t="n">
        <v>1.8</v>
      </c>
      <c r="N615" s="40" t="n">
        <v>1.83</v>
      </c>
      <c r="O615" s="40" t="n">
        <v>1.92</v>
      </c>
      <c r="P615" s="40" t="n">
        <v>1.835</v>
      </c>
      <c r="Q615" s="40" t="n">
        <v>1.95</v>
      </c>
      <c r="R615" s="40" t="n">
        <v>2.47</v>
      </c>
      <c r="S615" s="40" t="n">
        <v>1.82</v>
      </c>
      <c r="T615" s="38" t="s">
        <v>233</v>
      </c>
      <c r="V615" s="41" t="n">
        <f aca="false">I615-$H615</f>
        <v>0.0699999999999998</v>
      </c>
      <c r="W615" s="41" t="n">
        <f aca="false">J615-$H615</f>
        <v>-0.125</v>
      </c>
      <c r="X615" s="41" t="n">
        <f aca="false">K615-$H615</f>
        <v>-0.145</v>
      </c>
      <c r="Y615" s="41" t="n">
        <f aca="false">L615-$H615</f>
        <v>-0.19</v>
      </c>
      <c r="Z615" s="41" t="n">
        <f aca="false">M615-$H615</f>
        <v>-0.0600000000000001</v>
      </c>
      <c r="AA615" s="41" t="n">
        <f aca="false">N615-$H615</f>
        <v>-0.03</v>
      </c>
      <c r="AB615" s="41" t="n">
        <f aca="false">O615-$H615</f>
        <v>0.0599999999999998</v>
      </c>
      <c r="AC615" s="41" t="n">
        <f aca="false">P615-$H615</f>
        <v>-0.0250000000000001</v>
      </c>
      <c r="AD615" s="41" t="n">
        <f aca="false">Q615-$H615</f>
        <v>0.0899999999999999</v>
      </c>
      <c r="AE615" s="41" t="n">
        <f aca="false">R615-$H615</f>
        <v>0.61</v>
      </c>
      <c r="AF615" s="41" t="n">
        <f aca="false">S615-$H615</f>
        <v>-0.04</v>
      </c>
      <c r="AG615" s="41"/>
    </row>
    <row r="616" customFormat="false" ht="12.75" hidden="false" customHeight="false" outlineLevel="0" collapsed="false">
      <c r="A616" s="39" t="n">
        <v>36189</v>
      </c>
      <c r="B616" s="40" t="s">
        <v>182</v>
      </c>
      <c r="C616" s="40" t="n">
        <f aca="false">IF(SWAPFIXED="FIXED",D616,D616-E616)</f>
        <v>0.0600000000000001</v>
      </c>
      <c r="D616" s="40" t="n">
        <f aca="false">VLOOKUP($A616,SWAPLOOK,HLOOKUP(D$2,SWAPLOOK,2,FALSE()),FALSE())</f>
        <v>1.837</v>
      </c>
      <c r="E616" s="40" t="n">
        <f aca="false">VLOOKUP($A616,SWAPLOOK,HLOOKUP(E$2,SWAPLOOK,2,FALSE()),FALSE())</f>
        <v>1.777</v>
      </c>
      <c r="F616" s="40"/>
      <c r="G616" s="40"/>
      <c r="H616" s="40" t="n">
        <v>1.777</v>
      </c>
      <c r="I616" s="40" t="n">
        <v>1.847</v>
      </c>
      <c r="J616" s="40" t="n">
        <v>1.652</v>
      </c>
      <c r="K616" s="40" t="n">
        <v>1.632</v>
      </c>
      <c r="L616" s="40" t="n">
        <v>1.587</v>
      </c>
      <c r="M616" s="40" t="n">
        <v>1.717</v>
      </c>
      <c r="N616" s="40" t="n">
        <v>1.752</v>
      </c>
      <c r="O616" s="40" t="n">
        <v>1.837</v>
      </c>
      <c r="P616" s="40" t="n">
        <v>1.752</v>
      </c>
      <c r="Q616" s="40" t="n">
        <v>1.867</v>
      </c>
      <c r="R616" s="40" t="n">
        <v>2.327</v>
      </c>
      <c r="S616" s="40" t="n">
        <v>1.737</v>
      </c>
      <c r="T616" s="38" t="s">
        <v>233</v>
      </c>
      <c r="V616" s="41" t="n">
        <f aca="false">I616-$H616</f>
        <v>0.0699999999999998</v>
      </c>
      <c r="W616" s="41" t="n">
        <f aca="false">J616-$H616</f>
        <v>-0.125</v>
      </c>
      <c r="X616" s="41" t="n">
        <f aca="false">K616-$H616</f>
        <v>-0.145</v>
      </c>
      <c r="Y616" s="41" t="n">
        <f aca="false">L616-$H616</f>
        <v>-0.19</v>
      </c>
      <c r="Z616" s="41" t="n">
        <f aca="false">M616-$H616</f>
        <v>-0.0600000000000001</v>
      </c>
      <c r="AA616" s="41" t="n">
        <f aca="false">N616-$H616</f>
        <v>-0.0250000000000001</v>
      </c>
      <c r="AB616" s="41" t="n">
        <f aca="false">O616-$H616</f>
        <v>0.0600000000000001</v>
      </c>
      <c r="AC616" s="41" t="n">
        <f aca="false">P616-$H616</f>
        <v>-0.0250000000000001</v>
      </c>
      <c r="AD616" s="41" t="n">
        <f aca="false">Q616-$H616</f>
        <v>0.0899999999999999</v>
      </c>
      <c r="AE616" s="41" t="n">
        <f aca="false">R616-$H616</f>
        <v>0.55</v>
      </c>
      <c r="AF616" s="41" t="n">
        <f aca="false">S616-$H616</f>
        <v>-0.04</v>
      </c>
      <c r="AG616" s="41"/>
    </row>
    <row r="617" customFormat="false" ht="12.75" hidden="false" customHeight="false" outlineLevel="0" collapsed="false">
      <c r="A617" s="39" t="n">
        <v>36192</v>
      </c>
      <c r="B617" s="40" t="s">
        <v>182</v>
      </c>
      <c r="C617" s="40" t="n">
        <f aca="false">IF(SWAPFIXED="FIXED",D617,D617-E617)</f>
        <v>0.0600000000000001</v>
      </c>
      <c r="D617" s="40" t="n">
        <f aca="false">VLOOKUP($A617,SWAPLOOK,HLOOKUP(D$2,SWAPLOOK,2,FALSE()),FALSE())</f>
        <v>1.804</v>
      </c>
      <c r="E617" s="40" t="n">
        <f aca="false">VLOOKUP($A617,SWAPLOOK,HLOOKUP(E$2,SWAPLOOK,2,FALSE()),FALSE())</f>
        <v>1.744</v>
      </c>
      <c r="F617" s="40"/>
      <c r="G617" s="40"/>
      <c r="H617" s="40" t="n">
        <v>1.744</v>
      </c>
      <c r="I617" s="40" t="n">
        <v>1.824</v>
      </c>
      <c r="J617" s="40" t="n">
        <v>1.629</v>
      </c>
      <c r="K617" s="40" t="n">
        <v>1.599</v>
      </c>
      <c r="L617" s="40" t="n">
        <v>1.539</v>
      </c>
      <c r="M617" s="40" t="n">
        <v>1.6865</v>
      </c>
      <c r="N617" s="40" t="n">
        <v>1.729</v>
      </c>
      <c r="O617" s="40" t="n">
        <v>1.804</v>
      </c>
      <c r="P617" s="40" t="n">
        <v>1.719</v>
      </c>
      <c r="Q617" s="40" t="n">
        <v>1.874</v>
      </c>
      <c r="R617" s="40" t="n">
        <v>2.114</v>
      </c>
      <c r="S617" s="40" t="n">
        <v>1.794</v>
      </c>
      <c r="T617" s="38" t="s">
        <v>233</v>
      </c>
      <c r="V617" s="41" t="n">
        <f aca="false">I617-$H617</f>
        <v>0.0800000000000001</v>
      </c>
      <c r="W617" s="41" t="n">
        <f aca="false">J617-$H617</f>
        <v>-0.115</v>
      </c>
      <c r="X617" s="41" t="n">
        <f aca="false">K617-$H617</f>
        <v>-0.145</v>
      </c>
      <c r="Y617" s="41" t="n">
        <f aca="false">L617-$H617</f>
        <v>-0.205</v>
      </c>
      <c r="Z617" s="41" t="n">
        <f aca="false">M617-$H617</f>
        <v>-0.0575000000000001</v>
      </c>
      <c r="AA617" s="41" t="n">
        <f aca="false">N617-$H617</f>
        <v>-0.0149999999999999</v>
      </c>
      <c r="AB617" s="41" t="n">
        <f aca="false">O617-$H617</f>
        <v>0.0600000000000001</v>
      </c>
      <c r="AC617" s="41" t="n">
        <f aca="false">P617-$H617</f>
        <v>-0.0249999999999999</v>
      </c>
      <c r="AD617" s="41" t="n">
        <f aca="false">Q617-$H617</f>
        <v>0.13</v>
      </c>
      <c r="AE617" s="41" t="n">
        <f aca="false">R617-$H617</f>
        <v>0.37</v>
      </c>
      <c r="AF617" s="41" t="n">
        <f aca="false">S617-$H617</f>
        <v>0.05</v>
      </c>
      <c r="AG617" s="41"/>
    </row>
    <row r="618" customFormat="false" ht="12.75" hidden="false" customHeight="false" outlineLevel="0" collapsed="false">
      <c r="A618" s="39" t="n">
        <v>36193</v>
      </c>
      <c r="B618" s="40" t="s">
        <v>182</v>
      </c>
      <c r="C618" s="40" t="n">
        <f aca="false">IF(SWAPFIXED="FIXED",D618,D618-E618)</f>
        <v>0.0549999999999999</v>
      </c>
      <c r="D618" s="40" t="n">
        <f aca="false">VLOOKUP($A618,SWAPLOOK,HLOOKUP(D$2,SWAPLOOK,2,FALSE()),FALSE())</f>
        <v>1.873</v>
      </c>
      <c r="E618" s="40" t="n">
        <f aca="false">VLOOKUP($A618,SWAPLOOK,HLOOKUP(E$2,SWAPLOOK,2,FALSE()),FALSE())</f>
        <v>1.818</v>
      </c>
      <c r="F618" s="40"/>
      <c r="G618" s="40"/>
      <c r="H618" s="40" t="n">
        <v>1.818</v>
      </c>
      <c r="I618" s="40" t="n">
        <v>1.8955</v>
      </c>
      <c r="J618" s="40" t="n">
        <v>1.703</v>
      </c>
      <c r="K618" s="40" t="n">
        <v>1.658</v>
      </c>
      <c r="L618" s="40" t="n">
        <v>1.593</v>
      </c>
      <c r="M618" s="40" t="n">
        <v>1.7605</v>
      </c>
      <c r="N618" s="40" t="n">
        <v>1.8055</v>
      </c>
      <c r="O618" s="40" t="n">
        <v>1.873</v>
      </c>
      <c r="P618" s="40" t="n">
        <v>1.568</v>
      </c>
      <c r="Q618" s="40" t="n">
        <v>1.948</v>
      </c>
      <c r="R618" s="40" t="n">
        <v>2.168</v>
      </c>
      <c r="S618" s="40" t="n">
        <v>1.763</v>
      </c>
      <c r="T618" s="38" t="s">
        <v>233</v>
      </c>
      <c r="V618" s="41" t="n">
        <f aca="false">I618-$H618</f>
        <v>0.0774999999999999</v>
      </c>
      <c r="W618" s="41" t="n">
        <f aca="false">J618-$H618</f>
        <v>-0.115</v>
      </c>
      <c r="X618" s="41" t="n">
        <f aca="false">K618-$H618</f>
        <v>-0.16</v>
      </c>
      <c r="Y618" s="41" t="n">
        <f aca="false">L618-$H618</f>
        <v>-0.225</v>
      </c>
      <c r="Z618" s="41" t="n">
        <f aca="false">M618-$H618</f>
        <v>-0.0575000000000001</v>
      </c>
      <c r="AA618" s="41" t="n">
        <f aca="false">N618-$H618</f>
        <v>-0.0125</v>
      </c>
      <c r="AB618" s="41" t="n">
        <f aca="false">O618-$H618</f>
        <v>0.0549999999999999</v>
      </c>
      <c r="AC618" s="41" t="n">
        <f aca="false">P618-$H618</f>
        <v>-0.25</v>
      </c>
      <c r="AD618" s="41" t="n">
        <f aca="false">Q618-$H618</f>
        <v>0.13</v>
      </c>
      <c r="AE618" s="41" t="n">
        <f aca="false">R618-$H618</f>
        <v>0.35</v>
      </c>
      <c r="AF618" s="41" t="n">
        <f aca="false">S618-$H618</f>
        <v>-0.0549999999999999</v>
      </c>
      <c r="AG618" s="41"/>
    </row>
    <row r="619" customFormat="false" ht="12.75" hidden="false" customHeight="false" outlineLevel="0" collapsed="false">
      <c r="A619" s="39" t="n">
        <v>36194</v>
      </c>
      <c r="B619" s="40" t="s">
        <v>182</v>
      </c>
      <c r="C619" s="40" t="n">
        <f aca="false">IF(SWAPFIXED="FIXED",D619,D619-E619)</f>
        <v>0.0550000000000002</v>
      </c>
      <c r="D619" s="40" t="n">
        <f aca="false">VLOOKUP($A619,SWAPLOOK,HLOOKUP(D$2,SWAPLOOK,2,FALSE()),FALSE())</f>
        <v>1.82</v>
      </c>
      <c r="E619" s="40" t="n">
        <f aca="false">VLOOKUP($A619,SWAPLOOK,HLOOKUP(E$2,SWAPLOOK,2,FALSE()),FALSE())</f>
        <v>1.765</v>
      </c>
      <c r="F619" s="40"/>
      <c r="G619" s="40"/>
      <c r="H619" s="40" t="n">
        <v>1.765</v>
      </c>
      <c r="I619" s="40" t="n">
        <v>1.84</v>
      </c>
      <c r="J619" s="40" t="n">
        <v>1.655</v>
      </c>
      <c r="K619" s="40" t="n">
        <v>1.615</v>
      </c>
      <c r="L619" s="40" t="n">
        <v>1.555</v>
      </c>
      <c r="M619" s="40" t="n">
        <v>1.71</v>
      </c>
      <c r="N619" s="40" t="n">
        <v>1.7525</v>
      </c>
      <c r="O619" s="40" t="n">
        <v>1.82</v>
      </c>
      <c r="P619" s="40" t="n">
        <v>1.54</v>
      </c>
      <c r="Q619" s="40" t="n">
        <v>1.89</v>
      </c>
      <c r="R619" s="40" t="n">
        <v>2.115</v>
      </c>
      <c r="S619" s="40" t="n">
        <v>1.71</v>
      </c>
      <c r="T619" s="38" t="s">
        <v>233</v>
      </c>
      <c r="V619" s="41" t="n">
        <f aca="false">I619-$H619</f>
        <v>0.0750000000000002</v>
      </c>
      <c r="W619" s="41" t="n">
        <f aca="false">J619-$H619</f>
        <v>-0.11</v>
      </c>
      <c r="X619" s="41" t="n">
        <f aca="false">K619-$H619</f>
        <v>-0.15</v>
      </c>
      <c r="Y619" s="41" t="n">
        <f aca="false">L619-$H619</f>
        <v>-0.21</v>
      </c>
      <c r="Z619" s="41" t="n">
        <f aca="false">M619-$H619</f>
        <v>-0.0549999999999999</v>
      </c>
      <c r="AA619" s="41" t="n">
        <f aca="false">N619-$H619</f>
        <v>-0.0125</v>
      </c>
      <c r="AB619" s="41" t="n">
        <f aca="false">O619-$H619</f>
        <v>0.0550000000000002</v>
      </c>
      <c r="AC619" s="41" t="n">
        <f aca="false">P619-$H619</f>
        <v>-0.225</v>
      </c>
      <c r="AD619" s="41" t="n">
        <f aca="false">Q619-$H619</f>
        <v>0.125</v>
      </c>
      <c r="AE619" s="41" t="n">
        <f aca="false">R619-$H619</f>
        <v>0.35</v>
      </c>
      <c r="AF619" s="41" t="n">
        <f aca="false">S619-$H619</f>
        <v>-0.0549999999999999</v>
      </c>
      <c r="AG619" s="41"/>
    </row>
    <row r="620" customFormat="false" ht="12.75" hidden="false" customHeight="false" outlineLevel="0" collapsed="false">
      <c r="A620" s="39" t="n">
        <v>36195</v>
      </c>
      <c r="B620" s="40" t="s">
        <v>182</v>
      </c>
      <c r="C620" s="40" t="n">
        <f aca="false">IF(SWAPFIXED="FIXED",D620,D620-E620)</f>
        <v>0.0549999999999999</v>
      </c>
      <c r="D620" s="40" t="n">
        <f aca="false">VLOOKUP($A620,SWAPLOOK,HLOOKUP(D$2,SWAPLOOK,2,FALSE()),FALSE())</f>
        <v>1.884</v>
      </c>
      <c r="E620" s="40" t="n">
        <f aca="false">VLOOKUP($A620,SWAPLOOK,HLOOKUP(E$2,SWAPLOOK,2,FALSE()),FALSE())</f>
        <v>1.829</v>
      </c>
      <c r="F620" s="40"/>
      <c r="G620" s="40"/>
      <c r="H620" s="40" t="n">
        <v>1.829</v>
      </c>
      <c r="I620" s="40" t="n">
        <v>1.904</v>
      </c>
      <c r="J620" s="40" t="n">
        <v>1.7115</v>
      </c>
      <c r="K620" s="40" t="n">
        <v>1.674</v>
      </c>
      <c r="L620" s="40" t="n">
        <v>1.609</v>
      </c>
      <c r="M620" s="40" t="n">
        <v>1.774</v>
      </c>
      <c r="N620" s="40" t="n">
        <v>1.819</v>
      </c>
      <c r="O620" s="40" t="n">
        <v>1.884</v>
      </c>
      <c r="P620" s="40" t="n">
        <v>1.579</v>
      </c>
      <c r="Q620" s="40" t="n">
        <v>1.959</v>
      </c>
      <c r="R620" s="40" t="n">
        <v>2.179</v>
      </c>
      <c r="S620" s="40" t="n">
        <v>1.774</v>
      </c>
      <c r="T620" s="38" t="s">
        <v>233</v>
      </c>
      <c r="V620" s="41" t="n">
        <f aca="false">I620-$H620</f>
        <v>0.075</v>
      </c>
      <c r="W620" s="41" t="n">
        <f aca="false">J620-$H620</f>
        <v>-0.1175</v>
      </c>
      <c r="X620" s="41" t="n">
        <f aca="false">K620-$H620</f>
        <v>-0.155</v>
      </c>
      <c r="Y620" s="41" t="n">
        <f aca="false">L620-$H620</f>
        <v>-0.22</v>
      </c>
      <c r="Z620" s="41" t="n">
        <f aca="false">M620-$H620</f>
        <v>-0.0549999999999999</v>
      </c>
      <c r="AA620" s="41" t="n">
        <f aca="false">N620-$H620</f>
        <v>-0.01</v>
      </c>
      <c r="AB620" s="41" t="n">
        <f aca="false">O620-$H620</f>
        <v>0.0549999999999999</v>
      </c>
      <c r="AC620" s="41" t="n">
        <f aca="false">P620-$H620</f>
        <v>-0.25</v>
      </c>
      <c r="AD620" s="41" t="n">
        <f aca="false">Q620-$H620</f>
        <v>0.13</v>
      </c>
      <c r="AE620" s="41" t="n">
        <f aca="false">R620-$H620</f>
        <v>0.35</v>
      </c>
      <c r="AF620" s="41" t="n">
        <f aca="false">S620-$H620</f>
        <v>-0.0549999999999999</v>
      </c>
      <c r="AG620" s="41"/>
    </row>
    <row r="621" customFormat="false" ht="12.75" hidden="false" customHeight="false" outlineLevel="0" collapsed="false">
      <c r="A621" s="39" t="n">
        <v>36196</v>
      </c>
      <c r="B621" s="40" t="s">
        <v>182</v>
      </c>
      <c r="C621" s="40" t="n">
        <f aca="false">IF(SWAPFIXED="FIXED",D621,D621-E621)</f>
        <v>0.0549999999999999</v>
      </c>
      <c r="D621" s="40" t="n">
        <f aca="false">VLOOKUP($A621,SWAPLOOK,HLOOKUP(D$2,SWAPLOOK,2,FALSE()),FALSE())</f>
        <v>1.855</v>
      </c>
      <c r="E621" s="40" t="n">
        <f aca="false">VLOOKUP($A621,SWAPLOOK,HLOOKUP(E$2,SWAPLOOK,2,FALSE()),FALSE())</f>
        <v>1.8</v>
      </c>
      <c r="F621" s="40"/>
      <c r="G621" s="40"/>
      <c r="H621" s="40" t="n">
        <v>1.8</v>
      </c>
      <c r="I621" s="40" t="n">
        <v>1.875</v>
      </c>
      <c r="J621" s="40" t="n">
        <v>1.685</v>
      </c>
      <c r="K621" s="40" t="n">
        <v>1.64</v>
      </c>
      <c r="L621" s="40" t="n">
        <v>1.575</v>
      </c>
      <c r="M621" s="40" t="n">
        <v>1.7425</v>
      </c>
      <c r="N621" s="40" t="n">
        <v>1.79</v>
      </c>
      <c r="O621" s="40" t="n">
        <v>1.855</v>
      </c>
      <c r="P621" s="40" t="n">
        <v>1.55</v>
      </c>
      <c r="Q621" s="40" t="n">
        <v>1.9275</v>
      </c>
      <c r="R621" s="40" t="n">
        <v>2.15</v>
      </c>
      <c r="S621" s="40" t="n">
        <v>1.745</v>
      </c>
      <c r="T621" s="38" t="s">
        <v>233</v>
      </c>
      <c r="V621" s="41" t="n">
        <f aca="false">I621-$H621</f>
        <v>0.075</v>
      </c>
      <c r="W621" s="41" t="n">
        <f aca="false">J621-$H621</f>
        <v>-0.115</v>
      </c>
      <c r="X621" s="41" t="n">
        <f aca="false">K621-$H621</f>
        <v>-0.16</v>
      </c>
      <c r="Y621" s="41" t="n">
        <f aca="false">L621-$H621</f>
        <v>-0.225</v>
      </c>
      <c r="Z621" s="41" t="n">
        <f aca="false">M621-$H621</f>
        <v>-0.0575000000000001</v>
      </c>
      <c r="AA621" s="41" t="n">
        <f aca="false">N621-$H621</f>
        <v>-0.01</v>
      </c>
      <c r="AB621" s="41" t="n">
        <f aca="false">O621-$H621</f>
        <v>0.0549999999999999</v>
      </c>
      <c r="AC621" s="41" t="n">
        <f aca="false">P621-$H621</f>
        <v>-0.25</v>
      </c>
      <c r="AD621" s="41" t="n">
        <f aca="false">Q621-$H621</f>
        <v>0.1275</v>
      </c>
      <c r="AE621" s="41" t="n">
        <f aca="false">R621-$H621</f>
        <v>0.35</v>
      </c>
      <c r="AF621" s="41" t="n">
        <f aca="false">S621-$H621</f>
        <v>-0.0549999999999999</v>
      </c>
      <c r="AG621" s="41"/>
    </row>
    <row r="622" customFormat="false" ht="12.75" hidden="false" customHeight="false" outlineLevel="0" collapsed="false">
      <c r="A622" s="39" t="n">
        <v>36199</v>
      </c>
      <c r="B622" s="40" t="s">
        <v>182</v>
      </c>
      <c r="C622" s="40" t="n">
        <f aca="false">IF(SWAPFIXED="FIXED",D622,D622-E622)</f>
        <v>0.0549999999999999</v>
      </c>
      <c r="D622" s="40" t="n">
        <f aca="false">VLOOKUP($A622,SWAPLOOK,HLOOKUP(D$2,SWAPLOOK,2,FALSE()),FALSE())</f>
        <v>1.873</v>
      </c>
      <c r="E622" s="40" t="n">
        <f aca="false">VLOOKUP($A622,SWAPLOOK,HLOOKUP(E$2,SWAPLOOK,2,FALSE()),FALSE())</f>
        <v>1.818</v>
      </c>
      <c r="F622" s="40"/>
      <c r="G622" s="40"/>
      <c r="H622" s="40" t="n">
        <v>1.818</v>
      </c>
      <c r="I622" s="40" t="n">
        <v>1.893</v>
      </c>
      <c r="J622" s="40" t="n">
        <v>1.7055</v>
      </c>
      <c r="K622" s="40" t="n">
        <v>1.6455</v>
      </c>
      <c r="L622" s="40" t="n">
        <v>1.593</v>
      </c>
      <c r="M622" s="40" t="n">
        <v>1.7605</v>
      </c>
      <c r="N622" s="40" t="n">
        <v>1.808</v>
      </c>
      <c r="O622" s="40" t="n">
        <v>1.873</v>
      </c>
      <c r="P622" s="40" t="n">
        <v>1.568</v>
      </c>
      <c r="Q622" s="40" t="n">
        <v>1.9455</v>
      </c>
      <c r="R622" s="40" t="n">
        <v>2.168</v>
      </c>
      <c r="S622" s="40" t="n">
        <v>1.7455</v>
      </c>
      <c r="T622" s="38" t="s">
        <v>233</v>
      </c>
      <c r="V622" s="41" t="n">
        <f aca="false">I622-$H622</f>
        <v>0.075</v>
      </c>
      <c r="W622" s="41" t="n">
        <f aca="false">J622-$H622</f>
        <v>-0.1125</v>
      </c>
      <c r="X622" s="41" t="n">
        <f aca="false">K622-$H622</f>
        <v>-0.1725</v>
      </c>
      <c r="Y622" s="41" t="n">
        <f aca="false">L622-$H622</f>
        <v>-0.225</v>
      </c>
      <c r="Z622" s="41" t="n">
        <f aca="false">M622-$H622</f>
        <v>-0.0575000000000001</v>
      </c>
      <c r="AA622" s="41" t="n">
        <f aca="false">N622-$H622</f>
        <v>-0.01</v>
      </c>
      <c r="AB622" s="41" t="n">
        <f aca="false">O622-$H622</f>
        <v>0.0549999999999999</v>
      </c>
      <c r="AC622" s="41" t="n">
        <f aca="false">P622-$H622</f>
        <v>-0.25</v>
      </c>
      <c r="AD622" s="41" t="n">
        <f aca="false">Q622-$H622</f>
        <v>0.1275</v>
      </c>
      <c r="AE622" s="41" t="n">
        <f aca="false">R622-$H622</f>
        <v>0.35</v>
      </c>
      <c r="AF622" s="41" t="n">
        <f aca="false">S622-$H622</f>
        <v>-0.0725</v>
      </c>
      <c r="AG622" s="41"/>
    </row>
    <row r="623" customFormat="false" ht="12.75" hidden="false" customHeight="false" outlineLevel="0" collapsed="false">
      <c r="A623" s="39" t="n">
        <v>36200</v>
      </c>
      <c r="B623" s="40" t="s">
        <v>182</v>
      </c>
      <c r="C623" s="40" t="n">
        <f aca="false">IF(SWAPFIXED="FIXED",D623,D623-E623)</f>
        <v>0.05</v>
      </c>
      <c r="D623" s="40" t="n">
        <f aca="false">VLOOKUP($A623,SWAPLOOK,HLOOKUP(D$2,SWAPLOOK,2,FALSE()),FALSE())</f>
        <v>1.888</v>
      </c>
      <c r="E623" s="40" t="n">
        <f aca="false">VLOOKUP($A623,SWAPLOOK,HLOOKUP(E$2,SWAPLOOK,2,FALSE()),FALSE())</f>
        <v>1.838</v>
      </c>
      <c r="F623" s="40"/>
      <c r="G623" s="40"/>
      <c r="H623" s="40" t="n">
        <v>1.838</v>
      </c>
      <c r="I623" s="40" t="n">
        <v>1.903</v>
      </c>
      <c r="J623" s="40" t="n">
        <v>1.718</v>
      </c>
      <c r="K623" s="40" t="n">
        <v>1.663</v>
      </c>
      <c r="L623" s="40" t="n">
        <v>1.618</v>
      </c>
      <c r="M623" s="40" t="n">
        <v>1.778</v>
      </c>
      <c r="N623" s="40" t="n">
        <v>1.8255</v>
      </c>
      <c r="O623" s="40" t="n">
        <v>1.888</v>
      </c>
      <c r="P623" s="40" t="n">
        <v>1.578</v>
      </c>
      <c r="Q623" s="40" t="n">
        <v>1.9655</v>
      </c>
      <c r="R623" s="40" t="n">
        <v>2.178</v>
      </c>
      <c r="S623" s="40" t="n">
        <v>1.783</v>
      </c>
      <c r="T623" s="38" t="s">
        <v>233</v>
      </c>
      <c r="V623" s="41" t="n">
        <f aca="false">I623-$H623</f>
        <v>0.065</v>
      </c>
      <c r="W623" s="41" t="n">
        <f aca="false">J623-$H623</f>
        <v>-0.12</v>
      </c>
      <c r="X623" s="41" t="n">
        <f aca="false">K623-$H623</f>
        <v>-0.175</v>
      </c>
      <c r="Y623" s="41" t="n">
        <f aca="false">L623-$H623</f>
        <v>-0.22</v>
      </c>
      <c r="Z623" s="41" t="n">
        <f aca="false">M623-$H623</f>
        <v>-0.0600000000000001</v>
      </c>
      <c r="AA623" s="41" t="n">
        <f aca="false">N623-$H623</f>
        <v>-0.0125</v>
      </c>
      <c r="AB623" s="41" t="n">
        <f aca="false">O623-$H623</f>
        <v>0.05</v>
      </c>
      <c r="AC623" s="41" t="n">
        <f aca="false">P623-$H623</f>
        <v>-0.26</v>
      </c>
      <c r="AD623" s="41" t="n">
        <f aca="false">Q623-$H623</f>
        <v>0.1275</v>
      </c>
      <c r="AE623" s="41" t="n">
        <f aca="false">R623-$H623</f>
        <v>0.34</v>
      </c>
      <c r="AF623" s="41" t="n">
        <f aca="false">S623-$H623</f>
        <v>-0.0549999999999999</v>
      </c>
      <c r="AG623" s="41"/>
    </row>
    <row r="624" customFormat="false" ht="12.75" hidden="false" customHeight="false" outlineLevel="0" collapsed="false">
      <c r="A624" s="39" t="n">
        <v>36201</v>
      </c>
      <c r="B624" s="40" t="s">
        <v>182</v>
      </c>
      <c r="C624" s="40" t="n">
        <f aca="false">IF(SWAPFIXED="FIXED",D624,D624-E624)</f>
        <v>0.05</v>
      </c>
      <c r="D624" s="40" t="n">
        <f aca="false">VLOOKUP($A624,SWAPLOOK,HLOOKUP(D$2,SWAPLOOK,2,FALSE()),FALSE())</f>
        <v>1.825</v>
      </c>
      <c r="E624" s="40" t="n">
        <f aca="false">VLOOKUP($A624,SWAPLOOK,HLOOKUP(E$2,SWAPLOOK,2,FALSE()),FALSE())</f>
        <v>1.775</v>
      </c>
      <c r="F624" s="40"/>
      <c r="G624" s="40"/>
      <c r="H624" s="40" t="n">
        <v>1.775</v>
      </c>
      <c r="I624" s="40" t="n">
        <v>1.84</v>
      </c>
      <c r="J624" s="40" t="n">
        <v>1.66</v>
      </c>
      <c r="K624" s="40" t="n">
        <v>1.61</v>
      </c>
      <c r="L624" s="40" t="n">
        <v>1.575</v>
      </c>
      <c r="M624" s="40" t="n">
        <v>1.7125</v>
      </c>
      <c r="N624" s="40" t="n">
        <v>1.76125</v>
      </c>
      <c r="O624" s="40" t="n">
        <v>1.825</v>
      </c>
      <c r="P624" s="40" t="n">
        <v>1.555</v>
      </c>
      <c r="Q624" s="40" t="n">
        <v>1.89</v>
      </c>
      <c r="R624" s="40" t="n">
        <v>2.115</v>
      </c>
      <c r="S624" s="40" t="n">
        <v>1.7</v>
      </c>
      <c r="T624" s="38" t="s">
        <v>233</v>
      </c>
      <c r="V624" s="41" t="n">
        <f aca="false">I624-$H624</f>
        <v>0.0650000000000002</v>
      </c>
      <c r="W624" s="41" t="n">
        <f aca="false">J624-$H624</f>
        <v>-0.115</v>
      </c>
      <c r="X624" s="41" t="n">
        <f aca="false">K624-$H624</f>
        <v>-0.165</v>
      </c>
      <c r="Y624" s="41" t="n">
        <f aca="false">L624-$H624</f>
        <v>-0.2</v>
      </c>
      <c r="Z624" s="41" t="n">
        <f aca="false">M624-$H624</f>
        <v>-0.0625</v>
      </c>
      <c r="AA624" s="41" t="n">
        <f aca="false">N624-$H624</f>
        <v>-0.0137499999999999</v>
      </c>
      <c r="AB624" s="41" t="n">
        <f aca="false">O624-$H624</f>
        <v>0.05</v>
      </c>
      <c r="AC624" s="41" t="n">
        <f aca="false">P624-$H624</f>
        <v>-0.22</v>
      </c>
      <c r="AD624" s="41" t="n">
        <f aca="false">Q624-$H624</f>
        <v>0.115</v>
      </c>
      <c r="AE624" s="41" t="n">
        <f aca="false">R624-$H624</f>
        <v>0.34</v>
      </c>
      <c r="AF624" s="41" t="n">
        <f aca="false">S624-$H624</f>
        <v>-0.075</v>
      </c>
      <c r="AG624" s="41"/>
    </row>
    <row r="625" customFormat="false" ht="12.75" hidden="false" customHeight="false" outlineLevel="0" collapsed="false">
      <c r="A625" s="39" t="n">
        <v>36202</v>
      </c>
      <c r="B625" s="40" t="s">
        <v>182</v>
      </c>
      <c r="C625" s="40" t="n">
        <f aca="false">IF(SWAPFIXED="FIXED",D625,D625-E625)</f>
        <v>0.05</v>
      </c>
      <c r="D625" s="40" t="n">
        <f aca="false">VLOOKUP($A625,SWAPLOOK,HLOOKUP(D$2,SWAPLOOK,2,FALSE()),FALSE())</f>
        <v>1.887</v>
      </c>
      <c r="E625" s="40" t="n">
        <f aca="false">VLOOKUP($A625,SWAPLOOK,HLOOKUP(E$2,SWAPLOOK,2,FALSE()),FALSE())</f>
        <v>1.837</v>
      </c>
      <c r="F625" s="40"/>
      <c r="G625" s="40"/>
      <c r="H625" s="40" t="n">
        <v>1.837</v>
      </c>
      <c r="I625" s="40" t="n">
        <v>1.8995</v>
      </c>
      <c r="J625" s="40" t="n">
        <v>1.722</v>
      </c>
      <c r="K625" s="40" t="n">
        <v>1.662</v>
      </c>
      <c r="L625" s="40" t="n">
        <v>1.632</v>
      </c>
      <c r="M625" s="40" t="n">
        <v>1.777</v>
      </c>
      <c r="N625" s="40" t="n">
        <v>1.8245</v>
      </c>
      <c r="O625" s="40" t="n">
        <v>1.887</v>
      </c>
      <c r="P625" s="40" t="n">
        <v>1.572</v>
      </c>
      <c r="Q625" s="40" t="n">
        <v>1.952</v>
      </c>
      <c r="R625" s="40" t="n">
        <v>2.157</v>
      </c>
      <c r="S625" s="40" t="n">
        <v>1.762</v>
      </c>
      <c r="T625" s="38" t="s">
        <v>233</v>
      </c>
      <c r="V625" s="41" t="n">
        <f aca="false">I625-$H625</f>
        <v>0.0625</v>
      </c>
      <c r="W625" s="41" t="n">
        <f aca="false">J625-$H625</f>
        <v>-0.115</v>
      </c>
      <c r="X625" s="41" t="n">
        <f aca="false">K625-$H625</f>
        <v>-0.175</v>
      </c>
      <c r="Y625" s="41" t="n">
        <f aca="false">L625-$H625</f>
        <v>-0.205</v>
      </c>
      <c r="Z625" s="41" t="n">
        <f aca="false">M625-$H625</f>
        <v>-0.0600000000000001</v>
      </c>
      <c r="AA625" s="41" t="n">
        <f aca="false">N625-$H625</f>
        <v>-0.0125</v>
      </c>
      <c r="AB625" s="41" t="n">
        <f aca="false">O625-$H625</f>
        <v>0.05</v>
      </c>
      <c r="AC625" s="41" t="n">
        <f aca="false">P625-$H625</f>
        <v>-0.265</v>
      </c>
      <c r="AD625" s="41" t="n">
        <f aca="false">Q625-$H625</f>
        <v>0.115</v>
      </c>
      <c r="AE625" s="41" t="n">
        <f aca="false">R625-$H625</f>
        <v>0.32</v>
      </c>
      <c r="AF625" s="41" t="n">
        <f aca="false">S625-$H625</f>
        <v>-0.075</v>
      </c>
      <c r="AG625" s="41"/>
    </row>
    <row r="626" customFormat="false" ht="12.75" hidden="false" customHeight="false" outlineLevel="0" collapsed="false">
      <c r="A626" s="39" t="n">
        <v>36203</v>
      </c>
      <c r="B626" s="40" t="s">
        <v>182</v>
      </c>
      <c r="C626" s="40" t="n">
        <f aca="false">IF(SWAPFIXED="FIXED",D626,D626-E626)</f>
        <v>0.05</v>
      </c>
      <c r="D626" s="40" t="n">
        <f aca="false">VLOOKUP($A626,SWAPLOOK,HLOOKUP(D$2,SWAPLOOK,2,FALSE()),FALSE())</f>
        <v>1.857</v>
      </c>
      <c r="E626" s="40" t="n">
        <f aca="false">VLOOKUP($A626,SWAPLOOK,HLOOKUP(E$2,SWAPLOOK,2,FALSE()),FALSE())</f>
        <v>1.807</v>
      </c>
      <c r="F626" s="40"/>
      <c r="G626" s="40"/>
      <c r="H626" s="40" t="n">
        <v>1.807</v>
      </c>
      <c r="I626" s="40" t="n">
        <v>1.8695</v>
      </c>
      <c r="J626" s="40" t="n">
        <v>1.692</v>
      </c>
      <c r="K626" s="40" t="n">
        <v>1.632</v>
      </c>
      <c r="L626" s="40" t="n">
        <v>1.597</v>
      </c>
      <c r="M626" s="40" t="n">
        <v>1.7445</v>
      </c>
      <c r="N626" s="40" t="n">
        <v>1.7945</v>
      </c>
      <c r="O626" s="40" t="n">
        <v>1.857</v>
      </c>
      <c r="P626" s="40" t="n">
        <v>1.542</v>
      </c>
      <c r="Q626" s="40" t="n">
        <v>1.922</v>
      </c>
      <c r="R626" s="40" t="n">
        <v>2.117</v>
      </c>
      <c r="S626" s="40" t="n">
        <v>1.732</v>
      </c>
      <c r="T626" s="38" t="s">
        <v>233</v>
      </c>
      <c r="V626" s="41" t="n">
        <f aca="false">I626-$H626</f>
        <v>0.0625</v>
      </c>
      <c r="W626" s="41" t="n">
        <f aca="false">J626-$H626</f>
        <v>-0.115</v>
      </c>
      <c r="X626" s="41" t="n">
        <f aca="false">K626-$H626</f>
        <v>-0.175</v>
      </c>
      <c r="Y626" s="41" t="n">
        <f aca="false">L626-$H626</f>
        <v>-0.21</v>
      </c>
      <c r="Z626" s="41" t="n">
        <f aca="false">M626-$H626</f>
        <v>-0.0625</v>
      </c>
      <c r="AA626" s="41" t="n">
        <f aca="false">N626-$H626</f>
        <v>-0.0125</v>
      </c>
      <c r="AB626" s="41" t="n">
        <f aca="false">O626-$H626</f>
        <v>0.05</v>
      </c>
      <c r="AC626" s="41" t="n">
        <f aca="false">P626-$H626</f>
        <v>-0.265</v>
      </c>
      <c r="AD626" s="41" t="n">
        <f aca="false">Q626-$H626</f>
        <v>0.115</v>
      </c>
      <c r="AE626" s="41" t="n">
        <f aca="false">R626-$H626</f>
        <v>0.31</v>
      </c>
      <c r="AF626" s="41" t="n">
        <f aca="false">S626-$H626</f>
        <v>-0.075</v>
      </c>
      <c r="AG626" s="41"/>
    </row>
    <row r="627" customFormat="false" ht="12.75" hidden="false" customHeight="false" outlineLevel="0" collapsed="false">
      <c r="A627" s="39" t="n">
        <v>36207</v>
      </c>
      <c r="B627" s="40" t="s">
        <v>182</v>
      </c>
      <c r="C627" s="40" t="n">
        <f aca="false">IF(SWAPFIXED="FIXED",D627,D627-E627)</f>
        <v>0.05</v>
      </c>
      <c r="D627" s="40" t="n">
        <f aca="false">VLOOKUP($A627,SWAPLOOK,HLOOKUP(D$2,SWAPLOOK,2,FALSE()),FALSE())</f>
        <v>1.845</v>
      </c>
      <c r="E627" s="40" t="n">
        <f aca="false">VLOOKUP($A627,SWAPLOOK,HLOOKUP(E$2,SWAPLOOK,2,FALSE()),FALSE())</f>
        <v>1.795</v>
      </c>
      <c r="F627" s="40"/>
      <c r="G627" s="40"/>
      <c r="H627" s="40" t="n">
        <v>1.795</v>
      </c>
      <c r="I627" s="40" t="n">
        <v>1.86</v>
      </c>
      <c r="J627" s="40" t="n">
        <v>1.68</v>
      </c>
      <c r="K627" s="40" t="n">
        <v>1.62</v>
      </c>
      <c r="L627" s="40" t="n">
        <v>1.585</v>
      </c>
      <c r="M627" s="40" t="n">
        <v>1.7325</v>
      </c>
      <c r="N627" s="40" t="n">
        <v>1.785</v>
      </c>
      <c r="O627" s="40" t="n">
        <v>1.845</v>
      </c>
      <c r="P627" s="40" t="n">
        <v>1.553</v>
      </c>
      <c r="Q627" s="40" t="n">
        <v>1.91</v>
      </c>
      <c r="R627" s="40" t="n">
        <v>2.105</v>
      </c>
      <c r="S627" s="40" t="n">
        <v>1.72</v>
      </c>
      <c r="T627" s="38" t="s">
        <v>233</v>
      </c>
      <c r="V627" s="41" t="n">
        <f aca="false">I627-$H627</f>
        <v>0.0650000000000002</v>
      </c>
      <c r="W627" s="41" t="n">
        <f aca="false">J627-$H627</f>
        <v>-0.115</v>
      </c>
      <c r="X627" s="41" t="n">
        <f aca="false">K627-$H627</f>
        <v>-0.175</v>
      </c>
      <c r="Y627" s="41" t="n">
        <f aca="false">L627-$H627</f>
        <v>-0.21</v>
      </c>
      <c r="Z627" s="41" t="n">
        <f aca="false">M627-$H627</f>
        <v>-0.0625</v>
      </c>
      <c r="AA627" s="41" t="n">
        <f aca="false">N627-$H627</f>
        <v>-0.01</v>
      </c>
      <c r="AB627" s="41" t="n">
        <f aca="false">O627-$H627</f>
        <v>0.05</v>
      </c>
      <c r="AC627" s="41" t="n">
        <f aca="false">P627-$H627</f>
        <v>-0.242</v>
      </c>
      <c r="AD627" s="41" t="n">
        <f aca="false">Q627-$H627</f>
        <v>0.115</v>
      </c>
      <c r="AE627" s="41" t="n">
        <f aca="false">R627-$H627</f>
        <v>0.31</v>
      </c>
      <c r="AF627" s="41" t="n">
        <f aca="false">S627-$H627</f>
        <v>-0.075</v>
      </c>
      <c r="AG627" s="41"/>
    </row>
    <row r="628" customFormat="false" ht="12.75" hidden="false" customHeight="false" outlineLevel="0" collapsed="false">
      <c r="A628" s="39" t="n">
        <v>36208</v>
      </c>
      <c r="B628" s="40" t="s">
        <v>182</v>
      </c>
      <c r="C628" s="40" t="n">
        <f aca="false">IF(SWAPFIXED="FIXED",D628,D628-E628)</f>
        <v>0.05</v>
      </c>
      <c r="D628" s="40" t="n">
        <f aca="false">VLOOKUP($A628,SWAPLOOK,HLOOKUP(D$2,SWAPLOOK,2,FALSE()),FALSE())</f>
        <v>1.826</v>
      </c>
      <c r="E628" s="40" t="n">
        <f aca="false">VLOOKUP($A628,SWAPLOOK,HLOOKUP(E$2,SWAPLOOK,2,FALSE()),FALSE())</f>
        <v>1.776</v>
      </c>
      <c r="F628" s="40"/>
      <c r="G628" s="40"/>
      <c r="H628" s="40" t="n">
        <v>1.776</v>
      </c>
      <c r="I628" s="40" t="n">
        <v>1.836</v>
      </c>
      <c r="J628" s="40" t="n">
        <v>1.661</v>
      </c>
      <c r="K628" s="40" t="n">
        <v>1.601</v>
      </c>
      <c r="L628" s="40" t="n">
        <v>1.566</v>
      </c>
      <c r="M628" s="40" t="n">
        <v>1.7135</v>
      </c>
      <c r="N628" s="40" t="n">
        <v>1.766</v>
      </c>
      <c r="O628" s="40" t="n">
        <v>1.826</v>
      </c>
      <c r="P628" s="40" t="n">
        <v>1.534</v>
      </c>
      <c r="Q628" s="40" t="n">
        <v>1.891</v>
      </c>
      <c r="R628" s="40" t="n">
        <v>2.086</v>
      </c>
      <c r="S628" s="40" t="n">
        <v>1.701</v>
      </c>
      <c r="T628" s="38" t="s">
        <v>233</v>
      </c>
      <c r="V628" s="41" t="n">
        <f aca="false">I628-$H628</f>
        <v>0.0600000000000001</v>
      </c>
      <c r="W628" s="41" t="n">
        <f aca="false">J628-$H628</f>
        <v>-0.115</v>
      </c>
      <c r="X628" s="41" t="n">
        <f aca="false">K628-$H628</f>
        <v>-0.175</v>
      </c>
      <c r="Y628" s="41" t="n">
        <f aca="false">L628-$H628</f>
        <v>-0.21</v>
      </c>
      <c r="Z628" s="41" t="n">
        <f aca="false">M628-$H628</f>
        <v>-0.0625</v>
      </c>
      <c r="AA628" s="41" t="n">
        <f aca="false">N628-$H628</f>
        <v>-0.01</v>
      </c>
      <c r="AB628" s="41" t="n">
        <f aca="false">O628-$H628</f>
        <v>0.05</v>
      </c>
      <c r="AC628" s="41" t="n">
        <f aca="false">P628-$H628</f>
        <v>-0.242</v>
      </c>
      <c r="AD628" s="41" t="n">
        <f aca="false">Q628-$H628</f>
        <v>0.115</v>
      </c>
      <c r="AE628" s="41" t="n">
        <f aca="false">R628-$H628</f>
        <v>0.31</v>
      </c>
      <c r="AF628" s="41" t="n">
        <f aca="false">S628-$H628</f>
        <v>-0.075</v>
      </c>
      <c r="AG628" s="41"/>
    </row>
    <row r="629" customFormat="false" ht="12.75" hidden="false" customHeight="false" outlineLevel="0" collapsed="false">
      <c r="A629" s="39" t="n">
        <v>36209</v>
      </c>
      <c r="B629" s="40" t="s">
        <v>182</v>
      </c>
      <c r="C629" s="40" t="n">
        <f aca="false">IF(SWAPFIXED="FIXED",D629,D629-E629)</f>
        <v>0.0600000000000001</v>
      </c>
      <c r="D629" s="40" t="n">
        <f aca="false">VLOOKUP($A629,SWAPLOOK,HLOOKUP(D$2,SWAPLOOK,2,FALSE()),FALSE())</f>
        <v>1.806</v>
      </c>
      <c r="E629" s="40" t="n">
        <f aca="false">VLOOKUP($A629,SWAPLOOK,HLOOKUP(E$2,SWAPLOOK,2,FALSE()),FALSE())</f>
        <v>1.746</v>
      </c>
      <c r="F629" s="40"/>
      <c r="G629" s="40"/>
      <c r="H629" s="40" t="n">
        <v>1.746</v>
      </c>
      <c r="I629" s="40" t="n">
        <v>1.8035</v>
      </c>
      <c r="J629" s="40" t="n">
        <v>1.631</v>
      </c>
      <c r="K629" s="40" t="n">
        <v>1.586</v>
      </c>
      <c r="L629" s="40" t="n">
        <v>1.541</v>
      </c>
      <c r="M629" s="40" t="n">
        <v>1.681</v>
      </c>
      <c r="N629" s="40" t="n">
        <v>1.7385</v>
      </c>
      <c r="O629" s="40" t="n">
        <v>1.806</v>
      </c>
      <c r="P629" s="40" t="n">
        <v>1.501</v>
      </c>
      <c r="Q629" s="40" t="n">
        <v>1.861</v>
      </c>
      <c r="R629" s="40" t="n">
        <v>2.056</v>
      </c>
      <c r="S629" s="40" t="n">
        <v>1.686</v>
      </c>
      <c r="T629" s="38" t="s">
        <v>233</v>
      </c>
      <c r="V629" s="41" t="n">
        <f aca="false">I629-$H629</f>
        <v>0.0575000000000001</v>
      </c>
      <c r="W629" s="41" t="n">
        <f aca="false">J629-$H629</f>
        <v>-0.115</v>
      </c>
      <c r="X629" s="41" t="n">
        <f aca="false">K629-$H629</f>
        <v>-0.16</v>
      </c>
      <c r="Y629" s="41" t="n">
        <f aca="false">L629-$H629</f>
        <v>-0.205</v>
      </c>
      <c r="Z629" s="41" t="n">
        <f aca="false">M629-$H629</f>
        <v>-0.065</v>
      </c>
      <c r="AA629" s="41" t="n">
        <f aca="false">N629-$H629</f>
        <v>-0.00750000000000006</v>
      </c>
      <c r="AB629" s="41" t="n">
        <f aca="false">O629-$H629</f>
        <v>0.0600000000000001</v>
      </c>
      <c r="AC629" s="41" t="n">
        <f aca="false">P629-$H629</f>
        <v>-0.245</v>
      </c>
      <c r="AD629" s="41" t="n">
        <f aca="false">Q629-$H629</f>
        <v>0.115</v>
      </c>
      <c r="AE629" s="41" t="n">
        <f aca="false">R629-$H629</f>
        <v>0.31</v>
      </c>
      <c r="AF629" s="41" t="n">
        <f aca="false">S629-$H629</f>
        <v>-0.0600000000000001</v>
      </c>
      <c r="AG629" s="41"/>
    </row>
    <row r="630" customFormat="false" ht="12.75" hidden="false" customHeight="false" outlineLevel="0" collapsed="false">
      <c r="A630" s="39" t="n">
        <v>36210</v>
      </c>
      <c r="B630" s="40" t="s">
        <v>182</v>
      </c>
      <c r="C630" s="40" t="n">
        <f aca="false">IF(SWAPFIXED="FIXED",D630,D630-E630)</f>
        <v>0.0599999999999998</v>
      </c>
      <c r="D630" s="40" t="n">
        <f aca="false">VLOOKUP($A630,SWAPLOOK,HLOOKUP(D$2,SWAPLOOK,2,FALSE()),FALSE())</f>
        <v>1.805</v>
      </c>
      <c r="E630" s="40" t="n">
        <f aca="false">VLOOKUP($A630,SWAPLOOK,HLOOKUP(E$2,SWAPLOOK,2,FALSE()),FALSE())</f>
        <v>1.745</v>
      </c>
      <c r="F630" s="40"/>
      <c r="G630" s="40"/>
      <c r="H630" s="40" t="n">
        <v>1.745</v>
      </c>
      <c r="I630" s="40" t="n">
        <v>1.805</v>
      </c>
      <c r="J630" s="40" t="n">
        <v>1.63</v>
      </c>
      <c r="K630" s="40" t="n">
        <v>1.585</v>
      </c>
      <c r="L630" s="40" t="n">
        <v>1.545</v>
      </c>
      <c r="M630" s="40" t="n">
        <v>1.6875</v>
      </c>
      <c r="N630" s="40" t="n">
        <v>1.7375</v>
      </c>
      <c r="O630" s="40" t="n">
        <v>1.805</v>
      </c>
      <c r="P630" s="40" t="n">
        <v>1.515</v>
      </c>
      <c r="Q630" s="40" t="n">
        <v>1.86</v>
      </c>
      <c r="R630" s="40" t="n">
        <v>2.06</v>
      </c>
      <c r="S630" s="40" t="n">
        <v>1.685</v>
      </c>
      <c r="T630" s="38" t="s">
        <v>233</v>
      </c>
      <c r="V630" s="41" t="n">
        <f aca="false">I630-$H630</f>
        <v>0.0599999999999998</v>
      </c>
      <c r="W630" s="41" t="n">
        <f aca="false">J630-$H630</f>
        <v>-0.115</v>
      </c>
      <c r="X630" s="41" t="n">
        <f aca="false">K630-$H630</f>
        <v>-0.16</v>
      </c>
      <c r="Y630" s="41" t="n">
        <f aca="false">L630-$H630</f>
        <v>-0.2</v>
      </c>
      <c r="Z630" s="41" t="n">
        <f aca="false">M630-$H630</f>
        <v>-0.0575000000000001</v>
      </c>
      <c r="AA630" s="41" t="n">
        <f aca="false">N630-$H630</f>
        <v>-0.00750000000000006</v>
      </c>
      <c r="AB630" s="41" t="n">
        <f aca="false">O630-$H630</f>
        <v>0.0599999999999998</v>
      </c>
      <c r="AC630" s="41" t="n">
        <f aca="false">P630-$H630</f>
        <v>-0.23</v>
      </c>
      <c r="AD630" s="41" t="n">
        <f aca="false">Q630-$H630</f>
        <v>0.115</v>
      </c>
      <c r="AE630" s="41" t="n">
        <f aca="false">R630-$H630</f>
        <v>0.315</v>
      </c>
      <c r="AF630" s="41" t="n">
        <f aca="false">S630-$H630</f>
        <v>-0.0600000000000001</v>
      </c>
      <c r="AG630" s="41"/>
    </row>
    <row r="631" customFormat="false" ht="12.75" hidden="false" customHeight="false" outlineLevel="0" collapsed="false">
      <c r="A631" s="39" t="n">
        <v>36213</v>
      </c>
      <c r="B631" s="40" t="s">
        <v>182</v>
      </c>
      <c r="C631" s="40" t="n">
        <f aca="false">IF(SWAPFIXED="FIXED",D631,D631-E631)</f>
        <v>0.0600000000000001</v>
      </c>
      <c r="D631" s="40" t="n">
        <f aca="false">VLOOKUP($A631,SWAPLOOK,HLOOKUP(D$2,SWAPLOOK,2,FALSE()),FALSE())</f>
        <v>1.764</v>
      </c>
      <c r="E631" s="40" t="n">
        <f aca="false">VLOOKUP($A631,SWAPLOOK,HLOOKUP(E$2,SWAPLOOK,2,FALSE()),FALSE())</f>
        <v>1.704</v>
      </c>
      <c r="F631" s="40"/>
      <c r="G631" s="40"/>
      <c r="H631" s="40" t="n">
        <v>1.704</v>
      </c>
      <c r="I631" s="40" t="n">
        <v>1.774</v>
      </c>
      <c r="J631" s="40" t="n">
        <v>1.594</v>
      </c>
      <c r="K631" s="40" t="n">
        <v>1.549</v>
      </c>
      <c r="L631" s="40" t="n">
        <v>1.514</v>
      </c>
      <c r="M631" s="40" t="n">
        <v>1.6515</v>
      </c>
      <c r="N631" s="40" t="n">
        <v>1.704</v>
      </c>
      <c r="O631" s="40" t="n">
        <v>1.764</v>
      </c>
      <c r="P631" s="40" t="n">
        <v>1.504</v>
      </c>
      <c r="Q631" s="40" t="n">
        <v>1.824</v>
      </c>
      <c r="R631" s="40" t="n">
        <v>2.034</v>
      </c>
      <c r="S631" s="40" t="n">
        <v>1.644</v>
      </c>
      <c r="T631" s="38" t="s">
        <v>233</v>
      </c>
      <c r="V631" s="41" t="n">
        <f aca="false">I631-$H631</f>
        <v>0.0700000000000001</v>
      </c>
      <c r="W631" s="41" t="n">
        <f aca="false">J631-$H631</f>
        <v>-0.11</v>
      </c>
      <c r="X631" s="41" t="n">
        <f aca="false">K631-$H631</f>
        <v>-0.155</v>
      </c>
      <c r="Y631" s="41" t="n">
        <f aca="false">L631-$H631</f>
        <v>-0.19</v>
      </c>
      <c r="Z631" s="41" t="n">
        <f aca="false">M631-$H631</f>
        <v>-0.0525</v>
      </c>
      <c r="AA631" s="41" t="n">
        <f aca="false">N631-$H631</f>
        <v>0</v>
      </c>
      <c r="AB631" s="41" t="n">
        <f aca="false">O631-$H631</f>
        <v>0.0600000000000001</v>
      </c>
      <c r="AC631" s="41" t="n">
        <f aca="false">P631-$H631</f>
        <v>-0.2</v>
      </c>
      <c r="AD631" s="41" t="n">
        <f aca="false">Q631-$H631</f>
        <v>0.12</v>
      </c>
      <c r="AE631" s="41" t="n">
        <f aca="false">R631-$H631</f>
        <v>0.33</v>
      </c>
      <c r="AF631" s="41" t="n">
        <f aca="false">S631-$H631</f>
        <v>-0.0600000000000001</v>
      </c>
      <c r="AG631" s="41"/>
    </row>
    <row r="632" customFormat="false" ht="12.75" hidden="false" customHeight="false" outlineLevel="0" collapsed="false">
      <c r="A632" s="39" t="n">
        <v>36214</v>
      </c>
      <c r="B632" s="40" t="s">
        <v>182</v>
      </c>
      <c r="C632" s="40" t="n">
        <f aca="false">IF(SWAPFIXED="FIXED",D632,D632-E632)</f>
        <v>0.0700000000000001</v>
      </c>
      <c r="D632" s="40" t="n">
        <f aca="false">VLOOKUP($A632,SWAPLOOK,HLOOKUP(D$2,SWAPLOOK,2,FALSE()),FALSE())</f>
        <v>1.78</v>
      </c>
      <c r="E632" s="40" t="n">
        <f aca="false">VLOOKUP($A632,SWAPLOOK,HLOOKUP(E$2,SWAPLOOK,2,FALSE()),FALSE())</f>
        <v>1.71</v>
      </c>
      <c r="F632" s="40"/>
      <c r="G632" s="40"/>
      <c r="H632" s="40" t="n">
        <v>1.71</v>
      </c>
      <c r="I632" s="40" t="n">
        <v>1.775</v>
      </c>
      <c r="J632" s="40" t="n">
        <v>1.6</v>
      </c>
      <c r="K632" s="40" t="n">
        <v>1.55</v>
      </c>
      <c r="L632" s="40" t="n">
        <v>1.52</v>
      </c>
      <c r="M632" s="40" t="n">
        <v>1.6575</v>
      </c>
      <c r="N632" s="40" t="n">
        <v>1.71</v>
      </c>
      <c r="O632" s="40" t="n">
        <v>1.78</v>
      </c>
      <c r="P632" s="40" t="n">
        <v>1.51</v>
      </c>
      <c r="Q632" s="40" t="n">
        <v>1.83</v>
      </c>
      <c r="R632" s="40" t="n">
        <v>2.045</v>
      </c>
      <c r="S632" s="40" t="n">
        <v>1.645</v>
      </c>
      <c r="T632" s="38" t="s">
        <v>233</v>
      </c>
      <c r="V632" s="41" t="n">
        <f aca="false">I632-$H632</f>
        <v>0.065</v>
      </c>
      <c r="W632" s="41" t="n">
        <f aca="false">J632-$H632</f>
        <v>-0.11</v>
      </c>
      <c r="X632" s="41" t="n">
        <f aca="false">K632-$H632</f>
        <v>-0.16</v>
      </c>
      <c r="Y632" s="41" t="n">
        <f aca="false">L632-$H632</f>
        <v>-0.19</v>
      </c>
      <c r="Z632" s="41" t="n">
        <f aca="false">M632-$H632</f>
        <v>-0.0525</v>
      </c>
      <c r="AA632" s="41" t="n">
        <f aca="false">N632-$H632</f>
        <v>0</v>
      </c>
      <c r="AB632" s="41" t="n">
        <f aca="false">O632-$H632</f>
        <v>0.0700000000000001</v>
      </c>
      <c r="AC632" s="41" t="n">
        <f aca="false">P632-$H632</f>
        <v>-0.2</v>
      </c>
      <c r="AD632" s="41" t="n">
        <f aca="false">Q632-$H632</f>
        <v>0.12</v>
      </c>
      <c r="AE632" s="41" t="n">
        <f aca="false">R632-$H632</f>
        <v>0.335</v>
      </c>
      <c r="AF632" s="41" t="n">
        <f aca="false">S632-$H632</f>
        <v>-0.065</v>
      </c>
      <c r="AG632" s="41"/>
    </row>
    <row r="633" customFormat="false" ht="12.75" hidden="false" customHeight="false" outlineLevel="0" collapsed="false">
      <c r="A633" s="39" t="n">
        <v>36215</v>
      </c>
      <c r="B633" s="40" t="s">
        <v>182</v>
      </c>
      <c r="C633" s="40" t="n">
        <f aca="false">IF(SWAPFIXED="FIXED",D633,D633-E633)</f>
        <v>0.0600000000000001</v>
      </c>
      <c r="D633" s="40" t="n">
        <f aca="false">VLOOKUP($A633,SWAPLOOK,HLOOKUP(D$2,SWAPLOOK,2,FALSE()),FALSE())</f>
        <v>1.726</v>
      </c>
      <c r="E633" s="40" t="n">
        <f aca="false">VLOOKUP($A633,SWAPLOOK,HLOOKUP(E$2,SWAPLOOK,2,FALSE()),FALSE())</f>
        <v>1.666</v>
      </c>
      <c r="F633" s="40"/>
      <c r="G633" s="40" t="n">
        <v>1</v>
      </c>
      <c r="H633" s="40" t="n">
        <v>1.666</v>
      </c>
      <c r="I633" s="40" t="n">
        <v>1.721</v>
      </c>
      <c r="J633" s="40" t="n">
        <v>1.561</v>
      </c>
      <c r="K633" s="40" t="n">
        <v>1.516</v>
      </c>
      <c r="L633" s="40" t="n">
        <v>1.486</v>
      </c>
      <c r="M633" s="40" t="n">
        <v>1.626</v>
      </c>
      <c r="N633" s="40" t="n">
        <v>1.666</v>
      </c>
      <c r="O633" s="40" t="n">
        <v>1.726</v>
      </c>
      <c r="P633" s="40" t="n">
        <v>1.5</v>
      </c>
      <c r="Q633" s="40" t="n">
        <v>1.776</v>
      </c>
      <c r="R633" s="40" t="n">
        <v>1.986</v>
      </c>
      <c r="S633" s="40" t="n">
        <v>1.601</v>
      </c>
      <c r="T633" s="38" t="s">
        <v>233</v>
      </c>
      <c r="V633" s="41" t="n">
        <f aca="false">I633-$H633</f>
        <v>0.0549999999999999</v>
      </c>
      <c r="W633" s="41" t="n">
        <f aca="false">J633-$H633</f>
        <v>-0.105</v>
      </c>
      <c r="X633" s="41" t="n">
        <f aca="false">K633-$H633</f>
        <v>-0.15</v>
      </c>
      <c r="Y633" s="41" t="n">
        <f aca="false">L633-$H633</f>
        <v>-0.18</v>
      </c>
      <c r="Z633" s="41" t="n">
        <f aca="false">M633-$H633</f>
        <v>-0.04</v>
      </c>
      <c r="AA633" s="41" t="n">
        <f aca="false">N633-$H633</f>
        <v>0</v>
      </c>
      <c r="AB633" s="41" t="n">
        <f aca="false">O633-$H633</f>
        <v>0.0600000000000001</v>
      </c>
      <c r="AC633" s="41" t="n">
        <f aca="false">P633-$H633</f>
        <v>-0.166</v>
      </c>
      <c r="AD633" s="41" t="n">
        <f aca="false">Q633-$H633</f>
        <v>0.11</v>
      </c>
      <c r="AE633" s="41" t="n">
        <f aca="false">R633-$H633</f>
        <v>0.32</v>
      </c>
      <c r="AF633" s="41" t="n">
        <f aca="false">S633-$H633</f>
        <v>-0.065</v>
      </c>
      <c r="AG633" s="41"/>
    </row>
    <row r="634" customFormat="false" ht="12.75" hidden="false" customHeight="false" outlineLevel="0" collapsed="false">
      <c r="A634" s="39" t="n">
        <v>36216</v>
      </c>
      <c r="B634" s="40" t="s">
        <v>183</v>
      </c>
      <c r="C634" s="40" t="n">
        <f aca="false">IF(SWAPFIXED="FIXED",D634,D634-E634)</f>
        <v>0.05</v>
      </c>
      <c r="D634" s="40" t="n">
        <f aca="false">VLOOKUP($A634,SWAPLOOK,HLOOKUP(D$2,SWAPLOOK,2,FALSE()),FALSE())</f>
        <v>1.709</v>
      </c>
      <c r="E634" s="40" t="n">
        <f aca="false">VLOOKUP($A634,SWAPLOOK,HLOOKUP(E$2,SWAPLOOK,2,FALSE()),FALSE())</f>
        <v>1.659</v>
      </c>
      <c r="F634" s="40"/>
      <c r="G634" s="40"/>
      <c r="H634" s="40" t="n">
        <v>1.659</v>
      </c>
      <c r="I634" s="40" t="n">
        <v>1.704</v>
      </c>
      <c r="J634" s="40" t="n">
        <v>1.554</v>
      </c>
      <c r="K634" s="40" t="n">
        <v>1.509</v>
      </c>
      <c r="L634" s="40" t="n">
        <v>1.479</v>
      </c>
      <c r="M634" s="40" t="n">
        <v>1.594</v>
      </c>
      <c r="N634" s="40" t="n">
        <v>1.659</v>
      </c>
      <c r="O634" s="40" t="n">
        <v>1.709</v>
      </c>
      <c r="P634" s="40" t="n">
        <v>1.493</v>
      </c>
      <c r="Q634" s="40" t="n">
        <v>1.759</v>
      </c>
      <c r="R634" s="40" t="n">
        <v>1.969</v>
      </c>
      <c r="S634" s="40" t="n">
        <v>1.594</v>
      </c>
      <c r="T634" s="38" t="s">
        <v>233</v>
      </c>
      <c r="V634" s="41" t="n">
        <f aca="false">I634-$H634</f>
        <v>0.0449999999999999</v>
      </c>
      <c r="W634" s="41" t="n">
        <f aca="false">J634-$H634</f>
        <v>-0.105</v>
      </c>
      <c r="X634" s="41" t="n">
        <f aca="false">K634-$H634</f>
        <v>-0.15</v>
      </c>
      <c r="Y634" s="41" t="n">
        <f aca="false">L634-$H634</f>
        <v>-0.18</v>
      </c>
      <c r="Z634" s="41" t="n">
        <f aca="false">M634-$H634</f>
        <v>-0.065</v>
      </c>
      <c r="AA634" s="41" t="n">
        <f aca="false">N634-$H634</f>
        <v>0</v>
      </c>
      <c r="AB634" s="41" t="n">
        <f aca="false">O634-$H634</f>
        <v>0.05</v>
      </c>
      <c r="AC634" s="41" t="n">
        <f aca="false">P634-$H634</f>
        <v>-0.166</v>
      </c>
      <c r="AD634" s="41" t="n">
        <f aca="false">Q634-$H634</f>
        <v>0.1</v>
      </c>
      <c r="AE634" s="41" t="n">
        <f aca="false">R634-$H634</f>
        <v>0.31</v>
      </c>
      <c r="AF634" s="41" t="n">
        <f aca="false">S634-$H634</f>
        <v>-0.065</v>
      </c>
      <c r="AG634" s="41"/>
    </row>
    <row r="635" customFormat="false" ht="12.75" hidden="false" customHeight="false" outlineLevel="0" collapsed="false">
      <c r="A635" s="39" t="n">
        <v>36217</v>
      </c>
      <c r="B635" s="40" t="s">
        <v>183</v>
      </c>
      <c r="C635" s="40" t="n">
        <f aca="false">IF(SWAPFIXED="FIXED",D635,D635-E635)</f>
        <v>0.05</v>
      </c>
      <c r="D635" s="40" t="n">
        <f aca="false">VLOOKUP($A635,SWAPLOOK,HLOOKUP(D$2,SWAPLOOK,2,FALSE()),FALSE())</f>
        <v>1.678</v>
      </c>
      <c r="E635" s="40" t="n">
        <f aca="false">VLOOKUP($A635,SWAPLOOK,HLOOKUP(E$2,SWAPLOOK,2,FALSE()),FALSE())</f>
        <v>1.628</v>
      </c>
      <c r="F635" s="40"/>
      <c r="G635" s="40"/>
      <c r="H635" s="40" t="n">
        <v>1.628</v>
      </c>
      <c r="I635" s="40" t="n">
        <v>1.663</v>
      </c>
      <c r="J635" s="40" t="n">
        <v>1.523</v>
      </c>
      <c r="K635" s="40" t="n">
        <v>1.478</v>
      </c>
      <c r="L635" s="40" t="n">
        <v>1.438</v>
      </c>
      <c r="M635" s="40" t="n">
        <v>1.563</v>
      </c>
      <c r="N635" s="40" t="n">
        <v>1.618</v>
      </c>
      <c r="O635" s="40" t="n">
        <v>1.678</v>
      </c>
      <c r="P635" s="40" t="n">
        <v>1.462</v>
      </c>
      <c r="Q635" s="40" t="n">
        <v>1.713</v>
      </c>
      <c r="R635" s="40" t="n">
        <v>1.918</v>
      </c>
      <c r="S635" s="40" t="n">
        <v>1.563</v>
      </c>
      <c r="T635" s="38" t="s">
        <v>233</v>
      </c>
      <c r="V635" s="41" t="n">
        <f aca="false">I635-$H635</f>
        <v>0.0349999999999999</v>
      </c>
      <c r="W635" s="41" t="n">
        <f aca="false">J635-$H635</f>
        <v>-0.105</v>
      </c>
      <c r="X635" s="41" t="n">
        <f aca="false">K635-$H635</f>
        <v>-0.15</v>
      </c>
      <c r="Y635" s="41" t="n">
        <f aca="false">L635-$H635</f>
        <v>-0.19</v>
      </c>
      <c r="Z635" s="41" t="n">
        <f aca="false">M635-$H635</f>
        <v>-0.065</v>
      </c>
      <c r="AA635" s="41" t="n">
        <f aca="false">N635-$H635</f>
        <v>-0.01</v>
      </c>
      <c r="AB635" s="41" t="n">
        <f aca="false">O635-$H635</f>
        <v>0.05</v>
      </c>
      <c r="AC635" s="41" t="n">
        <f aca="false">P635-$H635</f>
        <v>-0.166</v>
      </c>
      <c r="AD635" s="41" t="n">
        <f aca="false">Q635-$H635</f>
        <v>0.085</v>
      </c>
      <c r="AE635" s="41" t="n">
        <f aca="false">R635-$H635</f>
        <v>0.29</v>
      </c>
      <c r="AF635" s="41" t="n">
        <f aca="false">S635-$H635</f>
        <v>-0.065</v>
      </c>
      <c r="AG635" s="41"/>
    </row>
    <row r="636" customFormat="false" ht="12.75" hidden="false" customHeight="false" outlineLevel="0" collapsed="false">
      <c r="A636" s="39" t="n">
        <v>36220</v>
      </c>
      <c r="B636" s="40" t="s">
        <v>183</v>
      </c>
      <c r="C636" s="40" t="n">
        <f aca="false">IF(SWAPFIXED="FIXED",D636,D636-E636)</f>
        <v>0</v>
      </c>
      <c r="D636" s="40" t="n">
        <f aca="false">VLOOKUP($A636,SWAPLOOK,HLOOKUP(D$2,SWAPLOOK,2,FALSE()),FALSE())</f>
        <v>1.701</v>
      </c>
      <c r="E636" s="40" t="n">
        <f aca="false">VLOOKUP($A636,SWAPLOOK,HLOOKUP(E$2,SWAPLOOK,2,FALSE()),FALSE())</f>
        <v>1.701</v>
      </c>
      <c r="F636" s="40"/>
      <c r="G636" s="40"/>
      <c r="H636" s="40" t="n">
        <v>1.701</v>
      </c>
      <c r="I636" s="40" t="n">
        <v>1.7385</v>
      </c>
      <c r="J636" s="40" t="n">
        <v>1.551</v>
      </c>
      <c r="K636" s="40" t="n">
        <v>1.471</v>
      </c>
      <c r="L636" s="40" t="n">
        <v>1.431</v>
      </c>
      <c r="M636" s="40" t="n">
        <v>1.611</v>
      </c>
      <c r="N636" s="40" t="n">
        <v>1.6885</v>
      </c>
      <c r="O636" s="40" t="n">
        <v>1.701</v>
      </c>
      <c r="P636" s="40" t="n">
        <v>1.436</v>
      </c>
      <c r="Q636" s="40" t="n">
        <v>1.8235</v>
      </c>
      <c r="R636" s="40" t="n">
        <v>1.926</v>
      </c>
      <c r="S636" s="40" t="n">
        <v>1.636</v>
      </c>
      <c r="T636" s="38" t="s">
        <v>233</v>
      </c>
      <c r="V636" s="41" t="n">
        <f aca="false">I636-$H636</f>
        <v>0.0375000000000001</v>
      </c>
      <c r="W636" s="41" t="n">
        <f aca="false">J636-$H636</f>
        <v>-0.15</v>
      </c>
      <c r="X636" s="41" t="n">
        <f aca="false">K636-$H636</f>
        <v>-0.23</v>
      </c>
      <c r="Y636" s="41" t="n">
        <f aca="false">L636-$H636</f>
        <v>-0.27</v>
      </c>
      <c r="Z636" s="41" t="n">
        <f aca="false">M636-$H636</f>
        <v>-0.0900000000000001</v>
      </c>
      <c r="AA636" s="41" t="n">
        <f aca="false">N636-$H636</f>
        <v>-0.0125</v>
      </c>
      <c r="AB636" s="41" t="n">
        <f aca="false">O636-$H636</f>
        <v>0</v>
      </c>
      <c r="AC636" s="41" t="n">
        <f aca="false">P636-$H636</f>
        <v>-0.265</v>
      </c>
      <c r="AD636" s="41" t="n">
        <f aca="false">Q636-$H636</f>
        <v>0.1225</v>
      </c>
      <c r="AE636" s="41" t="n">
        <f aca="false">R636-$H636</f>
        <v>0.225</v>
      </c>
      <c r="AF636" s="41" t="n">
        <f aca="false">S636-$H636</f>
        <v>-0.065</v>
      </c>
      <c r="AG636" s="41"/>
    </row>
    <row r="637" customFormat="false" ht="12.75" hidden="false" customHeight="false" outlineLevel="0" collapsed="false">
      <c r="A637" s="39" t="n">
        <v>36221</v>
      </c>
      <c r="B637" s="40" t="s">
        <v>183</v>
      </c>
      <c r="C637" s="40" t="n">
        <f aca="false">IF(SWAPFIXED="FIXED",D637,D637-E637)</f>
        <v>-0.01</v>
      </c>
      <c r="D637" s="40" t="n">
        <f aca="false">VLOOKUP($A637,SWAPLOOK,HLOOKUP(D$2,SWAPLOOK,2,FALSE()),FALSE())</f>
        <v>1.686</v>
      </c>
      <c r="E637" s="40" t="n">
        <f aca="false">VLOOKUP($A637,SWAPLOOK,HLOOKUP(E$2,SWAPLOOK,2,FALSE()),FALSE())</f>
        <v>1.696</v>
      </c>
      <c r="F637" s="40"/>
      <c r="G637" s="40"/>
      <c r="H637" s="40" t="n">
        <v>1.696</v>
      </c>
      <c r="I637" s="40" t="n">
        <v>1.7335</v>
      </c>
      <c r="J637" s="40" t="n">
        <v>1.5435</v>
      </c>
      <c r="K637" s="40" t="n">
        <v>1.471</v>
      </c>
      <c r="L637" s="40" t="n">
        <v>1.426</v>
      </c>
      <c r="M637" s="40" t="n">
        <v>1.606</v>
      </c>
      <c r="N637" s="40" t="n">
        <v>1.6835</v>
      </c>
      <c r="O637" s="40" t="n">
        <v>1.686</v>
      </c>
      <c r="P637" s="40" t="n">
        <v>1.441</v>
      </c>
      <c r="Q637" s="40" t="n">
        <v>1.8235</v>
      </c>
      <c r="R637" s="40" t="n">
        <v>1.941</v>
      </c>
      <c r="S637" s="40" t="n">
        <v>1.631</v>
      </c>
      <c r="T637" s="38" t="s">
        <v>233</v>
      </c>
      <c r="V637" s="41" t="n">
        <f aca="false">I637-$H637</f>
        <v>0.0375000000000001</v>
      </c>
      <c r="W637" s="41" t="n">
        <f aca="false">J637-$H637</f>
        <v>-0.1525</v>
      </c>
      <c r="X637" s="41" t="n">
        <f aca="false">K637-$H637</f>
        <v>-0.225</v>
      </c>
      <c r="Y637" s="41" t="n">
        <f aca="false">L637-$H637</f>
        <v>-0.27</v>
      </c>
      <c r="Z637" s="41" t="n">
        <f aca="false">M637-$H637</f>
        <v>-0.0900000000000001</v>
      </c>
      <c r="AA637" s="41" t="n">
        <f aca="false">N637-$H637</f>
        <v>-0.0125</v>
      </c>
      <c r="AB637" s="41" t="n">
        <f aca="false">O637-$H637</f>
        <v>-0.01</v>
      </c>
      <c r="AC637" s="41" t="n">
        <f aca="false">P637-$H637</f>
        <v>-0.255</v>
      </c>
      <c r="AD637" s="41" t="n">
        <f aca="false">Q637-$H637</f>
        <v>0.1275</v>
      </c>
      <c r="AE637" s="41" t="n">
        <f aca="false">R637-$H637</f>
        <v>0.245</v>
      </c>
      <c r="AF637" s="41" t="n">
        <f aca="false">S637-$H637</f>
        <v>-0.065</v>
      </c>
      <c r="AG637" s="41"/>
    </row>
    <row r="638" customFormat="false" ht="12.75" hidden="false" customHeight="false" outlineLevel="0" collapsed="false">
      <c r="A638" s="39" t="n">
        <v>36222</v>
      </c>
      <c r="B638" s="40" t="s">
        <v>183</v>
      </c>
      <c r="C638" s="40" t="n">
        <f aca="false">IF(SWAPFIXED="FIXED",D638,D638-E638)</f>
        <v>-0.02</v>
      </c>
      <c r="D638" s="40" t="n">
        <f aca="false">VLOOKUP($A638,SWAPLOOK,HLOOKUP(D$2,SWAPLOOK,2,FALSE()),FALSE())</f>
        <v>1.703</v>
      </c>
      <c r="E638" s="40" t="n">
        <f aca="false">VLOOKUP($A638,SWAPLOOK,HLOOKUP(E$2,SWAPLOOK,2,FALSE()),FALSE())</f>
        <v>1.723</v>
      </c>
      <c r="F638" s="40"/>
      <c r="G638" s="40"/>
      <c r="H638" s="40" t="n">
        <v>1.723</v>
      </c>
      <c r="I638" s="40" t="n">
        <v>1.7605</v>
      </c>
      <c r="J638" s="40" t="n">
        <v>1.563</v>
      </c>
      <c r="K638" s="40" t="n">
        <v>1.483</v>
      </c>
      <c r="L638" s="40" t="n">
        <v>1.448</v>
      </c>
      <c r="M638" s="40" t="n">
        <v>1.633</v>
      </c>
      <c r="N638" s="40" t="n">
        <v>1.7105</v>
      </c>
      <c r="O638" s="40" t="n">
        <v>1.703</v>
      </c>
      <c r="P638" s="40" t="n">
        <v>1.503</v>
      </c>
      <c r="Q638" s="40" t="n">
        <v>1.8505</v>
      </c>
      <c r="R638" s="40" t="n">
        <v>1.9655</v>
      </c>
      <c r="S638" s="40" t="n">
        <v>1.658</v>
      </c>
      <c r="T638" s="38" t="s">
        <v>233</v>
      </c>
      <c r="V638" s="41" t="n">
        <f aca="false">I638-$H638</f>
        <v>0.0375000000000001</v>
      </c>
      <c r="W638" s="41" t="n">
        <f aca="false">J638-$H638</f>
        <v>-0.16</v>
      </c>
      <c r="X638" s="41" t="n">
        <f aca="false">K638-$H638</f>
        <v>-0.24</v>
      </c>
      <c r="Y638" s="41" t="n">
        <f aca="false">L638-$H638</f>
        <v>-0.275</v>
      </c>
      <c r="Z638" s="41" t="n">
        <f aca="false">M638-$H638</f>
        <v>-0.0900000000000001</v>
      </c>
      <c r="AA638" s="41" t="n">
        <f aca="false">N638-$H638</f>
        <v>-0.0125</v>
      </c>
      <c r="AB638" s="41" t="n">
        <f aca="false">O638-$H638</f>
        <v>-0.02</v>
      </c>
      <c r="AC638" s="41" t="n">
        <f aca="false">P638-$H638</f>
        <v>-0.22</v>
      </c>
      <c r="AD638" s="41" t="n">
        <f aca="false">Q638-$H638</f>
        <v>0.1275</v>
      </c>
      <c r="AE638" s="41" t="n">
        <f aca="false">R638-$H638</f>
        <v>0.2425</v>
      </c>
      <c r="AF638" s="41" t="n">
        <f aca="false">S638-$H638</f>
        <v>-0.065</v>
      </c>
      <c r="AG638" s="41"/>
    </row>
    <row r="639" customFormat="false" ht="12.75" hidden="false" customHeight="false" outlineLevel="0" collapsed="false">
      <c r="A639" s="39" t="n">
        <v>36223</v>
      </c>
      <c r="B639" s="40" t="s">
        <v>183</v>
      </c>
      <c r="C639" s="40" t="n">
        <f aca="false">IF(SWAPFIXED="FIXED",D639,D639-E639)</f>
        <v>-0.04</v>
      </c>
      <c r="D639" s="40" t="n">
        <f aca="false">VLOOKUP($A639,SWAPLOOK,HLOOKUP(D$2,SWAPLOOK,2,FALSE()),FALSE())</f>
        <v>1.722</v>
      </c>
      <c r="E639" s="40" t="n">
        <f aca="false">VLOOKUP($A639,SWAPLOOK,HLOOKUP(E$2,SWAPLOOK,2,FALSE()),FALSE())</f>
        <v>1.762</v>
      </c>
      <c r="F639" s="40"/>
      <c r="G639" s="40"/>
      <c r="H639" s="40" t="n">
        <v>1.762</v>
      </c>
      <c r="I639" s="40" t="n">
        <v>1.802</v>
      </c>
      <c r="J639" s="40" t="n">
        <v>1.597</v>
      </c>
      <c r="K639" s="40" t="n">
        <v>1.502</v>
      </c>
      <c r="L639" s="40" t="n">
        <v>1.477</v>
      </c>
      <c r="M639" s="40" t="n">
        <v>1.662</v>
      </c>
      <c r="N639" s="40" t="n">
        <v>1.747</v>
      </c>
      <c r="O639" s="40" t="n">
        <v>1.722</v>
      </c>
      <c r="P639" s="40" t="n">
        <v>1.472</v>
      </c>
      <c r="Q639" s="40" t="n">
        <v>1.8845</v>
      </c>
      <c r="R639" s="40" t="n">
        <v>2.007</v>
      </c>
      <c r="S639" s="40" t="n">
        <v>1.672</v>
      </c>
      <c r="T639" s="38" t="s">
        <v>233</v>
      </c>
      <c r="V639" s="41" t="n">
        <f aca="false">I639-$H639</f>
        <v>0.04</v>
      </c>
      <c r="W639" s="41" t="n">
        <f aca="false">J639-$H639</f>
        <v>-0.165</v>
      </c>
      <c r="X639" s="41" t="n">
        <f aca="false">K639-$H639</f>
        <v>-0.26</v>
      </c>
      <c r="Y639" s="41" t="n">
        <f aca="false">L639-$H639</f>
        <v>-0.285</v>
      </c>
      <c r="Z639" s="41" t="n">
        <f aca="false">M639-$H639</f>
        <v>-0.1</v>
      </c>
      <c r="AA639" s="41" t="n">
        <f aca="false">N639-$H639</f>
        <v>-0.0149999999999999</v>
      </c>
      <c r="AB639" s="41" t="n">
        <f aca="false">O639-$H639</f>
        <v>-0.04</v>
      </c>
      <c r="AC639" s="41" t="n">
        <f aca="false">P639-$H639</f>
        <v>-0.29</v>
      </c>
      <c r="AD639" s="41" t="n">
        <f aca="false">Q639-$H639</f>
        <v>0.1225</v>
      </c>
      <c r="AE639" s="41" t="n">
        <f aca="false">R639-$H639</f>
        <v>0.245</v>
      </c>
      <c r="AF639" s="41" t="n">
        <f aca="false">S639-$H639</f>
        <v>-0.0900000000000001</v>
      </c>
      <c r="AG639" s="41"/>
    </row>
    <row r="640" customFormat="false" ht="12.75" hidden="false" customHeight="false" outlineLevel="0" collapsed="false">
      <c r="A640" s="39" t="n">
        <v>36224</v>
      </c>
      <c r="B640" s="40" t="s">
        <v>183</v>
      </c>
      <c r="C640" s="40" t="n">
        <f aca="false">IF(SWAPFIXED="FIXED",D640,D640-E640)</f>
        <v>-0.0800000000000001</v>
      </c>
      <c r="D640" s="40" t="n">
        <f aca="false">VLOOKUP($A640,SWAPLOOK,HLOOKUP(D$2,SWAPLOOK,2,FALSE()),FALSE())</f>
        <v>1.773</v>
      </c>
      <c r="E640" s="40" t="n">
        <f aca="false">VLOOKUP($A640,SWAPLOOK,HLOOKUP(E$2,SWAPLOOK,2,FALSE()),FALSE())</f>
        <v>1.853</v>
      </c>
      <c r="F640" s="40"/>
      <c r="G640" s="40"/>
      <c r="H640" s="40" t="n">
        <v>1.853</v>
      </c>
      <c r="I640" s="40" t="n">
        <v>1.898</v>
      </c>
      <c r="J640" s="40" t="n">
        <v>1.678</v>
      </c>
      <c r="K640" s="40" t="n">
        <v>1.578</v>
      </c>
      <c r="L640" s="40" t="n">
        <v>1.548</v>
      </c>
      <c r="M640" s="40" t="n">
        <v>1.7505</v>
      </c>
      <c r="N640" s="40" t="n">
        <v>1.838</v>
      </c>
      <c r="O640" s="40" t="n">
        <v>1.773</v>
      </c>
      <c r="P640" s="40" t="n">
        <v>1.508</v>
      </c>
      <c r="Q640" s="40" t="n">
        <v>1.983</v>
      </c>
      <c r="R640" s="40" t="n">
        <v>2.098</v>
      </c>
      <c r="S640" s="40" t="n">
        <v>1.763</v>
      </c>
      <c r="T640" s="38" t="s">
        <v>233</v>
      </c>
      <c r="V640" s="41" t="n">
        <f aca="false">I640-$H640</f>
        <v>0.0449999999999999</v>
      </c>
      <c r="W640" s="41" t="n">
        <f aca="false">J640-$H640</f>
        <v>-0.175</v>
      </c>
      <c r="X640" s="41" t="n">
        <f aca="false">K640-$H640</f>
        <v>-0.275</v>
      </c>
      <c r="Y640" s="41" t="n">
        <f aca="false">L640-$H640</f>
        <v>-0.305</v>
      </c>
      <c r="Z640" s="41" t="n">
        <f aca="false">M640-$H640</f>
        <v>-0.1025</v>
      </c>
      <c r="AA640" s="41" t="n">
        <f aca="false">N640-$H640</f>
        <v>-0.0149999999999999</v>
      </c>
      <c r="AB640" s="41" t="n">
        <f aca="false">O640-$H640</f>
        <v>-0.0800000000000001</v>
      </c>
      <c r="AC640" s="41" t="n">
        <f aca="false">P640-$H640</f>
        <v>-0.345</v>
      </c>
      <c r="AD640" s="41" t="n">
        <f aca="false">Q640-$H640</f>
        <v>0.13</v>
      </c>
      <c r="AE640" s="41" t="n">
        <f aca="false">R640-$H640</f>
        <v>0.245</v>
      </c>
      <c r="AF640" s="41" t="n">
        <f aca="false">S640-$H640</f>
        <v>-0.0900000000000001</v>
      </c>
      <c r="AG640" s="41"/>
    </row>
    <row r="641" customFormat="false" ht="12.75" hidden="false" customHeight="false" outlineLevel="0" collapsed="false">
      <c r="A641" s="39" t="n">
        <v>36227</v>
      </c>
      <c r="B641" s="40" t="s">
        <v>183</v>
      </c>
      <c r="C641" s="40" t="n">
        <f aca="false">IF(SWAPFIXED="FIXED",D641,D641-E641)</f>
        <v>-0.12</v>
      </c>
      <c r="D641" s="40" t="n">
        <f aca="false">VLOOKUP($A641,SWAPLOOK,HLOOKUP(D$2,SWAPLOOK,2,FALSE()),FALSE())</f>
        <v>1.739</v>
      </c>
      <c r="E641" s="40" t="n">
        <f aca="false">VLOOKUP($A641,SWAPLOOK,HLOOKUP(E$2,SWAPLOOK,2,FALSE()),FALSE())</f>
        <v>1.859</v>
      </c>
      <c r="F641" s="40"/>
      <c r="G641" s="40"/>
      <c r="H641" s="40" t="n">
        <v>1.859</v>
      </c>
      <c r="I641" s="40" t="n">
        <v>1.904</v>
      </c>
      <c r="J641" s="40" t="n">
        <v>1.6865</v>
      </c>
      <c r="K641" s="40" t="n">
        <v>1.574</v>
      </c>
      <c r="L641" s="40" t="n">
        <v>1.5565</v>
      </c>
      <c r="M641" s="40" t="n">
        <v>1.7515</v>
      </c>
      <c r="N641" s="40" t="n">
        <v>1.844</v>
      </c>
      <c r="O641" s="40" t="n">
        <v>1.739</v>
      </c>
      <c r="P641" s="40" t="n">
        <v>1.504</v>
      </c>
      <c r="Q641" s="40" t="n">
        <v>1.9865</v>
      </c>
      <c r="R641" s="40" t="n">
        <v>2.109</v>
      </c>
      <c r="S641" s="40" t="n">
        <v>1.749</v>
      </c>
      <c r="T641" s="38" t="s">
        <v>233</v>
      </c>
      <c r="V641" s="41" t="n">
        <f aca="false">I641-$H641</f>
        <v>0.0449999999999999</v>
      </c>
      <c r="W641" s="41" t="n">
        <f aca="false">J641-$H641</f>
        <v>-0.1725</v>
      </c>
      <c r="X641" s="41" t="n">
        <f aca="false">K641-$H641</f>
        <v>-0.285</v>
      </c>
      <c r="Y641" s="41" t="n">
        <f aca="false">L641-$H641</f>
        <v>-0.3025</v>
      </c>
      <c r="Z641" s="41" t="n">
        <f aca="false">M641-$H641</f>
        <v>-0.1075</v>
      </c>
      <c r="AA641" s="41" t="n">
        <f aca="false">N641-$H641</f>
        <v>-0.0149999999999999</v>
      </c>
      <c r="AB641" s="41" t="n">
        <f aca="false">O641-$H641</f>
        <v>-0.12</v>
      </c>
      <c r="AC641" s="41" t="n">
        <f aca="false">P641-$H641</f>
        <v>-0.355</v>
      </c>
      <c r="AD641" s="41" t="n">
        <f aca="false">Q641-$H641</f>
        <v>0.1275</v>
      </c>
      <c r="AE641" s="41" t="n">
        <f aca="false">R641-$H641</f>
        <v>0.25</v>
      </c>
      <c r="AF641" s="41" t="n">
        <f aca="false">S641-$H641</f>
        <v>-0.11</v>
      </c>
      <c r="AG641" s="41"/>
    </row>
    <row r="642" customFormat="false" ht="12.75" hidden="false" customHeight="false" outlineLevel="0" collapsed="false">
      <c r="A642" s="39" t="n">
        <v>36228</v>
      </c>
      <c r="B642" s="40" t="s">
        <v>183</v>
      </c>
      <c r="C642" s="40" t="n">
        <f aca="false">IF(SWAPFIXED="FIXED",D642,D642-E642)</f>
        <v>-0.12</v>
      </c>
      <c r="D642" s="40" t="n">
        <f aca="false">VLOOKUP($A642,SWAPLOOK,HLOOKUP(D$2,SWAPLOOK,2,FALSE()),FALSE())</f>
        <v>1.808</v>
      </c>
      <c r="E642" s="40" t="n">
        <f aca="false">VLOOKUP($A642,SWAPLOOK,HLOOKUP(E$2,SWAPLOOK,2,FALSE()),FALSE())</f>
        <v>1.928</v>
      </c>
      <c r="F642" s="40"/>
      <c r="G642" s="40"/>
      <c r="H642" s="40" t="n">
        <v>1.928</v>
      </c>
      <c r="I642" s="40" t="n">
        <v>1.978</v>
      </c>
      <c r="J642" s="40" t="n">
        <v>1.753</v>
      </c>
      <c r="K642" s="40" t="n">
        <v>1.6355</v>
      </c>
      <c r="L642" s="40" t="n">
        <v>1.6155</v>
      </c>
      <c r="M642" s="40" t="n">
        <v>1.8205</v>
      </c>
      <c r="N642" s="40" t="n">
        <v>1.913</v>
      </c>
      <c r="O642" s="40" t="n">
        <v>1.808</v>
      </c>
      <c r="P642" s="40" t="n">
        <v>1.623</v>
      </c>
      <c r="Q642" s="40" t="n">
        <v>2.0655</v>
      </c>
      <c r="R642" s="40" t="n">
        <v>2.178</v>
      </c>
      <c r="S642" s="40" t="n">
        <v>1.818</v>
      </c>
      <c r="T642" s="38" t="s">
        <v>233</v>
      </c>
      <c r="V642" s="41" t="n">
        <f aca="false">I642-$H642</f>
        <v>0.05</v>
      </c>
      <c r="W642" s="41" t="n">
        <f aca="false">J642-$H642</f>
        <v>-0.175</v>
      </c>
      <c r="X642" s="41" t="n">
        <f aca="false">K642-$H642</f>
        <v>-0.2925</v>
      </c>
      <c r="Y642" s="41" t="n">
        <f aca="false">L642-$H642</f>
        <v>-0.3125</v>
      </c>
      <c r="Z642" s="41" t="n">
        <f aca="false">M642-$H642</f>
        <v>-0.1075</v>
      </c>
      <c r="AA642" s="41" t="n">
        <f aca="false">N642-$H642</f>
        <v>-0.0149999999999999</v>
      </c>
      <c r="AB642" s="41" t="n">
        <f aca="false">O642-$H642</f>
        <v>-0.12</v>
      </c>
      <c r="AC642" s="41" t="n">
        <f aca="false">P642-$H642</f>
        <v>-0.305</v>
      </c>
      <c r="AD642" s="41" t="n">
        <f aca="false">Q642-$H642</f>
        <v>0.1375</v>
      </c>
      <c r="AE642" s="41" t="n">
        <f aca="false">R642-$H642</f>
        <v>0.25</v>
      </c>
      <c r="AF642" s="41" t="n">
        <f aca="false">S642-$H642</f>
        <v>-0.11</v>
      </c>
      <c r="AG642" s="41"/>
    </row>
    <row r="643" customFormat="false" ht="12.75" hidden="false" customHeight="false" outlineLevel="0" collapsed="false">
      <c r="A643" s="39" t="n">
        <v>36229</v>
      </c>
      <c r="B643" s="40" t="s">
        <v>183</v>
      </c>
      <c r="C643" s="40" t="n">
        <f aca="false">IF(SWAPFIXED="FIXED",D643,D643-E643)</f>
        <v>-0.1225</v>
      </c>
      <c r="D643" s="40" t="n">
        <f aca="false">VLOOKUP($A643,SWAPLOOK,HLOOKUP(D$2,SWAPLOOK,2,FALSE()),FALSE())</f>
        <v>1.8185</v>
      </c>
      <c r="E643" s="40" t="n">
        <f aca="false">VLOOKUP($A643,SWAPLOOK,HLOOKUP(E$2,SWAPLOOK,2,FALSE()),FALSE())</f>
        <v>1.941</v>
      </c>
      <c r="F643" s="40"/>
      <c r="G643" s="40"/>
      <c r="H643" s="40" t="n">
        <v>1.941</v>
      </c>
      <c r="I643" s="40" t="n">
        <v>1.991</v>
      </c>
      <c r="J643" s="40" t="n">
        <v>1.7535</v>
      </c>
      <c r="K643" s="40" t="n">
        <v>1.656</v>
      </c>
      <c r="L643" s="40" t="n">
        <v>1.6185</v>
      </c>
      <c r="M643" s="40" t="n">
        <v>1.8385</v>
      </c>
      <c r="N643" s="40" t="n">
        <v>1.926</v>
      </c>
      <c r="O643" s="40" t="n">
        <v>1.8185</v>
      </c>
      <c r="P643" s="40" t="n">
        <v>1.636</v>
      </c>
      <c r="Q643" s="40" t="n">
        <v>2.0785</v>
      </c>
      <c r="R643" s="40" t="n">
        <v>2.191</v>
      </c>
      <c r="S643" s="40" t="n">
        <v>1.826</v>
      </c>
      <c r="T643" s="38" t="s">
        <v>233</v>
      </c>
      <c r="V643" s="41" t="n">
        <f aca="false">I643-$H643</f>
        <v>0.05</v>
      </c>
      <c r="W643" s="41" t="n">
        <f aca="false">J643-$H643</f>
        <v>-0.1875</v>
      </c>
      <c r="X643" s="41" t="n">
        <f aca="false">K643-$H643</f>
        <v>-0.285</v>
      </c>
      <c r="Y643" s="41" t="n">
        <f aca="false">L643-$H643</f>
        <v>-0.3225</v>
      </c>
      <c r="Z643" s="41" t="n">
        <f aca="false">M643-$H643</f>
        <v>-0.1025</v>
      </c>
      <c r="AA643" s="41" t="n">
        <f aca="false">N643-$H643</f>
        <v>-0.0149999999999999</v>
      </c>
      <c r="AB643" s="41" t="n">
        <f aca="false">O643-$H643</f>
        <v>-0.1225</v>
      </c>
      <c r="AC643" s="41" t="n">
        <f aca="false">P643-$H643</f>
        <v>-0.305</v>
      </c>
      <c r="AD643" s="41" t="n">
        <f aca="false">Q643-$H643</f>
        <v>0.1375</v>
      </c>
      <c r="AE643" s="41" t="n">
        <f aca="false">R643-$H643</f>
        <v>0.25</v>
      </c>
      <c r="AF643" s="41" t="n">
        <f aca="false">S643-$H643</f>
        <v>-0.115</v>
      </c>
      <c r="AG643" s="41"/>
    </row>
    <row r="644" customFormat="false" ht="12.75" hidden="false" customHeight="false" outlineLevel="0" collapsed="false">
      <c r="A644" s="39" t="n">
        <v>36230</v>
      </c>
      <c r="B644" s="40" t="s">
        <v>183</v>
      </c>
      <c r="C644" s="40" t="n">
        <f aca="false">IF(SWAPFIXED="FIXED",D644,D644-E644)</f>
        <v>-0.11</v>
      </c>
      <c r="D644" s="40" t="n">
        <f aca="false">VLOOKUP($A644,SWAPLOOK,HLOOKUP(D$2,SWAPLOOK,2,FALSE()),FALSE())</f>
        <v>1.71</v>
      </c>
      <c r="E644" s="40" t="n">
        <f aca="false">VLOOKUP($A644,SWAPLOOK,HLOOKUP(E$2,SWAPLOOK,2,FALSE()),FALSE())</f>
        <v>1.82</v>
      </c>
      <c r="F644" s="40"/>
      <c r="G644" s="40"/>
      <c r="H644" s="40" t="n">
        <v>1.82</v>
      </c>
      <c r="I644" s="40" t="n">
        <v>1.8675</v>
      </c>
      <c r="J644" s="40" t="n">
        <v>1.655</v>
      </c>
      <c r="K644" s="40" t="n">
        <v>1.55</v>
      </c>
      <c r="L644" s="40" t="n">
        <v>1.53</v>
      </c>
      <c r="M644" s="40" t="n">
        <v>1.73</v>
      </c>
      <c r="N644" s="40" t="n">
        <v>1.8075</v>
      </c>
      <c r="O644" s="40" t="n">
        <v>1.71</v>
      </c>
      <c r="P644" s="40" t="n">
        <v>1.52</v>
      </c>
      <c r="Q644" s="40" t="n">
        <v>1.9575</v>
      </c>
      <c r="R644" s="40" t="n">
        <v>2.0675</v>
      </c>
      <c r="S644" s="40" t="n">
        <v>1.715</v>
      </c>
      <c r="T644" s="38" t="s">
        <v>233</v>
      </c>
      <c r="V644" s="41" t="n">
        <f aca="false">I644-$H644</f>
        <v>0.0474999999999999</v>
      </c>
      <c r="W644" s="41" t="n">
        <f aca="false">J644-$H644</f>
        <v>-0.165</v>
      </c>
      <c r="X644" s="41" t="n">
        <f aca="false">K644-$H644</f>
        <v>-0.27</v>
      </c>
      <c r="Y644" s="41" t="n">
        <f aca="false">L644-$H644</f>
        <v>-0.29</v>
      </c>
      <c r="Z644" s="41" t="n">
        <f aca="false">M644-$H644</f>
        <v>-0.0900000000000001</v>
      </c>
      <c r="AA644" s="41" t="n">
        <f aca="false">N644-$H644</f>
        <v>-0.0125</v>
      </c>
      <c r="AB644" s="41" t="n">
        <f aca="false">O644-$H644</f>
        <v>-0.11</v>
      </c>
      <c r="AC644" s="41" t="n">
        <f aca="false">P644-$H644</f>
        <v>-0.3</v>
      </c>
      <c r="AD644" s="41" t="n">
        <f aca="false">Q644-$H644</f>
        <v>0.1375</v>
      </c>
      <c r="AE644" s="41" t="n">
        <f aca="false">R644-$H644</f>
        <v>0.2475</v>
      </c>
      <c r="AF644" s="41" t="n">
        <f aca="false">S644-$H644</f>
        <v>-0.105</v>
      </c>
      <c r="AG644" s="41"/>
    </row>
    <row r="645" customFormat="false" ht="12.75" hidden="false" customHeight="false" outlineLevel="0" collapsed="false">
      <c r="A645" s="39" t="n">
        <v>36231</v>
      </c>
      <c r="B645" s="40" t="s">
        <v>183</v>
      </c>
      <c r="C645" s="40" t="n">
        <f aca="false">IF(SWAPFIXED="FIXED",D645,D645-E645)</f>
        <v>-0.079</v>
      </c>
      <c r="D645" s="40" t="n">
        <f aca="false">VLOOKUP($A645,SWAPLOOK,HLOOKUP(D$2,SWAPLOOK,2,FALSE()),FALSE())</f>
        <v>1.68</v>
      </c>
      <c r="E645" s="40" t="n">
        <f aca="false">VLOOKUP($A645,SWAPLOOK,HLOOKUP(E$2,SWAPLOOK,2,FALSE()),FALSE())</f>
        <v>1.759</v>
      </c>
      <c r="F645" s="40"/>
      <c r="G645" s="40"/>
      <c r="H645" s="40" t="n">
        <v>1.759</v>
      </c>
      <c r="I645" s="40" t="n">
        <v>1.8015</v>
      </c>
      <c r="J645" s="40" t="n">
        <v>1.594</v>
      </c>
      <c r="K645" s="40" t="n">
        <v>1.4865</v>
      </c>
      <c r="L645" s="40" t="n">
        <v>1.469</v>
      </c>
      <c r="M645" s="40" t="n">
        <v>1.664</v>
      </c>
      <c r="N645" s="40" t="n">
        <v>1.7465</v>
      </c>
      <c r="O645" s="40" t="n">
        <v>1.68</v>
      </c>
      <c r="P645" s="40" t="n">
        <v>1.514</v>
      </c>
      <c r="Q645" s="40" t="n">
        <v>1.8965</v>
      </c>
      <c r="R645" s="40" t="n">
        <v>2.0065</v>
      </c>
      <c r="S645" s="40" t="n">
        <v>1.659</v>
      </c>
      <c r="T645" s="38" t="s">
        <v>233</v>
      </c>
      <c r="V645" s="41" t="n">
        <f aca="false">I645-$H645</f>
        <v>0.0425</v>
      </c>
      <c r="W645" s="41" t="n">
        <f aca="false">J645-$H645</f>
        <v>-0.165</v>
      </c>
      <c r="X645" s="41" t="n">
        <f aca="false">K645-$H645</f>
        <v>-0.2725</v>
      </c>
      <c r="Y645" s="41" t="n">
        <f aca="false">L645-$H645</f>
        <v>-0.29</v>
      </c>
      <c r="Z645" s="41" t="n">
        <f aca="false">M645-$H645</f>
        <v>-0.095</v>
      </c>
      <c r="AA645" s="41" t="n">
        <f aca="false">N645-$H645</f>
        <v>-0.0125</v>
      </c>
      <c r="AB645" s="41" t="n">
        <f aca="false">O645-$H645</f>
        <v>-0.079</v>
      </c>
      <c r="AC645" s="41" t="n">
        <f aca="false">P645-$H645</f>
        <v>-0.245</v>
      </c>
      <c r="AD645" s="41" t="n">
        <f aca="false">Q645-$H645</f>
        <v>0.1375</v>
      </c>
      <c r="AE645" s="41" t="n">
        <f aca="false">R645-$H645</f>
        <v>0.2475</v>
      </c>
      <c r="AF645" s="41" t="n">
        <f aca="false">S645-$H645</f>
        <v>-0.1</v>
      </c>
      <c r="AG645" s="41"/>
    </row>
    <row r="646" customFormat="false" ht="12.75" hidden="false" customHeight="false" outlineLevel="0" collapsed="false">
      <c r="A646" s="39" t="n">
        <v>36234</v>
      </c>
      <c r="B646" s="40" t="s">
        <v>183</v>
      </c>
      <c r="C646" s="40" t="n">
        <f aca="false">IF(SWAPFIXED="FIXED",D646,D646-E646)</f>
        <v>-0.0600000000000001</v>
      </c>
      <c r="D646" s="40" t="n">
        <f aca="false">VLOOKUP($A646,SWAPLOOK,HLOOKUP(D$2,SWAPLOOK,2,FALSE()),FALSE())</f>
        <v>1.657</v>
      </c>
      <c r="E646" s="40" t="n">
        <f aca="false">VLOOKUP($A646,SWAPLOOK,HLOOKUP(E$2,SWAPLOOK,2,FALSE()),FALSE())</f>
        <v>1.717</v>
      </c>
      <c r="F646" s="40"/>
      <c r="G646" s="40"/>
      <c r="H646" s="40" t="n">
        <v>1.717</v>
      </c>
      <c r="I646" s="40" t="n">
        <v>1.762</v>
      </c>
      <c r="J646" s="40" t="n">
        <v>1.5495</v>
      </c>
      <c r="K646" s="40" t="n">
        <v>1.4695</v>
      </c>
      <c r="L646" s="40" t="n">
        <v>1.4445</v>
      </c>
      <c r="M646" s="40" t="n">
        <v>1.6295</v>
      </c>
      <c r="N646" s="40" t="n">
        <v>1.707</v>
      </c>
      <c r="O646" s="40" t="n">
        <v>1.657</v>
      </c>
      <c r="P646" s="40" t="n">
        <v>1.47</v>
      </c>
      <c r="Q646" s="40" t="n">
        <v>1.852</v>
      </c>
      <c r="R646" s="40" t="n">
        <v>1.9645</v>
      </c>
      <c r="S646" s="40" t="n">
        <v>1.622</v>
      </c>
      <c r="T646" s="38" t="s">
        <v>233</v>
      </c>
      <c r="V646" s="41" t="n">
        <f aca="false">I646-$H646</f>
        <v>0.0449999999999999</v>
      </c>
      <c r="W646" s="41" t="n">
        <f aca="false">J646-$H646</f>
        <v>-0.1675</v>
      </c>
      <c r="X646" s="41" t="n">
        <f aca="false">K646-$H646</f>
        <v>-0.2475</v>
      </c>
      <c r="Y646" s="41" t="n">
        <f aca="false">L646-$H646</f>
        <v>-0.2725</v>
      </c>
      <c r="Z646" s="41" t="n">
        <f aca="false">M646-$H646</f>
        <v>-0.0874999999999999</v>
      </c>
      <c r="AA646" s="41" t="n">
        <f aca="false">N646-$H646</f>
        <v>-0.01</v>
      </c>
      <c r="AB646" s="41" t="n">
        <f aca="false">O646-$H646</f>
        <v>-0.0600000000000001</v>
      </c>
      <c r="AC646" s="41" t="n">
        <f aca="false">P646-$H646</f>
        <v>-0.247</v>
      </c>
      <c r="AD646" s="41" t="n">
        <f aca="false">Q646-$H646</f>
        <v>0.135</v>
      </c>
      <c r="AE646" s="41" t="n">
        <f aca="false">R646-$H646</f>
        <v>0.2475</v>
      </c>
      <c r="AF646" s="41" t="n">
        <f aca="false">S646-$H646</f>
        <v>-0.095</v>
      </c>
      <c r="AG646" s="41"/>
    </row>
    <row r="647" customFormat="false" ht="12.75" hidden="false" customHeight="false" outlineLevel="0" collapsed="false">
      <c r="A647" s="39" t="n">
        <v>36235</v>
      </c>
      <c r="B647" s="40" t="s">
        <v>183</v>
      </c>
      <c r="C647" s="40" t="n">
        <f aca="false">IF(SWAPFIXED="FIXED",D647,D647-E647)</f>
        <v>-0.0449999999999999</v>
      </c>
      <c r="D647" s="40" t="n">
        <f aca="false">VLOOKUP($A647,SWAPLOOK,HLOOKUP(D$2,SWAPLOOK,2,FALSE()),FALSE())</f>
        <v>1.672</v>
      </c>
      <c r="E647" s="40" t="n">
        <f aca="false">VLOOKUP($A647,SWAPLOOK,HLOOKUP(E$2,SWAPLOOK,2,FALSE()),FALSE())</f>
        <v>1.717</v>
      </c>
      <c r="F647" s="40"/>
      <c r="G647" s="40"/>
      <c r="H647" s="40" t="n">
        <v>1.717</v>
      </c>
      <c r="I647" s="40" t="n">
        <v>1.762</v>
      </c>
      <c r="J647" s="40" t="n">
        <v>1.5595</v>
      </c>
      <c r="K647" s="40" t="n">
        <v>1.482</v>
      </c>
      <c r="L647" s="40" t="n">
        <v>1.447</v>
      </c>
      <c r="M647" s="40" t="n">
        <v>1.6245</v>
      </c>
      <c r="N647" s="40" t="n">
        <v>1.707</v>
      </c>
      <c r="O647" s="40" t="n">
        <v>1.672</v>
      </c>
      <c r="P647" s="40" t="n">
        <v>1.47</v>
      </c>
      <c r="Q647" s="40" t="n">
        <v>1.8545</v>
      </c>
      <c r="R647" s="40" t="n">
        <v>1.9645</v>
      </c>
      <c r="S647" s="40" t="n">
        <v>1.6245</v>
      </c>
      <c r="T647" s="38" t="s">
        <v>233</v>
      </c>
      <c r="V647" s="41" t="n">
        <f aca="false">I647-$H647</f>
        <v>0.0449999999999999</v>
      </c>
      <c r="W647" s="41" t="n">
        <f aca="false">J647-$H647</f>
        <v>-0.1575</v>
      </c>
      <c r="X647" s="41" t="n">
        <f aca="false">K647-$H647</f>
        <v>-0.235</v>
      </c>
      <c r="Y647" s="41" t="n">
        <f aca="false">L647-$H647</f>
        <v>-0.27</v>
      </c>
      <c r="Z647" s="41" t="n">
        <f aca="false">M647-$H647</f>
        <v>-0.0925</v>
      </c>
      <c r="AA647" s="41" t="n">
        <f aca="false">N647-$H647</f>
        <v>-0.01</v>
      </c>
      <c r="AB647" s="41" t="n">
        <f aca="false">O647-$H647</f>
        <v>-0.0449999999999999</v>
      </c>
      <c r="AC647" s="41" t="n">
        <f aca="false">P647-$H647</f>
        <v>-0.247</v>
      </c>
      <c r="AD647" s="41" t="n">
        <f aca="false">Q647-$H647</f>
        <v>0.1375</v>
      </c>
      <c r="AE647" s="41" t="n">
        <f aca="false">R647-$H647</f>
        <v>0.2475</v>
      </c>
      <c r="AF647" s="41" t="n">
        <f aca="false">S647-$H647</f>
        <v>-0.0925</v>
      </c>
      <c r="AG647" s="41"/>
    </row>
    <row r="648" customFormat="false" ht="12.75" hidden="false" customHeight="false" outlineLevel="0" collapsed="false">
      <c r="A648" s="39" t="n">
        <v>36236</v>
      </c>
      <c r="B648" s="40" t="s">
        <v>183</v>
      </c>
      <c r="C648" s="40" t="n">
        <f aca="false">IF(SWAPFIXED="FIXED",D648,D648-E648)</f>
        <v>-0.03</v>
      </c>
      <c r="D648" s="40" t="n">
        <f aca="false">VLOOKUP($A648,SWAPLOOK,HLOOKUP(D$2,SWAPLOOK,2,FALSE()),FALSE())</f>
        <v>1.718</v>
      </c>
      <c r="E648" s="40" t="n">
        <f aca="false">VLOOKUP($A648,SWAPLOOK,HLOOKUP(E$2,SWAPLOOK,2,FALSE()),FALSE())</f>
        <v>1.748</v>
      </c>
      <c r="F648" s="40"/>
      <c r="G648" s="40"/>
      <c r="H648" s="40" t="n">
        <v>1.748</v>
      </c>
      <c r="I648" s="40" t="n">
        <v>1.793</v>
      </c>
      <c r="J648" s="40" t="n">
        <v>1.6005</v>
      </c>
      <c r="K648" s="40" t="n">
        <v>1.523</v>
      </c>
      <c r="L648" s="40" t="n">
        <v>1.483</v>
      </c>
      <c r="M648" s="40" t="n">
        <v>1.6555</v>
      </c>
      <c r="N648" s="40" t="n">
        <v>1.738</v>
      </c>
      <c r="O648" s="40" t="n">
        <v>1.718</v>
      </c>
      <c r="P648" s="40" t="n">
        <v>1.493</v>
      </c>
      <c r="Q648" s="40" t="n">
        <v>1.8855</v>
      </c>
      <c r="R648" s="40" t="n">
        <v>1.978</v>
      </c>
      <c r="S648" s="40" t="n">
        <v>1.6555</v>
      </c>
      <c r="T648" s="38" t="s">
        <v>233</v>
      </c>
      <c r="V648" s="41" t="n">
        <f aca="false">I648-$H648</f>
        <v>0.0449999999999999</v>
      </c>
      <c r="W648" s="41" t="n">
        <f aca="false">J648-$H648</f>
        <v>-0.1475</v>
      </c>
      <c r="X648" s="41" t="n">
        <f aca="false">K648-$H648</f>
        <v>-0.225</v>
      </c>
      <c r="Y648" s="41" t="n">
        <f aca="false">L648-$H648</f>
        <v>-0.265</v>
      </c>
      <c r="Z648" s="41" t="n">
        <f aca="false">M648-$H648</f>
        <v>-0.0925</v>
      </c>
      <c r="AA648" s="41" t="n">
        <f aca="false">N648-$H648</f>
        <v>-0.01</v>
      </c>
      <c r="AB648" s="41" t="n">
        <f aca="false">O648-$H648</f>
        <v>-0.03</v>
      </c>
      <c r="AC648" s="41" t="n">
        <f aca="false">P648-$H648</f>
        <v>-0.255</v>
      </c>
      <c r="AD648" s="41" t="n">
        <f aca="false">Q648-$H648</f>
        <v>0.1375</v>
      </c>
      <c r="AE648" s="41" t="n">
        <f aca="false">R648-$H648</f>
        <v>0.23</v>
      </c>
      <c r="AF648" s="41" t="n">
        <f aca="false">S648-$H648</f>
        <v>-0.0925</v>
      </c>
      <c r="AG648" s="41"/>
    </row>
    <row r="649" customFormat="false" ht="12.75" hidden="false" customHeight="false" outlineLevel="0" collapsed="false">
      <c r="A649" s="39" t="n">
        <v>36237</v>
      </c>
      <c r="B649" s="40" t="s">
        <v>183</v>
      </c>
      <c r="C649" s="40" t="n">
        <f aca="false">IF(SWAPFIXED="FIXED",D649,D649-E649)</f>
        <v>-0.03</v>
      </c>
      <c r="D649" s="40" t="n">
        <f aca="false">VLOOKUP($A649,SWAPLOOK,HLOOKUP(D$2,SWAPLOOK,2,FALSE()),FALSE())</f>
        <v>1.657</v>
      </c>
      <c r="E649" s="40" t="n">
        <f aca="false">VLOOKUP($A649,SWAPLOOK,HLOOKUP(E$2,SWAPLOOK,2,FALSE()),FALSE())</f>
        <v>1.687</v>
      </c>
      <c r="F649" s="40"/>
      <c r="G649" s="40"/>
      <c r="H649" s="40" t="n">
        <v>1.687</v>
      </c>
      <c r="I649" s="40" t="n">
        <v>1.732</v>
      </c>
      <c r="J649" s="40" t="n">
        <v>1.5395</v>
      </c>
      <c r="K649" s="40" t="n">
        <v>1.462</v>
      </c>
      <c r="L649" s="40" t="n">
        <v>1.422</v>
      </c>
      <c r="M649" s="40" t="n">
        <v>1.607</v>
      </c>
      <c r="N649" s="40" t="n">
        <v>1.683</v>
      </c>
      <c r="O649" s="40" t="n">
        <v>1.657</v>
      </c>
      <c r="P649" s="40" t="n">
        <v>1.432</v>
      </c>
      <c r="Q649" s="40" t="n">
        <v>1.827</v>
      </c>
      <c r="R649" s="40" t="n">
        <v>1.937</v>
      </c>
      <c r="S649" s="40" t="n">
        <v>1.5945</v>
      </c>
      <c r="T649" s="38" t="s">
        <v>233</v>
      </c>
      <c r="V649" s="41" t="n">
        <f aca="false">I649-$H649</f>
        <v>0.0449999999999999</v>
      </c>
      <c r="W649" s="41" t="n">
        <f aca="false">J649-$H649</f>
        <v>-0.1475</v>
      </c>
      <c r="X649" s="41" t="n">
        <f aca="false">K649-$H649</f>
        <v>-0.225</v>
      </c>
      <c r="Y649" s="41" t="n">
        <f aca="false">L649-$H649</f>
        <v>-0.265</v>
      </c>
      <c r="Z649" s="41" t="n">
        <f aca="false">M649-$H649</f>
        <v>-0.0800000000000001</v>
      </c>
      <c r="AA649" s="41" t="n">
        <f aca="false">N649-$H649</f>
        <v>-0.004</v>
      </c>
      <c r="AB649" s="41" t="n">
        <f aca="false">O649-$H649</f>
        <v>-0.03</v>
      </c>
      <c r="AC649" s="41" t="n">
        <f aca="false">P649-$H649</f>
        <v>-0.255</v>
      </c>
      <c r="AD649" s="41" t="n">
        <f aca="false">Q649-$H649</f>
        <v>0.14</v>
      </c>
      <c r="AE649" s="41" t="n">
        <f aca="false">R649-$H649</f>
        <v>0.25</v>
      </c>
      <c r="AF649" s="41" t="n">
        <f aca="false">S649-$H649</f>
        <v>-0.0925</v>
      </c>
      <c r="AG649" s="41"/>
    </row>
    <row r="650" customFormat="false" ht="12.75" hidden="false" customHeight="false" outlineLevel="0" collapsed="false">
      <c r="A650" s="39" t="n">
        <v>36238</v>
      </c>
      <c r="B650" s="40" t="s">
        <v>183</v>
      </c>
      <c r="C650" s="40" t="n">
        <f aca="false">IF(SWAPFIXED="FIXED",D650,D650-E650)</f>
        <v>0</v>
      </c>
      <c r="D650" s="40" t="n">
        <f aca="false">VLOOKUP($A650,SWAPLOOK,HLOOKUP(D$2,SWAPLOOK,2,FALSE()),FALSE())</f>
        <v>1.699</v>
      </c>
      <c r="E650" s="40" t="n">
        <f aca="false">VLOOKUP($A650,SWAPLOOK,HLOOKUP(E$2,SWAPLOOK,2,FALSE()),FALSE())</f>
        <v>1.699</v>
      </c>
      <c r="F650" s="40"/>
      <c r="G650" s="40"/>
      <c r="H650" s="40" t="n">
        <v>1.699</v>
      </c>
      <c r="I650" s="40" t="n">
        <v>1.7515</v>
      </c>
      <c r="J650" s="40" t="n">
        <v>1.5665</v>
      </c>
      <c r="K650" s="40" t="n">
        <v>1.509</v>
      </c>
      <c r="L650" s="40" t="n">
        <v>1.459</v>
      </c>
      <c r="M650" s="40" t="n">
        <v>1.6215</v>
      </c>
      <c r="N650" s="40" t="n">
        <v>1.694</v>
      </c>
      <c r="O650" s="40" t="n">
        <v>1.699</v>
      </c>
      <c r="P650" s="40" t="n">
        <v>1.46</v>
      </c>
      <c r="Q650" s="40" t="n">
        <v>1.844</v>
      </c>
      <c r="R650" s="40" t="n">
        <v>1.949</v>
      </c>
      <c r="S650" s="40" t="n">
        <v>1.619</v>
      </c>
      <c r="T650" s="38" t="s">
        <v>233</v>
      </c>
      <c r="V650" s="41" t="n">
        <f aca="false">I650-$H650</f>
        <v>0.0525</v>
      </c>
      <c r="W650" s="41" t="n">
        <f aca="false">J650-$H650</f>
        <v>-0.1325</v>
      </c>
      <c r="X650" s="41" t="n">
        <f aca="false">K650-$H650</f>
        <v>-0.19</v>
      </c>
      <c r="Y650" s="41" t="n">
        <f aca="false">L650-$H650</f>
        <v>-0.24</v>
      </c>
      <c r="Z650" s="41" t="n">
        <f aca="false">M650-$H650</f>
        <v>-0.0774999999999999</v>
      </c>
      <c r="AA650" s="41" t="n">
        <f aca="false">N650-$H650</f>
        <v>-0.00499999999999989</v>
      </c>
      <c r="AB650" s="41" t="n">
        <f aca="false">O650-$H650</f>
        <v>0</v>
      </c>
      <c r="AC650" s="41" t="n">
        <f aca="false">P650-$H650</f>
        <v>-0.239</v>
      </c>
      <c r="AD650" s="41" t="n">
        <f aca="false">Q650-$H650</f>
        <v>0.145</v>
      </c>
      <c r="AE650" s="41" t="n">
        <f aca="false">R650-$H650</f>
        <v>0.25</v>
      </c>
      <c r="AF650" s="41" t="n">
        <f aca="false">S650-$H650</f>
        <v>-0.0800000000000001</v>
      </c>
      <c r="AG650" s="41"/>
    </row>
    <row r="651" customFormat="false" ht="12.75" hidden="false" customHeight="false" outlineLevel="0" collapsed="false">
      <c r="A651" s="39" t="n">
        <v>36241</v>
      </c>
      <c r="B651" s="40" t="s">
        <v>183</v>
      </c>
      <c r="C651" s="40" t="n">
        <f aca="false">IF(SWAPFIXED="FIXED",D651,D651-E651)</f>
        <v>0.00249999999999995</v>
      </c>
      <c r="D651" s="40" t="n">
        <f aca="false">VLOOKUP($A651,SWAPLOOK,HLOOKUP(D$2,SWAPLOOK,2,FALSE()),FALSE())</f>
        <v>1.7715</v>
      </c>
      <c r="E651" s="40" t="n">
        <f aca="false">VLOOKUP($A651,SWAPLOOK,HLOOKUP(E$2,SWAPLOOK,2,FALSE()),FALSE())</f>
        <v>1.769</v>
      </c>
      <c r="F651" s="40"/>
      <c r="G651" s="40"/>
      <c r="H651" s="40" t="n">
        <v>1.769</v>
      </c>
      <c r="I651" s="40" t="n">
        <v>1.8215</v>
      </c>
      <c r="J651" s="40" t="n">
        <v>1.624</v>
      </c>
      <c r="K651" s="40" t="n">
        <v>1.554</v>
      </c>
      <c r="L651" s="40" t="n">
        <v>1.499</v>
      </c>
      <c r="M651" s="40" t="n">
        <v>1.689</v>
      </c>
      <c r="N651" s="40" t="n">
        <v>1.764</v>
      </c>
      <c r="O651" s="40" t="n">
        <v>1.7715</v>
      </c>
      <c r="P651" s="40" t="n">
        <v>1.465</v>
      </c>
      <c r="Q651" s="40" t="n">
        <v>1.914</v>
      </c>
      <c r="R651" s="40" t="n">
        <v>2.019</v>
      </c>
      <c r="S651" s="40" t="n">
        <v>1.689</v>
      </c>
      <c r="T651" s="38" t="s">
        <v>233</v>
      </c>
      <c r="V651" s="41" t="n">
        <f aca="false">I651-$H651</f>
        <v>0.0525</v>
      </c>
      <c r="W651" s="41" t="n">
        <f aca="false">J651-$H651</f>
        <v>-0.145</v>
      </c>
      <c r="X651" s="41" t="n">
        <f aca="false">K651-$H651</f>
        <v>-0.215</v>
      </c>
      <c r="Y651" s="41" t="n">
        <f aca="false">L651-$H651</f>
        <v>-0.27</v>
      </c>
      <c r="Z651" s="41" t="n">
        <f aca="false">M651-$H651</f>
        <v>-0.0800000000000001</v>
      </c>
      <c r="AA651" s="41" t="n">
        <f aca="false">N651-$H651</f>
        <v>-0.00499999999999989</v>
      </c>
      <c r="AB651" s="41" t="n">
        <f aca="false">O651-$H651</f>
        <v>0.00249999999999995</v>
      </c>
      <c r="AC651" s="41" t="n">
        <f aca="false">P651-$H651</f>
        <v>-0.304</v>
      </c>
      <c r="AD651" s="41" t="n">
        <f aca="false">Q651-$H651</f>
        <v>0.145</v>
      </c>
      <c r="AE651" s="41" t="n">
        <f aca="false">R651-$H651</f>
        <v>0.25</v>
      </c>
      <c r="AF651" s="41" t="n">
        <f aca="false">S651-$H651</f>
        <v>-0.0800000000000001</v>
      </c>
      <c r="AG651" s="41"/>
    </row>
    <row r="652" customFormat="false" ht="12.75" hidden="false" customHeight="false" outlineLevel="0" collapsed="false">
      <c r="A652" s="39" t="n">
        <v>36242</v>
      </c>
      <c r="B652" s="40" t="s">
        <v>183</v>
      </c>
      <c r="C652" s="40" t="n">
        <f aca="false">IF(SWAPFIXED="FIXED",D652,D652-E652)</f>
        <v>0.00249999999999995</v>
      </c>
      <c r="D652" s="40" t="n">
        <f aca="false">VLOOKUP($A652,SWAPLOOK,HLOOKUP(D$2,SWAPLOOK,2,FALSE()),FALSE())</f>
        <v>1.7565</v>
      </c>
      <c r="E652" s="40" t="n">
        <f aca="false">VLOOKUP($A652,SWAPLOOK,HLOOKUP(E$2,SWAPLOOK,2,FALSE()),FALSE())</f>
        <v>1.754</v>
      </c>
      <c r="F652" s="40"/>
      <c r="G652" s="40"/>
      <c r="H652" s="40" t="n">
        <v>1.754</v>
      </c>
      <c r="I652" s="40" t="n">
        <v>1.799</v>
      </c>
      <c r="J652" s="40" t="n">
        <v>1.614</v>
      </c>
      <c r="K652" s="40" t="n">
        <v>1.549</v>
      </c>
      <c r="L652" s="40" t="n">
        <v>1.4965</v>
      </c>
      <c r="M652" s="40" t="n">
        <v>1.6715</v>
      </c>
      <c r="N652" s="40" t="n">
        <v>1.749</v>
      </c>
      <c r="O652" s="40" t="n">
        <v>1.7565</v>
      </c>
      <c r="P652" s="40" t="n">
        <v>1.48</v>
      </c>
      <c r="Q652" s="40" t="n">
        <v>1.8965</v>
      </c>
      <c r="R652" s="40" t="n">
        <v>2.0115</v>
      </c>
      <c r="S652" s="40" t="n">
        <v>1.669</v>
      </c>
      <c r="T652" s="38" t="s">
        <v>233</v>
      </c>
      <c r="V652" s="41" t="n">
        <f aca="false">I652-$H652</f>
        <v>0.0449999999999999</v>
      </c>
      <c r="W652" s="41" t="n">
        <f aca="false">J652-$H652</f>
        <v>-0.14</v>
      </c>
      <c r="X652" s="41" t="n">
        <f aca="false">K652-$H652</f>
        <v>-0.205</v>
      </c>
      <c r="Y652" s="41" t="n">
        <f aca="false">L652-$H652</f>
        <v>-0.2575</v>
      </c>
      <c r="Z652" s="41" t="n">
        <f aca="false">M652-$H652</f>
        <v>-0.0825</v>
      </c>
      <c r="AA652" s="41" t="n">
        <f aca="false">N652-$H652</f>
        <v>-0.00499999999999989</v>
      </c>
      <c r="AB652" s="41" t="n">
        <f aca="false">O652-$H652</f>
        <v>0.00249999999999995</v>
      </c>
      <c r="AC652" s="41" t="n">
        <f aca="false">P652-$H652</f>
        <v>-0.274</v>
      </c>
      <c r="AD652" s="41" t="n">
        <f aca="false">Q652-$H652</f>
        <v>0.1425</v>
      </c>
      <c r="AE652" s="41" t="n">
        <f aca="false">R652-$H652</f>
        <v>0.2575</v>
      </c>
      <c r="AF652" s="41" t="n">
        <f aca="false">S652-$H652</f>
        <v>-0.085</v>
      </c>
      <c r="AG652" s="41"/>
    </row>
    <row r="653" customFormat="false" ht="12.75" hidden="false" customHeight="false" outlineLevel="0" collapsed="false">
      <c r="A653" s="39" t="n">
        <v>36243</v>
      </c>
      <c r="B653" s="40" t="s">
        <v>183</v>
      </c>
      <c r="C653" s="40" t="n">
        <f aca="false">IF(SWAPFIXED="FIXED",D653,D653-E653)</f>
        <v>-0.01</v>
      </c>
      <c r="D653" s="40" t="n">
        <f aca="false">VLOOKUP($A653,SWAPLOOK,HLOOKUP(D$2,SWAPLOOK,2,FALSE()),FALSE())</f>
        <v>1.749</v>
      </c>
      <c r="E653" s="40" t="n">
        <f aca="false">VLOOKUP($A653,SWAPLOOK,HLOOKUP(E$2,SWAPLOOK,2,FALSE()),FALSE())</f>
        <v>1.759</v>
      </c>
      <c r="F653" s="40"/>
      <c r="G653" s="40"/>
      <c r="H653" s="40" t="n">
        <v>1.759</v>
      </c>
      <c r="I653" s="40" t="n">
        <v>1.804</v>
      </c>
      <c r="J653" s="40" t="n">
        <v>1.6165</v>
      </c>
      <c r="K653" s="40" t="n">
        <v>1.559</v>
      </c>
      <c r="L653" s="40" t="n">
        <v>1.504</v>
      </c>
      <c r="M653" s="40" t="n">
        <v>1.679</v>
      </c>
      <c r="N653" s="40" t="n">
        <v>1.7565</v>
      </c>
      <c r="O653" s="40" t="n">
        <v>1.749</v>
      </c>
      <c r="P653" s="40" t="n">
        <v>1.475</v>
      </c>
      <c r="Q653" s="40" t="n">
        <v>1.899</v>
      </c>
      <c r="R653" s="40" t="n">
        <v>2.0165</v>
      </c>
      <c r="S653" s="40" t="n">
        <v>1.674</v>
      </c>
      <c r="T653" s="38" t="s">
        <v>233</v>
      </c>
      <c r="V653" s="41" t="n">
        <f aca="false">I653-$H653</f>
        <v>0.0449999999999999</v>
      </c>
      <c r="W653" s="41" t="n">
        <f aca="false">J653-$H653</f>
        <v>-0.1425</v>
      </c>
      <c r="X653" s="41" t="n">
        <f aca="false">K653-$H653</f>
        <v>-0.2</v>
      </c>
      <c r="Y653" s="41" t="n">
        <f aca="false">L653-$H653</f>
        <v>-0.255</v>
      </c>
      <c r="Z653" s="41" t="n">
        <f aca="false">M653-$H653</f>
        <v>-0.0800000000000001</v>
      </c>
      <c r="AA653" s="41" t="n">
        <f aca="false">N653-$H653</f>
        <v>-0.00249999999999995</v>
      </c>
      <c r="AB653" s="41" t="n">
        <f aca="false">O653-$H653</f>
        <v>-0.01</v>
      </c>
      <c r="AC653" s="41" t="n">
        <f aca="false">P653-$H653</f>
        <v>-0.284</v>
      </c>
      <c r="AD653" s="41" t="n">
        <f aca="false">Q653-$H653</f>
        <v>0.14</v>
      </c>
      <c r="AE653" s="41" t="n">
        <f aca="false">R653-$H653</f>
        <v>0.2575</v>
      </c>
      <c r="AF653" s="41" t="n">
        <f aca="false">S653-$H653</f>
        <v>-0.085</v>
      </c>
      <c r="AG653" s="41"/>
    </row>
    <row r="654" customFormat="false" ht="12.75" hidden="false" customHeight="false" outlineLevel="0" collapsed="false">
      <c r="A654" s="39" t="n">
        <v>36244</v>
      </c>
      <c r="B654" s="40" t="s">
        <v>183</v>
      </c>
      <c r="C654" s="40" t="n">
        <f aca="false">IF(SWAPFIXED="FIXED",D654,D654-E654)</f>
        <v>-0.05</v>
      </c>
      <c r="D654" s="40" t="n">
        <f aca="false">VLOOKUP($A654,SWAPLOOK,HLOOKUP(D$2,SWAPLOOK,2,FALSE()),FALSE())</f>
        <v>1.785</v>
      </c>
      <c r="E654" s="40" t="n">
        <f aca="false">VLOOKUP($A654,SWAPLOOK,HLOOKUP(E$2,SWAPLOOK,2,FALSE()),FALSE())</f>
        <v>1.835</v>
      </c>
      <c r="F654" s="40"/>
      <c r="G654" s="40"/>
      <c r="H654" s="40" t="n">
        <v>1.835</v>
      </c>
      <c r="I654" s="40" t="n">
        <v>1.88</v>
      </c>
      <c r="J654" s="40" t="n">
        <v>1.68</v>
      </c>
      <c r="K654" s="40" t="n">
        <v>1.6</v>
      </c>
      <c r="L654" s="40" t="n">
        <v>1.54</v>
      </c>
      <c r="M654" s="40" t="n">
        <v>1.7525</v>
      </c>
      <c r="N654" s="40" t="n">
        <v>1.8325</v>
      </c>
      <c r="O654" s="40" t="n">
        <v>1.785</v>
      </c>
      <c r="P654" s="40" t="n">
        <v>1.475</v>
      </c>
      <c r="Q654" s="40" t="n">
        <v>1.975</v>
      </c>
      <c r="R654" s="40" t="n">
        <v>2.0925</v>
      </c>
      <c r="S654" s="40" t="n">
        <v>1.7425</v>
      </c>
      <c r="T654" s="38" t="s">
        <v>233</v>
      </c>
      <c r="V654" s="41" t="n">
        <f aca="false">I654-$H654</f>
        <v>0.0449999999999999</v>
      </c>
      <c r="W654" s="41" t="n">
        <f aca="false">J654-$H654</f>
        <v>-0.155</v>
      </c>
      <c r="X654" s="41" t="n">
        <f aca="false">K654-$H654</f>
        <v>-0.235</v>
      </c>
      <c r="Y654" s="41" t="n">
        <f aca="false">L654-$H654</f>
        <v>-0.295</v>
      </c>
      <c r="Z654" s="41" t="n">
        <f aca="false">M654-$H654</f>
        <v>-0.0825</v>
      </c>
      <c r="AA654" s="41" t="n">
        <f aca="false">N654-$H654</f>
        <v>-0.00249999999999995</v>
      </c>
      <c r="AB654" s="41" t="n">
        <f aca="false">O654-$H654</f>
        <v>-0.05</v>
      </c>
      <c r="AC654" s="41" t="n">
        <f aca="false">P654-$H654</f>
        <v>-0.36</v>
      </c>
      <c r="AD654" s="41" t="n">
        <f aca="false">Q654-$H654</f>
        <v>0.14</v>
      </c>
      <c r="AE654" s="41" t="n">
        <f aca="false">R654-$H654</f>
        <v>0.2575</v>
      </c>
      <c r="AF654" s="41" t="n">
        <f aca="false">S654-$H654</f>
        <v>-0.0925</v>
      </c>
      <c r="AG654" s="41"/>
    </row>
    <row r="655" customFormat="false" ht="12.75" hidden="false" customHeight="false" outlineLevel="0" collapsed="false">
      <c r="A655" s="39" t="n">
        <v>36245</v>
      </c>
      <c r="B655" s="40" t="s">
        <v>183</v>
      </c>
      <c r="C655" s="40" t="n">
        <f aca="false">IF(SWAPFIXED="FIXED",D655,D655-E655)</f>
        <v>-0.075</v>
      </c>
      <c r="D655" s="40" t="n">
        <f aca="false">VLOOKUP($A655,SWAPLOOK,HLOOKUP(D$2,SWAPLOOK,2,FALSE()),FALSE())</f>
        <v>1.779</v>
      </c>
      <c r="E655" s="40" t="n">
        <f aca="false">VLOOKUP($A655,SWAPLOOK,HLOOKUP(E$2,SWAPLOOK,2,FALSE()),FALSE())</f>
        <v>1.854</v>
      </c>
      <c r="F655" s="40"/>
      <c r="G655" s="40"/>
      <c r="H655" s="40" t="n">
        <v>1.854</v>
      </c>
      <c r="I655" s="40" t="n">
        <v>1.8965</v>
      </c>
      <c r="J655" s="40" t="n">
        <v>1.694</v>
      </c>
      <c r="K655" s="40" t="n">
        <v>1.604</v>
      </c>
      <c r="L655" s="40" t="n">
        <v>1.524</v>
      </c>
      <c r="M655" s="40" t="n">
        <v>1.759</v>
      </c>
      <c r="N655" s="40" t="n">
        <v>1.849</v>
      </c>
      <c r="O655" s="40" t="n">
        <v>1.779</v>
      </c>
      <c r="P655" s="40" t="n">
        <v>1.499</v>
      </c>
      <c r="Q655" s="40" t="n">
        <v>1.989</v>
      </c>
      <c r="R655" s="40" t="n">
        <v>2.1115</v>
      </c>
      <c r="S655" s="40" t="n">
        <v>1.754</v>
      </c>
      <c r="T655" s="38" t="s">
        <v>233</v>
      </c>
      <c r="V655" s="41" t="n">
        <f aca="false">I655-$H655</f>
        <v>0.0425</v>
      </c>
      <c r="W655" s="41" t="n">
        <f aca="false">J655-$H655</f>
        <v>-0.16</v>
      </c>
      <c r="X655" s="41" t="n">
        <f aca="false">K655-$H655</f>
        <v>-0.25</v>
      </c>
      <c r="Y655" s="41" t="n">
        <f aca="false">L655-$H655</f>
        <v>-0.33</v>
      </c>
      <c r="Z655" s="41" t="n">
        <f aca="false">M655-$H655</f>
        <v>-0.095</v>
      </c>
      <c r="AA655" s="41" t="n">
        <f aca="false">N655-$H655</f>
        <v>-0.00499999999999989</v>
      </c>
      <c r="AB655" s="41" t="n">
        <f aca="false">O655-$H655</f>
        <v>-0.075</v>
      </c>
      <c r="AC655" s="41" t="n">
        <f aca="false">P655-$H655</f>
        <v>-0.355</v>
      </c>
      <c r="AD655" s="41" t="n">
        <f aca="false">Q655-$H655</f>
        <v>0.135</v>
      </c>
      <c r="AE655" s="41" t="n">
        <f aca="false">R655-$H655</f>
        <v>0.2575</v>
      </c>
      <c r="AF655" s="41" t="n">
        <f aca="false">S655-$H655</f>
        <v>-0.1</v>
      </c>
      <c r="AG655" s="41"/>
    </row>
    <row r="656" customFormat="false" ht="12.75" hidden="false" customHeight="false" outlineLevel="0" collapsed="false">
      <c r="A656" s="39" t="n">
        <v>36248</v>
      </c>
      <c r="B656" s="40" t="s">
        <v>183</v>
      </c>
      <c r="C656" s="40" t="n">
        <f aca="false">IF(SWAPFIXED="FIXED",D656,D656-E656)</f>
        <v>-0.0700000000000001</v>
      </c>
      <c r="D656" s="40" t="n">
        <f aca="false">VLOOKUP($A656,SWAPLOOK,HLOOKUP(D$2,SWAPLOOK,2,FALSE()),FALSE())</f>
        <v>1.782</v>
      </c>
      <c r="E656" s="40" t="n">
        <f aca="false">VLOOKUP($A656,SWAPLOOK,HLOOKUP(E$2,SWAPLOOK,2,FALSE()),FALSE())</f>
        <v>1.852</v>
      </c>
      <c r="F656" s="40"/>
      <c r="G656" s="40" t="n">
        <v>1</v>
      </c>
      <c r="H656" s="40" t="n">
        <v>1.852</v>
      </c>
      <c r="I656" s="40" t="n">
        <v>1.872</v>
      </c>
      <c r="J656" s="40" t="n">
        <v>1.672</v>
      </c>
      <c r="K656" s="40" t="n">
        <v>1.602</v>
      </c>
      <c r="L656" s="40" t="n">
        <v>1.522</v>
      </c>
      <c r="M656" s="40" t="n">
        <v>1.727</v>
      </c>
      <c r="N656" s="40" t="n">
        <v>1.847</v>
      </c>
      <c r="O656" s="40" t="n">
        <v>1.782</v>
      </c>
      <c r="P656" s="40" t="n">
        <v>1.497</v>
      </c>
      <c r="Q656" s="40" t="n">
        <v>1.962</v>
      </c>
      <c r="R656" s="40" t="n">
        <v>2.1095</v>
      </c>
      <c r="S656" s="40" t="n">
        <v>1.752</v>
      </c>
      <c r="T656" s="38" t="s">
        <v>233</v>
      </c>
      <c r="V656" s="41" t="n">
        <f aca="false">I656-$H656</f>
        <v>0.0199999999999998</v>
      </c>
      <c r="W656" s="41" t="n">
        <f aca="false">J656-$H656</f>
        <v>-0.18</v>
      </c>
      <c r="X656" s="41" t="n">
        <f aca="false">K656-$H656</f>
        <v>-0.25</v>
      </c>
      <c r="Y656" s="41" t="n">
        <f aca="false">L656-$H656</f>
        <v>-0.33</v>
      </c>
      <c r="Z656" s="41" t="n">
        <f aca="false">M656-$H656</f>
        <v>-0.125</v>
      </c>
      <c r="AA656" s="41" t="n">
        <f aca="false">N656-$H656</f>
        <v>-0.00499999999999989</v>
      </c>
      <c r="AB656" s="41" t="n">
        <f aca="false">O656-$H656</f>
        <v>-0.0700000000000001</v>
      </c>
      <c r="AC656" s="41" t="n">
        <f aca="false">P656-$H656</f>
        <v>-0.355</v>
      </c>
      <c r="AD656" s="41" t="n">
        <f aca="false">Q656-$H656</f>
        <v>0.11</v>
      </c>
      <c r="AE656" s="41" t="n">
        <f aca="false">R656-$H656</f>
        <v>0.2575</v>
      </c>
      <c r="AF656" s="41" t="n">
        <f aca="false">S656-$H656</f>
        <v>-0.1</v>
      </c>
      <c r="AG656" s="41"/>
    </row>
    <row r="657" customFormat="false" ht="12.75" hidden="false" customHeight="false" outlineLevel="0" collapsed="false">
      <c r="A657" s="39" t="n">
        <v>36249</v>
      </c>
      <c r="B657" s="40" t="s">
        <v>184</v>
      </c>
      <c r="C657" s="40" t="n">
        <f aca="false">IF(SWAPFIXED="FIXED",D657,D657-E657)</f>
        <v>-0.0800000000000001</v>
      </c>
      <c r="D657" s="40" t="n">
        <f aca="false">VLOOKUP($A657,SWAPLOOK,HLOOKUP(D$2,SWAPLOOK,2,FALSE()),FALSE())</f>
        <v>1.898</v>
      </c>
      <c r="E657" s="40" t="n">
        <f aca="false">VLOOKUP($A657,SWAPLOOK,HLOOKUP(E$2,SWAPLOOK,2,FALSE()),FALSE())</f>
        <v>1.978</v>
      </c>
      <c r="F657" s="40"/>
      <c r="G657" s="40"/>
      <c r="H657" s="40" t="n">
        <v>1.978</v>
      </c>
      <c r="I657" s="40" t="n">
        <v>2.008</v>
      </c>
      <c r="J657" s="40" t="n">
        <v>1.798</v>
      </c>
      <c r="K657" s="40" t="n">
        <v>1.728</v>
      </c>
      <c r="L657" s="40" t="n">
        <v>1.648</v>
      </c>
      <c r="M657" s="40" t="n">
        <v>1.878</v>
      </c>
      <c r="N657" s="40" t="n">
        <v>1.973</v>
      </c>
      <c r="O657" s="40" t="n">
        <v>1.898</v>
      </c>
      <c r="P657" s="40" t="n">
        <v>1.636</v>
      </c>
      <c r="Q657" s="40" t="n">
        <v>2.108</v>
      </c>
      <c r="R657" s="40" t="n">
        <v>2.258</v>
      </c>
      <c r="S657" s="40" t="n">
        <v>1.878</v>
      </c>
      <c r="T657" s="38" t="s">
        <v>233</v>
      </c>
      <c r="V657" s="41" t="n">
        <f aca="false">I657-$H657</f>
        <v>0.03</v>
      </c>
      <c r="W657" s="41" t="n">
        <f aca="false">J657-$H657</f>
        <v>-0.18</v>
      </c>
      <c r="X657" s="41" t="n">
        <f aca="false">K657-$H657</f>
        <v>-0.25</v>
      </c>
      <c r="Y657" s="41" t="n">
        <f aca="false">L657-$H657</f>
        <v>-0.33</v>
      </c>
      <c r="Z657" s="41" t="n">
        <f aca="false">M657-$H657</f>
        <v>-0.1</v>
      </c>
      <c r="AA657" s="41" t="n">
        <f aca="false">N657-$H657</f>
        <v>-0.00499999999999989</v>
      </c>
      <c r="AB657" s="41" t="n">
        <f aca="false">O657-$H657</f>
        <v>-0.0800000000000001</v>
      </c>
      <c r="AC657" s="41" t="n">
        <f aca="false">P657-$H657</f>
        <v>-0.342</v>
      </c>
      <c r="AD657" s="41" t="n">
        <f aca="false">Q657-$H657</f>
        <v>0.13</v>
      </c>
      <c r="AE657" s="41" t="n">
        <f aca="false">R657-$H657</f>
        <v>0.28</v>
      </c>
      <c r="AF657" s="41" t="n">
        <f aca="false">S657-$H657</f>
        <v>-0.1</v>
      </c>
      <c r="AG657" s="41"/>
    </row>
    <row r="658" customFormat="false" ht="12.75" hidden="false" customHeight="false" outlineLevel="0" collapsed="false">
      <c r="A658" s="39" t="n">
        <v>36250</v>
      </c>
      <c r="B658" s="40" t="s">
        <v>184</v>
      </c>
      <c r="C658" s="40" t="n">
        <f aca="false">IF(SWAPFIXED="FIXED",D658,D658-E658)</f>
        <v>-0.0800000000000001</v>
      </c>
      <c r="D658" s="40" t="n">
        <f aca="false">VLOOKUP($A658,SWAPLOOK,HLOOKUP(D$2,SWAPLOOK,2,FALSE()),FALSE())</f>
        <v>1.933</v>
      </c>
      <c r="E658" s="40" t="n">
        <f aca="false">VLOOKUP($A658,SWAPLOOK,HLOOKUP(E$2,SWAPLOOK,2,FALSE()),FALSE())</f>
        <v>2.013</v>
      </c>
      <c r="F658" s="40"/>
      <c r="G658" s="40"/>
      <c r="H658" s="40" t="n">
        <v>2.013</v>
      </c>
      <c r="I658" s="40" t="n">
        <v>2.043</v>
      </c>
      <c r="J658" s="40" t="n">
        <v>1.833</v>
      </c>
      <c r="K658" s="40" t="n">
        <v>1.763</v>
      </c>
      <c r="L658" s="40" t="n">
        <v>1.683</v>
      </c>
      <c r="M658" s="40" t="n">
        <v>1.913</v>
      </c>
      <c r="N658" s="40" t="n">
        <v>2.008</v>
      </c>
      <c r="O658" s="40" t="n">
        <v>1.933</v>
      </c>
      <c r="P658" s="40" t="n">
        <v>1.671</v>
      </c>
      <c r="Q658" s="40" t="n">
        <v>2.143</v>
      </c>
      <c r="R658" s="40" t="n">
        <v>2.293</v>
      </c>
      <c r="S658" s="40" t="n">
        <v>1.913</v>
      </c>
      <c r="T658" s="38" t="s">
        <v>233</v>
      </c>
      <c r="V658" s="41" t="n">
        <f aca="false">I658-$H658</f>
        <v>0.0300000000000003</v>
      </c>
      <c r="W658" s="41" t="n">
        <f aca="false">J658-$H658</f>
        <v>-0.18</v>
      </c>
      <c r="X658" s="41" t="n">
        <f aca="false">K658-$H658</f>
        <v>-0.25</v>
      </c>
      <c r="Y658" s="41" t="n">
        <f aca="false">L658-$H658</f>
        <v>-0.33</v>
      </c>
      <c r="Z658" s="41" t="n">
        <f aca="false">M658-$H658</f>
        <v>-0.1</v>
      </c>
      <c r="AA658" s="41" t="n">
        <f aca="false">N658-$H658</f>
        <v>-0.00499999999999989</v>
      </c>
      <c r="AB658" s="41" t="n">
        <f aca="false">O658-$H658</f>
        <v>-0.0800000000000001</v>
      </c>
      <c r="AC658" s="41" t="n">
        <f aca="false">P658-$H658</f>
        <v>-0.342</v>
      </c>
      <c r="AD658" s="41" t="n">
        <f aca="false">Q658-$H658</f>
        <v>0.13</v>
      </c>
      <c r="AE658" s="41" t="n">
        <f aca="false">R658-$H658</f>
        <v>0.28</v>
      </c>
      <c r="AF658" s="41" t="n">
        <f aca="false">S658-$H658</f>
        <v>-0.1</v>
      </c>
      <c r="AG658" s="41"/>
    </row>
    <row r="659" customFormat="false" ht="12.75" hidden="false" customHeight="false" outlineLevel="0" collapsed="false">
      <c r="A659" s="39" t="n">
        <v>36251</v>
      </c>
      <c r="B659" s="40" t="s">
        <v>184</v>
      </c>
      <c r="C659" s="40" t="n">
        <f aca="false">IF(SWAPFIXED="FIXED",D659,D659-E659)</f>
        <v>-0.0800000000000001</v>
      </c>
      <c r="D659" s="40" t="n">
        <f aca="false">VLOOKUP($A659,SWAPLOOK,HLOOKUP(D$2,SWAPLOOK,2,FALSE()),FALSE())</f>
        <v>1.958</v>
      </c>
      <c r="E659" s="40" t="n">
        <f aca="false">VLOOKUP($A659,SWAPLOOK,HLOOKUP(E$2,SWAPLOOK,2,FALSE()),FALSE())</f>
        <v>2.038</v>
      </c>
      <c r="F659" s="40"/>
      <c r="G659" s="40"/>
      <c r="H659" s="40" t="n">
        <v>2.038</v>
      </c>
      <c r="I659" s="40" t="n">
        <v>2.096</v>
      </c>
      <c r="J659" s="40" t="n">
        <v>1.848</v>
      </c>
      <c r="K659" s="40" t="n">
        <v>1.778</v>
      </c>
      <c r="L659" s="40" t="n">
        <v>1.708</v>
      </c>
      <c r="M659" s="40" t="n">
        <v>1.946</v>
      </c>
      <c r="N659" s="40" t="n">
        <v>2.046</v>
      </c>
      <c r="O659" s="40" t="n">
        <v>1.958</v>
      </c>
      <c r="P659" s="40" t="n">
        <v>1.696</v>
      </c>
      <c r="Q659" s="40" t="n">
        <v>2.236</v>
      </c>
      <c r="R659" s="40" t="n">
        <v>2.336</v>
      </c>
      <c r="S659" s="40" t="n">
        <v>1.918</v>
      </c>
      <c r="T659" s="38" t="s">
        <v>233</v>
      </c>
      <c r="V659" s="41" t="n">
        <f aca="false">I659-$H659</f>
        <v>0.0579999999999998</v>
      </c>
      <c r="W659" s="41" t="n">
        <f aca="false">J659-$H659</f>
        <v>-0.19</v>
      </c>
      <c r="X659" s="41" t="n">
        <f aca="false">K659-$H659</f>
        <v>-0.26</v>
      </c>
      <c r="Y659" s="41" t="n">
        <f aca="false">L659-$H659</f>
        <v>-0.33</v>
      </c>
      <c r="Z659" s="41" t="n">
        <f aca="false">M659-$H659</f>
        <v>-0.0920000000000001</v>
      </c>
      <c r="AA659" s="41" t="n">
        <f aca="false">N659-$H659</f>
        <v>0.00800000000000001</v>
      </c>
      <c r="AB659" s="41" t="n">
        <f aca="false">O659-$H659</f>
        <v>-0.0800000000000001</v>
      </c>
      <c r="AC659" s="41" t="n">
        <f aca="false">P659-$H659</f>
        <v>-0.342</v>
      </c>
      <c r="AD659" s="41" t="n">
        <f aca="false">Q659-$H659</f>
        <v>0.198</v>
      </c>
      <c r="AE659" s="41" t="n">
        <f aca="false">R659-$H659</f>
        <v>0.298</v>
      </c>
      <c r="AF659" s="41" t="n">
        <f aca="false">S659-$H659</f>
        <v>-0.12</v>
      </c>
      <c r="AG659" s="41"/>
    </row>
    <row r="660" customFormat="false" ht="12.75" hidden="false" customHeight="false" outlineLevel="0" collapsed="false">
      <c r="A660" s="39" t="n">
        <v>36255</v>
      </c>
      <c r="B660" s="40" t="s">
        <v>184</v>
      </c>
      <c r="C660" s="40" t="n">
        <f aca="false">IF(SWAPFIXED="FIXED",D660,D660-E660)</f>
        <v>-0.0549999999999997</v>
      </c>
      <c r="D660" s="40" t="n">
        <f aca="false">VLOOKUP($A660,SWAPLOOK,HLOOKUP(D$2,SWAPLOOK,2,FALSE()),FALSE())</f>
        <v>1.975</v>
      </c>
      <c r="E660" s="40" t="n">
        <f aca="false">VLOOKUP($A660,SWAPLOOK,HLOOKUP(E$2,SWAPLOOK,2,FALSE()),FALSE())</f>
        <v>2.03</v>
      </c>
      <c r="F660" s="40"/>
      <c r="G660" s="40"/>
      <c r="H660" s="40" t="n">
        <v>2.03</v>
      </c>
      <c r="I660" s="40" t="n">
        <v>2.0475</v>
      </c>
      <c r="J660" s="40" t="n">
        <v>1.8625</v>
      </c>
      <c r="K660" s="40" t="n">
        <v>1.775</v>
      </c>
      <c r="L660" s="40" t="n">
        <v>1.68</v>
      </c>
      <c r="M660" s="40" t="n">
        <v>1.92</v>
      </c>
      <c r="N660" s="40" t="n">
        <v>2.02</v>
      </c>
      <c r="O660" s="40" t="n">
        <v>1.975</v>
      </c>
      <c r="P660" s="40" t="n">
        <v>1.63</v>
      </c>
      <c r="Q660" s="40" t="n">
        <v>2.165</v>
      </c>
      <c r="R660" s="40" t="n">
        <v>2.255</v>
      </c>
      <c r="S660" s="40" t="n">
        <v>1.92</v>
      </c>
      <c r="T660" s="38" t="s">
        <v>233</v>
      </c>
      <c r="V660" s="41" t="n">
        <f aca="false">I660-$H660</f>
        <v>0.0175000000000001</v>
      </c>
      <c r="W660" s="41" t="n">
        <f aca="false">J660-$H660</f>
        <v>-0.1675</v>
      </c>
      <c r="X660" s="41" t="n">
        <f aca="false">K660-$H660</f>
        <v>-0.255</v>
      </c>
      <c r="Y660" s="41" t="n">
        <f aca="false">L660-$H660</f>
        <v>-0.35</v>
      </c>
      <c r="Z660" s="41" t="n">
        <f aca="false">M660-$H660</f>
        <v>-0.11</v>
      </c>
      <c r="AA660" s="41" t="n">
        <f aca="false">N660-$H660</f>
        <v>-0.00999999999999979</v>
      </c>
      <c r="AB660" s="41" t="n">
        <f aca="false">O660-$H660</f>
        <v>-0.0549999999999997</v>
      </c>
      <c r="AC660" s="41" t="n">
        <f aca="false">P660-$H660</f>
        <v>-0.4</v>
      </c>
      <c r="AD660" s="41" t="n">
        <f aca="false">Q660-$H660</f>
        <v>0.135</v>
      </c>
      <c r="AE660" s="41" t="n">
        <f aca="false">R660-$H660</f>
        <v>0.225</v>
      </c>
      <c r="AF660" s="41" t="n">
        <f aca="false">S660-$H660</f>
        <v>-0.11</v>
      </c>
      <c r="AG660" s="41"/>
    </row>
    <row r="661" customFormat="false" ht="12.75" hidden="false" customHeight="false" outlineLevel="0" collapsed="false">
      <c r="A661" s="39" t="n">
        <v>36256</v>
      </c>
      <c r="B661" s="40" t="s">
        <v>184</v>
      </c>
      <c r="C661" s="40" t="n">
        <f aca="false">IF(SWAPFIXED="FIXED",D661,D661-E661)</f>
        <v>-0.03</v>
      </c>
      <c r="D661" s="40" t="n">
        <f aca="false">VLOOKUP($A661,SWAPLOOK,HLOOKUP(D$2,SWAPLOOK,2,FALSE()),FALSE())</f>
        <v>1.983</v>
      </c>
      <c r="E661" s="40" t="n">
        <f aca="false">VLOOKUP($A661,SWAPLOOK,HLOOKUP(E$2,SWAPLOOK,2,FALSE()),FALSE())</f>
        <v>2.013</v>
      </c>
      <c r="F661" s="40"/>
      <c r="G661" s="40"/>
      <c r="H661" s="40" t="n">
        <v>2.013</v>
      </c>
      <c r="I661" s="40" t="n">
        <v>2.0305</v>
      </c>
      <c r="J661" s="40" t="n">
        <v>1.843</v>
      </c>
      <c r="K661" s="40" t="n">
        <v>1.778</v>
      </c>
      <c r="L661" s="40" t="n">
        <v>1.673</v>
      </c>
      <c r="M661" s="40" t="n">
        <v>1.9005</v>
      </c>
      <c r="N661" s="40" t="n">
        <v>2.003</v>
      </c>
      <c r="O661" s="40" t="n">
        <v>1.983</v>
      </c>
      <c r="P661" s="40" t="n">
        <v>1.643</v>
      </c>
      <c r="Q661" s="40" t="n">
        <v>2.148</v>
      </c>
      <c r="R661" s="40" t="n">
        <v>2.238</v>
      </c>
      <c r="S661" s="40" t="n">
        <v>1.908</v>
      </c>
      <c r="T661" s="38" t="s">
        <v>233</v>
      </c>
      <c r="V661" s="41" t="n">
        <f aca="false">I661-$H661</f>
        <v>0.0175000000000001</v>
      </c>
      <c r="W661" s="41" t="n">
        <f aca="false">J661-$H661</f>
        <v>-0.17</v>
      </c>
      <c r="X661" s="41" t="n">
        <f aca="false">K661-$H661</f>
        <v>-0.235</v>
      </c>
      <c r="Y661" s="41" t="n">
        <f aca="false">L661-$H661</f>
        <v>-0.34</v>
      </c>
      <c r="Z661" s="41" t="n">
        <f aca="false">M661-$H661</f>
        <v>-0.1125</v>
      </c>
      <c r="AA661" s="41" t="n">
        <f aca="false">N661-$H661</f>
        <v>-0.00999999999999979</v>
      </c>
      <c r="AB661" s="41" t="n">
        <f aca="false">O661-$H661</f>
        <v>-0.03</v>
      </c>
      <c r="AC661" s="41" t="n">
        <f aca="false">P661-$H661</f>
        <v>-0.37</v>
      </c>
      <c r="AD661" s="41" t="n">
        <f aca="false">Q661-$H661</f>
        <v>0.135</v>
      </c>
      <c r="AE661" s="41" t="n">
        <f aca="false">R661-$H661</f>
        <v>0.225</v>
      </c>
      <c r="AF661" s="41" t="n">
        <f aca="false">S661-$H661</f>
        <v>-0.105</v>
      </c>
      <c r="AG661" s="41"/>
    </row>
    <row r="662" customFormat="false" ht="12.75" hidden="false" customHeight="false" outlineLevel="0" collapsed="false">
      <c r="A662" s="39" t="n">
        <v>36257</v>
      </c>
      <c r="B662" s="40" t="s">
        <v>184</v>
      </c>
      <c r="C662" s="40" t="n">
        <f aca="false">IF(SWAPFIXED="FIXED",D662,D662-E662)</f>
        <v>-0.0349999999999999</v>
      </c>
      <c r="D662" s="40" t="n">
        <f aca="false">VLOOKUP($A662,SWAPLOOK,HLOOKUP(D$2,SWAPLOOK,2,FALSE()),FALSE())</f>
        <v>1.989</v>
      </c>
      <c r="E662" s="40" t="n">
        <f aca="false">VLOOKUP($A662,SWAPLOOK,HLOOKUP(E$2,SWAPLOOK,2,FALSE()),FALSE())</f>
        <v>2.024</v>
      </c>
      <c r="F662" s="40"/>
      <c r="G662" s="40"/>
      <c r="H662" s="40" t="n">
        <v>2.024</v>
      </c>
      <c r="I662" s="40" t="n">
        <v>2.044</v>
      </c>
      <c r="J662" s="40" t="n">
        <v>1.864</v>
      </c>
      <c r="K662" s="40" t="n">
        <v>1.789</v>
      </c>
      <c r="L662" s="40" t="n">
        <v>1.679</v>
      </c>
      <c r="M662" s="40" t="n">
        <v>1.909</v>
      </c>
      <c r="N662" s="40" t="n">
        <v>2.0165</v>
      </c>
      <c r="O662" s="40" t="n">
        <v>1.989</v>
      </c>
      <c r="P662" s="40" t="n">
        <v>1.66</v>
      </c>
      <c r="Q662" s="40" t="n">
        <v>2.159</v>
      </c>
      <c r="R662" s="40" t="n">
        <v>2.249</v>
      </c>
      <c r="S662" s="40" t="n">
        <v>1.919</v>
      </c>
      <c r="T662" s="38" t="s">
        <v>233</v>
      </c>
      <c r="V662" s="41" t="n">
        <f aca="false">I662-$H662</f>
        <v>0.02</v>
      </c>
      <c r="W662" s="41" t="n">
        <f aca="false">J662-$H662</f>
        <v>-0.16</v>
      </c>
      <c r="X662" s="41" t="n">
        <f aca="false">K662-$H662</f>
        <v>-0.235</v>
      </c>
      <c r="Y662" s="41" t="n">
        <f aca="false">L662-$H662</f>
        <v>-0.345</v>
      </c>
      <c r="Z662" s="41" t="n">
        <f aca="false">M662-$H662</f>
        <v>-0.115</v>
      </c>
      <c r="AA662" s="41" t="n">
        <f aca="false">N662-$H662</f>
        <v>-0.00749999999999984</v>
      </c>
      <c r="AB662" s="41" t="n">
        <f aca="false">O662-$H662</f>
        <v>-0.0349999999999999</v>
      </c>
      <c r="AC662" s="41" t="n">
        <f aca="false">P662-$H662</f>
        <v>-0.364</v>
      </c>
      <c r="AD662" s="41" t="n">
        <f aca="false">Q662-$H662</f>
        <v>0.135</v>
      </c>
      <c r="AE662" s="41" t="n">
        <f aca="false">R662-$H662</f>
        <v>0.225</v>
      </c>
      <c r="AF662" s="41" t="n">
        <f aca="false">S662-$H662</f>
        <v>-0.105</v>
      </c>
      <c r="AG662" s="41"/>
    </row>
    <row r="663" customFormat="false" ht="12.75" hidden="false" customHeight="false" outlineLevel="0" collapsed="false">
      <c r="A663" s="39" t="n">
        <v>36258</v>
      </c>
      <c r="B663" s="40" t="s">
        <v>184</v>
      </c>
      <c r="C663" s="40" t="n">
        <f aca="false">IF(SWAPFIXED="FIXED",D663,D663-E663)</f>
        <v>-0.04</v>
      </c>
      <c r="D663" s="40" t="n">
        <f aca="false">VLOOKUP($A663,SWAPLOOK,HLOOKUP(D$2,SWAPLOOK,2,FALSE()),FALSE())</f>
        <v>2.029</v>
      </c>
      <c r="E663" s="40" t="n">
        <f aca="false">VLOOKUP($A663,SWAPLOOK,HLOOKUP(E$2,SWAPLOOK,2,FALSE()),FALSE())</f>
        <v>2.069</v>
      </c>
      <c r="F663" s="40"/>
      <c r="G663" s="40"/>
      <c r="H663" s="40" t="n">
        <v>2.069</v>
      </c>
      <c r="I663" s="40" t="n">
        <v>2.089</v>
      </c>
      <c r="J663" s="40" t="n">
        <v>1.904</v>
      </c>
      <c r="K663" s="40" t="n">
        <v>1.829</v>
      </c>
      <c r="L663" s="40" t="n">
        <v>1.714</v>
      </c>
      <c r="M663" s="40" t="n">
        <v>1.9515</v>
      </c>
      <c r="N663" s="40" t="n">
        <v>2.0615</v>
      </c>
      <c r="O663" s="40" t="n">
        <v>2.029</v>
      </c>
      <c r="P663" s="40" t="n">
        <v>1.659</v>
      </c>
      <c r="Q663" s="40" t="n">
        <v>2.1965</v>
      </c>
      <c r="R663" s="40" t="n">
        <v>2.294</v>
      </c>
      <c r="S663" s="40" t="n">
        <v>1.959</v>
      </c>
      <c r="T663" s="38" t="s">
        <v>233</v>
      </c>
      <c r="V663" s="41" t="n">
        <f aca="false">I663-$H663</f>
        <v>0.02</v>
      </c>
      <c r="W663" s="41" t="n">
        <f aca="false">J663-$H663</f>
        <v>-0.165</v>
      </c>
      <c r="X663" s="41" t="n">
        <f aca="false">K663-$H663</f>
        <v>-0.24</v>
      </c>
      <c r="Y663" s="41" t="n">
        <f aca="false">L663-$H663</f>
        <v>-0.355</v>
      </c>
      <c r="Z663" s="41" t="n">
        <f aca="false">M663-$H663</f>
        <v>-0.1175</v>
      </c>
      <c r="AA663" s="41" t="n">
        <f aca="false">N663-$H663</f>
        <v>-0.00749999999999984</v>
      </c>
      <c r="AB663" s="41" t="n">
        <f aca="false">O663-$H663</f>
        <v>-0.04</v>
      </c>
      <c r="AC663" s="41" t="n">
        <f aca="false">P663-$H663</f>
        <v>-0.41</v>
      </c>
      <c r="AD663" s="41" t="n">
        <f aca="false">Q663-$H663</f>
        <v>0.1275</v>
      </c>
      <c r="AE663" s="41" t="n">
        <f aca="false">R663-$H663</f>
        <v>0.225</v>
      </c>
      <c r="AF663" s="41" t="n">
        <f aca="false">S663-$H663</f>
        <v>-0.11</v>
      </c>
      <c r="AG663" s="41"/>
    </row>
    <row r="664" customFormat="false" ht="12.75" hidden="false" customHeight="false" outlineLevel="0" collapsed="false">
      <c r="A664" s="39" t="n">
        <v>36262</v>
      </c>
      <c r="B664" s="40" t="s">
        <v>184</v>
      </c>
      <c r="C664" s="40" t="n">
        <f aca="false">IF(SWAPFIXED="FIXED",D664,D664-E664)</f>
        <v>-0.0499999999999998</v>
      </c>
      <c r="D664" s="40" t="n">
        <f aca="false">VLOOKUP($A664,SWAPLOOK,HLOOKUP(D$2,SWAPLOOK,2,FALSE()),FALSE())</f>
        <v>2.078</v>
      </c>
      <c r="E664" s="40" t="n">
        <f aca="false">VLOOKUP($A664,SWAPLOOK,HLOOKUP(E$2,SWAPLOOK,2,FALSE()),FALSE())</f>
        <v>2.128</v>
      </c>
      <c r="F664" s="40"/>
      <c r="G664" s="40"/>
      <c r="H664" s="40" t="n">
        <v>2.128</v>
      </c>
      <c r="I664" s="40" t="n">
        <v>2.1505</v>
      </c>
      <c r="J664" s="40" t="n">
        <v>1.968</v>
      </c>
      <c r="K664" s="40" t="n">
        <v>1.888</v>
      </c>
      <c r="L664" s="40" t="n">
        <v>1.7705</v>
      </c>
      <c r="M664" s="40" t="n">
        <v>2.013</v>
      </c>
      <c r="N664" s="40" t="n">
        <v>2.1205</v>
      </c>
      <c r="O664" s="40" t="n">
        <v>2.078</v>
      </c>
      <c r="P664" s="40" t="n">
        <v>1.733</v>
      </c>
      <c r="Q664" s="40" t="n">
        <v>2.253</v>
      </c>
      <c r="R664" s="40" t="n">
        <v>2.3555</v>
      </c>
      <c r="S664" s="40" t="n">
        <v>2.018</v>
      </c>
      <c r="T664" s="38" t="s">
        <v>233</v>
      </c>
      <c r="V664" s="41" t="n">
        <f aca="false">I664-$H664</f>
        <v>0.0225</v>
      </c>
      <c r="W664" s="41" t="n">
        <f aca="false">J664-$H664</f>
        <v>-0.16</v>
      </c>
      <c r="X664" s="41" t="n">
        <f aca="false">K664-$H664</f>
        <v>-0.24</v>
      </c>
      <c r="Y664" s="41" t="n">
        <f aca="false">L664-$H664</f>
        <v>-0.3575</v>
      </c>
      <c r="Z664" s="41" t="n">
        <f aca="false">M664-$H664</f>
        <v>-0.115</v>
      </c>
      <c r="AA664" s="41" t="n">
        <f aca="false">N664-$H664</f>
        <v>-0.00749999999999984</v>
      </c>
      <c r="AB664" s="41" t="n">
        <f aca="false">O664-$H664</f>
        <v>-0.0499999999999998</v>
      </c>
      <c r="AC664" s="41" t="n">
        <f aca="false">P664-$H664</f>
        <v>-0.395</v>
      </c>
      <c r="AD664" s="41" t="n">
        <f aca="false">Q664-$H664</f>
        <v>0.125</v>
      </c>
      <c r="AE664" s="41" t="n">
        <f aca="false">R664-$H664</f>
        <v>0.2275</v>
      </c>
      <c r="AF664" s="41" t="n">
        <f aca="false">S664-$H664</f>
        <v>-0.11</v>
      </c>
      <c r="AG664" s="41"/>
    </row>
    <row r="665" customFormat="false" ht="12.75" hidden="false" customHeight="false" outlineLevel="0" collapsed="false">
      <c r="A665" s="39" t="n">
        <v>36263</v>
      </c>
      <c r="B665" s="40" t="s">
        <v>184</v>
      </c>
      <c r="C665" s="40" t="n">
        <f aca="false">IF(SWAPFIXED="FIXED",D665,D665-E665)</f>
        <v>-0.0499999999999998</v>
      </c>
      <c r="D665" s="40" t="n">
        <f aca="false">VLOOKUP($A665,SWAPLOOK,HLOOKUP(D$2,SWAPLOOK,2,FALSE()),FALSE())</f>
        <v>2.086</v>
      </c>
      <c r="E665" s="40" t="n">
        <f aca="false">VLOOKUP($A665,SWAPLOOK,HLOOKUP(E$2,SWAPLOOK,2,FALSE()),FALSE())</f>
        <v>2.136</v>
      </c>
      <c r="F665" s="40"/>
      <c r="G665" s="40"/>
      <c r="H665" s="40" t="n">
        <v>2.136</v>
      </c>
      <c r="I665" s="40" t="n">
        <v>2.1635</v>
      </c>
      <c r="J665" s="40" t="n">
        <v>1.976</v>
      </c>
      <c r="K665" s="40" t="n">
        <v>1.896</v>
      </c>
      <c r="L665" s="40" t="n">
        <v>1.7785</v>
      </c>
      <c r="M665" s="40" t="n">
        <v>2.021</v>
      </c>
      <c r="N665" s="40" t="n">
        <v>2.1285</v>
      </c>
      <c r="O665" s="40" t="n">
        <v>2.086</v>
      </c>
      <c r="P665" s="40" t="n">
        <v>1.756</v>
      </c>
      <c r="Q665" s="40" t="n">
        <v>2.2635</v>
      </c>
      <c r="R665" s="40" t="n">
        <v>2.3635</v>
      </c>
      <c r="S665" s="40" t="n">
        <v>2.026</v>
      </c>
      <c r="T665" s="38" t="s">
        <v>233</v>
      </c>
      <c r="V665" s="41" t="n">
        <f aca="false">I665-$H665</f>
        <v>0.0274999999999999</v>
      </c>
      <c r="W665" s="41" t="n">
        <f aca="false">J665-$H665</f>
        <v>-0.16</v>
      </c>
      <c r="X665" s="41" t="n">
        <f aca="false">K665-$H665</f>
        <v>-0.24</v>
      </c>
      <c r="Y665" s="41" t="n">
        <f aca="false">L665-$H665</f>
        <v>-0.3575</v>
      </c>
      <c r="Z665" s="41" t="n">
        <f aca="false">M665-$H665</f>
        <v>-0.115</v>
      </c>
      <c r="AA665" s="41" t="n">
        <f aca="false">N665-$H665</f>
        <v>-0.00749999999999984</v>
      </c>
      <c r="AB665" s="41" t="n">
        <f aca="false">O665-$H665</f>
        <v>-0.0499999999999998</v>
      </c>
      <c r="AC665" s="41" t="n">
        <f aca="false">P665-$H665</f>
        <v>-0.38</v>
      </c>
      <c r="AD665" s="41" t="n">
        <f aca="false">Q665-$H665</f>
        <v>0.1275</v>
      </c>
      <c r="AE665" s="41" t="n">
        <f aca="false">R665-$H665</f>
        <v>0.2275</v>
      </c>
      <c r="AF665" s="41" t="n">
        <f aca="false">S665-$H665</f>
        <v>-0.11</v>
      </c>
      <c r="AG665" s="41"/>
    </row>
    <row r="666" customFormat="false" ht="12.75" hidden="false" customHeight="false" outlineLevel="0" collapsed="false">
      <c r="A666" s="39" t="n">
        <v>36264</v>
      </c>
      <c r="B666" s="40" t="s">
        <v>184</v>
      </c>
      <c r="C666" s="40" t="n">
        <f aca="false">IF(SWAPFIXED="FIXED",D666,D666-E666)</f>
        <v>-0.0500000000000003</v>
      </c>
      <c r="D666" s="40" t="n">
        <f aca="false">VLOOKUP($A666,SWAPLOOK,HLOOKUP(D$2,SWAPLOOK,2,FALSE()),FALSE())</f>
        <v>2.046</v>
      </c>
      <c r="E666" s="40" t="n">
        <f aca="false">VLOOKUP($A666,SWAPLOOK,HLOOKUP(E$2,SWAPLOOK,2,FALSE()),FALSE())</f>
        <v>2.096</v>
      </c>
      <c r="F666" s="40"/>
      <c r="G666" s="40"/>
      <c r="H666" s="40" t="n">
        <v>2.096</v>
      </c>
      <c r="I666" s="40" t="n">
        <v>2.131</v>
      </c>
      <c r="J666" s="40" t="n">
        <v>1.9335</v>
      </c>
      <c r="K666" s="40" t="n">
        <v>1.8535</v>
      </c>
      <c r="L666" s="40" t="n">
        <v>1.746</v>
      </c>
      <c r="M666" s="40" t="n">
        <v>1.981</v>
      </c>
      <c r="N666" s="40" t="n">
        <v>2.091</v>
      </c>
      <c r="O666" s="40" t="n">
        <v>2.046</v>
      </c>
      <c r="P666" s="40" t="n">
        <v>1.788</v>
      </c>
      <c r="Q666" s="40" t="n">
        <v>2.226</v>
      </c>
      <c r="R666" s="40" t="n">
        <v>2.326</v>
      </c>
      <c r="S666" s="40" t="n">
        <v>1.9885</v>
      </c>
      <c r="T666" s="38" t="s">
        <v>233</v>
      </c>
      <c r="V666" s="41" t="n">
        <f aca="false">I666-$H666</f>
        <v>0.0349999999999997</v>
      </c>
      <c r="W666" s="41" t="n">
        <f aca="false">J666-$H666</f>
        <v>-0.1625</v>
      </c>
      <c r="X666" s="41" t="n">
        <f aca="false">K666-$H666</f>
        <v>-0.2425</v>
      </c>
      <c r="Y666" s="41" t="n">
        <f aca="false">L666-$H666</f>
        <v>-0.35</v>
      </c>
      <c r="Z666" s="41" t="n">
        <f aca="false">M666-$H666</f>
        <v>-0.115</v>
      </c>
      <c r="AA666" s="41" t="n">
        <f aca="false">N666-$H666</f>
        <v>-0.00499999999999989</v>
      </c>
      <c r="AB666" s="41" t="n">
        <f aca="false">O666-$H666</f>
        <v>-0.0500000000000003</v>
      </c>
      <c r="AC666" s="41" t="n">
        <f aca="false">P666-$H666</f>
        <v>-0.308</v>
      </c>
      <c r="AD666" s="41" t="n">
        <f aca="false">Q666-$H666</f>
        <v>0.13</v>
      </c>
      <c r="AE666" s="41" t="n">
        <f aca="false">R666-$H666</f>
        <v>0.23</v>
      </c>
      <c r="AF666" s="41" t="n">
        <f aca="false">S666-$H666</f>
        <v>-0.1075</v>
      </c>
      <c r="AG666" s="41"/>
    </row>
    <row r="667" customFormat="false" ht="12.75" hidden="false" customHeight="false" outlineLevel="0" collapsed="false">
      <c r="A667" s="39" t="n">
        <v>36265</v>
      </c>
      <c r="B667" s="40" t="s">
        <v>184</v>
      </c>
      <c r="C667" s="40" t="n">
        <f aca="false">IF(SWAPFIXED="FIXED",D667,D667-E667)</f>
        <v>-0.0525000000000002</v>
      </c>
      <c r="D667" s="40" t="n">
        <f aca="false">VLOOKUP($A667,SWAPLOOK,HLOOKUP(D$2,SWAPLOOK,2,FALSE()),FALSE())</f>
        <v>2.0845</v>
      </c>
      <c r="E667" s="40" t="n">
        <f aca="false">VLOOKUP($A667,SWAPLOOK,HLOOKUP(E$2,SWAPLOOK,2,FALSE()),FALSE())</f>
        <v>2.137</v>
      </c>
      <c r="F667" s="40"/>
      <c r="G667" s="40"/>
      <c r="H667" s="40" t="n">
        <v>2.137</v>
      </c>
      <c r="I667" s="40" t="n">
        <v>2.1745</v>
      </c>
      <c r="J667" s="40" t="n">
        <v>1.9695</v>
      </c>
      <c r="K667" s="40" t="n">
        <v>1.8845</v>
      </c>
      <c r="L667" s="40" t="n">
        <v>1.777</v>
      </c>
      <c r="M667" s="40" t="n">
        <v>2.0295</v>
      </c>
      <c r="N667" s="40" t="n">
        <v>2.132</v>
      </c>
      <c r="O667" s="40" t="n">
        <v>2.0845</v>
      </c>
      <c r="P667" s="40" t="n">
        <v>1.756</v>
      </c>
      <c r="Q667" s="40" t="n">
        <v>2.2695</v>
      </c>
      <c r="R667" s="40" t="n">
        <v>2.367</v>
      </c>
      <c r="S667" s="40" t="n">
        <v>2.032</v>
      </c>
      <c r="T667" s="38" t="s">
        <v>233</v>
      </c>
      <c r="V667" s="41" t="n">
        <f aca="false">I667-$H667</f>
        <v>0.0375000000000001</v>
      </c>
      <c r="W667" s="41" t="n">
        <f aca="false">J667-$H667</f>
        <v>-0.1675</v>
      </c>
      <c r="X667" s="41" t="n">
        <f aca="false">K667-$H667</f>
        <v>-0.2525</v>
      </c>
      <c r="Y667" s="41" t="n">
        <f aca="false">L667-$H667</f>
        <v>-0.36</v>
      </c>
      <c r="Z667" s="41" t="n">
        <f aca="false">M667-$H667</f>
        <v>-0.1075</v>
      </c>
      <c r="AA667" s="41" t="n">
        <f aca="false">N667-$H667</f>
        <v>-0.00499999999999989</v>
      </c>
      <c r="AB667" s="41" t="n">
        <f aca="false">O667-$H667</f>
        <v>-0.0525000000000002</v>
      </c>
      <c r="AC667" s="41" t="n">
        <f aca="false">P667-$H667</f>
        <v>-0.381</v>
      </c>
      <c r="AD667" s="41" t="n">
        <f aca="false">Q667-$H667</f>
        <v>0.1325</v>
      </c>
      <c r="AE667" s="41" t="n">
        <f aca="false">R667-$H667</f>
        <v>0.23</v>
      </c>
      <c r="AF667" s="41" t="n">
        <f aca="false">S667-$H667</f>
        <v>-0.105</v>
      </c>
      <c r="AG667" s="41"/>
    </row>
    <row r="668" customFormat="false" ht="12.75" hidden="false" customHeight="false" outlineLevel="0" collapsed="false">
      <c r="A668" s="39" t="n">
        <v>36266</v>
      </c>
      <c r="B668" s="40" t="s">
        <v>184</v>
      </c>
      <c r="C668" s="40" t="n">
        <f aca="false">IF(SWAPFIXED="FIXED",D668,D668-E668)</f>
        <v>-0.0575000000000001</v>
      </c>
      <c r="D668" s="40" t="n">
        <f aca="false">VLOOKUP($A668,SWAPLOOK,HLOOKUP(D$2,SWAPLOOK,2,FALSE()),FALSE())</f>
        <v>2.0665</v>
      </c>
      <c r="E668" s="40" t="n">
        <f aca="false">VLOOKUP($A668,SWAPLOOK,HLOOKUP(E$2,SWAPLOOK,2,FALSE()),FALSE())</f>
        <v>2.124</v>
      </c>
      <c r="F668" s="40"/>
      <c r="G668" s="40"/>
      <c r="H668" s="40" t="n">
        <v>2.124</v>
      </c>
      <c r="I668" s="40" t="n">
        <v>2.164</v>
      </c>
      <c r="J668" s="40" t="n">
        <v>1.959</v>
      </c>
      <c r="K668" s="40" t="n">
        <v>1.8765</v>
      </c>
      <c r="L668" s="40" t="n">
        <v>1.769</v>
      </c>
      <c r="M668" s="40" t="n">
        <v>2.0165</v>
      </c>
      <c r="N668" s="40" t="n">
        <v>2.1215</v>
      </c>
      <c r="O668" s="40" t="n">
        <v>2.0665</v>
      </c>
      <c r="P668" s="40" t="n">
        <v>1.779</v>
      </c>
      <c r="Q668" s="40" t="n">
        <v>2.2565</v>
      </c>
      <c r="R668" s="40" t="n">
        <v>2.354</v>
      </c>
      <c r="S668" s="40" t="n">
        <v>2.0165</v>
      </c>
      <c r="T668" s="38" t="s">
        <v>233</v>
      </c>
      <c r="V668" s="41" t="n">
        <f aca="false">I668-$H668</f>
        <v>0.04</v>
      </c>
      <c r="W668" s="41" t="n">
        <f aca="false">J668-$H668</f>
        <v>-0.165</v>
      </c>
      <c r="X668" s="41" t="n">
        <f aca="false">K668-$H668</f>
        <v>-0.2475</v>
      </c>
      <c r="Y668" s="41" t="n">
        <f aca="false">L668-$H668</f>
        <v>-0.355</v>
      </c>
      <c r="Z668" s="41" t="n">
        <f aca="false">M668-$H668</f>
        <v>-0.1075</v>
      </c>
      <c r="AA668" s="41" t="n">
        <f aca="false">N668-$H668</f>
        <v>-0.00249999999999995</v>
      </c>
      <c r="AB668" s="41" t="n">
        <f aca="false">O668-$H668</f>
        <v>-0.0575000000000001</v>
      </c>
      <c r="AC668" s="41" t="n">
        <f aca="false">P668-$H668</f>
        <v>-0.345</v>
      </c>
      <c r="AD668" s="41" t="n">
        <f aca="false">Q668-$H668</f>
        <v>0.1325</v>
      </c>
      <c r="AE668" s="41" t="n">
        <f aca="false">R668-$H668</f>
        <v>0.23</v>
      </c>
      <c r="AF668" s="41" t="n">
        <f aca="false">S668-$H668</f>
        <v>-0.1075</v>
      </c>
      <c r="AG668" s="41"/>
    </row>
    <row r="669" customFormat="false" ht="12.75" hidden="false" customHeight="false" outlineLevel="0" collapsed="false">
      <c r="A669" s="39" t="n">
        <v>36269</v>
      </c>
      <c r="B669" s="40" t="s">
        <v>184</v>
      </c>
      <c r="C669" s="40" t="n">
        <f aca="false">IF(SWAPFIXED="FIXED",D669,D669-E669)</f>
        <v>-0.0550000000000002</v>
      </c>
      <c r="D669" s="40" t="n">
        <f aca="false">VLOOKUP($A669,SWAPLOOK,HLOOKUP(D$2,SWAPLOOK,2,FALSE()),FALSE())</f>
        <v>2.114</v>
      </c>
      <c r="E669" s="40" t="n">
        <f aca="false">VLOOKUP($A669,SWAPLOOK,HLOOKUP(E$2,SWAPLOOK,2,FALSE()),FALSE())</f>
        <v>2.169</v>
      </c>
      <c r="F669" s="40"/>
      <c r="G669" s="40"/>
      <c r="H669" s="40" t="n">
        <v>2.169</v>
      </c>
      <c r="I669" s="40" t="n">
        <v>2.209</v>
      </c>
      <c r="J669" s="40" t="n">
        <v>2.004</v>
      </c>
      <c r="K669" s="40" t="n">
        <v>1.9215</v>
      </c>
      <c r="L669" s="40" t="n">
        <v>1.81025</v>
      </c>
      <c r="M669" s="40" t="n">
        <v>2.0665</v>
      </c>
      <c r="N669" s="40" t="n">
        <v>2.169</v>
      </c>
      <c r="O669" s="40" t="n">
        <v>2.114</v>
      </c>
      <c r="P669" s="40" t="n">
        <v>1.765</v>
      </c>
      <c r="Q669" s="40" t="n">
        <v>2.304</v>
      </c>
      <c r="R669" s="40" t="n">
        <v>2.399</v>
      </c>
      <c r="S669" s="40" t="n">
        <v>2.064</v>
      </c>
      <c r="T669" s="38" t="s">
        <v>233</v>
      </c>
      <c r="V669" s="41" t="n">
        <f aca="false">I669-$H669</f>
        <v>0.04</v>
      </c>
      <c r="W669" s="41" t="n">
        <f aca="false">J669-$H669</f>
        <v>-0.165</v>
      </c>
      <c r="X669" s="41" t="n">
        <f aca="false">K669-$H669</f>
        <v>-0.2475</v>
      </c>
      <c r="Y669" s="41" t="n">
        <f aca="false">L669-$H669</f>
        <v>-0.35875</v>
      </c>
      <c r="Z669" s="41" t="n">
        <f aca="false">M669-$H669</f>
        <v>-0.1025</v>
      </c>
      <c r="AA669" s="41" t="n">
        <f aca="false">N669-$H669</f>
        <v>0</v>
      </c>
      <c r="AB669" s="41" t="n">
        <f aca="false">O669-$H669</f>
        <v>-0.0550000000000002</v>
      </c>
      <c r="AC669" s="41" t="n">
        <f aca="false">P669-$H669</f>
        <v>-0.404</v>
      </c>
      <c r="AD669" s="41" t="n">
        <f aca="false">Q669-$H669</f>
        <v>0.135</v>
      </c>
      <c r="AE669" s="41" t="n">
        <f aca="false">R669-$H669</f>
        <v>0.23</v>
      </c>
      <c r="AF669" s="41" t="n">
        <f aca="false">S669-$H669</f>
        <v>-0.105</v>
      </c>
      <c r="AG669" s="41"/>
    </row>
    <row r="670" customFormat="false" ht="12.75" hidden="false" customHeight="false" outlineLevel="0" collapsed="false">
      <c r="A670" s="39" t="n">
        <v>36270</v>
      </c>
      <c r="B670" s="40" t="s">
        <v>184</v>
      </c>
      <c r="C670" s="40" t="n">
        <f aca="false">IF(SWAPFIXED="FIXED",D670,D670-E670)</f>
        <v>-0.0499999999999998</v>
      </c>
      <c r="D670" s="40" t="n">
        <f aca="false">VLOOKUP($A670,SWAPLOOK,HLOOKUP(D$2,SWAPLOOK,2,FALSE()),FALSE())</f>
        <v>2.094</v>
      </c>
      <c r="E670" s="40" t="n">
        <f aca="false">VLOOKUP($A670,SWAPLOOK,HLOOKUP(E$2,SWAPLOOK,2,FALSE()),FALSE())</f>
        <v>2.144</v>
      </c>
      <c r="F670" s="40"/>
      <c r="G670" s="40"/>
      <c r="H670" s="40" t="n">
        <v>2.144</v>
      </c>
      <c r="I670" s="40" t="n">
        <v>2.184</v>
      </c>
      <c r="J670" s="40" t="n">
        <v>1.984</v>
      </c>
      <c r="K670" s="40" t="n">
        <v>1.909</v>
      </c>
      <c r="L670" s="40" t="n">
        <v>1.789</v>
      </c>
      <c r="M670" s="40" t="n">
        <v>2.044</v>
      </c>
      <c r="N670" s="40" t="n">
        <v>2.144</v>
      </c>
      <c r="O670" s="40" t="n">
        <v>2.094</v>
      </c>
      <c r="P670" s="40" t="n">
        <v>1.7765</v>
      </c>
      <c r="Q670" s="40" t="n">
        <v>2.284</v>
      </c>
      <c r="R670" s="40" t="n">
        <v>2.374</v>
      </c>
      <c r="S670" s="40" t="n">
        <v>2.044</v>
      </c>
      <c r="T670" s="38" t="s">
        <v>233</v>
      </c>
      <c r="V670" s="41" t="n">
        <f aca="false">I670-$H670</f>
        <v>0.04</v>
      </c>
      <c r="W670" s="41" t="n">
        <f aca="false">J670-$H670</f>
        <v>-0.16</v>
      </c>
      <c r="X670" s="41" t="n">
        <f aca="false">K670-$H670</f>
        <v>-0.235</v>
      </c>
      <c r="Y670" s="41" t="n">
        <f aca="false">L670-$H670</f>
        <v>-0.355</v>
      </c>
      <c r="Z670" s="41" t="n">
        <f aca="false">M670-$H670</f>
        <v>-0.1</v>
      </c>
      <c r="AA670" s="41" t="n">
        <f aca="false">N670-$H670</f>
        <v>0</v>
      </c>
      <c r="AB670" s="41" t="n">
        <f aca="false">O670-$H670</f>
        <v>-0.0499999999999998</v>
      </c>
      <c r="AC670" s="41" t="n">
        <f aca="false">P670-$H670</f>
        <v>-0.3675</v>
      </c>
      <c r="AD670" s="41" t="n">
        <f aca="false">Q670-$H670</f>
        <v>0.14</v>
      </c>
      <c r="AE670" s="41" t="n">
        <f aca="false">R670-$H670</f>
        <v>0.23</v>
      </c>
      <c r="AF670" s="41" t="n">
        <f aca="false">S670-$H670</f>
        <v>-0.1</v>
      </c>
      <c r="AG670" s="41"/>
    </row>
    <row r="671" customFormat="false" ht="12.75" hidden="false" customHeight="false" outlineLevel="0" collapsed="false">
      <c r="A671" s="39" t="n">
        <v>36271</v>
      </c>
      <c r="B671" s="40" t="s">
        <v>184</v>
      </c>
      <c r="C671" s="40" t="n">
        <f aca="false">IF(SWAPFIXED="FIXED",D671,D671-E671)</f>
        <v>-0.0449999999999999</v>
      </c>
      <c r="D671" s="40" t="n">
        <f aca="false">VLOOKUP($A671,SWAPLOOK,HLOOKUP(D$2,SWAPLOOK,2,FALSE()),FALSE())</f>
        <v>2.129</v>
      </c>
      <c r="E671" s="40" t="n">
        <f aca="false">VLOOKUP($A671,SWAPLOOK,HLOOKUP(E$2,SWAPLOOK,2,FALSE()),FALSE())</f>
        <v>2.174</v>
      </c>
      <c r="F671" s="40"/>
      <c r="G671" s="40"/>
      <c r="H671" s="40" t="n">
        <v>2.174</v>
      </c>
      <c r="I671" s="40" t="n">
        <v>2.214</v>
      </c>
      <c r="J671" s="40" t="n">
        <v>2.019</v>
      </c>
      <c r="K671" s="40" t="n">
        <v>1.939</v>
      </c>
      <c r="L671" s="40" t="n">
        <v>1.83775</v>
      </c>
      <c r="M671" s="40" t="n">
        <v>2.079</v>
      </c>
      <c r="N671" s="40" t="n">
        <v>2.179</v>
      </c>
      <c r="O671" s="40" t="n">
        <v>2.129</v>
      </c>
      <c r="P671" s="40" t="n">
        <v>1.796</v>
      </c>
      <c r="Q671" s="40" t="n">
        <v>2.324</v>
      </c>
      <c r="R671" s="40" t="n">
        <v>2.404</v>
      </c>
      <c r="S671" s="40" t="n">
        <v>2.079</v>
      </c>
      <c r="T671" s="38" t="s">
        <v>233</v>
      </c>
      <c r="V671" s="41" t="n">
        <f aca="false">I671-$H671</f>
        <v>0.04</v>
      </c>
      <c r="W671" s="41" t="n">
        <f aca="false">J671-$H671</f>
        <v>-0.155</v>
      </c>
      <c r="X671" s="41" t="n">
        <f aca="false">K671-$H671</f>
        <v>-0.235</v>
      </c>
      <c r="Y671" s="41" t="n">
        <f aca="false">L671-$H671</f>
        <v>-0.33625</v>
      </c>
      <c r="Z671" s="41" t="n">
        <f aca="false">M671-$H671</f>
        <v>-0.0950000000000002</v>
      </c>
      <c r="AA671" s="41" t="n">
        <f aca="false">N671-$H671</f>
        <v>0.00499999999999989</v>
      </c>
      <c r="AB671" s="41" t="n">
        <f aca="false">O671-$H671</f>
        <v>-0.0449999999999999</v>
      </c>
      <c r="AC671" s="41" t="n">
        <f aca="false">P671-$H671</f>
        <v>-0.378</v>
      </c>
      <c r="AD671" s="41" t="n">
        <f aca="false">Q671-$H671</f>
        <v>0.15</v>
      </c>
      <c r="AE671" s="41" t="n">
        <f aca="false">R671-$H671</f>
        <v>0.23</v>
      </c>
      <c r="AF671" s="41" t="n">
        <f aca="false">S671-$H671</f>
        <v>-0.0950000000000002</v>
      </c>
      <c r="AG671" s="41"/>
    </row>
    <row r="672" customFormat="false" ht="12.75" hidden="false" customHeight="false" outlineLevel="0" collapsed="false">
      <c r="A672" s="39" t="n">
        <v>36272</v>
      </c>
      <c r="B672" s="40" t="s">
        <v>184</v>
      </c>
      <c r="C672" s="40" t="n">
        <f aca="false">IF(SWAPFIXED="FIXED",D672,D672-E672)</f>
        <v>-0.0525000000000002</v>
      </c>
      <c r="D672" s="40" t="n">
        <f aca="false">VLOOKUP($A672,SWAPLOOK,HLOOKUP(D$2,SWAPLOOK,2,FALSE()),FALSE())</f>
        <v>2.1725</v>
      </c>
      <c r="E672" s="40" t="n">
        <f aca="false">VLOOKUP($A672,SWAPLOOK,HLOOKUP(E$2,SWAPLOOK,2,FALSE()),FALSE())</f>
        <v>2.225</v>
      </c>
      <c r="F672" s="40"/>
      <c r="G672" s="40"/>
      <c r="H672" s="40" t="n">
        <v>2.225</v>
      </c>
      <c r="I672" s="40" t="n">
        <v>2.2675</v>
      </c>
      <c r="J672" s="40" t="n">
        <v>2.0675</v>
      </c>
      <c r="K672" s="40" t="n">
        <v>1.98875</v>
      </c>
      <c r="L672" s="40" t="n">
        <v>1.885</v>
      </c>
      <c r="M672" s="40" t="n">
        <v>2.13</v>
      </c>
      <c r="N672" s="40" t="n">
        <v>2.2325</v>
      </c>
      <c r="O672" s="40" t="n">
        <v>2.1725</v>
      </c>
      <c r="P672" s="40" t="n">
        <v>1.8375</v>
      </c>
      <c r="Q672" s="40" t="n">
        <v>2.375</v>
      </c>
      <c r="R672" s="40" t="n">
        <v>2.455</v>
      </c>
      <c r="S672" s="40" t="n">
        <v>2.1375</v>
      </c>
      <c r="T672" s="38" t="s">
        <v>233</v>
      </c>
      <c r="V672" s="41" t="n">
        <f aca="false">I672-$H672</f>
        <v>0.0425</v>
      </c>
      <c r="W672" s="41" t="n">
        <f aca="false">J672-$H672</f>
        <v>-0.1575</v>
      </c>
      <c r="X672" s="41" t="n">
        <f aca="false">K672-$H672</f>
        <v>-0.23625</v>
      </c>
      <c r="Y672" s="41" t="n">
        <f aca="false">L672-$H672</f>
        <v>-0.34</v>
      </c>
      <c r="Z672" s="41" t="n">
        <f aca="false">M672-$H672</f>
        <v>-0.0950000000000002</v>
      </c>
      <c r="AA672" s="41" t="n">
        <f aca="false">N672-$H672</f>
        <v>0.00749999999999984</v>
      </c>
      <c r="AB672" s="41" t="n">
        <f aca="false">O672-$H672</f>
        <v>-0.0525000000000002</v>
      </c>
      <c r="AC672" s="41" t="n">
        <f aca="false">P672-$H672</f>
        <v>-0.3875</v>
      </c>
      <c r="AD672" s="41" t="n">
        <f aca="false">Q672-$H672</f>
        <v>0.15</v>
      </c>
      <c r="AE672" s="41" t="n">
        <f aca="false">R672-$H672</f>
        <v>0.23</v>
      </c>
      <c r="AF672" s="41" t="n">
        <f aca="false">S672-$H672</f>
        <v>-0.0874999999999999</v>
      </c>
      <c r="AG672" s="41"/>
    </row>
    <row r="673" customFormat="false" ht="12.75" hidden="false" customHeight="false" outlineLevel="0" collapsed="false">
      <c r="A673" s="39" t="n">
        <v>36273</v>
      </c>
      <c r="B673" s="40" t="s">
        <v>184</v>
      </c>
      <c r="C673" s="40" t="n">
        <f aca="false">IF(SWAPFIXED="FIXED",D673,D673-E673)</f>
        <v>-0.0499999999999998</v>
      </c>
      <c r="D673" s="40" t="n">
        <f aca="false">VLOOKUP($A673,SWAPLOOK,HLOOKUP(D$2,SWAPLOOK,2,FALSE()),FALSE())</f>
        <v>2.176</v>
      </c>
      <c r="E673" s="40" t="n">
        <f aca="false">VLOOKUP($A673,SWAPLOOK,HLOOKUP(E$2,SWAPLOOK,2,FALSE()),FALSE())</f>
        <v>2.226</v>
      </c>
      <c r="F673" s="40"/>
      <c r="G673" s="40"/>
      <c r="H673" s="40" t="n">
        <v>2.226</v>
      </c>
      <c r="I673" s="40" t="n">
        <v>2.266</v>
      </c>
      <c r="J673" s="40" t="n">
        <v>2.0685</v>
      </c>
      <c r="K673" s="40" t="n">
        <v>1.98725</v>
      </c>
      <c r="L673" s="40" t="n">
        <v>1.881</v>
      </c>
      <c r="M673" s="40" t="n">
        <v>2.136</v>
      </c>
      <c r="N673" s="40" t="n">
        <v>2.236</v>
      </c>
      <c r="O673" s="40" t="n">
        <v>2.176</v>
      </c>
      <c r="P673" s="40" t="n">
        <v>1.8415</v>
      </c>
      <c r="Q673" s="40" t="n">
        <v>2.3785</v>
      </c>
      <c r="R673" s="40" t="n">
        <v>2.456</v>
      </c>
      <c r="S673" s="40" t="n">
        <v>2.136</v>
      </c>
      <c r="T673" s="38" t="s">
        <v>233</v>
      </c>
      <c r="V673" s="41" t="n">
        <f aca="false">I673-$H673</f>
        <v>0.04</v>
      </c>
      <c r="W673" s="41" t="n">
        <f aca="false">J673-$H673</f>
        <v>-0.1575</v>
      </c>
      <c r="X673" s="41" t="n">
        <f aca="false">K673-$H673</f>
        <v>-0.23875</v>
      </c>
      <c r="Y673" s="41" t="n">
        <f aca="false">L673-$H673</f>
        <v>-0.345</v>
      </c>
      <c r="Z673" s="41" t="n">
        <f aca="false">M673-$H673</f>
        <v>-0.0899999999999999</v>
      </c>
      <c r="AA673" s="41" t="n">
        <f aca="false">N673-$H673</f>
        <v>0.00999999999999979</v>
      </c>
      <c r="AB673" s="41" t="n">
        <f aca="false">O673-$H673</f>
        <v>-0.0499999999999998</v>
      </c>
      <c r="AC673" s="41" t="n">
        <f aca="false">P673-$H673</f>
        <v>-0.3845</v>
      </c>
      <c r="AD673" s="41" t="n">
        <f aca="false">Q673-$H673</f>
        <v>0.1525</v>
      </c>
      <c r="AE673" s="41" t="n">
        <f aca="false">R673-$H673</f>
        <v>0.23</v>
      </c>
      <c r="AF673" s="41" t="n">
        <f aca="false">S673-$H673</f>
        <v>-0.0899999999999999</v>
      </c>
      <c r="AG673" s="41"/>
    </row>
    <row r="674" customFormat="false" ht="12.75" hidden="false" customHeight="false" outlineLevel="0" collapsed="false">
      <c r="A674" s="39" t="n">
        <v>36276</v>
      </c>
      <c r="B674" s="40" t="s">
        <v>184</v>
      </c>
      <c r="C674" s="40" t="n">
        <f aca="false">IF(SWAPFIXED="FIXED",D674,D674-E674)</f>
        <v>-0.0724999999999998</v>
      </c>
      <c r="D674" s="40" t="n">
        <f aca="false">VLOOKUP($A674,SWAPLOOK,HLOOKUP(D$2,SWAPLOOK,2,FALSE()),FALSE())</f>
        <v>2.2265</v>
      </c>
      <c r="E674" s="40" t="n">
        <f aca="false">VLOOKUP($A674,SWAPLOOK,HLOOKUP(E$2,SWAPLOOK,2,FALSE()),FALSE())</f>
        <v>2.299</v>
      </c>
      <c r="F674" s="40"/>
      <c r="G674" s="40"/>
      <c r="H674" s="40" t="n">
        <v>2.299</v>
      </c>
      <c r="I674" s="40" t="n">
        <v>2.3415</v>
      </c>
      <c r="J674" s="40" t="n">
        <v>2.1415</v>
      </c>
      <c r="K674" s="40" t="n">
        <v>2.044</v>
      </c>
      <c r="L674" s="40" t="n">
        <v>1.934</v>
      </c>
      <c r="M674" s="40" t="n">
        <v>2.2015</v>
      </c>
      <c r="N674" s="40" t="n">
        <v>2.3115</v>
      </c>
      <c r="O674" s="40" t="n">
        <v>2.2265</v>
      </c>
      <c r="P674" s="40" t="n">
        <v>1.959</v>
      </c>
      <c r="Q674" s="40" t="n">
        <v>2.459</v>
      </c>
      <c r="R674" s="40" t="n">
        <v>2.544</v>
      </c>
      <c r="S674" s="40" t="n">
        <v>2.209</v>
      </c>
      <c r="T674" s="38" t="s">
        <v>233</v>
      </c>
      <c r="V674" s="41" t="n">
        <f aca="false">I674-$H674</f>
        <v>0.0425</v>
      </c>
      <c r="W674" s="41" t="n">
        <f aca="false">J674-$H674</f>
        <v>-0.1575</v>
      </c>
      <c r="X674" s="41" t="n">
        <f aca="false">K674-$H674</f>
        <v>-0.255</v>
      </c>
      <c r="Y674" s="41" t="n">
        <f aca="false">L674-$H674</f>
        <v>-0.365</v>
      </c>
      <c r="Z674" s="41" t="n">
        <f aca="false">M674-$H674</f>
        <v>-0.0975000000000001</v>
      </c>
      <c r="AA674" s="41" t="n">
        <f aca="false">N674-$H674</f>
        <v>0.0125000000000002</v>
      </c>
      <c r="AB674" s="41" t="n">
        <f aca="false">O674-$H674</f>
        <v>-0.0724999999999998</v>
      </c>
      <c r="AC674" s="41" t="n">
        <f aca="false">P674-$H674</f>
        <v>-0.34</v>
      </c>
      <c r="AD674" s="41" t="n">
        <f aca="false">Q674-$H674</f>
        <v>0.16</v>
      </c>
      <c r="AE674" s="41" t="n">
        <f aca="false">R674-$H674</f>
        <v>0.245</v>
      </c>
      <c r="AF674" s="41" t="n">
        <f aca="false">S674-$H674</f>
        <v>-0.0899999999999999</v>
      </c>
      <c r="AG674" s="41"/>
    </row>
    <row r="675" customFormat="false" ht="12.75" hidden="false" customHeight="false" outlineLevel="0" collapsed="false">
      <c r="A675" s="39" t="n">
        <v>36277</v>
      </c>
      <c r="B675" s="40" t="s">
        <v>184</v>
      </c>
      <c r="C675" s="40" t="n">
        <f aca="false">IF(SWAPFIXED="FIXED",D675,D675-E675)</f>
        <v>-0.1025</v>
      </c>
      <c r="D675" s="40" t="n">
        <f aca="false">VLOOKUP($A675,SWAPLOOK,HLOOKUP(D$2,SWAPLOOK,2,FALSE()),FALSE())</f>
        <v>2.2285</v>
      </c>
      <c r="E675" s="40" t="n">
        <f aca="false">VLOOKUP($A675,SWAPLOOK,HLOOKUP(E$2,SWAPLOOK,2,FALSE()),FALSE())</f>
        <v>2.331</v>
      </c>
      <c r="F675" s="40"/>
      <c r="G675" s="40"/>
      <c r="H675" s="40" t="n">
        <v>2.331</v>
      </c>
      <c r="I675" s="40" t="n">
        <v>2.3635</v>
      </c>
      <c r="J675" s="40" t="n">
        <v>2.161</v>
      </c>
      <c r="K675" s="40" t="n">
        <v>2.05975</v>
      </c>
      <c r="L675" s="40" t="n">
        <v>1.971</v>
      </c>
      <c r="M675" s="40" t="n">
        <v>2.221</v>
      </c>
      <c r="N675" s="40" t="n">
        <v>2.336</v>
      </c>
      <c r="O675" s="40" t="n">
        <v>2.2285</v>
      </c>
      <c r="P675" s="40" t="n">
        <v>1.938</v>
      </c>
      <c r="Q675" s="40" t="n">
        <v>2.486</v>
      </c>
      <c r="R675" s="40" t="n">
        <v>2.5835</v>
      </c>
      <c r="S675" s="40" t="n">
        <v>2.2335</v>
      </c>
      <c r="T675" s="38" t="s">
        <v>233</v>
      </c>
      <c r="V675" s="41" t="n">
        <f aca="false">I675-$H675</f>
        <v>0.0325000000000002</v>
      </c>
      <c r="W675" s="41" t="n">
        <f aca="false">J675-$H675</f>
        <v>-0.17</v>
      </c>
      <c r="X675" s="41" t="n">
        <f aca="false">K675-$H675</f>
        <v>-0.27125</v>
      </c>
      <c r="Y675" s="41" t="n">
        <f aca="false">L675-$H675</f>
        <v>-0.36</v>
      </c>
      <c r="Z675" s="41" t="n">
        <f aca="false">M675-$H675</f>
        <v>-0.11</v>
      </c>
      <c r="AA675" s="41" t="n">
        <f aca="false">N675-$H675</f>
        <v>0.00499999999999989</v>
      </c>
      <c r="AB675" s="41" t="n">
        <f aca="false">O675-$H675</f>
        <v>-0.1025</v>
      </c>
      <c r="AC675" s="41" t="n">
        <f aca="false">P675-$H675</f>
        <v>-0.393</v>
      </c>
      <c r="AD675" s="41" t="n">
        <f aca="false">Q675-$H675</f>
        <v>0.155</v>
      </c>
      <c r="AE675" s="41" t="n">
        <f aca="false">R675-$H675</f>
        <v>0.2525</v>
      </c>
      <c r="AF675" s="41" t="n">
        <f aca="false">S675-$H675</f>
        <v>-0.0975000000000001</v>
      </c>
      <c r="AG675" s="41"/>
    </row>
    <row r="676" customFormat="false" ht="12.75" hidden="false" customHeight="false" outlineLevel="0" collapsed="false">
      <c r="A676" s="39" t="n">
        <v>36278</v>
      </c>
      <c r="B676" s="40" t="s">
        <v>184</v>
      </c>
      <c r="C676" s="40" t="n">
        <f aca="false">IF(SWAPFIXED="FIXED",D676,D676-E676)</f>
        <v>-0.12</v>
      </c>
      <c r="D676" s="40" t="n">
        <f aca="false">VLOOKUP($A676,SWAPLOOK,HLOOKUP(D$2,SWAPLOOK,2,FALSE()),FALSE())</f>
        <v>2.228</v>
      </c>
      <c r="E676" s="40" t="n">
        <f aca="false">VLOOKUP($A676,SWAPLOOK,HLOOKUP(E$2,SWAPLOOK,2,FALSE()),FALSE())</f>
        <v>2.348</v>
      </c>
      <c r="F676" s="40"/>
      <c r="G676" s="40" t="n">
        <v>1</v>
      </c>
      <c r="H676" s="40" t="n">
        <v>2.348</v>
      </c>
      <c r="I676" s="40" t="n">
        <v>2.378</v>
      </c>
      <c r="J676" s="40" t="n">
        <v>2.148</v>
      </c>
      <c r="K676" s="40" t="n">
        <v>2.048</v>
      </c>
      <c r="L676" s="40" t="n">
        <v>1.973</v>
      </c>
      <c r="M676" s="40" t="n">
        <v>2.218</v>
      </c>
      <c r="N676" s="40" t="n">
        <v>2.343</v>
      </c>
      <c r="O676" s="40" t="n">
        <v>2.228</v>
      </c>
      <c r="P676" s="40" t="n">
        <v>1.935</v>
      </c>
      <c r="Q676" s="40" t="n">
        <v>2.503</v>
      </c>
      <c r="R676" s="40" t="n">
        <v>2.588</v>
      </c>
      <c r="S676" s="40" t="n">
        <v>2.2505</v>
      </c>
      <c r="T676" s="38" t="s">
        <v>233</v>
      </c>
      <c r="V676" s="41" t="n">
        <f aca="false">I676-$H676</f>
        <v>0.0299999999999998</v>
      </c>
      <c r="W676" s="41" t="n">
        <f aca="false">J676-$H676</f>
        <v>-0.2</v>
      </c>
      <c r="X676" s="41" t="n">
        <f aca="false">K676-$H676</f>
        <v>-0.3</v>
      </c>
      <c r="Y676" s="41" t="n">
        <f aca="false">L676-$H676</f>
        <v>-0.375</v>
      </c>
      <c r="Z676" s="41" t="n">
        <f aca="false">M676-$H676</f>
        <v>-0.13</v>
      </c>
      <c r="AA676" s="41" t="n">
        <f aca="false">N676-$H676</f>
        <v>-0.00499999999999989</v>
      </c>
      <c r="AB676" s="41" t="n">
        <f aca="false">O676-$H676</f>
        <v>-0.12</v>
      </c>
      <c r="AC676" s="41" t="n">
        <f aca="false">P676-$H676</f>
        <v>-0.413</v>
      </c>
      <c r="AD676" s="41" t="n">
        <f aca="false">Q676-$H676</f>
        <v>0.155</v>
      </c>
      <c r="AE676" s="41" t="n">
        <f aca="false">R676-$H676</f>
        <v>0.24</v>
      </c>
      <c r="AF676" s="41" t="n">
        <f aca="false">S676-$H676</f>
        <v>-0.0975000000000001</v>
      </c>
      <c r="AG676" s="41"/>
    </row>
    <row r="677" customFormat="false" ht="12.75" hidden="false" customHeight="false" outlineLevel="0" collapsed="false">
      <c r="A677" s="39" t="n">
        <v>36279</v>
      </c>
      <c r="B677" s="40" t="s">
        <v>185</v>
      </c>
      <c r="C677" s="40" t="n">
        <f aca="false">IF(SWAPFIXED="FIXED",D677,D677-E677)</f>
        <v>-0.12</v>
      </c>
      <c r="D677" s="40" t="n">
        <f aca="false">VLOOKUP($A677,SWAPLOOK,HLOOKUP(D$2,SWAPLOOK,2,FALSE()),FALSE())</f>
        <v>2.219</v>
      </c>
      <c r="E677" s="40" t="n">
        <f aca="false">VLOOKUP($A677,SWAPLOOK,HLOOKUP(E$2,SWAPLOOK,2,FALSE()),FALSE())</f>
        <v>2.339</v>
      </c>
      <c r="F677" s="40"/>
      <c r="G677" s="40"/>
      <c r="H677" s="40" t="n">
        <v>2.339</v>
      </c>
      <c r="I677" s="40" t="n">
        <v>2.369</v>
      </c>
      <c r="J677" s="40" t="n">
        <v>2.139</v>
      </c>
      <c r="K677" s="40" t="n">
        <v>2.039</v>
      </c>
      <c r="L677" s="40" t="n">
        <v>1.969</v>
      </c>
      <c r="M677" s="40" t="n">
        <v>2.209</v>
      </c>
      <c r="N677" s="40" t="n">
        <v>2.339</v>
      </c>
      <c r="O677" s="40" t="n">
        <v>2.219</v>
      </c>
      <c r="P677" s="40" t="n">
        <v>1.926</v>
      </c>
      <c r="Q677" s="40" t="n">
        <v>2.494</v>
      </c>
      <c r="R677" s="40" t="n">
        <v>2.579</v>
      </c>
      <c r="S677" s="40" t="n">
        <v>2.2415</v>
      </c>
      <c r="T677" s="38" t="s">
        <v>233</v>
      </c>
      <c r="V677" s="41" t="n">
        <f aca="false">I677-$H677</f>
        <v>0.0299999999999998</v>
      </c>
      <c r="W677" s="41" t="n">
        <f aca="false">J677-$H677</f>
        <v>-0.2</v>
      </c>
      <c r="X677" s="41" t="n">
        <f aca="false">K677-$H677</f>
        <v>-0.3</v>
      </c>
      <c r="Y677" s="41" t="n">
        <f aca="false">L677-$H677</f>
        <v>-0.37</v>
      </c>
      <c r="Z677" s="41" t="n">
        <f aca="false">M677-$H677</f>
        <v>-0.13</v>
      </c>
      <c r="AA677" s="41" t="n">
        <f aca="false">N677-$H677</f>
        <v>0</v>
      </c>
      <c r="AB677" s="41" t="n">
        <f aca="false">O677-$H677</f>
        <v>-0.12</v>
      </c>
      <c r="AC677" s="41" t="n">
        <f aca="false">P677-$H677</f>
        <v>-0.413</v>
      </c>
      <c r="AD677" s="41" t="n">
        <f aca="false">Q677-$H677</f>
        <v>0.155</v>
      </c>
      <c r="AE677" s="41" t="n">
        <f aca="false">R677-$H677</f>
        <v>0.24</v>
      </c>
      <c r="AF677" s="41" t="n">
        <f aca="false">S677-$H677</f>
        <v>-0.0975000000000001</v>
      </c>
      <c r="AG677" s="41"/>
    </row>
    <row r="678" customFormat="false" ht="12.75" hidden="false" customHeight="false" outlineLevel="0" collapsed="false">
      <c r="A678" s="39" t="n">
        <v>36280</v>
      </c>
      <c r="B678" s="40" t="s">
        <v>185</v>
      </c>
      <c r="C678" s="40" t="n">
        <f aca="false">IF(SWAPFIXED="FIXED",D678,D678-E678)</f>
        <v>-0.12</v>
      </c>
      <c r="D678" s="40" t="n">
        <f aca="false">VLOOKUP($A678,SWAPLOOK,HLOOKUP(D$2,SWAPLOOK,2,FALSE()),FALSE())</f>
        <v>2.133</v>
      </c>
      <c r="E678" s="40" t="n">
        <f aca="false">VLOOKUP($A678,SWAPLOOK,HLOOKUP(E$2,SWAPLOOK,2,FALSE()),FALSE())</f>
        <v>2.253</v>
      </c>
      <c r="F678" s="40"/>
      <c r="G678" s="40"/>
      <c r="H678" s="40" t="n">
        <v>2.253</v>
      </c>
      <c r="I678" s="40" t="n">
        <v>2.283</v>
      </c>
      <c r="J678" s="40" t="n">
        <v>2.053</v>
      </c>
      <c r="K678" s="40" t="n">
        <v>1.953</v>
      </c>
      <c r="L678" s="40" t="n">
        <v>1.883</v>
      </c>
      <c r="M678" s="40" t="n">
        <v>2.123</v>
      </c>
      <c r="N678" s="40" t="n">
        <v>2.253</v>
      </c>
      <c r="O678" s="40" t="n">
        <v>2.133</v>
      </c>
      <c r="P678" s="40" t="n">
        <v>1.84</v>
      </c>
      <c r="Q678" s="40" t="n">
        <v>2.408</v>
      </c>
      <c r="R678" s="40" t="n">
        <v>2.493</v>
      </c>
      <c r="S678" s="40" t="n">
        <v>2.1555</v>
      </c>
      <c r="T678" s="38" t="s">
        <v>233</v>
      </c>
      <c r="V678" s="41" t="n">
        <f aca="false">I678-$H678</f>
        <v>0.0299999999999998</v>
      </c>
      <c r="W678" s="41" t="n">
        <f aca="false">J678-$H678</f>
        <v>-0.2</v>
      </c>
      <c r="X678" s="41" t="n">
        <f aca="false">K678-$H678</f>
        <v>-0.3</v>
      </c>
      <c r="Y678" s="41" t="n">
        <f aca="false">L678-$H678</f>
        <v>-0.37</v>
      </c>
      <c r="Z678" s="41" t="n">
        <f aca="false">M678-$H678</f>
        <v>-0.13</v>
      </c>
      <c r="AA678" s="41" t="n">
        <f aca="false">N678-$H678</f>
        <v>0</v>
      </c>
      <c r="AB678" s="41" t="n">
        <f aca="false">O678-$H678</f>
        <v>-0.12</v>
      </c>
      <c r="AC678" s="41" t="n">
        <f aca="false">P678-$H678</f>
        <v>-0.413</v>
      </c>
      <c r="AD678" s="41" t="n">
        <f aca="false">Q678-$H678</f>
        <v>0.155</v>
      </c>
      <c r="AE678" s="41" t="n">
        <f aca="false">R678-$H678</f>
        <v>0.24</v>
      </c>
      <c r="AF678" s="41" t="n">
        <f aca="false">S678-$H678</f>
        <v>-0.0975000000000001</v>
      </c>
      <c r="AG678" s="41"/>
    </row>
    <row r="679" customFormat="false" ht="12.75" hidden="false" customHeight="false" outlineLevel="0" collapsed="false">
      <c r="A679" s="39" t="n">
        <v>36283</v>
      </c>
      <c r="B679" s="40" t="s">
        <v>185</v>
      </c>
      <c r="C679" s="40" t="n">
        <f aca="false">IF(SWAPFIXED="FIXED",D679,D679-E679)</f>
        <v>-0.1</v>
      </c>
      <c r="D679" s="40" t="n">
        <f aca="false">VLOOKUP($A679,SWAPLOOK,HLOOKUP(D$2,SWAPLOOK,2,FALSE()),FALSE())</f>
        <v>2.211</v>
      </c>
      <c r="E679" s="40" t="n">
        <f aca="false">VLOOKUP($A679,SWAPLOOK,HLOOKUP(E$2,SWAPLOOK,2,FALSE()),FALSE())</f>
        <v>2.311</v>
      </c>
      <c r="F679" s="40"/>
      <c r="G679" s="40"/>
      <c r="H679" s="40" t="n">
        <v>2.311</v>
      </c>
      <c r="I679" s="40" t="n">
        <v>2.3435</v>
      </c>
      <c r="J679" s="40" t="n">
        <v>2.136</v>
      </c>
      <c r="K679" s="40" t="n">
        <v>2.021</v>
      </c>
      <c r="L679" s="40" t="n">
        <v>1.916</v>
      </c>
      <c r="M679" s="40" t="n">
        <v>2.201</v>
      </c>
      <c r="N679" s="40" t="n">
        <v>2.3185</v>
      </c>
      <c r="O679" s="40" t="n">
        <v>2.211</v>
      </c>
      <c r="P679" s="40" t="n">
        <v>1.835</v>
      </c>
      <c r="Q679" s="40" t="n">
        <v>2.451</v>
      </c>
      <c r="R679" s="40" t="n">
        <v>2.541</v>
      </c>
      <c r="S679" s="40" t="n">
        <v>2.211</v>
      </c>
      <c r="T679" s="38" t="s">
        <v>233</v>
      </c>
      <c r="V679" s="41" t="n">
        <f aca="false">I679-$H679</f>
        <v>0.0325000000000002</v>
      </c>
      <c r="W679" s="41" t="n">
        <f aca="false">J679-$H679</f>
        <v>-0.175</v>
      </c>
      <c r="X679" s="41" t="n">
        <f aca="false">K679-$H679</f>
        <v>-0.29</v>
      </c>
      <c r="Y679" s="41" t="n">
        <f aca="false">L679-$H679</f>
        <v>-0.395</v>
      </c>
      <c r="Z679" s="41" t="n">
        <f aca="false">M679-$H679</f>
        <v>-0.11</v>
      </c>
      <c r="AA679" s="41" t="n">
        <f aca="false">N679-$H679</f>
        <v>0.00749999999999984</v>
      </c>
      <c r="AB679" s="41" t="n">
        <f aca="false">O679-$H679</f>
        <v>-0.1</v>
      </c>
      <c r="AC679" s="41" t="n">
        <f aca="false">P679-$H679</f>
        <v>-0.476</v>
      </c>
      <c r="AD679" s="41" t="n">
        <f aca="false">Q679-$H679</f>
        <v>0.14</v>
      </c>
      <c r="AE679" s="41" t="n">
        <f aca="false">R679-$H679</f>
        <v>0.23</v>
      </c>
      <c r="AF679" s="41" t="n">
        <f aca="false">S679-$H679</f>
        <v>-0.1</v>
      </c>
      <c r="AG679" s="41"/>
    </row>
    <row r="680" customFormat="false" ht="12.75" hidden="false" customHeight="false" outlineLevel="0" collapsed="false">
      <c r="A680" s="39" t="n">
        <v>36284</v>
      </c>
      <c r="B680" s="40" t="s">
        <v>185</v>
      </c>
      <c r="C680" s="40" t="n">
        <f aca="false">IF(SWAPFIXED="FIXED",D680,D680-E680)</f>
        <v>-0.0950000000000002</v>
      </c>
      <c r="D680" s="40" t="n">
        <f aca="false">VLOOKUP($A680,SWAPLOOK,HLOOKUP(D$2,SWAPLOOK,2,FALSE()),FALSE())</f>
        <v>2.264</v>
      </c>
      <c r="E680" s="40" t="n">
        <f aca="false">VLOOKUP($A680,SWAPLOOK,HLOOKUP(E$2,SWAPLOOK,2,FALSE()),FALSE())</f>
        <v>2.359</v>
      </c>
      <c r="F680" s="40"/>
      <c r="G680" s="40"/>
      <c r="H680" s="40" t="n">
        <v>2.359</v>
      </c>
      <c r="I680" s="40" t="n">
        <v>2.3965</v>
      </c>
      <c r="J680" s="40" t="n">
        <v>2.184</v>
      </c>
      <c r="K680" s="40" t="n">
        <v>2.029</v>
      </c>
      <c r="L680" s="40" t="n">
        <v>1.969</v>
      </c>
      <c r="M680" s="40" t="n">
        <v>2.2465</v>
      </c>
      <c r="N680" s="40" t="n">
        <v>2.3665</v>
      </c>
      <c r="O680" s="40" t="n">
        <v>2.264</v>
      </c>
      <c r="P680" s="40" t="n">
        <v>1.883</v>
      </c>
      <c r="Q680" s="40" t="n">
        <v>2.499</v>
      </c>
      <c r="R680" s="40" t="n">
        <v>2.589</v>
      </c>
      <c r="S680" s="40" t="n">
        <v>2.259</v>
      </c>
      <c r="T680" s="38" t="s">
        <v>233</v>
      </c>
      <c r="V680" s="41" t="n">
        <f aca="false">I680-$H680</f>
        <v>0.0375000000000001</v>
      </c>
      <c r="W680" s="41" t="n">
        <f aca="false">J680-$H680</f>
        <v>-0.175</v>
      </c>
      <c r="X680" s="41" t="n">
        <f aca="false">K680-$H680</f>
        <v>-0.33</v>
      </c>
      <c r="Y680" s="41" t="n">
        <f aca="false">L680-$H680</f>
        <v>-0.39</v>
      </c>
      <c r="Z680" s="41" t="n">
        <f aca="false">M680-$H680</f>
        <v>-0.1125</v>
      </c>
      <c r="AA680" s="41" t="n">
        <f aca="false">N680-$H680</f>
        <v>0.00749999999999984</v>
      </c>
      <c r="AB680" s="41" t="n">
        <f aca="false">O680-$H680</f>
        <v>-0.0950000000000002</v>
      </c>
      <c r="AC680" s="41" t="n">
        <f aca="false">P680-$H680</f>
        <v>-0.476</v>
      </c>
      <c r="AD680" s="41" t="n">
        <f aca="false">Q680-$H680</f>
        <v>0.14</v>
      </c>
      <c r="AE680" s="41" t="n">
        <f aca="false">R680-$H680</f>
        <v>0.23</v>
      </c>
      <c r="AF680" s="41" t="n">
        <f aca="false">S680-$H680</f>
        <v>-0.1</v>
      </c>
      <c r="AG680" s="41"/>
    </row>
    <row r="681" customFormat="false" ht="12.75" hidden="false" customHeight="false" outlineLevel="0" collapsed="false">
      <c r="A681" s="39" t="n">
        <v>36285</v>
      </c>
      <c r="B681" s="40" t="s">
        <v>185</v>
      </c>
      <c r="C681" s="40" t="n">
        <f aca="false">IF(SWAPFIXED="FIXED",D681,D681-E681)</f>
        <v>-0.0950000000000002</v>
      </c>
      <c r="D681" s="40" t="n">
        <f aca="false">VLOOKUP($A681,SWAPLOOK,HLOOKUP(D$2,SWAPLOOK,2,FALSE()),FALSE())</f>
        <v>2.264</v>
      </c>
      <c r="E681" s="40" t="n">
        <f aca="false">VLOOKUP($A681,SWAPLOOK,HLOOKUP(E$2,SWAPLOOK,2,FALSE()),FALSE())</f>
        <v>2.359</v>
      </c>
      <c r="F681" s="40"/>
      <c r="G681" s="40"/>
      <c r="H681" s="40" t="n">
        <v>2.359</v>
      </c>
      <c r="I681" s="40" t="n">
        <v>2.399</v>
      </c>
      <c r="J681" s="40" t="n">
        <v>2.179</v>
      </c>
      <c r="K681" s="40" t="n">
        <v>2.029</v>
      </c>
      <c r="L681" s="40" t="n">
        <v>1.969</v>
      </c>
      <c r="M681" s="40" t="n">
        <v>2.2415</v>
      </c>
      <c r="N681" s="40" t="n">
        <v>2.3665</v>
      </c>
      <c r="O681" s="40" t="n">
        <v>2.264</v>
      </c>
      <c r="P681" s="40" t="n">
        <v>1.899</v>
      </c>
      <c r="Q681" s="40" t="n">
        <v>2.504</v>
      </c>
      <c r="R681" s="40" t="n">
        <v>2.589</v>
      </c>
      <c r="S681" s="40" t="n">
        <v>2.259</v>
      </c>
      <c r="T681" s="38" t="s">
        <v>233</v>
      </c>
      <c r="V681" s="41" t="n">
        <f aca="false">I681-$H681</f>
        <v>0.04</v>
      </c>
      <c r="W681" s="41" t="n">
        <f aca="false">J681-$H681</f>
        <v>-0.18</v>
      </c>
      <c r="X681" s="41" t="n">
        <f aca="false">K681-$H681</f>
        <v>-0.33</v>
      </c>
      <c r="Y681" s="41" t="n">
        <f aca="false">L681-$H681</f>
        <v>-0.39</v>
      </c>
      <c r="Z681" s="41" t="n">
        <f aca="false">M681-$H681</f>
        <v>-0.1175</v>
      </c>
      <c r="AA681" s="41" t="n">
        <f aca="false">N681-$H681</f>
        <v>0.00749999999999984</v>
      </c>
      <c r="AB681" s="41" t="n">
        <f aca="false">O681-$H681</f>
        <v>-0.0950000000000002</v>
      </c>
      <c r="AC681" s="41" t="n">
        <f aca="false">P681-$H681</f>
        <v>-0.46</v>
      </c>
      <c r="AD681" s="41" t="n">
        <f aca="false">Q681-$H681</f>
        <v>0.145</v>
      </c>
      <c r="AE681" s="41" t="n">
        <f aca="false">R681-$H681</f>
        <v>0.23</v>
      </c>
      <c r="AF681" s="41" t="n">
        <f aca="false">S681-$H681</f>
        <v>-0.1</v>
      </c>
      <c r="AG681" s="41"/>
    </row>
    <row r="682" customFormat="false" ht="12.75" hidden="false" customHeight="false" outlineLevel="0" collapsed="false">
      <c r="A682" s="39" t="n">
        <v>36286</v>
      </c>
      <c r="B682" s="40" t="s">
        <v>185</v>
      </c>
      <c r="C682" s="40" t="n">
        <f aca="false">IF(SWAPFIXED="FIXED",D682,D682-E682)</f>
        <v>-0.0800000000000001</v>
      </c>
      <c r="D682" s="40" t="n">
        <f aca="false">VLOOKUP($A682,SWAPLOOK,HLOOKUP(D$2,SWAPLOOK,2,FALSE()),FALSE())</f>
        <v>2.215</v>
      </c>
      <c r="E682" s="40" t="n">
        <f aca="false">VLOOKUP($A682,SWAPLOOK,HLOOKUP(E$2,SWAPLOOK,2,FALSE()),FALSE())</f>
        <v>2.295</v>
      </c>
      <c r="F682" s="40"/>
      <c r="G682" s="40"/>
      <c r="H682" s="40" t="n">
        <v>2.295</v>
      </c>
      <c r="I682" s="40" t="n">
        <v>2.335</v>
      </c>
      <c r="J682" s="40" t="n">
        <v>2.135</v>
      </c>
      <c r="K682" s="40" t="n">
        <v>1.98</v>
      </c>
      <c r="L682" s="40" t="n">
        <v>1.9375</v>
      </c>
      <c r="M682" s="40" t="n">
        <v>2.1825</v>
      </c>
      <c r="N682" s="40" t="n">
        <v>2.305</v>
      </c>
      <c r="O682" s="40" t="n">
        <v>2.215</v>
      </c>
      <c r="P682" s="40" t="n">
        <v>1.85</v>
      </c>
      <c r="Q682" s="40" t="n">
        <v>2.4375</v>
      </c>
      <c r="R682" s="40" t="n">
        <v>2.525</v>
      </c>
      <c r="S682" s="40" t="n">
        <v>2.1975</v>
      </c>
      <c r="T682" s="38" t="s">
        <v>233</v>
      </c>
      <c r="V682" s="41" t="n">
        <f aca="false">I682-$H682</f>
        <v>0.04</v>
      </c>
      <c r="W682" s="41" t="n">
        <f aca="false">J682-$H682</f>
        <v>-0.16</v>
      </c>
      <c r="X682" s="41" t="n">
        <f aca="false">K682-$H682</f>
        <v>-0.315</v>
      </c>
      <c r="Y682" s="41" t="n">
        <f aca="false">L682-$H682</f>
        <v>-0.3575</v>
      </c>
      <c r="Z682" s="41" t="n">
        <f aca="false">M682-$H682</f>
        <v>-0.1125</v>
      </c>
      <c r="AA682" s="41" t="n">
        <f aca="false">N682-$H682</f>
        <v>0.0100000000000002</v>
      </c>
      <c r="AB682" s="41" t="n">
        <f aca="false">O682-$H682</f>
        <v>-0.0800000000000001</v>
      </c>
      <c r="AC682" s="41" t="n">
        <f aca="false">P682-$H682</f>
        <v>-0.445</v>
      </c>
      <c r="AD682" s="41" t="n">
        <f aca="false">Q682-$H682</f>
        <v>0.1425</v>
      </c>
      <c r="AE682" s="41" t="n">
        <f aca="false">R682-$H682</f>
        <v>0.23</v>
      </c>
      <c r="AF682" s="41" t="n">
        <f aca="false">S682-$H682</f>
        <v>-0.0975000000000001</v>
      </c>
      <c r="AG682" s="41"/>
    </row>
    <row r="683" customFormat="false" ht="12.75" hidden="false" customHeight="false" outlineLevel="0" collapsed="false">
      <c r="A683" s="39" t="n">
        <v>36287</v>
      </c>
      <c r="B683" s="40" t="s">
        <v>185</v>
      </c>
      <c r="C683" s="40" t="n">
        <f aca="false">IF(SWAPFIXED="FIXED",D683,D683-E683)</f>
        <v>-0.0950000000000002</v>
      </c>
      <c r="D683" s="40" t="n">
        <f aca="false">VLOOKUP($A683,SWAPLOOK,HLOOKUP(D$2,SWAPLOOK,2,FALSE()),FALSE())</f>
        <v>2.178</v>
      </c>
      <c r="E683" s="40" t="n">
        <f aca="false">VLOOKUP($A683,SWAPLOOK,HLOOKUP(E$2,SWAPLOOK,2,FALSE()),FALSE())</f>
        <v>2.273</v>
      </c>
      <c r="F683" s="40"/>
      <c r="G683" s="40"/>
      <c r="H683" s="40" t="n">
        <v>2.273</v>
      </c>
      <c r="I683" s="40" t="n">
        <v>2.313</v>
      </c>
      <c r="J683" s="40" t="n">
        <v>2.098</v>
      </c>
      <c r="K683" s="40" t="n">
        <v>1.973</v>
      </c>
      <c r="L683" s="40" t="n">
        <v>1.903</v>
      </c>
      <c r="M683" s="40" t="n">
        <v>2.1605</v>
      </c>
      <c r="N683" s="40" t="n">
        <v>2.283</v>
      </c>
      <c r="O683" s="40" t="n">
        <v>2.178</v>
      </c>
      <c r="P683" s="40" t="n">
        <v>1.813</v>
      </c>
      <c r="Q683" s="40" t="n">
        <v>2.4155</v>
      </c>
      <c r="R683" s="40" t="n">
        <v>2.503</v>
      </c>
      <c r="S683" s="40" t="n">
        <v>2.168</v>
      </c>
      <c r="T683" s="38" t="s">
        <v>233</v>
      </c>
      <c r="V683" s="41" t="n">
        <f aca="false">I683-$H683</f>
        <v>0.04</v>
      </c>
      <c r="W683" s="41" t="n">
        <f aca="false">J683-$H683</f>
        <v>-0.175</v>
      </c>
      <c r="X683" s="41" t="n">
        <f aca="false">K683-$H683</f>
        <v>-0.3</v>
      </c>
      <c r="Y683" s="41" t="n">
        <f aca="false">L683-$H683</f>
        <v>-0.37</v>
      </c>
      <c r="Z683" s="41" t="n">
        <f aca="false">M683-$H683</f>
        <v>-0.1125</v>
      </c>
      <c r="AA683" s="41" t="n">
        <f aca="false">N683-$H683</f>
        <v>0.00999999999999979</v>
      </c>
      <c r="AB683" s="41" t="n">
        <f aca="false">O683-$H683</f>
        <v>-0.0950000000000002</v>
      </c>
      <c r="AC683" s="41" t="n">
        <f aca="false">P683-$H683</f>
        <v>-0.46</v>
      </c>
      <c r="AD683" s="41" t="n">
        <f aca="false">Q683-$H683</f>
        <v>0.1425</v>
      </c>
      <c r="AE683" s="41" t="n">
        <f aca="false">R683-$H683</f>
        <v>0.23</v>
      </c>
      <c r="AF683" s="41" t="n">
        <f aca="false">S683-$H683</f>
        <v>-0.105</v>
      </c>
      <c r="AG683" s="41"/>
    </row>
    <row r="684" customFormat="false" ht="12.75" hidden="false" customHeight="false" outlineLevel="0" collapsed="false">
      <c r="A684" s="39" t="n">
        <v>36290</v>
      </c>
      <c r="B684" s="40" t="s">
        <v>185</v>
      </c>
      <c r="C684" s="40" t="n">
        <f aca="false">IF(SWAPFIXED="FIXED",D684,D684-E684)</f>
        <v>-0.0774999999999997</v>
      </c>
      <c r="D684" s="40" t="n">
        <f aca="false">VLOOKUP($A684,SWAPLOOK,HLOOKUP(D$2,SWAPLOOK,2,FALSE()),FALSE())</f>
        <v>2.2245</v>
      </c>
      <c r="E684" s="40" t="n">
        <f aca="false">VLOOKUP($A684,SWAPLOOK,HLOOKUP(E$2,SWAPLOOK,2,FALSE()),FALSE())</f>
        <v>2.302</v>
      </c>
      <c r="F684" s="40"/>
      <c r="G684" s="40"/>
      <c r="H684" s="40" t="n">
        <v>2.302</v>
      </c>
      <c r="I684" s="40" t="n">
        <v>2.3495</v>
      </c>
      <c r="J684" s="40" t="n">
        <v>2.1419</v>
      </c>
      <c r="K684" s="40" t="n">
        <v>2.0145</v>
      </c>
      <c r="L684" s="40" t="n">
        <v>1.947</v>
      </c>
      <c r="M684" s="40" t="n">
        <v>2.1895</v>
      </c>
      <c r="N684" s="40" t="n">
        <v>2.312</v>
      </c>
      <c r="O684" s="40" t="n">
        <v>2.2245</v>
      </c>
      <c r="P684" s="40" t="n">
        <v>1.8395</v>
      </c>
      <c r="Q684" s="40" t="n">
        <v>2.447</v>
      </c>
      <c r="R684" s="40" t="n">
        <v>2.532</v>
      </c>
      <c r="S684" s="40" t="n">
        <v>2.202</v>
      </c>
      <c r="T684" s="38" t="s">
        <v>233</v>
      </c>
      <c r="V684" s="41" t="n">
        <f aca="false">I684-$H684</f>
        <v>0.0475000000000003</v>
      </c>
      <c r="W684" s="41" t="n">
        <f aca="false">J684-$H684</f>
        <v>-0.1601</v>
      </c>
      <c r="X684" s="41" t="n">
        <f aca="false">K684-$H684</f>
        <v>-0.2875</v>
      </c>
      <c r="Y684" s="41" t="n">
        <f aca="false">L684-$H684</f>
        <v>-0.355</v>
      </c>
      <c r="Z684" s="41" t="n">
        <f aca="false">M684-$H684</f>
        <v>-0.1125</v>
      </c>
      <c r="AA684" s="41" t="n">
        <f aca="false">N684-$H684</f>
        <v>0.0100000000000002</v>
      </c>
      <c r="AB684" s="41" t="n">
        <f aca="false">O684-$H684</f>
        <v>-0.0774999999999997</v>
      </c>
      <c r="AC684" s="41" t="n">
        <f aca="false">P684-$H684</f>
        <v>-0.4625</v>
      </c>
      <c r="AD684" s="41" t="n">
        <f aca="false">Q684-$H684</f>
        <v>0.145</v>
      </c>
      <c r="AE684" s="41" t="n">
        <f aca="false">R684-$H684</f>
        <v>0.23</v>
      </c>
      <c r="AF684" s="41" t="n">
        <f aca="false">S684-$H684</f>
        <v>-0.0999999999999996</v>
      </c>
      <c r="AG684" s="41"/>
    </row>
    <row r="685" customFormat="false" ht="12.75" hidden="false" customHeight="false" outlineLevel="0" collapsed="false">
      <c r="A685" s="39" t="n">
        <v>36291</v>
      </c>
      <c r="B685" s="40" t="s">
        <v>185</v>
      </c>
      <c r="C685" s="40" t="n">
        <f aca="false">IF(SWAPFIXED="FIXED",D685,D685-E685)</f>
        <v>-0.0575000000000001</v>
      </c>
      <c r="D685" s="40" t="n">
        <f aca="false">VLOOKUP($A685,SWAPLOOK,HLOOKUP(D$2,SWAPLOOK,2,FALSE()),FALSE())</f>
        <v>2.1785</v>
      </c>
      <c r="E685" s="40" t="n">
        <f aca="false">VLOOKUP($A685,SWAPLOOK,HLOOKUP(E$2,SWAPLOOK,2,FALSE()),FALSE())</f>
        <v>2.236</v>
      </c>
      <c r="F685" s="40"/>
      <c r="G685" s="40"/>
      <c r="H685" s="40" t="n">
        <v>2.236</v>
      </c>
      <c r="I685" s="40" t="n">
        <v>2.2785</v>
      </c>
      <c r="J685" s="40" t="n">
        <v>2.086</v>
      </c>
      <c r="K685" s="40" t="n">
        <v>1.961</v>
      </c>
      <c r="L685" s="40" t="n">
        <v>1.901</v>
      </c>
      <c r="M685" s="40" t="n">
        <v>2.1285</v>
      </c>
      <c r="N685" s="40" t="n">
        <v>2.246</v>
      </c>
      <c r="O685" s="40" t="n">
        <v>2.1785</v>
      </c>
      <c r="P685" s="40" t="n">
        <v>1.8175</v>
      </c>
      <c r="Q685" s="40" t="n">
        <v>2.3785</v>
      </c>
      <c r="R685" s="40" t="n">
        <v>2.456</v>
      </c>
      <c r="S685" s="40" t="n">
        <v>2.136</v>
      </c>
      <c r="T685" s="38" t="s">
        <v>233</v>
      </c>
      <c r="V685" s="41" t="n">
        <f aca="false">I685-$H685</f>
        <v>0.0425</v>
      </c>
      <c r="W685" s="41" t="n">
        <f aca="false">J685-$H685</f>
        <v>-0.15</v>
      </c>
      <c r="X685" s="41" t="n">
        <f aca="false">K685-$H685</f>
        <v>-0.275</v>
      </c>
      <c r="Y685" s="41" t="n">
        <f aca="false">L685-$H685</f>
        <v>-0.335</v>
      </c>
      <c r="Z685" s="41" t="n">
        <f aca="false">M685-$H685</f>
        <v>-0.1075</v>
      </c>
      <c r="AA685" s="41" t="n">
        <f aca="false">N685-$H685</f>
        <v>0.00999999999999979</v>
      </c>
      <c r="AB685" s="41" t="n">
        <f aca="false">O685-$H685</f>
        <v>-0.0575000000000001</v>
      </c>
      <c r="AC685" s="41" t="n">
        <f aca="false">P685-$H685</f>
        <v>-0.4185</v>
      </c>
      <c r="AD685" s="41" t="n">
        <f aca="false">Q685-$H685</f>
        <v>0.1425</v>
      </c>
      <c r="AE685" s="41" t="n">
        <f aca="false">R685-$H685</f>
        <v>0.22</v>
      </c>
      <c r="AF685" s="41" t="n">
        <f aca="false">S685-$H685</f>
        <v>-0.1</v>
      </c>
      <c r="AG685" s="41"/>
    </row>
    <row r="686" customFormat="false" ht="12.75" hidden="false" customHeight="false" outlineLevel="0" collapsed="false">
      <c r="A686" s="39" t="n">
        <v>36292</v>
      </c>
      <c r="B686" s="40" t="s">
        <v>185</v>
      </c>
      <c r="C686" s="40" t="n">
        <f aca="false">IF(SWAPFIXED="FIXED",D686,D686-E686)</f>
        <v>-0.0449999999999999</v>
      </c>
      <c r="D686" s="40" t="n">
        <f aca="false">VLOOKUP($A686,SWAPLOOK,HLOOKUP(D$2,SWAPLOOK,2,FALSE()),FALSE())</f>
        <v>2.146</v>
      </c>
      <c r="E686" s="40" t="n">
        <f aca="false">VLOOKUP($A686,SWAPLOOK,HLOOKUP(E$2,SWAPLOOK,2,FALSE()),FALSE())</f>
        <v>2.191</v>
      </c>
      <c r="F686" s="40"/>
      <c r="G686" s="40"/>
      <c r="H686" s="40" t="n">
        <v>2.191</v>
      </c>
      <c r="I686" s="40" t="n">
        <v>2.236</v>
      </c>
      <c r="J686" s="40" t="n">
        <v>2.04725</v>
      </c>
      <c r="K686" s="40" t="n">
        <v>1.9385</v>
      </c>
      <c r="L686" s="40" t="n">
        <v>1.8885</v>
      </c>
      <c r="M686" s="40" t="n">
        <v>2.091</v>
      </c>
      <c r="N686" s="40" t="n">
        <v>2.201</v>
      </c>
      <c r="O686" s="40" t="n">
        <v>2.146</v>
      </c>
      <c r="P686" s="40" t="n">
        <v>1.78</v>
      </c>
      <c r="Q686" s="40" t="n">
        <v>2.331</v>
      </c>
      <c r="R686" s="40" t="n">
        <v>2.411</v>
      </c>
      <c r="S686" s="40" t="n">
        <v>2.106</v>
      </c>
      <c r="T686" s="38" t="s">
        <v>233</v>
      </c>
      <c r="V686" s="41" t="n">
        <f aca="false">I686-$H686</f>
        <v>0.0449999999999999</v>
      </c>
      <c r="W686" s="41" t="n">
        <f aca="false">J686-$H686</f>
        <v>-0.14375</v>
      </c>
      <c r="X686" s="41" t="n">
        <f aca="false">K686-$H686</f>
        <v>-0.2525</v>
      </c>
      <c r="Y686" s="41" t="n">
        <f aca="false">L686-$H686</f>
        <v>-0.3025</v>
      </c>
      <c r="Z686" s="41" t="n">
        <f aca="false">M686-$H686</f>
        <v>-0.1</v>
      </c>
      <c r="AA686" s="41" t="n">
        <f aca="false">N686-$H686</f>
        <v>0.00999999999999979</v>
      </c>
      <c r="AB686" s="41" t="n">
        <f aca="false">O686-$H686</f>
        <v>-0.0449999999999999</v>
      </c>
      <c r="AC686" s="41" t="n">
        <f aca="false">P686-$H686</f>
        <v>-0.411</v>
      </c>
      <c r="AD686" s="41" t="n">
        <f aca="false">Q686-$H686</f>
        <v>0.14</v>
      </c>
      <c r="AE686" s="41" t="n">
        <f aca="false">R686-$H686</f>
        <v>0.22</v>
      </c>
      <c r="AF686" s="41" t="n">
        <f aca="false">S686-$H686</f>
        <v>-0.085</v>
      </c>
      <c r="AG686" s="41"/>
    </row>
    <row r="687" customFormat="false" ht="12.75" hidden="false" customHeight="false" outlineLevel="0" collapsed="false">
      <c r="A687" s="39" t="n">
        <v>36293</v>
      </c>
      <c r="B687" s="40" t="s">
        <v>185</v>
      </c>
      <c r="C687" s="40" t="n">
        <f aca="false">IF(SWAPFIXED="FIXED",D687,D687-E687)</f>
        <v>-0.0449999999999999</v>
      </c>
      <c r="D687" s="40" t="n">
        <f aca="false">VLOOKUP($A687,SWAPLOOK,HLOOKUP(D$2,SWAPLOOK,2,FALSE()),FALSE())</f>
        <v>2.237</v>
      </c>
      <c r="E687" s="40" t="n">
        <f aca="false">VLOOKUP($A687,SWAPLOOK,HLOOKUP(E$2,SWAPLOOK,2,FALSE()),FALSE())</f>
        <v>2.282</v>
      </c>
      <c r="F687" s="40"/>
      <c r="G687" s="40"/>
      <c r="H687" s="40" t="n">
        <v>2.282</v>
      </c>
      <c r="I687" s="40" t="n">
        <v>2.3295</v>
      </c>
      <c r="J687" s="40" t="n">
        <v>2.132</v>
      </c>
      <c r="K687" s="40" t="n">
        <v>2.017</v>
      </c>
      <c r="L687" s="40" t="n">
        <v>1.9495</v>
      </c>
      <c r="M687" s="40" t="n">
        <v>2.1745</v>
      </c>
      <c r="N687" s="40" t="n">
        <v>2.292</v>
      </c>
      <c r="O687" s="40" t="n">
        <v>2.237</v>
      </c>
      <c r="P687" s="40" t="n">
        <v>1.88</v>
      </c>
      <c r="Q687" s="40" t="n">
        <v>2.422</v>
      </c>
      <c r="R687" s="40" t="n">
        <v>2.497</v>
      </c>
      <c r="S687" s="40" t="n">
        <v>2.1895</v>
      </c>
      <c r="T687" s="38" t="s">
        <v>233</v>
      </c>
      <c r="V687" s="41" t="n">
        <f aca="false">I687-$H687</f>
        <v>0.0474999999999999</v>
      </c>
      <c r="W687" s="41" t="n">
        <f aca="false">J687-$H687</f>
        <v>-0.15</v>
      </c>
      <c r="X687" s="41" t="n">
        <f aca="false">K687-$H687</f>
        <v>-0.265</v>
      </c>
      <c r="Y687" s="41" t="n">
        <f aca="false">L687-$H687</f>
        <v>-0.3325</v>
      </c>
      <c r="Z687" s="41" t="n">
        <f aca="false">M687-$H687</f>
        <v>-0.1075</v>
      </c>
      <c r="AA687" s="41" t="n">
        <f aca="false">N687-$H687</f>
        <v>0.00999999999999979</v>
      </c>
      <c r="AB687" s="41" t="n">
        <f aca="false">O687-$H687</f>
        <v>-0.0449999999999999</v>
      </c>
      <c r="AC687" s="41" t="n">
        <f aca="false">P687-$H687</f>
        <v>-0.402</v>
      </c>
      <c r="AD687" s="41" t="n">
        <f aca="false">Q687-$H687</f>
        <v>0.14</v>
      </c>
      <c r="AE687" s="41" t="n">
        <f aca="false">R687-$H687</f>
        <v>0.215</v>
      </c>
      <c r="AF687" s="41" t="n">
        <f aca="false">S687-$H687</f>
        <v>-0.0924999999999998</v>
      </c>
      <c r="AG687" s="41"/>
    </row>
    <row r="688" customFormat="false" ht="12.75" hidden="false" customHeight="false" outlineLevel="0" collapsed="false">
      <c r="A688" s="39" t="n">
        <v>36294</v>
      </c>
      <c r="B688" s="40" t="s">
        <v>185</v>
      </c>
      <c r="C688" s="40" t="n">
        <f aca="false">IF(SWAPFIXED="FIXED",D688,D688-E688)</f>
        <v>-0.0449999999999999</v>
      </c>
      <c r="D688" s="40" t="n">
        <f aca="false">VLOOKUP($A688,SWAPLOOK,HLOOKUP(D$2,SWAPLOOK,2,FALSE()),FALSE())</f>
        <v>2.243</v>
      </c>
      <c r="E688" s="40" t="n">
        <f aca="false">VLOOKUP($A688,SWAPLOOK,HLOOKUP(E$2,SWAPLOOK,2,FALSE()),FALSE())</f>
        <v>2.288</v>
      </c>
      <c r="F688" s="40"/>
      <c r="G688" s="40"/>
      <c r="H688" s="40" t="n">
        <v>2.288</v>
      </c>
      <c r="I688" s="40" t="n">
        <v>2.3355</v>
      </c>
      <c r="J688" s="40" t="n">
        <v>2.14425</v>
      </c>
      <c r="K688" s="40" t="n">
        <v>2.0355</v>
      </c>
      <c r="L688" s="40" t="n">
        <v>1.968</v>
      </c>
      <c r="M688" s="40" t="n">
        <v>2.183</v>
      </c>
      <c r="N688" s="40" t="n">
        <v>2.298</v>
      </c>
      <c r="O688" s="40" t="n">
        <v>2.243</v>
      </c>
      <c r="P688" s="40" t="n">
        <v>1.878</v>
      </c>
      <c r="Q688" s="40" t="n">
        <v>2.428</v>
      </c>
      <c r="R688" s="40" t="n">
        <v>2.498</v>
      </c>
      <c r="S688" s="40" t="n">
        <v>2.203</v>
      </c>
      <c r="T688" s="38" t="s">
        <v>233</v>
      </c>
      <c r="V688" s="41" t="n">
        <f aca="false">I688-$H688</f>
        <v>0.0474999999999999</v>
      </c>
      <c r="W688" s="41" t="n">
        <f aca="false">J688-$H688</f>
        <v>-0.14375</v>
      </c>
      <c r="X688" s="41" t="n">
        <f aca="false">K688-$H688</f>
        <v>-0.2525</v>
      </c>
      <c r="Y688" s="41" t="n">
        <f aca="false">L688-$H688</f>
        <v>-0.32</v>
      </c>
      <c r="Z688" s="41" t="n">
        <f aca="false">M688-$H688</f>
        <v>-0.105</v>
      </c>
      <c r="AA688" s="41" t="n">
        <f aca="false">N688-$H688</f>
        <v>0.00999999999999979</v>
      </c>
      <c r="AB688" s="41" t="n">
        <f aca="false">O688-$H688</f>
        <v>-0.0449999999999999</v>
      </c>
      <c r="AC688" s="41" t="n">
        <f aca="false">P688-$H688</f>
        <v>-0.41</v>
      </c>
      <c r="AD688" s="41" t="n">
        <f aca="false">Q688-$H688</f>
        <v>0.14</v>
      </c>
      <c r="AE688" s="41" t="n">
        <f aca="false">R688-$H688</f>
        <v>0.21</v>
      </c>
      <c r="AF688" s="41" t="n">
        <f aca="false">S688-$H688</f>
        <v>-0.085</v>
      </c>
      <c r="AG688" s="41"/>
    </row>
    <row r="689" customFormat="false" ht="12.75" hidden="false" customHeight="false" outlineLevel="0" collapsed="false">
      <c r="A689" s="39" t="n">
        <v>36297</v>
      </c>
      <c r="B689" s="40" t="s">
        <v>185</v>
      </c>
      <c r="C689" s="40" t="n">
        <f aca="false">IF(SWAPFIXED="FIXED",D689,D689-E689)</f>
        <v>-0.0499999999999998</v>
      </c>
      <c r="D689" s="40" t="n">
        <f aca="false">VLOOKUP($A689,SWAPLOOK,HLOOKUP(D$2,SWAPLOOK,2,FALSE()),FALSE())</f>
        <v>2.293</v>
      </c>
      <c r="E689" s="40" t="n">
        <f aca="false">VLOOKUP($A689,SWAPLOOK,HLOOKUP(E$2,SWAPLOOK,2,FALSE()),FALSE())</f>
        <v>2.343</v>
      </c>
      <c r="F689" s="40"/>
      <c r="G689" s="40"/>
      <c r="H689" s="40" t="n">
        <v>2.343</v>
      </c>
      <c r="I689" s="40" t="n">
        <v>2.3905</v>
      </c>
      <c r="J689" s="40" t="n">
        <v>2.193</v>
      </c>
      <c r="K689" s="40" t="n">
        <v>2.073</v>
      </c>
      <c r="L689" s="40" t="n">
        <v>2.003</v>
      </c>
      <c r="M689" s="40" t="n">
        <v>2.2355</v>
      </c>
      <c r="N689" s="40" t="n">
        <v>2.353</v>
      </c>
      <c r="O689" s="40" t="n">
        <v>2.293</v>
      </c>
      <c r="P689" s="40" t="n">
        <v>1.928</v>
      </c>
      <c r="Q689" s="40" t="n">
        <v>2.483</v>
      </c>
      <c r="R689" s="40" t="n">
        <v>2.553</v>
      </c>
      <c r="S689" s="40" t="n">
        <v>2.248</v>
      </c>
      <c r="T689" s="38" t="s">
        <v>233</v>
      </c>
      <c r="V689" s="41" t="n">
        <f aca="false">I689-$H689</f>
        <v>0.0474999999999999</v>
      </c>
      <c r="W689" s="41" t="n">
        <f aca="false">J689-$H689</f>
        <v>-0.15</v>
      </c>
      <c r="X689" s="41" t="n">
        <f aca="false">K689-$H689</f>
        <v>-0.27</v>
      </c>
      <c r="Y689" s="41" t="n">
        <f aca="false">L689-$H689</f>
        <v>-0.34</v>
      </c>
      <c r="Z689" s="41" t="n">
        <f aca="false">M689-$H689</f>
        <v>-0.1075</v>
      </c>
      <c r="AA689" s="41" t="n">
        <f aca="false">N689-$H689</f>
        <v>0.00999999999999979</v>
      </c>
      <c r="AB689" s="41" t="n">
        <f aca="false">O689-$H689</f>
        <v>-0.0499999999999998</v>
      </c>
      <c r="AC689" s="41" t="n">
        <f aca="false">P689-$H689</f>
        <v>-0.415</v>
      </c>
      <c r="AD689" s="41" t="n">
        <f aca="false">Q689-$H689</f>
        <v>0.14</v>
      </c>
      <c r="AE689" s="41" t="n">
        <f aca="false">R689-$H689</f>
        <v>0.21</v>
      </c>
      <c r="AF689" s="41" t="n">
        <f aca="false">S689-$H689</f>
        <v>-0.0950000000000002</v>
      </c>
      <c r="AG689" s="41"/>
    </row>
    <row r="690" customFormat="false" ht="12.75" hidden="false" customHeight="false" outlineLevel="0" collapsed="false">
      <c r="A690" s="39" t="n">
        <v>36298</v>
      </c>
      <c r="B690" s="40" t="s">
        <v>185</v>
      </c>
      <c r="C690" s="40" t="n">
        <f aca="false">IF(SWAPFIXED="FIXED",D690,D690-E690)</f>
        <v>-0.04</v>
      </c>
      <c r="D690" s="40" t="n">
        <f aca="false">VLOOKUP($A690,SWAPLOOK,HLOOKUP(D$2,SWAPLOOK,2,FALSE()),FALSE())</f>
        <v>2.222</v>
      </c>
      <c r="E690" s="40" t="n">
        <f aca="false">VLOOKUP($A690,SWAPLOOK,HLOOKUP(E$2,SWAPLOOK,2,FALSE()),FALSE())</f>
        <v>2.262</v>
      </c>
      <c r="F690" s="40"/>
      <c r="G690" s="40"/>
      <c r="H690" s="40" t="n">
        <v>2.262</v>
      </c>
      <c r="I690" s="40" t="n">
        <v>2.3095</v>
      </c>
      <c r="J690" s="40" t="n">
        <v>2.117</v>
      </c>
      <c r="K690" s="40" t="n">
        <v>1.997</v>
      </c>
      <c r="L690" s="40" t="n">
        <v>1.942</v>
      </c>
      <c r="M690" s="40" t="n">
        <v>2.157</v>
      </c>
      <c r="N690" s="40" t="n">
        <v>2.272</v>
      </c>
      <c r="O690" s="40" t="n">
        <v>2.222</v>
      </c>
      <c r="P690" s="40" t="n">
        <v>1.877</v>
      </c>
      <c r="Q690" s="40" t="n">
        <v>2.397</v>
      </c>
      <c r="R690" s="40" t="n">
        <v>2.472</v>
      </c>
      <c r="S690" s="40" t="n">
        <v>2.167</v>
      </c>
      <c r="T690" s="38" t="s">
        <v>233</v>
      </c>
      <c r="V690" s="41" t="n">
        <f aca="false">I690-$H690</f>
        <v>0.0474999999999999</v>
      </c>
      <c r="W690" s="41" t="n">
        <f aca="false">J690-$H690</f>
        <v>-0.145</v>
      </c>
      <c r="X690" s="41" t="n">
        <f aca="false">K690-$H690</f>
        <v>-0.265</v>
      </c>
      <c r="Y690" s="41" t="n">
        <f aca="false">L690-$H690</f>
        <v>-0.32</v>
      </c>
      <c r="Z690" s="41" t="n">
        <f aca="false">M690-$H690</f>
        <v>-0.105</v>
      </c>
      <c r="AA690" s="41" t="n">
        <f aca="false">N690-$H690</f>
        <v>0.00999999999999979</v>
      </c>
      <c r="AB690" s="41" t="n">
        <f aca="false">O690-$H690</f>
        <v>-0.04</v>
      </c>
      <c r="AC690" s="41" t="n">
        <f aca="false">P690-$H690</f>
        <v>-0.385</v>
      </c>
      <c r="AD690" s="41" t="n">
        <f aca="false">Q690-$H690</f>
        <v>0.135</v>
      </c>
      <c r="AE690" s="41" t="n">
        <f aca="false">R690-$H690</f>
        <v>0.21</v>
      </c>
      <c r="AF690" s="41" t="n">
        <f aca="false">S690-$H690</f>
        <v>-0.0950000000000002</v>
      </c>
      <c r="AG690" s="41"/>
    </row>
    <row r="691" customFormat="false" ht="12.75" hidden="false" customHeight="false" outlineLevel="0" collapsed="false">
      <c r="A691" s="39" t="n">
        <v>36299</v>
      </c>
      <c r="B691" s="40" t="s">
        <v>185</v>
      </c>
      <c r="C691" s="40" t="n">
        <f aca="false">IF(SWAPFIXED="FIXED",D691,D691-E691)</f>
        <v>-0.0362499999999999</v>
      </c>
      <c r="D691" s="40" t="n">
        <f aca="false">VLOOKUP($A691,SWAPLOOK,HLOOKUP(D$2,SWAPLOOK,2,FALSE()),FALSE())</f>
        <v>2.21775</v>
      </c>
      <c r="E691" s="40" t="n">
        <f aca="false">VLOOKUP($A691,SWAPLOOK,HLOOKUP(E$2,SWAPLOOK,2,FALSE()),FALSE())</f>
        <v>2.254</v>
      </c>
      <c r="F691" s="40"/>
      <c r="G691" s="40"/>
      <c r="H691" s="40" t="n">
        <v>2.254</v>
      </c>
      <c r="I691" s="40" t="n">
        <v>2.304</v>
      </c>
      <c r="J691" s="40" t="n">
        <v>2.109</v>
      </c>
      <c r="K691" s="40" t="n">
        <v>1.9965</v>
      </c>
      <c r="L691" s="40" t="n">
        <v>1.9365</v>
      </c>
      <c r="M691" s="40" t="n">
        <v>2.1515</v>
      </c>
      <c r="N691" s="40" t="n">
        <v>2.264</v>
      </c>
      <c r="O691" s="40" t="n">
        <v>2.21775</v>
      </c>
      <c r="P691" s="40" t="n">
        <v>1.879</v>
      </c>
      <c r="Q691" s="40" t="n">
        <v>2.389</v>
      </c>
      <c r="R691" s="40" t="n">
        <v>2.464</v>
      </c>
      <c r="S691" s="40" t="n">
        <v>2.1615</v>
      </c>
      <c r="T691" s="38" t="s">
        <v>233</v>
      </c>
      <c r="V691" s="41" t="n">
        <f aca="false">I691-$H691</f>
        <v>0.0499999999999998</v>
      </c>
      <c r="W691" s="41" t="n">
        <f aca="false">J691-$H691</f>
        <v>-0.145</v>
      </c>
      <c r="X691" s="41" t="n">
        <f aca="false">K691-$H691</f>
        <v>-0.2575</v>
      </c>
      <c r="Y691" s="41" t="n">
        <f aca="false">L691-$H691</f>
        <v>-0.3175</v>
      </c>
      <c r="Z691" s="41" t="n">
        <f aca="false">M691-$H691</f>
        <v>-0.1025</v>
      </c>
      <c r="AA691" s="41" t="n">
        <f aca="false">N691-$H691</f>
        <v>0.00999999999999979</v>
      </c>
      <c r="AB691" s="41" t="n">
        <f aca="false">O691-$H691</f>
        <v>-0.0362499999999999</v>
      </c>
      <c r="AC691" s="41" t="n">
        <f aca="false">P691-$H691</f>
        <v>-0.375</v>
      </c>
      <c r="AD691" s="41" t="n">
        <f aca="false">Q691-$H691</f>
        <v>0.135</v>
      </c>
      <c r="AE691" s="41" t="n">
        <f aca="false">R691-$H691</f>
        <v>0.21</v>
      </c>
      <c r="AF691" s="41" t="n">
        <f aca="false">S691-$H691</f>
        <v>-0.0924999999999998</v>
      </c>
      <c r="AG691" s="41"/>
    </row>
    <row r="692" customFormat="false" ht="12.75" hidden="false" customHeight="false" outlineLevel="0" collapsed="false">
      <c r="A692" s="39" t="n">
        <v>36300</v>
      </c>
      <c r="B692" s="40" t="s">
        <v>185</v>
      </c>
      <c r="C692" s="40" t="n">
        <f aca="false">IF(SWAPFIXED="FIXED",D692,D692-E692)</f>
        <v>-0.03375</v>
      </c>
      <c r="D692" s="40" t="n">
        <f aca="false">VLOOKUP($A692,SWAPLOOK,HLOOKUP(D$2,SWAPLOOK,2,FALSE()),FALSE())</f>
        <v>2.18425</v>
      </c>
      <c r="E692" s="40" t="n">
        <f aca="false">VLOOKUP($A692,SWAPLOOK,HLOOKUP(E$2,SWAPLOOK,2,FALSE()),FALSE())</f>
        <v>2.218</v>
      </c>
      <c r="F692" s="40"/>
      <c r="G692" s="40"/>
      <c r="H692" s="40" t="n">
        <v>2.218</v>
      </c>
      <c r="I692" s="40" t="n">
        <v>2.268</v>
      </c>
      <c r="J692" s="40" t="n">
        <v>2.078</v>
      </c>
      <c r="K692" s="40" t="n">
        <v>1.963</v>
      </c>
      <c r="L692" s="40" t="n">
        <v>1.90675</v>
      </c>
      <c r="M692" s="40" t="n">
        <v>2.118</v>
      </c>
      <c r="N692" s="40" t="n">
        <v>2.228</v>
      </c>
      <c r="O692" s="40" t="n">
        <v>2.18425</v>
      </c>
      <c r="P692" s="40" t="n">
        <v>1.883</v>
      </c>
      <c r="Q692" s="40" t="n">
        <v>2.3555</v>
      </c>
      <c r="R692" s="40" t="n">
        <v>2.428</v>
      </c>
      <c r="S692" s="40" t="n">
        <v>2.128</v>
      </c>
      <c r="T692" s="38" t="s">
        <v>233</v>
      </c>
      <c r="V692" s="41" t="n">
        <f aca="false">I692-$H692</f>
        <v>0.0499999999999998</v>
      </c>
      <c r="W692" s="41" t="n">
        <f aca="false">J692-$H692</f>
        <v>-0.14</v>
      </c>
      <c r="X692" s="41" t="n">
        <f aca="false">K692-$H692</f>
        <v>-0.255</v>
      </c>
      <c r="Y692" s="41" t="n">
        <f aca="false">L692-$H692</f>
        <v>-0.31125</v>
      </c>
      <c r="Z692" s="41" t="n">
        <f aca="false">M692-$H692</f>
        <v>-0.1</v>
      </c>
      <c r="AA692" s="41" t="n">
        <f aca="false">N692-$H692</f>
        <v>0.00999999999999979</v>
      </c>
      <c r="AB692" s="41" t="n">
        <f aca="false">O692-$H692</f>
        <v>-0.03375</v>
      </c>
      <c r="AC692" s="41" t="n">
        <f aca="false">P692-$H692</f>
        <v>-0.335</v>
      </c>
      <c r="AD692" s="41" t="n">
        <f aca="false">Q692-$H692</f>
        <v>0.1375</v>
      </c>
      <c r="AE692" s="41" t="n">
        <f aca="false">R692-$H692</f>
        <v>0.21</v>
      </c>
      <c r="AF692" s="41" t="n">
        <f aca="false">S692-$H692</f>
        <v>-0.0899999999999999</v>
      </c>
      <c r="AG692" s="41"/>
    </row>
    <row r="693" customFormat="false" ht="12.75" hidden="false" customHeight="false" outlineLevel="0" collapsed="false">
      <c r="A693" s="39" t="n">
        <v>36301</v>
      </c>
      <c r="B693" s="40" t="s">
        <v>185</v>
      </c>
      <c r="C693" s="40" t="n">
        <f aca="false">IF(SWAPFIXED="FIXED",D693,D693-E693)</f>
        <v>-0.0300000000000003</v>
      </c>
      <c r="D693" s="40" t="n">
        <f aca="false">VLOOKUP($A693,SWAPLOOK,HLOOKUP(D$2,SWAPLOOK,2,FALSE()),FALSE())</f>
        <v>2.195</v>
      </c>
      <c r="E693" s="40" t="n">
        <f aca="false">VLOOKUP($A693,SWAPLOOK,HLOOKUP(E$2,SWAPLOOK,2,FALSE()),FALSE())</f>
        <v>2.225</v>
      </c>
      <c r="F693" s="40"/>
      <c r="G693" s="40"/>
      <c r="H693" s="40" t="n">
        <v>2.225</v>
      </c>
      <c r="I693" s="40" t="n">
        <v>2.2725</v>
      </c>
      <c r="J693" s="40" t="n">
        <v>2.08</v>
      </c>
      <c r="K693" s="40" t="n">
        <v>1.96</v>
      </c>
      <c r="L693" s="40" t="n">
        <v>1.915</v>
      </c>
      <c r="M693" s="40" t="n">
        <v>2.1225</v>
      </c>
      <c r="N693" s="40" t="n">
        <v>2.235</v>
      </c>
      <c r="O693" s="40" t="n">
        <v>2.195</v>
      </c>
      <c r="P693" s="40" t="n">
        <v>1.885</v>
      </c>
      <c r="Q693" s="40" t="n">
        <v>2.3625</v>
      </c>
      <c r="R693" s="40" t="n">
        <v>2.435</v>
      </c>
      <c r="S693" s="40" t="n">
        <v>2.13</v>
      </c>
      <c r="T693" s="38" t="s">
        <v>233</v>
      </c>
      <c r="V693" s="41" t="n">
        <f aca="false">I693-$H693</f>
        <v>0.0474999999999999</v>
      </c>
      <c r="W693" s="41" t="n">
        <f aca="false">J693-$H693</f>
        <v>-0.145</v>
      </c>
      <c r="X693" s="41" t="n">
        <f aca="false">K693-$H693</f>
        <v>-0.265</v>
      </c>
      <c r="Y693" s="41" t="n">
        <f aca="false">L693-$H693</f>
        <v>-0.31</v>
      </c>
      <c r="Z693" s="41" t="n">
        <f aca="false">M693-$H693</f>
        <v>-0.1025</v>
      </c>
      <c r="AA693" s="41" t="n">
        <f aca="false">N693-$H693</f>
        <v>0.00999999999999979</v>
      </c>
      <c r="AB693" s="41" t="n">
        <f aca="false">O693-$H693</f>
        <v>-0.0300000000000003</v>
      </c>
      <c r="AC693" s="41" t="n">
        <f aca="false">P693-$H693</f>
        <v>-0.34</v>
      </c>
      <c r="AD693" s="41" t="n">
        <f aca="false">Q693-$H693</f>
        <v>0.1375</v>
      </c>
      <c r="AE693" s="41" t="n">
        <f aca="false">R693-$H693</f>
        <v>0.21</v>
      </c>
      <c r="AF693" s="41" t="n">
        <f aca="false">S693-$H693</f>
        <v>-0.0950000000000002</v>
      </c>
      <c r="AG693" s="41"/>
    </row>
    <row r="694" customFormat="false" ht="12.75" hidden="false" customHeight="false" outlineLevel="0" collapsed="false">
      <c r="A694" s="39" t="n">
        <v>36304</v>
      </c>
      <c r="B694" s="40" t="s">
        <v>185</v>
      </c>
      <c r="C694" s="40" t="n">
        <f aca="false">IF(SWAPFIXED="FIXED",D694,D694-E694)</f>
        <v>-0.00249999999999995</v>
      </c>
      <c r="D694" s="40" t="n">
        <f aca="false">VLOOKUP($A694,SWAPLOOK,HLOOKUP(D$2,SWAPLOOK,2,FALSE()),FALSE())</f>
        <v>2.1735</v>
      </c>
      <c r="E694" s="40" t="n">
        <f aca="false">VLOOKUP($A694,SWAPLOOK,HLOOKUP(E$2,SWAPLOOK,2,FALSE()),FALSE())</f>
        <v>2.176</v>
      </c>
      <c r="F694" s="40"/>
      <c r="G694" s="40"/>
      <c r="H694" s="40" t="n">
        <v>2.176</v>
      </c>
      <c r="I694" s="40" t="n">
        <v>2.2235</v>
      </c>
      <c r="J694" s="40" t="n">
        <v>2.041</v>
      </c>
      <c r="K694" s="40" t="n">
        <v>1.9385</v>
      </c>
      <c r="L694" s="40" t="n">
        <v>1.896</v>
      </c>
      <c r="M694" s="40" t="n">
        <v>2.0785</v>
      </c>
      <c r="N694" s="40" t="n">
        <v>2.1885</v>
      </c>
      <c r="O694" s="40" t="n">
        <v>2.1735</v>
      </c>
      <c r="P694" s="40" t="n">
        <v>1.871</v>
      </c>
      <c r="Q694" s="40" t="n">
        <v>2.3185</v>
      </c>
      <c r="R694" s="40" t="n">
        <v>2.3835</v>
      </c>
      <c r="S694" s="40" t="n">
        <v>2.091</v>
      </c>
      <c r="T694" s="38" t="s">
        <v>233</v>
      </c>
      <c r="V694" s="41" t="n">
        <f aca="false">I694-$H694</f>
        <v>0.0474999999999999</v>
      </c>
      <c r="W694" s="41" t="n">
        <f aca="false">J694-$H694</f>
        <v>-0.135</v>
      </c>
      <c r="X694" s="41" t="n">
        <f aca="false">K694-$H694</f>
        <v>-0.2375</v>
      </c>
      <c r="Y694" s="41" t="n">
        <f aca="false">L694-$H694</f>
        <v>-0.28</v>
      </c>
      <c r="Z694" s="41" t="n">
        <f aca="false">M694-$H694</f>
        <v>-0.0975000000000001</v>
      </c>
      <c r="AA694" s="41" t="n">
        <f aca="false">N694-$H694</f>
        <v>0.0125000000000002</v>
      </c>
      <c r="AB694" s="41" t="n">
        <f aca="false">O694-$H694</f>
        <v>-0.00249999999999995</v>
      </c>
      <c r="AC694" s="41" t="n">
        <f aca="false">P694-$H694</f>
        <v>-0.305</v>
      </c>
      <c r="AD694" s="41" t="n">
        <f aca="false">Q694-$H694</f>
        <v>0.1425</v>
      </c>
      <c r="AE694" s="41" t="n">
        <f aca="false">R694-$H694</f>
        <v>0.2075</v>
      </c>
      <c r="AF694" s="41" t="n">
        <f aca="false">S694-$H694</f>
        <v>-0.085</v>
      </c>
      <c r="AG694" s="41"/>
    </row>
    <row r="695" customFormat="false" ht="12.75" hidden="false" customHeight="false" outlineLevel="0" collapsed="false">
      <c r="A695" s="39" t="n">
        <v>36305</v>
      </c>
      <c r="B695" s="40" t="s">
        <v>185</v>
      </c>
      <c r="C695" s="40" t="n">
        <f aca="false">IF(SWAPFIXED="FIXED",D695,D695-E695)</f>
        <v>-0.00375000000000014</v>
      </c>
      <c r="D695" s="40" t="n">
        <f aca="false">VLOOKUP($A695,SWAPLOOK,HLOOKUP(D$2,SWAPLOOK,2,FALSE()),FALSE())</f>
        <v>2.19625</v>
      </c>
      <c r="E695" s="40" t="n">
        <f aca="false">VLOOKUP($A695,SWAPLOOK,HLOOKUP(E$2,SWAPLOOK,2,FALSE()),FALSE())</f>
        <v>2.2</v>
      </c>
      <c r="F695" s="40"/>
      <c r="G695" s="40"/>
      <c r="H695" s="40" t="n">
        <v>2.2</v>
      </c>
      <c r="I695" s="40" t="n">
        <v>2.25</v>
      </c>
      <c r="J695" s="40" t="n">
        <v>2.0625</v>
      </c>
      <c r="K695" s="40" t="n">
        <v>1.96</v>
      </c>
      <c r="L695" s="40" t="n">
        <v>1.9075</v>
      </c>
      <c r="M695" s="40" t="n">
        <v>2.1025</v>
      </c>
      <c r="N695" s="40" t="n">
        <v>2.2125</v>
      </c>
      <c r="O695" s="40" t="n">
        <v>2.19625</v>
      </c>
      <c r="P695" s="40" t="n">
        <v>1.87</v>
      </c>
      <c r="Q695" s="40" t="n">
        <v>2.3425</v>
      </c>
      <c r="R695" s="40" t="n">
        <v>2.4025</v>
      </c>
      <c r="S695" s="40" t="n">
        <v>2.1175</v>
      </c>
      <c r="T695" s="38" t="s">
        <v>233</v>
      </c>
      <c r="V695" s="41" t="n">
        <f aca="false">I695-$H695</f>
        <v>0.0499999999999998</v>
      </c>
      <c r="W695" s="41" t="n">
        <f aca="false">J695-$H695</f>
        <v>-0.1375</v>
      </c>
      <c r="X695" s="41" t="n">
        <f aca="false">K695-$H695</f>
        <v>-0.24</v>
      </c>
      <c r="Y695" s="41" t="n">
        <f aca="false">L695-$H695</f>
        <v>-0.2925</v>
      </c>
      <c r="Z695" s="41" t="n">
        <f aca="false">M695-$H695</f>
        <v>-0.0975000000000001</v>
      </c>
      <c r="AA695" s="41" t="n">
        <f aca="false">N695-$H695</f>
        <v>0.0124999999999997</v>
      </c>
      <c r="AB695" s="41" t="n">
        <f aca="false">O695-$H695</f>
        <v>-0.00375000000000014</v>
      </c>
      <c r="AC695" s="41" t="n">
        <f aca="false">P695-$H695</f>
        <v>-0.33</v>
      </c>
      <c r="AD695" s="41" t="n">
        <f aca="false">Q695-$H695</f>
        <v>0.1425</v>
      </c>
      <c r="AE695" s="41" t="n">
        <f aca="false">R695-$H695</f>
        <v>0.2025</v>
      </c>
      <c r="AF695" s="41" t="n">
        <f aca="false">S695-$H695</f>
        <v>-0.0825</v>
      </c>
      <c r="AG695" s="41"/>
    </row>
    <row r="696" customFormat="false" ht="12.75" hidden="false" customHeight="false" outlineLevel="0" collapsed="false">
      <c r="A696" s="39" t="n">
        <v>36306</v>
      </c>
      <c r="B696" s="40" t="s">
        <v>185</v>
      </c>
      <c r="C696" s="40" t="n">
        <f aca="false">IF(SWAPFIXED="FIXED",D696,D696-E696)</f>
        <v>-0.0175000000000001</v>
      </c>
      <c r="D696" s="40" t="n">
        <f aca="false">VLOOKUP($A696,SWAPLOOK,HLOOKUP(D$2,SWAPLOOK,2,FALSE()),FALSE())</f>
        <v>2.2085</v>
      </c>
      <c r="E696" s="40" t="n">
        <f aca="false">VLOOKUP($A696,SWAPLOOK,HLOOKUP(E$2,SWAPLOOK,2,FALSE()),FALSE())</f>
        <v>2.226</v>
      </c>
      <c r="F696" s="40"/>
      <c r="G696" s="40" t="n">
        <v>1</v>
      </c>
      <c r="H696" s="40" t="n">
        <v>2.226</v>
      </c>
      <c r="I696" s="40" t="n">
        <v>2.271</v>
      </c>
      <c r="J696" s="40" t="n">
        <v>2.0835</v>
      </c>
      <c r="K696" s="40" t="n">
        <v>1.96975</v>
      </c>
      <c r="L696" s="40" t="n">
        <v>1.931</v>
      </c>
      <c r="M696" s="40" t="n">
        <v>2.111</v>
      </c>
      <c r="N696" s="40" t="n">
        <v>2.2385</v>
      </c>
      <c r="O696" s="40" t="n">
        <v>2.2085</v>
      </c>
      <c r="P696" s="40" t="n">
        <v>1.8885</v>
      </c>
      <c r="Q696" s="40" t="n">
        <v>2.366</v>
      </c>
      <c r="R696" s="40" t="n">
        <v>2.4285</v>
      </c>
      <c r="S696" s="40" t="n">
        <v>2.136</v>
      </c>
      <c r="T696" s="38" t="s">
        <v>233</v>
      </c>
      <c r="V696" s="41" t="n">
        <f aca="false">I696-$H696</f>
        <v>0.0449999999999999</v>
      </c>
      <c r="W696" s="41" t="n">
        <f aca="false">J696-$H696</f>
        <v>-0.1425</v>
      </c>
      <c r="X696" s="41" t="n">
        <f aca="false">K696-$H696</f>
        <v>-0.25625</v>
      </c>
      <c r="Y696" s="41" t="n">
        <f aca="false">L696-$H696</f>
        <v>-0.295</v>
      </c>
      <c r="Z696" s="41" t="n">
        <f aca="false">M696-$H696</f>
        <v>-0.115</v>
      </c>
      <c r="AA696" s="41" t="n">
        <f aca="false">N696-$H696</f>
        <v>0.0125000000000002</v>
      </c>
      <c r="AB696" s="41" t="n">
        <f aca="false">O696-$H696</f>
        <v>-0.0175000000000001</v>
      </c>
      <c r="AC696" s="41" t="n">
        <f aca="false">P696-$H696</f>
        <v>-0.3375</v>
      </c>
      <c r="AD696" s="41" t="n">
        <f aca="false">Q696-$H696</f>
        <v>0.14</v>
      </c>
      <c r="AE696" s="41" t="n">
        <f aca="false">R696-$H696</f>
        <v>0.2025</v>
      </c>
      <c r="AF696" s="41" t="n">
        <f aca="false">S696-$H696</f>
        <v>-0.0899999999999999</v>
      </c>
      <c r="AG696" s="41"/>
    </row>
    <row r="697" customFormat="false" ht="12.75" hidden="false" customHeight="false" outlineLevel="0" collapsed="false">
      <c r="A697" s="39" t="n">
        <v>36307</v>
      </c>
      <c r="B697" s="40" t="s">
        <v>186</v>
      </c>
      <c r="C697" s="40" t="n">
        <f aca="false">IF(SWAPFIXED="FIXED",D697,D697-E697)</f>
        <v>-0.0175000000000001</v>
      </c>
      <c r="D697" s="40" t="n">
        <f aca="false">VLOOKUP($A697,SWAPLOOK,HLOOKUP(D$2,SWAPLOOK,2,FALSE()),FALSE())</f>
        <v>2.2645</v>
      </c>
      <c r="E697" s="40" t="n">
        <f aca="false">VLOOKUP($A697,SWAPLOOK,HLOOKUP(E$2,SWAPLOOK,2,FALSE()),FALSE())</f>
        <v>2.282</v>
      </c>
      <c r="F697" s="40"/>
      <c r="G697" s="40"/>
      <c r="H697" s="40" t="n">
        <v>2.282</v>
      </c>
      <c r="I697" s="40" t="n">
        <v>2.342</v>
      </c>
      <c r="J697" s="40" t="n">
        <v>2.137</v>
      </c>
      <c r="K697" s="40" t="n">
        <v>2.02575</v>
      </c>
      <c r="L697" s="40" t="n">
        <v>1.987</v>
      </c>
      <c r="M697" s="40" t="n">
        <v>2.177</v>
      </c>
      <c r="N697" s="40" t="n">
        <v>2.292</v>
      </c>
      <c r="O697" s="40" t="n">
        <v>2.2645</v>
      </c>
      <c r="P697" s="40" t="n">
        <v>1.956</v>
      </c>
      <c r="Q697" s="40" t="n">
        <v>2.422</v>
      </c>
      <c r="R697" s="40" t="n">
        <v>2.4845</v>
      </c>
      <c r="S697" s="40" t="n">
        <v>2.187</v>
      </c>
      <c r="T697" s="38" t="s">
        <v>233</v>
      </c>
      <c r="V697" s="41" t="n">
        <f aca="false">I697-$H697</f>
        <v>0.0600000000000001</v>
      </c>
      <c r="W697" s="41" t="n">
        <f aca="false">J697-$H697</f>
        <v>-0.145</v>
      </c>
      <c r="X697" s="41" t="n">
        <f aca="false">K697-$H697</f>
        <v>-0.25625</v>
      </c>
      <c r="Y697" s="41" t="n">
        <f aca="false">L697-$H697</f>
        <v>-0.295</v>
      </c>
      <c r="Z697" s="41" t="n">
        <f aca="false">M697-$H697</f>
        <v>-0.105</v>
      </c>
      <c r="AA697" s="41" t="n">
        <f aca="false">N697-$H697</f>
        <v>0.00999999999999979</v>
      </c>
      <c r="AB697" s="41" t="n">
        <f aca="false">O697-$H697</f>
        <v>-0.0175000000000001</v>
      </c>
      <c r="AC697" s="41" t="n">
        <f aca="false">P697-$H697</f>
        <v>-0.326</v>
      </c>
      <c r="AD697" s="41" t="n">
        <f aca="false">Q697-$H697</f>
        <v>0.14</v>
      </c>
      <c r="AE697" s="41" t="n">
        <f aca="false">R697-$H697</f>
        <v>0.2025</v>
      </c>
      <c r="AF697" s="41" t="n">
        <f aca="false">S697-$H697</f>
        <v>-0.0950000000000002</v>
      </c>
      <c r="AG697" s="41"/>
    </row>
    <row r="698" customFormat="false" ht="12.75" hidden="false" customHeight="false" outlineLevel="0" collapsed="false">
      <c r="A698" s="39" t="n">
        <v>36308</v>
      </c>
      <c r="B698" s="40" t="s">
        <v>186</v>
      </c>
      <c r="C698" s="40" t="n">
        <f aca="false">IF(SWAPFIXED="FIXED",D698,D698-E698)</f>
        <v>-0.0175000000000001</v>
      </c>
      <c r="D698" s="40" t="n">
        <f aca="false">VLOOKUP($A698,SWAPLOOK,HLOOKUP(D$2,SWAPLOOK,2,FALSE()),FALSE())</f>
        <v>2.3405</v>
      </c>
      <c r="E698" s="40" t="n">
        <f aca="false">VLOOKUP($A698,SWAPLOOK,HLOOKUP(E$2,SWAPLOOK,2,FALSE()),FALSE())</f>
        <v>2.358</v>
      </c>
      <c r="F698" s="40"/>
      <c r="G698" s="40"/>
      <c r="H698" s="40" t="n">
        <v>2.358</v>
      </c>
      <c r="I698" s="40" t="n">
        <v>2.418</v>
      </c>
      <c r="J698" s="40" t="n">
        <v>2.213</v>
      </c>
      <c r="K698" s="40" t="n">
        <v>2.10175</v>
      </c>
      <c r="L698" s="40" t="n">
        <v>2.063</v>
      </c>
      <c r="M698" s="40" t="n">
        <v>2.253</v>
      </c>
      <c r="N698" s="40" t="n">
        <v>2.363</v>
      </c>
      <c r="O698" s="40" t="n">
        <v>2.3405</v>
      </c>
      <c r="P698" s="40" t="n">
        <v>2.032</v>
      </c>
      <c r="Q698" s="40" t="n">
        <v>2.498</v>
      </c>
      <c r="R698" s="40" t="n">
        <v>2.5605</v>
      </c>
      <c r="S698" s="40" t="n">
        <v>2.263</v>
      </c>
      <c r="T698" s="38" t="s">
        <v>233</v>
      </c>
      <c r="V698" s="41" t="n">
        <f aca="false">I698-$H698</f>
        <v>0.0600000000000001</v>
      </c>
      <c r="W698" s="41" t="n">
        <f aca="false">J698-$H698</f>
        <v>-0.145</v>
      </c>
      <c r="X698" s="41" t="n">
        <f aca="false">K698-$H698</f>
        <v>-0.25625</v>
      </c>
      <c r="Y698" s="41" t="n">
        <f aca="false">L698-$H698</f>
        <v>-0.295</v>
      </c>
      <c r="Z698" s="41" t="n">
        <f aca="false">M698-$H698</f>
        <v>-0.105</v>
      </c>
      <c r="AA698" s="41" t="n">
        <f aca="false">N698-$H698</f>
        <v>0.00499999999999989</v>
      </c>
      <c r="AB698" s="41" t="n">
        <f aca="false">O698-$H698</f>
        <v>-0.0175000000000001</v>
      </c>
      <c r="AC698" s="41" t="n">
        <f aca="false">P698-$H698</f>
        <v>-0.326</v>
      </c>
      <c r="AD698" s="41" t="n">
        <f aca="false">Q698-$H698</f>
        <v>0.14</v>
      </c>
      <c r="AE698" s="41" t="n">
        <f aca="false">R698-$H698</f>
        <v>0.2025</v>
      </c>
      <c r="AF698" s="41" t="n">
        <f aca="false">S698-$H698</f>
        <v>-0.0950000000000002</v>
      </c>
      <c r="AG698" s="41"/>
    </row>
    <row r="699" customFormat="false" ht="12.75" hidden="false" customHeight="false" outlineLevel="0" collapsed="false">
      <c r="A699" s="39" t="n">
        <v>36312</v>
      </c>
      <c r="B699" s="40" t="s">
        <v>186</v>
      </c>
      <c r="C699" s="40" t="n">
        <f aca="false">IF(SWAPFIXED="FIXED",D699,D699-E699)</f>
        <v>-0.0175000000000001</v>
      </c>
      <c r="D699" s="40" t="n">
        <f aca="false">VLOOKUP($A699,SWAPLOOK,HLOOKUP(D$2,SWAPLOOK,2,FALSE()),FALSE())</f>
        <v>2.3255</v>
      </c>
      <c r="E699" s="40" t="n">
        <f aca="false">VLOOKUP($A699,SWAPLOOK,HLOOKUP(E$2,SWAPLOOK,2,FALSE()),FALSE())</f>
        <v>2.343</v>
      </c>
      <c r="F699" s="40"/>
      <c r="G699" s="40"/>
      <c r="H699" s="40" t="n">
        <v>2.343</v>
      </c>
      <c r="I699" s="40" t="n">
        <v>2.397</v>
      </c>
      <c r="J699" s="40" t="n">
        <v>2.198</v>
      </c>
      <c r="K699" s="40" t="n">
        <v>2.087</v>
      </c>
      <c r="L699" s="40" t="n">
        <v>2.048</v>
      </c>
      <c r="M699" s="40" t="n">
        <v>2.237</v>
      </c>
      <c r="N699" s="40" t="n">
        <v>2.348</v>
      </c>
      <c r="O699" s="40" t="n">
        <v>2.3255</v>
      </c>
      <c r="P699" s="40" t="n">
        <v>2.017</v>
      </c>
      <c r="Q699" s="40" t="n">
        <v>2.467</v>
      </c>
      <c r="R699" s="40" t="n">
        <v>2.538</v>
      </c>
      <c r="S699" s="40" t="n">
        <v>2.248</v>
      </c>
      <c r="T699" s="38" t="s">
        <v>233</v>
      </c>
      <c r="V699" s="41" t="n">
        <f aca="false">I699-$H699</f>
        <v>0.0539999999999998</v>
      </c>
      <c r="W699" s="41" t="n">
        <f aca="false">J699-$H699</f>
        <v>-0.145</v>
      </c>
      <c r="X699" s="41" t="n">
        <f aca="false">K699-$H699</f>
        <v>-0.256</v>
      </c>
      <c r="Y699" s="41" t="n">
        <f aca="false">L699-$H699</f>
        <v>-0.295</v>
      </c>
      <c r="Z699" s="41" t="n">
        <f aca="false">M699-$H699</f>
        <v>-0.106</v>
      </c>
      <c r="AA699" s="41" t="n">
        <f aca="false">N699-$H699</f>
        <v>0.00499999999999989</v>
      </c>
      <c r="AB699" s="41" t="n">
        <f aca="false">O699-$H699</f>
        <v>-0.0175000000000001</v>
      </c>
      <c r="AC699" s="41" t="n">
        <f aca="false">P699-$H699</f>
        <v>-0.326</v>
      </c>
      <c r="AD699" s="41" t="n">
        <f aca="false">Q699-$H699</f>
        <v>0.124</v>
      </c>
      <c r="AE699" s="41" t="n">
        <f aca="false">R699-$H699</f>
        <v>0.195</v>
      </c>
      <c r="AF699" s="41" t="n">
        <f aca="false">S699-$H699</f>
        <v>-0.0950000000000002</v>
      </c>
      <c r="AG699" s="41"/>
    </row>
    <row r="700" customFormat="false" ht="12.75" hidden="false" customHeight="false" outlineLevel="0" collapsed="false">
      <c r="A700" s="39" t="n">
        <v>36313</v>
      </c>
      <c r="B700" s="40" t="s">
        <v>186</v>
      </c>
      <c r="C700" s="40" t="n">
        <f aca="false">IF(SWAPFIXED="FIXED",D700,D700-E700)</f>
        <v>-0.0425</v>
      </c>
      <c r="D700" s="40" t="n">
        <f aca="false">VLOOKUP($A700,SWAPLOOK,HLOOKUP(D$2,SWAPLOOK,2,FALSE()),FALSE())</f>
        <v>2.3645</v>
      </c>
      <c r="E700" s="40" t="n">
        <f aca="false">VLOOKUP($A700,SWAPLOOK,HLOOKUP(E$2,SWAPLOOK,2,FALSE()),FALSE())</f>
        <v>2.407</v>
      </c>
      <c r="F700" s="40"/>
      <c r="G700" s="40"/>
      <c r="H700" s="40" t="n">
        <v>2.407</v>
      </c>
      <c r="I700" s="40" t="n">
        <v>2.437</v>
      </c>
      <c r="J700" s="40" t="n">
        <v>2.25325</v>
      </c>
      <c r="K700" s="40" t="n">
        <v>2.107</v>
      </c>
      <c r="L700" s="40" t="n">
        <v>2.01825</v>
      </c>
      <c r="M700" s="40" t="n">
        <v>2.2895</v>
      </c>
      <c r="N700" s="40" t="n">
        <v>2.4195</v>
      </c>
      <c r="O700" s="40" t="n">
        <v>2.3645</v>
      </c>
      <c r="P700" s="40" t="n">
        <v>1.922</v>
      </c>
      <c r="Q700" s="40" t="n">
        <v>2.532</v>
      </c>
      <c r="R700" s="40" t="n">
        <v>2.617</v>
      </c>
      <c r="S700" s="40" t="n">
        <v>2.3095</v>
      </c>
      <c r="T700" s="38" t="s">
        <v>233</v>
      </c>
      <c r="V700" s="41" t="n">
        <f aca="false">I700-$H700</f>
        <v>0.0299999999999998</v>
      </c>
      <c r="W700" s="41" t="n">
        <f aca="false">J700-$H700</f>
        <v>-0.15375</v>
      </c>
      <c r="X700" s="41" t="n">
        <f aca="false">K700-$H700</f>
        <v>-0.3</v>
      </c>
      <c r="Y700" s="41" t="n">
        <f aca="false">L700-$H700</f>
        <v>-0.38875</v>
      </c>
      <c r="Z700" s="41" t="n">
        <f aca="false">M700-$H700</f>
        <v>-0.1175</v>
      </c>
      <c r="AA700" s="41" t="n">
        <f aca="false">N700-$H700</f>
        <v>0.0125000000000002</v>
      </c>
      <c r="AB700" s="41" t="n">
        <f aca="false">O700-$H700</f>
        <v>-0.0425</v>
      </c>
      <c r="AC700" s="41" t="n">
        <f aca="false">P700-$H700</f>
        <v>-0.485</v>
      </c>
      <c r="AD700" s="41" t="n">
        <f aca="false">Q700-$H700</f>
        <v>0.125</v>
      </c>
      <c r="AE700" s="41" t="n">
        <f aca="false">R700-$H700</f>
        <v>0.21</v>
      </c>
      <c r="AF700" s="41" t="n">
        <f aca="false">S700-$H700</f>
        <v>-0.0975000000000001</v>
      </c>
      <c r="AG700" s="41"/>
    </row>
    <row r="701" customFormat="false" ht="12.75" hidden="false" customHeight="false" outlineLevel="0" collapsed="false">
      <c r="A701" s="39" t="n">
        <v>36314</v>
      </c>
      <c r="B701" s="40" t="s">
        <v>186</v>
      </c>
      <c r="C701" s="40" t="n">
        <f aca="false">IF(SWAPFIXED="FIXED",D701,D701-E701)</f>
        <v>-0.0425</v>
      </c>
      <c r="D701" s="40" t="n">
        <f aca="false">VLOOKUP($A701,SWAPLOOK,HLOOKUP(D$2,SWAPLOOK,2,FALSE()),FALSE())</f>
        <v>2.3545</v>
      </c>
      <c r="E701" s="40" t="n">
        <f aca="false">VLOOKUP($A701,SWAPLOOK,HLOOKUP(E$2,SWAPLOOK,2,FALSE()),FALSE())</f>
        <v>2.397</v>
      </c>
      <c r="F701" s="40"/>
      <c r="G701" s="40"/>
      <c r="H701" s="40" t="n">
        <v>2.397</v>
      </c>
      <c r="I701" s="40" t="n">
        <v>2.427</v>
      </c>
      <c r="J701" s="40" t="n">
        <v>2.24325</v>
      </c>
      <c r="K701" s="40" t="n">
        <v>2.097</v>
      </c>
      <c r="L701" s="40" t="n">
        <v>2.0095</v>
      </c>
      <c r="M701" s="40" t="n">
        <v>2.2795</v>
      </c>
      <c r="N701" s="40" t="n">
        <v>2.4095</v>
      </c>
      <c r="O701" s="40" t="n">
        <v>2.3545</v>
      </c>
      <c r="P701" s="40" t="n">
        <v>1.9175</v>
      </c>
      <c r="Q701" s="40" t="n">
        <v>2.522</v>
      </c>
      <c r="R701" s="40" t="n">
        <v>2.607</v>
      </c>
      <c r="S701" s="40" t="n">
        <v>2.2995</v>
      </c>
      <c r="T701" s="38" t="s">
        <v>233</v>
      </c>
      <c r="V701" s="41" t="n">
        <f aca="false">I701-$H701</f>
        <v>0.0299999999999998</v>
      </c>
      <c r="W701" s="41" t="n">
        <f aca="false">J701-$H701</f>
        <v>-0.15375</v>
      </c>
      <c r="X701" s="41" t="n">
        <f aca="false">K701-$H701</f>
        <v>-0.3</v>
      </c>
      <c r="Y701" s="41" t="n">
        <f aca="false">L701-$H701</f>
        <v>-0.3875</v>
      </c>
      <c r="Z701" s="41" t="n">
        <f aca="false">M701-$H701</f>
        <v>-0.1175</v>
      </c>
      <c r="AA701" s="41" t="n">
        <f aca="false">N701-$H701</f>
        <v>0.0125000000000002</v>
      </c>
      <c r="AB701" s="41" t="n">
        <f aca="false">O701-$H701</f>
        <v>-0.0425</v>
      </c>
      <c r="AC701" s="41" t="n">
        <f aca="false">P701-$H701</f>
        <v>-0.4795</v>
      </c>
      <c r="AD701" s="41" t="n">
        <f aca="false">Q701-$H701</f>
        <v>0.125</v>
      </c>
      <c r="AE701" s="41" t="n">
        <f aca="false">R701-$H701</f>
        <v>0.21</v>
      </c>
      <c r="AF701" s="41" t="n">
        <f aca="false">S701-$H701</f>
        <v>-0.0975000000000001</v>
      </c>
      <c r="AG701" s="41"/>
    </row>
    <row r="702" customFormat="false" ht="12.75" hidden="false" customHeight="false" outlineLevel="0" collapsed="false">
      <c r="A702" s="39" t="n">
        <v>36315</v>
      </c>
      <c r="B702" s="40" t="s">
        <v>186</v>
      </c>
      <c r="C702" s="40" t="n">
        <f aca="false">IF(SWAPFIXED="FIXED",D702,D702-E702)</f>
        <v>-0.0449999999999999</v>
      </c>
      <c r="D702" s="40" t="n">
        <f aca="false">VLOOKUP($A702,SWAPLOOK,HLOOKUP(D$2,SWAPLOOK,2,FALSE()),FALSE())</f>
        <v>2.392</v>
      </c>
      <c r="E702" s="40" t="n">
        <f aca="false">VLOOKUP($A702,SWAPLOOK,HLOOKUP(E$2,SWAPLOOK,2,FALSE()),FALSE())</f>
        <v>2.437</v>
      </c>
      <c r="F702" s="40"/>
      <c r="G702" s="40"/>
      <c r="H702" s="40" t="n">
        <v>2.437</v>
      </c>
      <c r="I702" s="40" t="n">
        <v>2.467</v>
      </c>
      <c r="J702" s="40" t="n">
        <v>2.282</v>
      </c>
      <c r="K702" s="40" t="n">
        <v>2.132</v>
      </c>
      <c r="L702" s="40" t="n">
        <v>2.037</v>
      </c>
      <c r="M702" s="40" t="n">
        <v>2.317</v>
      </c>
      <c r="N702" s="40" t="n">
        <v>2.4495</v>
      </c>
      <c r="O702" s="40" t="n">
        <v>2.392</v>
      </c>
      <c r="P702" s="40" t="n">
        <v>1.927</v>
      </c>
      <c r="Q702" s="40" t="n">
        <v>2.557</v>
      </c>
      <c r="R702" s="40" t="n">
        <v>2.647</v>
      </c>
      <c r="S702" s="40" t="n">
        <v>2.3395</v>
      </c>
      <c r="T702" s="38" t="s">
        <v>233</v>
      </c>
      <c r="V702" s="41" t="n">
        <f aca="false">I702-$H702</f>
        <v>0.0299999999999998</v>
      </c>
      <c r="W702" s="41" t="n">
        <f aca="false">J702-$H702</f>
        <v>-0.155</v>
      </c>
      <c r="X702" s="41" t="n">
        <f aca="false">K702-$H702</f>
        <v>-0.305</v>
      </c>
      <c r="Y702" s="41" t="n">
        <f aca="false">L702-$H702</f>
        <v>-0.4</v>
      </c>
      <c r="Z702" s="41" t="n">
        <f aca="false">M702-$H702</f>
        <v>-0.12</v>
      </c>
      <c r="AA702" s="41" t="n">
        <f aca="false">N702-$H702</f>
        <v>0.0124999999999997</v>
      </c>
      <c r="AB702" s="41" t="n">
        <f aca="false">O702-$H702</f>
        <v>-0.0449999999999999</v>
      </c>
      <c r="AC702" s="41" t="n">
        <f aca="false">P702-$H702</f>
        <v>-0.51</v>
      </c>
      <c r="AD702" s="41" t="n">
        <f aca="false">Q702-$H702</f>
        <v>0.12</v>
      </c>
      <c r="AE702" s="41" t="n">
        <f aca="false">R702-$H702</f>
        <v>0.21</v>
      </c>
      <c r="AF702" s="41" t="n">
        <f aca="false">S702-$H702</f>
        <v>-0.0975000000000001</v>
      </c>
      <c r="AG702" s="41"/>
    </row>
    <row r="703" customFormat="false" ht="12.75" hidden="false" customHeight="false" outlineLevel="0" collapsed="false">
      <c r="A703" s="39" t="n">
        <v>36318</v>
      </c>
      <c r="B703" s="40" t="s">
        <v>186</v>
      </c>
      <c r="C703" s="40" t="n">
        <f aca="false">IF(SWAPFIXED="FIXED",D703,D703-E703)</f>
        <v>-0.0474999999999999</v>
      </c>
      <c r="D703" s="40" t="n">
        <f aca="false">VLOOKUP($A703,SWAPLOOK,HLOOKUP(D$2,SWAPLOOK,2,FALSE()),FALSE())</f>
        <v>2.3945</v>
      </c>
      <c r="E703" s="40" t="n">
        <f aca="false">VLOOKUP($A703,SWAPLOOK,HLOOKUP(E$2,SWAPLOOK,2,FALSE()),FALSE())</f>
        <v>2.442</v>
      </c>
      <c r="F703" s="40"/>
      <c r="G703" s="40"/>
      <c r="H703" s="40" t="n">
        <v>2.442</v>
      </c>
      <c r="I703" s="40" t="n">
        <v>2.4695</v>
      </c>
      <c r="J703" s="40" t="n">
        <v>2.287</v>
      </c>
      <c r="K703" s="40" t="n">
        <v>2.157</v>
      </c>
      <c r="L703" s="40" t="n">
        <v>2.0595</v>
      </c>
      <c r="M703" s="40" t="n">
        <v>2.3195</v>
      </c>
      <c r="N703" s="40" t="n">
        <v>2.4545</v>
      </c>
      <c r="O703" s="40" t="n">
        <v>2.3945</v>
      </c>
      <c r="P703" s="40" t="n">
        <v>1.96</v>
      </c>
      <c r="Q703" s="40" t="n">
        <v>2.562</v>
      </c>
      <c r="R703" s="40" t="n">
        <v>2.652</v>
      </c>
      <c r="S703" s="40" t="n">
        <v>2.342</v>
      </c>
      <c r="T703" s="38" t="s">
        <v>233</v>
      </c>
      <c r="V703" s="41" t="n">
        <f aca="false">I703-$H703</f>
        <v>0.0274999999999999</v>
      </c>
      <c r="W703" s="41" t="n">
        <f aca="false">J703-$H703</f>
        <v>-0.155</v>
      </c>
      <c r="X703" s="41" t="n">
        <f aca="false">K703-$H703</f>
        <v>-0.285</v>
      </c>
      <c r="Y703" s="41" t="n">
        <f aca="false">L703-$H703</f>
        <v>-0.3825</v>
      </c>
      <c r="Z703" s="41" t="n">
        <f aca="false">M703-$H703</f>
        <v>-0.1225</v>
      </c>
      <c r="AA703" s="41" t="n">
        <f aca="false">N703-$H703</f>
        <v>0.0125000000000002</v>
      </c>
      <c r="AB703" s="41" t="n">
        <f aca="false">O703-$H703</f>
        <v>-0.0474999999999999</v>
      </c>
      <c r="AC703" s="41" t="n">
        <f aca="false">P703-$H703</f>
        <v>-0.482</v>
      </c>
      <c r="AD703" s="41" t="n">
        <f aca="false">Q703-$H703</f>
        <v>0.12</v>
      </c>
      <c r="AE703" s="41" t="n">
        <f aca="false">R703-$H703</f>
        <v>0.21</v>
      </c>
      <c r="AF703" s="41" t="n">
        <f aca="false">S703-$H703</f>
        <v>-0.1</v>
      </c>
      <c r="AG703" s="41"/>
    </row>
    <row r="704" customFormat="false" ht="12.75" hidden="false" customHeight="false" outlineLevel="0" collapsed="false">
      <c r="A704" s="39" t="n">
        <v>36319</v>
      </c>
      <c r="B704" s="40" t="s">
        <v>186</v>
      </c>
      <c r="C704" s="40" t="n">
        <f aca="false">IF(SWAPFIXED="FIXED",D704,D704-E704)</f>
        <v>-0.00499999999999989</v>
      </c>
      <c r="D704" s="40" t="n">
        <f aca="false">VLOOKUP($A704,SWAPLOOK,HLOOKUP(D$2,SWAPLOOK,2,FALSE()),FALSE())</f>
        <v>2.388</v>
      </c>
      <c r="E704" s="40" t="n">
        <f aca="false">VLOOKUP($A704,SWAPLOOK,HLOOKUP(E$2,SWAPLOOK,2,FALSE()),FALSE())</f>
        <v>2.393</v>
      </c>
      <c r="F704" s="40"/>
      <c r="G704" s="40"/>
      <c r="H704" s="40" t="n">
        <v>2.393</v>
      </c>
      <c r="I704" s="40" t="n">
        <v>2.418</v>
      </c>
      <c r="J704" s="40" t="n">
        <v>2.2405</v>
      </c>
      <c r="K704" s="40" t="n">
        <v>2.12925</v>
      </c>
      <c r="L704" s="40" t="n">
        <v>2.028</v>
      </c>
      <c r="M704" s="40" t="n">
        <v>2.2755</v>
      </c>
      <c r="N704" s="40" t="n">
        <v>2.403</v>
      </c>
      <c r="O704" s="40" t="n">
        <v>2.388</v>
      </c>
      <c r="P704" s="40" t="n">
        <v>1.953</v>
      </c>
      <c r="Q704" s="40" t="n">
        <v>2.513</v>
      </c>
      <c r="R704" s="40" t="n">
        <v>2.598</v>
      </c>
      <c r="S704" s="40" t="n">
        <v>2.298</v>
      </c>
      <c r="T704" s="38" t="s">
        <v>233</v>
      </c>
      <c r="V704" s="41" t="n">
        <f aca="false">I704-$H704</f>
        <v>0.0249999999999999</v>
      </c>
      <c r="W704" s="41" t="n">
        <f aca="false">J704-$H704</f>
        <v>-0.1525</v>
      </c>
      <c r="X704" s="41" t="n">
        <f aca="false">K704-$H704</f>
        <v>-0.26375</v>
      </c>
      <c r="Y704" s="41" t="n">
        <f aca="false">L704-$H704</f>
        <v>-0.365</v>
      </c>
      <c r="Z704" s="41" t="n">
        <f aca="false">M704-$H704</f>
        <v>-0.1175</v>
      </c>
      <c r="AA704" s="41" t="n">
        <f aca="false">N704-$H704</f>
        <v>0.00999999999999979</v>
      </c>
      <c r="AB704" s="41" t="n">
        <f aca="false">O704-$H704</f>
        <v>-0.00499999999999989</v>
      </c>
      <c r="AC704" s="41" t="n">
        <f aca="false">P704-$H704</f>
        <v>-0.44</v>
      </c>
      <c r="AD704" s="41" t="n">
        <f aca="false">Q704-$H704</f>
        <v>0.12</v>
      </c>
      <c r="AE704" s="41" t="n">
        <f aca="false">R704-$H704</f>
        <v>0.205</v>
      </c>
      <c r="AF704" s="41" t="n">
        <f aca="false">S704-$H704</f>
        <v>-0.0950000000000002</v>
      </c>
      <c r="AG704" s="41"/>
    </row>
    <row r="705" customFormat="false" ht="12.75" hidden="false" customHeight="false" outlineLevel="0" collapsed="false">
      <c r="A705" s="39" t="n">
        <v>36320</v>
      </c>
      <c r="B705" s="40" t="s">
        <v>186</v>
      </c>
      <c r="C705" s="40" t="n">
        <f aca="false">IF(SWAPFIXED="FIXED",D705,D705-E705)</f>
        <v>-0.02</v>
      </c>
      <c r="D705" s="40" t="n">
        <f aca="false">VLOOKUP($A705,SWAPLOOK,HLOOKUP(D$2,SWAPLOOK,2,FALSE()),FALSE())</f>
        <v>2.44</v>
      </c>
      <c r="E705" s="40" t="n">
        <f aca="false">VLOOKUP($A705,SWAPLOOK,HLOOKUP(E$2,SWAPLOOK,2,FALSE()),FALSE())</f>
        <v>2.46</v>
      </c>
      <c r="F705" s="40"/>
      <c r="G705" s="40"/>
      <c r="H705" s="40" t="n">
        <v>2.46</v>
      </c>
      <c r="I705" s="40" t="n">
        <v>2.485</v>
      </c>
      <c r="J705" s="40" t="n">
        <v>2.3025</v>
      </c>
      <c r="K705" s="40" t="n">
        <v>2.19</v>
      </c>
      <c r="L705" s="40" t="n">
        <v>2.0875</v>
      </c>
      <c r="M705" s="40" t="n">
        <v>2.3375</v>
      </c>
      <c r="N705" s="40" t="n">
        <v>2.47</v>
      </c>
      <c r="O705" s="40" t="n">
        <v>2.44</v>
      </c>
      <c r="P705" s="40" t="n">
        <v>1.95</v>
      </c>
      <c r="Q705" s="40" t="n">
        <v>2.58</v>
      </c>
      <c r="R705" s="40" t="n">
        <v>2.665</v>
      </c>
      <c r="S705" s="40" t="n">
        <v>2.36</v>
      </c>
      <c r="T705" s="38" t="s">
        <v>233</v>
      </c>
      <c r="V705" s="41" t="n">
        <f aca="false">I705-$H705</f>
        <v>0.0249999999999999</v>
      </c>
      <c r="W705" s="41" t="n">
        <f aca="false">J705-$H705</f>
        <v>-0.1575</v>
      </c>
      <c r="X705" s="41" t="n">
        <f aca="false">K705-$H705</f>
        <v>-0.27</v>
      </c>
      <c r="Y705" s="41" t="n">
        <f aca="false">L705-$H705</f>
        <v>-0.3725</v>
      </c>
      <c r="Z705" s="41" t="n">
        <f aca="false">M705-$H705</f>
        <v>-0.1225</v>
      </c>
      <c r="AA705" s="41" t="n">
        <f aca="false">N705-$H705</f>
        <v>0.0100000000000002</v>
      </c>
      <c r="AB705" s="41" t="n">
        <f aca="false">O705-$H705</f>
        <v>-0.02</v>
      </c>
      <c r="AC705" s="41" t="n">
        <f aca="false">P705-$H705</f>
        <v>-0.51</v>
      </c>
      <c r="AD705" s="41" t="n">
        <f aca="false">Q705-$H705</f>
        <v>0.12</v>
      </c>
      <c r="AE705" s="41" t="n">
        <f aca="false">R705-$H705</f>
        <v>0.205</v>
      </c>
      <c r="AF705" s="41" t="n">
        <f aca="false">S705-$H705</f>
        <v>-0.1</v>
      </c>
      <c r="AG705" s="41"/>
    </row>
    <row r="706" customFormat="false" ht="12.75" hidden="false" customHeight="false" outlineLevel="0" collapsed="false">
      <c r="A706" s="39" t="n">
        <v>36321</v>
      </c>
      <c r="B706" s="40" t="s">
        <v>186</v>
      </c>
      <c r="C706" s="40" t="n">
        <f aca="false">IF(SWAPFIXED="FIXED",D706,D706-E706)</f>
        <v>0.00249999999999995</v>
      </c>
      <c r="D706" s="40" t="n">
        <f aca="false">VLOOKUP($A706,SWAPLOOK,HLOOKUP(D$2,SWAPLOOK,2,FALSE()),FALSE())</f>
        <v>2.3575</v>
      </c>
      <c r="E706" s="40" t="n">
        <f aca="false">VLOOKUP($A706,SWAPLOOK,HLOOKUP(E$2,SWAPLOOK,2,FALSE()),FALSE())</f>
        <v>2.355</v>
      </c>
      <c r="F706" s="40"/>
      <c r="G706" s="40"/>
      <c r="H706" s="40" t="n">
        <v>2.355</v>
      </c>
      <c r="I706" s="40" t="n">
        <v>2.3775</v>
      </c>
      <c r="J706" s="40" t="n">
        <v>2.21</v>
      </c>
      <c r="K706" s="40" t="n">
        <v>2.11375</v>
      </c>
      <c r="L706" s="40" t="n">
        <v>2.0275</v>
      </c>
      <c r="M706" s="40" t="n">
        <v>2.235</v>
      </c>
      <c r="N706" s="40" t="n">
        <v>2.365</v>
      </c>
      <c r="O706" s="40" t="n">
        <v>2.3575</v>
      </c>
      <c r="P706" s="40" t="n">
        <v>1.935</v>
      </c>
      <c r="Q706" s="40" t="n">
        <v>2.475</v>
      </c>
      <c r="R706" s="40" t="n">
        <v>2.56</v>
      </c>
      <c r="S706" s="40" t="n">
        <v>2.26</v>
      </c>
      <c r="T706" s="38" t="s">
        <v>233</v>
      </c>
      <c r="V706" s="41" t="n">
        <f aca="false">I706-$H706</f>
        <v>0.0225</v>
      </c>
      <c r="W706" s="41" t="n">
        <f aca="false">J706-$H706</f>
        <v>-0.145</v>
      </c>
      <c r="X706" s="41" t="n">
        <f aca="false">K706-$H706</f>
        <v>-0.24125</v>
      </c>
      <c r="Y706" s="41" t="n">
        <f aca="false">L706-$H706</f>
        <v>-0.3275</v>
      </c>
      <c r="Z706" s="41" t="n">
        <f aca="false">M706-$H706</f>
        <v>-0.12</v>
      </c>
      <c r="AA706" s="41" t="n">
        <f aca="false">N706-$H706</f>
        <v>0.0100000000000002</v>
      </c>
      <c r="AB706" s="41" t="n">
        <f aca="false">O706-$H706</f>
        <v>0.00249999999999995</v>
      </c>
      <c r="AC706" s="41" t="n">
        <f aca="false">P706-$H706</f>
        <v>-0.42</v>
      </c>
      <c r="AD706" s="41" t="n">
        <f aca="false">Q706-$H706</f>
        <v>0.12</v>
      </c>
      <c r="AE706" s="41" t="n">
        <f aca="false">R706-$H706</f>
        <v>0.205</v>
      </c>
      <c r="AF706" s="41" t="n">
        <f aca="false">S706-$H706</f>
        <v>-0.0950000000000002</v>
      </c>
      <c r="AG706" s="41"/>
    </row>
    <row r="707" customFormat="false" ht="12.75" hidden="false" customHeight="false" outlineLevel="0" collapsed="false">
      <c r="A707" s="39" t="n">
        <v>36322</v>
      </c>
      <c r="B707" s="40" t="s">
        <v>186</v>
      </c>
      <c r="C707" s="40" t="n">
        <f aca="false">IF(SWAPFIXED="FIXED",D707,D707-E707)</f>
        <v>0.00999999999999979</v>
      </c>
      <c r="D707" s="40" t="n">
        <f aca="false">VLOOKUP($A707,SWAPLOOK,HLOOKUP(D$2,SWAPLOOK,2,FALSE()),FALSE())</f>
        <v>2.388</v>
      </c>
      <c r="E707" s="40" t="n">
        <f aca="false">VLOOKUP($A707,SWAPLOOK,HLOOKUP(E$2,SWAPLOOK,2,FALSE()),FALSE())</f>
        <v>2.378</v>
      </c>
      <c r="F707" s="40"/>
      <c r="G707" s="40"/>
      <c r="H707" s="40" t="n">
        <v>2.378</v>
      </c>
      <c r="I707" s="40" t="n">
        <v>2.4005</v>
      </c>
      <c r="J707" s="40" t="n">
        <v>2.233</v>
      </c>
      <c r="K707" s="40" t="n">
        <v>2.138</v>
      </c>
      <c r="L707" s="40" t="n">
        <v>2.058</v>
      </c>
      <c r="M707" s="40" t="n">
        <v>2.2605</v>
      </c>
      <c r="N707" s="40" t="n">
        <v>2.388</v>
      </c>
      <c r="O707" s="40" t="n">
        <v>2.388</v>
      </c>
      <c r="P707" s="40" t="n">
        <v>1.978</v>
      </c>
      <c r="Q707" s="40" t="n">
        <v>2.498</v>
      </c>
      <c r="R707" s="40" t="n">
        <v>2.5805</v>
      </c>
      <c r="S707" s="40" t="n">
        <v>2.283</v>
      </c>
      <c r="T707" s="38" t="s">
        <v>233</v>
      </c>
      <c r="V707" s="41" t="n">
        <f aca="false">I707-$H707</f>
        <v>0.0225</v>
      </c>
      <c r="W707" s="41" t="n">
        <f aca="false">J707-$H707</f>
        <v>-0.145</v>
      </c>
      <c r="X707" s="41" t="n">
        <f aca="false">K707-$H707</f>
        <v>-0.24</v>
      </c>
      <c r="Y707" s="41" t="n">
        <f aca="false">L707-$H707</f>
        <v>-0.32</v>
      </c>
      <c r="Z707" s="41" t="n">
        <f aca="false">M707-$H707</f>
        <v>-0.1175</v>
      </c>
      <c r="AA707" s="41" t="n">
        <f aca="false">N707-$H707</f>
        <v>0.00999999999999979</v>
      </c>
      <c r="AB707" s="41" t="n">
        <f aca="false">O707-$H707</f>
        <v>0.00999999999999979</v>
      </c>
      <c r="AC707" s="41" t="n">
        <f aca="false">P707-$H707</f>
        <v>-0.4</v>
      </c>
      <c r="AD707" s="41" t="n">
        <f aca="false">Q707-$H707</f>
        <v>0.12</v>
      </c>
      <c r="AE707" s="41" t="n">
        <f aca="false">R707-$H707</f>
        <v>0.2025</v>
      </c>
      <c r="AF707" s="41" t="n">
        <f aca="false">S707-$H707</f>
        <v>-0.0950000000000002</v>
      </c>
      <c r="AG707" s="41"/>
    </row>
    <row r="708" customFormat="false" ht="12.75" hidden="false" customHeight="false" outlineLevel="0" collapsed="false">
      <c r="A708" s="39" t="n">
        <v>36325</v>
      </c>
      <c r="B708" s="40" t="s">
        <v>186</v>
      </c>
      <c r="C708" s="40" t="n">
        <f aca="false">IF(SWAPFIXED="FIXED",D708,D708-E708)</f>
        <v>0.00749999999999984</v>
      </c>
      <c r="D708" s="40" t="n">
        <f aca="false">VLOOKUP($A708,SWAPLOOK,HLOOKUP(D$2,SWAPLOOK,2,FALSE()),FALSE())</f>
        <v>2.3795</v>
      </c>
      <c r="E708" s="40" t="n">
        <f aca="false">VLOOKUP($A708,SWAPLOOK,HLOOKUP(E$2,SWAPLOOK,2,FALSE()),FALSE())</f>
        <v>2.372</v>
      </c>
      <c r="F708" s="40"/>
      <c r="G708" s="40"/>
      <c r="H708" s="40" t="n">
        <v>2.372</v>
      </c>
      <c r="I708" s="40" t="n">
        <v>2.3995</v>
      </c>
      <c r="J708" s="40" t="n">
        <v>2.222</v>
      </c>
      <c r="K708" s="40" t="n">
        <v>2.132</v>
      </c>
      <c r="L708" s="40" t="n">
        <v>2.067</v>
      </c>
      <c r="M708" s="40" t="n">
        <v>2.2545</v>
      </c>
      <c r="N708" s="40" t="n">
        <v>2.3795</v>
      </c>
      <c r="O708" s="40" t="n">
        <v>2.3795</v>
      </c>
      <c r="P708" s="40" t="n">
        <v>1.952</v>
      </c>
      <c r="Q708" s="40" t="n">
        <v>2.492</v>
      </c>
      <c r="R708" s="40" t="n">
        <v>2.5745</v>
      </c>
      <c r="S708" s="40" t="n">
        <v>2.277</v>
      </c>
      <c r="T708" s="38" t="s">
        <v>233</v>
      </c>
      <c r="V708" s="41" t="n">
        <f aca="false">I708-$H708</f>
        <v>0.0274999999999999</v>
      </c>
      <c r="W708" s="41" t="n">
        <f aca="false">J708-$H708</f>
        <v>-0.15</v>
      </c>
      <c r="X708" s="41" t="n">
        <f aca="false">K708-$H708</f>
        <v>-0.24</v>
      </c>
      <c r="Y708" s="41" t="n">
        <f aca="false">L708-$H708</f>
        <v>-0.305</v>
      </c>
      <c r="Z708" s="41" t="n">
        <f aca="false">M708-$H708</f>
        <v>-0.1175</v>
      </c>
      <c r="AA708" s="41" t="n">
        <f aca="false">N708-$H708</f>
        <v>0.00749999999999984</v>
      </c>
      <c r="AB708" s="41" t="n">
        <f aca="false">O708-$H708</f>
        <v>0.00749999999999984</v>
      </c>
      <c r="AC708" s="41" t="n">
        <f aca="false">P708-$H708</f>
        <v>-0.42</v>
      </c>
      <c r="AD708" s="41" t="n">
        <f aca="false">Q708-$H708</f>
        <v>0.12</v>
      </c>
      <c r="AE708" s="41" t="n">
        <f aca="false">R708-$H708</f>
        <v>0.2025</v>
      </c>
      <c r="AF708" s="41" t="n">
        <f aca="false">S708-$H708</f>
        <v>-0.0950000000000002</v>
      </c>
      <c r="AG708" s="41"/>
    </row>
    <row r="709" customFormat="false" ht="12.75" hidden="false" customHeight="false" outlineLevel="0" collapsed="false">
      <c r="A709" s="39" t="n">
        <v>36326</v>
      </c>
      <c r="B709" s="40" t="s">
        <v>186</v>
      </c>
      <c r="C709" s="40" t="n">
        <f aca="false">IF(SWAPFIXED="FIXED",D709,D709-E709)</f>
        <v>0.00499999999999989</v>
      </c>
      <c r="D709" s="40" t="n">
        <f aca="false">VLOOKUP($A709,SWAPLOOK,HLOOKUP(D$2,SWAPLOOK,2,FALSE()),FALSE())</f>
        <v>2.372</v>
      </c>
      <c r="E709" s="40" t="n">
        <f aca="false">VLOOKUP($A709,SWAPLOOK,HLOOKUP(E$2,SWAPLOOK,2,FALSE()),FALSE())</f>
        <v>2.367</v>
      </c>
      <c r="F709" s="40"/>
      <c r="G709" s="40"/>
      <c r="H709" s="40" t="n">
        <v>2.367</v>
      </c>
      <c r="I709" s="40" t="n">
        <v>2.3945</v>
      </c>
      <c r="J709" s="40" t="n">
        <v>2.21575</v>
      </c>
      <c r="K709" s="40" t="n">
        <v>2.1195</v>
      </c>
      <c r="L709" s="40" t="n">
        <v>2.062</v>
      </c>
      <c r="M709" s="40" t="n">
        <v>2.2445</v>
      </c>
      <c r="N709" s="40" t="n">
        <v>2.367</v>
      </c>
      <c r="O709" s="40" t="n">
        <v>2.372</v>
      </c>
      <c r="P709" s="40" t="n">
        <v>1.957</v>
      </c>
      <c r="Q709" s="40" t="n">
        <v>2.472</v>
      </c>
      <c r="R709" s="40" t="n">
        <v>2.5645</v>
      </c>
      <c r="S709" s="40" t="n">
        <v>2.272</v>
      </c>
      <c r="T709" s="38" t="s">
        <v>233</v>
      </c>
      <c r="V709" s="41" t="n">
        <f aca="false">I709-$H709</f>
        <v>0.0274999999999999</v>
      </c>
      <c r="W709" s="41" t="n">
        <f aca="false">J709-$H709</f>
        <v>-0.15125</v>
      </c>
      <c r="X709" s="41" t="n">
        <f aca="false">K709-$H709</f>
        <v>-0.2475</v>
      </c>
      <c r="Y709" s="41" t="n">
        <f aca="false">L709-$H709</f>
        <v>-0.305</v>
      </c>
      <c r="Z709" s="41" t="n">
        <f aca="false">M709-$H709</f>
        <v>-0.1225</v>
      </c>
      <c r="AA709" s="41" t="n">
        <f aca="false">N709-$H709</f>
        <v>0</v>
      </c>
      <c r="AB709" s="41" t="n">
        <f aca="false">O709-$H709</f>
        <v>0.00499999999999989</v>
      </c>
      <c r="AC709" s="41" t="n">
        <f aca="false">P709-$H709</f>
        <v>-0.41</v>
      </c>
      <c r="AD709" s="41" t="n">
        <f aca="false">Q709-$H709</f>
        <v>0.105</v>
      </c>
      <c r="AE709" s="41" t="n">
        <f aca="false">R709-$H709</f>
        <v>0.1975</v>
      </c>
      <c r="AF709" s="41" t="n">
        <f aca="false">S709-$H709</f>
        <v>-0.0950000000000002</v>
      </c>
      <c r="AG709" s="41"/>
    </row>
    <row r="710" customFormat="false" ht="12.75" hidden="false" customHeight="false" outlineLevel="0" collapsed="false">
      <c r="A710" s="39" t="n">
        <v>36327</v>
      </c>
      <c r="B710" s="40" t="s">
        <v>186</v>
      </c>
      <c r="C710" s="40" t="n">
        <f aca="false">IF(SWAPFIXED="FIXED",D710,D710-E710)</f>
        <v>0.0299999999999998</v>
      </c>
      <c r="D710" s="40" t="n">
        <f aca="false">VLOOKUP($A710,SWAPLOOK,HLOOKUP(D$2,SWAPLOOK,2,FALSE()),FALSE())</f>
        <v>2.357</v>
      </c>
      <c r="E710" s="40" t="n">
        <f aca="false">VLOOKUP($A710,SWAPLOOK,HLOOKUP(E$2,SWAPLOOK,2,FALSE()),FALSE())</f>
        <v>2.327</v>
      </c>
      <c r="F710" s="40"/>
      <c r="G710" s="40"/>
      <c r="H710" s="40" t="n">
        <v>2.327</v>
      </c>
      <c r="I710" s="40" t="n">
        <v>2.357</v>
      </c>
      <c r="J710" s="40" t="n">
        <v>2.182</v>
      </c>
      <c r="K710" s="40" t="n">
        <v>2.0995</v>
      </c>
      <c r="L710" s="40" t="n">
        <v>2.037</v>
      </c>
      <c r="M710" s="40" t="n">
        <v>2.207</v>
      </c>
      <c r="N710" s="40" t="n">
        <v>2.3295</v>
      </c>
      <c r="O710" s="40" t="n">
        <v>2.357</v>
      </c>
      <c r="P710" s="40" t="n">
        <v>1.96</v>
      </c>
      <c r="Q710" s="40" t="n">
        <v>2.432</v>
      </c>
      <c r="R710" s="40" t="n">
        <v>2.522</v>
      </c>
      <c r="S710" s="40" t="n">
        <v>2.232</v>
      </c>
      <c r="T710" s="38" t="s">
        <v>233</v>
      </c>
      <c r="V710" s="41" t="n">
        <f aca="false">I710-$H710</f>
        <v>0.0299999999999998</v>
      </c>
      <c r="W710" s="41" t="n">
        <f aca="false">J710-$H710</f>
        <v>-0.145</v>
      </c>
      <c r="X710" s="41" t="n">
        <f aca="false">K710-$H710</f>
        <v>-0.2275</v>
      </c>
      <c r="Y710" s="41" t="n">
        <f aca="false">L710-$H710</f>
        <v>-0.29</v>
      </c>
      <c r="Z710" s="41" t="n">
        <f aca="false">M710-$H710</f>
        <v>-0.12</v>
      </c>
      <c r="AA710" s="41" t="n">
        <f aca="false">N710-$H710</f>
        <v>0.00249999999999995</v>
      </c>
      <c r="AB710" s="41" t="n">
        <f aca="false">O710-$H710</f>
        <v>0.0299999999999998</v>
      </c>
      <c r="AC710" s="41" t="n">
        <f aca="false">P710-$H710</f>
        <v>-0.367</v>
      </c>
      <c r="AD710" s="41" t="n">
        <f aca="false">Q710-$H710</f>
        <v>0.105</v>
      </c>
      <c r="AE710" s="41" t="n">
        <f aca="false">R710-$H710</f>
        <v>0.195</v>
      </c>
      <c r="AF710" s="41" t="n">
        <f aca="false">S710-$H710</f>
        <v>-0.0950000000000002</v>
      </c>
      <c r="AG710" s="41"/>
    </row>
    <row r="711" customFormat="false" ht="12.75" hidden="false" customHeight="false" outlineLevel="0" collapsed="false">
      <c r="A711" s="39" t="n">
        <v>36328</v>
      </c>
      <c r="B711" s="40" t="s">
        <v>186</v>
      </c>
      <c r="C711" s="40" t="n">
        <f aca="false">IF(SWAPFIXED="FIXED",D711,D711-E711)</f>
        <v>0.0349999999999997</v>
      </c>
      <c r="D711" s="40" t="n">
        <f aca="false">VLOOKUP($A711,SWAPLOOK,HLOOKUP(D$2,SWAPLOOK,2,FALSE()),FALSE())</f>
        <v>2.32</v>
      </c>
      <c r="E711" s="40" t="n">
        <f aca="false">VLOOKUP($A711,SWAPLOOK,HLOOKUP(E$2,SWAPLOOK,2,FALSE()),FALSE())</f>
        <v>2.285</v>
      </c>
      <c r="F711" s="40"/>
      <c r="G711" s="40"/>
      <c r="H711" s="40" t="n">
        <v>2.285</v>
      </c>
      <c r="I711" s="40" t="n">
        <v>2.315</v>
      </c>
      <c r="J711" s="40" t="n">
        <v>2.15</v>
      </c>
      <c r="K711" s="40" t="n">
        <v>2.07</v>
      </c>
      <c r="L711" s="40" t="n">
        <v>2.00625</v>
      </c>
      <c r="M711" s="40" t="n">
        <v>2.1675</v>
      </c>
      <c r="N711" s="40" t="n">
        <v>2.29</v>
      </c>
      <c r="O711" s="40" t="n">
        <v>2.32</v>
      </c>
      <c r="P711" s="40" t="n">
        <v>1.948</v>
      </c>
      <c r="Q711" s="40" t="n">
        <v>2.3975</v>
      </c>
      <c r="R711" s="40" t="n">
        <v>2.48</v>
      </c>
      <c r="S711" s="40" t="n">
        <v>2.205</v>
      </c>
      <c r="T711" s="38" t="s">
        <v>233</v>
      </c>
      <c r="V711" s="41" t="n">
        <f aca="false">I711-$H711</f>
        <v>0.0299999999999998</v>
      </c>
      <c r="W711" s="41" t="n">
        <f aca="false">J711-$H711</f>
        <v>-0.135</v>
      </c>
      <c r="X711" s="41" t="n">
        <f aca="false">K711-$H711</f>
        <v>-0.215</v>
      </c>
      <c r="Y711" s="41" t="n">
        <f aca="false">L711-$H711</f>
        <v>-0.27875</v>
      </c>
      <c r="Z711" s="41" t="n">
        <f aca="false">M711-$H711</f>
        <v>-0.1175</v>
      </c>
      <c r="AA711" s="41" t="n">
        <f aca="false">N711-$H711</f>
        <v>0.00499999999999989</v>
      </c>
      <c r="AB711" s="41" t="n">
        <f aca="false">O711-$H711</f>
        <v>0.0349999999999997</v>
      </c>
      <c r="AC711" s="41" t="n">
        <f aca="false">P711-$H711</f>
        <v>-0.337</v>
      </c>
      <c r="AD711" s="41" t="n">
        <f aca="false">Q711-$H711</f>
        <v>0.1125</v>
      </c>
      <c r="AE711" s="41" t="n">
        <f aca="false">R711-$H711</f>
        <v>0.195</v>
      </c>
      <c r="AF711" s="41" t="n">
        <f aca="false">S711-$H711</f>
        <v>-0.0800000000000001</v>
      </c>
      <c r="AG711" s="41"/>
    </row>
    <row r="712" customFormat="false" ht="12.75" hidden="false" customHeight="false" outlineLevel="0" collapsed="false">
      <c r="A712" s="39" t="n">
        <v>36329</v>
      </c>
      <c r="B712" s="40" t="s">
        <v>186</v>
      </c>
      <c r="C712" s="40" t="n">
        <f aca="false">IF(SWAPFIXED="FIXED",D712,D712-E712)</f>
        <v>0.04</v>
      </c>
      <c r="D712" s="40" t="n">
        <f aca="false">VLOOKUP($A712,SWAPLOOK,HLOOKUP(D$2,SWAPLOOK,2,FALSE()),FALSE())</f>
        <v>2.348</v>
      </c>
      <c r="E712" s="40" t="n">
        <f aca="false">VLOOKUP($A712,SWAPLOOK,HLOOKUP(E$2,SWAPLOOK,2,FALSE()),FALSE())</f>
        <v>2.308</v>
      </c>
      <c r="F712" s="40"/>
      <c r="G712" s="40"/>
      <c r="H712" s="40" t="n">
        <v>2.308</v>
      </c>
      <c r="I712" s="40" t="n">
        <v>2.338</v>
      </c>
      <c r="J712" s="40" t="n">
        <v>2.168</v>
      </c>
      <c r="K712" s="40" t="n">
        <v>2.0855</v>
      </c>
      <c r="L712" s="40" t="n">
        <v>2.018</v>
      </c>
      <c r="M712" s="40" t="n">
        <v>2.1905</v>
      </c>
      <c r="N712" s="40" t="n">
        <v>2.313</v>
      </c>
      <c r="O712" s="40" t="n">
        <v>2.348</v>
      </c>
      <c r="P712" s="40" t="n">
        <v>1.963</v>
      </c>
      <c r="Q712" s="40" t="n">
        <v>2.418</v>
      </c>
      <c r="R712" s="40" t="n">
        <v>2.503</v>
      </c>
      <c r="S712" s="40" t="n">
        <v>2.2255</v>
      </c>
      <c r="T712" s="38" t="s">
        <v>233</v>
      </c>
      <c r="V712" s="41" t="n">
        <f aca="false">I712-$H712</f>
        <v>0.0299999999999998</v>
      </c>
      <c r="W712" s="41" t="n">
        <f aca="false">J712-$H712</f>
        <v>-0.14</v>
      </c>
      <c r="X712" s="41" t="n">
        <f aca="false">K712-$H712</f>
        <v>-0.2225</v>
      </c>
      <c r="Y712" s="41" t="n">
        <f aca="false">L712-$H712</f>
        <v>-0.29</v>
      </c>
      <c r="Z712" s="41" t="n">
        <f aca="false">M712-$H712</f>
        <v>-0.1175</v>
      </c>
      <c r="AA712" s="41" t="n">
        <f aca="false">N712-$H712</f>
        <v>0.00499999999999989</v>
      </c>
      <c r="AB712" s="41" t="n">
        <f aca="false">O712-$H712</f>
        <v>0.04</v>
      </c>
      <c r="AC712" s="41" t="n">
        <f aca="false">P712-$H712</f>
        <v>-0.345</v>
      </c>
      <c r="AD712" s="41" t="n">
        <f aca="false">Q712-$H712</f>
        <v>0.11</v>
      </c>
      <c r="AE712" s="41" t="n">
        <f aca="false">R712-$H712</f>
        <v>0.195</v>
      </c>
      <c r="AF712" s="41" t="n">
        <f aca="false">S712-$H712</f>
        <v>-0.0825</v>
      </c>
      <c r="AG712" s="41"/>
    </row>
    <row r="713" customFormat="false" ht="12.75" hidden="false" customHeight="false" outlineLevel="0" collapsed="false">
      <c r="A713" s="39" t="n">
        <v>36332</v>
      </c>
      <c r="B713" s="40" t="s">
        <v>186</v>
      </c>
      <c r="C713" s="40" t="n">
        <f aca="false">IF(SWAPFIXED="FIXED",D713,D713-E713)</f>
        <v>0.0362499999999999</v>
      </c>
      <c r="D713" s="40" t="n">
        <f aca="false">VLOOKUP($A713,SWAPLOOK,HLOOKUP(D$2,SWAPLOOK,2,FALSE()),FALSE())</f>
        <v>2.27325</v>
      </c>
      <c r="E713" s="40" t="n">
        <f aca="false">VLOOKUP($A713,SWAPLOOK,HLOOKUP(E$2,SWAPLOOK,2,FALSE()),FALSE())</f>
        <v>2.237</v>
      </c>
      <c r="F713" s="40"/>
      <c r="G713" s="40"/>
      <c r="H713" s="40" t="n">
        <v>2.237</v>
      </c>
      <c r="I713" s="40" t="n">
        <v>2.267</v>
      </c>
      <c r="J713" s="40" t="n">
        <v>2.0995</v>
      </c>
      <c r="K713" s="40" t="n">
        <v>2.0195</v>
      </c>
      <c r="L713" s="40" t="n">
        <v>1.952</v>
      </c>
      <c r="M713" s="40" t="n">
        <v>2.122</v>
      </c>
      <c r="N713" s="40" t="n">
        <v>2.242</v>
      </c>
      <c r="O713" s="40" t="n">
        <v>2.27325</v>
      </c>
      <c r="P713" s="40" t="n">
        <v>1.922</v>
      </c>
      <c r="Q713" s="40" t="n">
        <v>2.3445</v>
      </c>
      <c r="R713" s="40" t="n">
        <v>2.432</v>
      </c>
      <c r="S713" s="40" t="n">
        <v>2.1545</v>
      </c>
      <c r="T713" s="38" t="s">
        <v>233</v>
      </c>
      <c r="V713" s="41" t="n">
        <f aca="false">I713-$H713</f>
        <v>0.0299999999999998</v>
      </c>
      <c r="W713" s="41" t="n">
        <f aca="false">J713-$H713</f>
        <v>-0.1375</v>
      </c>
      <c r="X713" s="41" t="n">
        <f aca="false">K713-$H713</f>
        <v>-0.2175</v>
      </c>
      <c r="Y713" s="41" t="n">
        <f aca="false">L713-$H713</f>
        <v>-0.285</v>
      </c>
      <c r="Z713" s="41" t="n">
        <f aca="false">M713-$H713</f>
        <v>-0.115</v>
      </c>
      <c r="AA713" s="41" t="n">
        <f aca="false">N713-$H713</f>
        <v>0.00499999999999989</v>
      </c>
      <c r="AB713" s="41" t="n">
        <f aca="false">O713-$H713</f>
        <v>0.0362499999999999</v>
      </c>
      <c r="AC713" s="41" t="n">
        <f aca="false">P713-$H713</f>
        <v>-0.315</v>
      </c>
      <c r="AD713" s="41" t="n">
        <f aca="false">Q713-$H713</f>
        <v>0.1075</v>
      </c>
      <c r="AE713" s="41" t="n">
        <f aca="false">R713-$H713</f>
        <v>0.195</v>
      </c>
      <c r="AF713" s="41" t="n">
        <f aca="false">S713-$H713</f>
        <v>-0.0825</v>
      </c>
      <c r="AG713" s="41"/>
    </row>
    <row r="714" customFormat="false" ht="12.75" hidden="false" customHeight="false" outlineLevel="0" collapsed="false">
      <c r="A714" s="39" t="n">
        <v>36333</v>
      </c>
      <c r="B714" s="40" t="s">
        <v>186</v>
      </c>
      <c r="C714" s="40" t="n">
        <f aca="false">IF(SWAPFIXED="FIXED",D714,D714-E714)</f>
        <v>0.0324999999999998</v>
      </c>
      <c r="D714" s="40" t="n">
        <f aca="false">VLOOKUP($A714,SWAPLOOK,HLOOKUP(D$2,SWAPLOOK,2,FALSE()),FALSE())</f>
        <v>2.2705</v>
      </c>
      <c r="E714" s="40" t="n">
        <f aca="false">VLOOKUP($A714,SWAPLOOK,HLOOKUP(E$2,SWAPLOOK,2,FALSE()),FALSE())</f>
        <v>2.238</v>
      </c>
      <c r="F714" s="40"/>
      <c r="G714" s="40"/>
      <c r="H714" s="40" t="n">
        <v>2.238</v>
      </c>
      <c r="I714" s="40" t="n">
        <v>2.2755</v>
      </c>
      <c r="J714" s="40" t="n">
        <v>2.10675</v>
      </c>
      <c r="K714" s="40" t="n">
        <v>2.00925</v>
      </c>
      <c r="L714" s="40" t="n">
        <v>1.948</v>
      </c>
      <c r="M714" s="40" t="n">
        <v>2.1205</v>
      </c>
      <c r="N714" s="40" t="n">
        <v>2.243</v>
      </c>
      <c r="O714" s="40" t="n">
        <v>2.2705</v>
      </c>
      <c r="P714" s="40" t="n">
        <v>1.916</v>
      </c>
      <c r="Q714" s="40" t="n">
        <v>2.348</v>
      </c>
      <c r="R714" s="40" t="n">
        <v>2.433</v>
      </c>
      <c r="S714" s="40" t="n">
        <v>2.158</v>
      </c>
      <c r="T714" s="38" t="s">
        <v>233</v>
      </c>
      <c r="V714" s="41" t="n">
        <f aca="false">I714-$H714</f>
        <v>0.0374999999999996</v>
      </c>
      <c r="W714" s="41" t="n">
        <f aca="false">J714-$H714</f>
        <v>-0.13125</v>
      </c>
      <c r="X714" s="41" t="n">
        <f aca="false">K714-$H714</f>
        <v>-0.22875</v>
      </c>
      <c r="Y714" s="41" t="n">
        <f aca="false">L714-$H714</f>
        <v>-0.29</v>
      </c>
      <c r="Z714" s="41" t="n">
        <f aca="false">M714-$H714</f>
        <v>-0.1175</v>
      </c>
      <c r="AA714" s="41" t="n">
        <f aca="false">N714-$H714</f>
        <v>0.00499999999999989</v>
      </c>
      <c r="AB714" s="41" t="n">
        <f aca="false">O714-$H714</f>
        <v>0.0324999999999998</v>
      </c>
      <c r="AC714" s="41" t="n">
        <f aca="false">P714-$H714</f>
        <v>-0.322</v>
      </c>
      <c r="AD714" s="41" t="n">
        <f aca="false">Q714-$H714</f>
        <v>0.11</v>
      </c>
      <c r="AE714" s="41" t="n">
        <f aca="false">R714-$H714</f>
        <v>0.195</v>
      </c>
      <c r="AF714" s="41" t="n">
        <f aca="false">S714-$H714</f>
        <v>-0.0800000000000001</v>
      </c>
      <c r="AG714" s="41"/>
    </row>
    <row r="715" customFormat="false" ht="12.75" hidden="false" customHeight="false" outlineLevel="0" collapsed="false">
      <c r="A715" s="39" t="n">
        <v>36334</v>
      </c>
      <c r="B715" s="40" t="s">
        <v>186</v>
      </c>
      <c r="C715" s="40" t="n">
        <f aca="false">IF(SWAPFIXED="FIXED",D715,D715-E715)</f>
        <v>0.03125</v>
      </c>
      <c r="D715" s="40" t="n">
        <f aca="false">VLOOKUP($A715,SWAPLOOK,HLOOKUP(D$2,SWAPLOOK,2,FALSE()),FALSE())</f>
        <v>2.29525</v>
      </c>
      <c r="E715" s="40" t="n">
        <f aca="false">VLOOKUP($A715,SWAPLOOK,HLOOKUP(E$2,SWAPLOOK,2,FALSE()),FALSE())</f>
        <v>2.264</v>
      </c>
      <c r="F715" s="40"/>
      <c r="G715" s="40"/>
      <c r="H715" s="40" t="n">
        <v>2.264</v>
      </c>
      <c r="I715" s="40" t="n">
        <v>2.3015</v>
      </c>
      <c r="J715" s="40" t="n">
        <v>2.1315</v>
      </c>
      <c r="K715" s="40" t="n">
        <v>2.0165</v>
      </c>
      <c r="L715" s="40" t="n">
        <v>1.9615</v>
      </c>
      <c r="M715" s="40" t="n">
        <v>2.1465</v>
      </c>
      <c r="N715" s="40" t="n">
        <v>2.269</v>
      </c>
      <c r="O715" s="40" t="n">
        <v>2.29525</v>
      </c>
      <c r="P715" s="40" t="n">
        <v>1.919</v>
      </c>
      <c r="Q715" s="40" t="n">
        <v>2.374</v>
      </c>
      <c r="R715" s="40" t="n">
        <v>2.464</v>
      </c>
      <c r="S715" s="40" t="n">
        <v>2.184</v>
      </c>
      <c r="T715" s="38" t="s">
        <v>233</v>
      </c>
      <c r="V715" s="41" t="n">
        <f aca="false">I715-$H715</f>
        <v>0.0375000000000001</v>
      </c>
      <c r="W715" s="41" t="n">
        <f aca="false">J715-$H715</f>
        <v>-0.1325</v>
      </c>
      <c r="X715" s="41" t="n">
        <f aca="false">K715-$H715</f>
        <v>-0.2475</v>
      </c>
      <c r="Y715" s="41" t="n">
        <f aca="false">L715-$H715</f>
        <v>-0.3025</v>
      </c>
      <c r="Z715" s="41" t="n">
        <f aca="false">M715-$H715</f>
        <v>-0.1175</v>
      </c>
      <c r="AA715" s="41" t="n">
        <f aca="false">N715-$H715</f>
        <v>0.00499999999999989</v>
      </c>
      <c r="AB715" s="41" t="n">
        <f aca="false">O715-$H715</f>
        <v>0.03125</v>
      </c>
      <c r="AC715" s="41" t="n">
        <f aca="false">P715-$H715</f>
        <v>-0.345</v>
      </c>
      <c r="AD715" s="41" t="n">
        <f aca="false">Q715-$H715</f>
        <v>0.11</v>
      </c>
      <c r="AE715" s="41" t="n">
        <f aca="false">R715-$H715</f>
        <v>0.2</v>
      </c>
      <c r="AF715" s="41" t="n">
        <f aca="false">S715-$H715</f>
        <v>-0.0800000000000001</v>
      </c>
      <c r="AG715" s="41"/>
    </row>
    <row r="716" customFormat="false" ht="12.75" hidden="false" customHeight="false" outlineLevel="0" collapsed="false">
      <c r="A716" s="39" t="n">
        <v>36335</v>
      </c>
      <c r="B716" s="40" t="s">
        <v>186</v>
      </c>
      <c r="C716" s="40" t="n">
        <f aca="false">IF(SWAPFIXED="FIXED",D716,D716-E716)</f>
        <v>0.0274999999999999</v>
      </c>
      <c r="D716" s="40" t="n">
        <f aca="false">VLOOKUP($A716,SWAPLOOK,HLOOKUP(D$2,SWAPLOOK,2,FALSE()),FALSE())</f>
        <v>2.3225</v>
      </c>
      <c r="E716" s="40" t="n">
        <f aca="false">VLOOKUP($A716,SWAPLOOK,HLOOKUP(E$2,SWAPLOOK,2,FALSE()),FALSE())</f>
        <v>2.295</v>
      </c>
      <c r="F716" s="40"/>
      <c r="G716" s="40"/>
      <c r="H716" s="40" t="n">
        <v>2.295</v>
      </c>
      <c r="I716" s="40" t="n">
        <v>2.33</v>
      </c>
      <c r="J716" s="40" t="n">
        <v>2.16125</v>
      </c>
      <c r="K716" s="40" t="n">
        <v>2.04</v>
      </c>
      <c r="L716" s="40" t="n">
        <v>1.9925</v>
      </c>
      <c r="M716" s="40" t="n">
        <v>2.175</v>
      </c>
      <c r="N716" s="40" t="n">
        <v>2.3</v>
      </c>
      <c r="O716" s="40" t="n">
        <v>2.3225</v>
      </c>
      <c r="P716" s="40" t="n">
        <v>1.935</v>
      </c>
      <c r="Q716" s="40" t="n">
        <v>2.405</v>
      </c>
      <c r="R716" s="40" t="n">
        <v>2.4925</v>
      </c>
      <c r="S716" s="40" t="n">
        <v>2.215</v>
      </c>
      <c r="T716" s="38" t="s">
        <v>233</v>
      </c>
      <c r="V716" s="41" t="n">
        <f aca="false">I716-$H716</f>
        <v>0.0350000000000001</v>
      </c>
      <c r="W716" s="41" t="n">
        <f aca="false">J716-$H716</f>
        <v>-0.13375</v>
      </c>
      <c r="X716" s="41" t="n">
        <f aca="false">K716-$H716</f>
        <v>-0.255</v>
      </c>
      <c r="Y716" s="41" t="n">
        <f aca="false">L716-$H716</f>
        <v>-0.3025</v>
      </c>
      <c r="Z716" s="41" t="n">
        <f aca="false">M716-$H716</f>
        <v>-0.12</v>
      </c>
      <c r="AA716" s="41" t="n">
        <f aca="false">N716-$H716</f>
        <v>0.00499999999999989</v>
      </c>
      <c r="AB716" s="41" t="n">
        <f aca="false">O716-$H716</f>
        <v>0.0274999999999999</v>
      </c>
      <c r="AC716" s="41" t="n">
        <f aca="false">P716-$H716</f>
        <v>-0.36</v>
      </c>
      <c r="AD716" s="41" t="n">
        <f aca="false">Q716-$H716</f>
        <v>0.11</v>
      </c>
      <c r="AE716" s="41" t="n">
        <f aca="false">R716-$H716</f>
        <v>0.1975</v>
      </c>
      <c r="AF716" s="41" t="n">
        <f aca="false">S716-$H716</f>
        <v>-0.0800000000000001</v>
      </c>
      <c r="AG716" s="41"/>
    </row>
    <row r="717" customFormat="false" ht="12.75" hidden="false" customHeight="false" outlineLevel="0" collapsed="false">
      <c r="A717" s="39" t="n">
        <v>36336</v>
      </c>
      <c r="B717" s="40" t="s">
        <v>186</v>
      </c>
      <c r="C717" s="40" t="n">
        <f aca="false">IF(SWAPFIXED="FIXED",D717,D717-E717)</f>
        <v>0.0487500000000001</v>
      </c>
      <c r="D717" s="40" t="n">
        <f aca="false">VLOOKUP($A717,SWAPLOOK,HLOOKUP(D$2,SWAPLOOK,2,FALSE()),FALSE())</f>
        <v>2.30675</v>
      </c>
      <c r="E717" s="40" t="n">
        <f aca="false">VLOOKUP($A717,SWAPLOOK,HLOOKUP(E$2,SWAPLOOK,2,FALSE()),FALSE())</f>
        <v>2.258</v>
      </c>
      <c r="F717" s="40"/>
      <c r="G717" s="40"/>
      <c r="H717" s="40" t="n">
        <v>2.258</v>
      </c>
      <c r="I717" s="40" t="n">
        <v>2.2905</v>
      </c>
      <c r="J717" s="40" t="n">
        <v>2.1455</v>
      </c>
      <c r="K717" s="40" t="n">
        <v>2.023</v>
      </c>
      <c r="L717" s="40" t="n">
        <v>1.9705</v>
      </c>
      <c r="M717" s="40" t="n">
        <v>2.1405</v>
      </c>
      <c r="N717" s="40" t="n">
        <v>2.2605</v>
      </c>
      <c r="O717" s="40" t="n">
        <v>2.30675</v>
      </c>
      <c r="P717" s="40" t="n">
        <v>1.925</v>
      </c>
      <c r="Q717" s="40" t="n">
        <v>2.363</v>
      </c>
      <c r="R717" s="40" t="n">
        <v>2.4555</v>
      </c>
      <c r="S717" s="40" t="n">
        <v>2.183</v>
      </c>
      <c r="T717" s="38" t="s">
        <v>233</v>
      </c>
      <c r="V717" s="41" t="n">
        <f aca="false">I717-$H717</f>
        <v>0.0325000000000002</v>
      </c>
      <c r="W717" s="41" t="n">
        <f aca="false">J717-$H717</f>
        <v>-0.1125</v>
      </c>
      <c r="X717" s="41" t="n">
        <f aca="false">K717-$H717</f>
        <v>-0.235</v>
      </c>
      <c r="Y717" s="41" t="n">
        <f aca="false">L717-$H717</f>
        <v>-0.2875</v>
      </c>
      <c r="Z717" s="41" t="n">
        <f aca="false">M717-$H717</f>
        <v>-0.1175</v>
      </c>
      <c r="AA717" s="41" t="n">
        <f aca="false">N717-$H717</f>
        <v>0.00249999999999995</v>
      </c>
      <c r="AB717" s="41" t="n">
        <f aca="false">O717-$H717</f>
        <v>0.0487500000000001</v>
      </c>
      <c r="AC717" s="41" t="n">
        <f aca="false">P717-$H717</f>
        <v>-0.333</v>
      </c>
      <c r="AD717" s="41" t="n">
        <f aca="false">Q717-$H717</f>
        <v>0.105</v>
      </c>
      <c r="AE717" s="41" t="n">
        <f aca="false">R717-$H717</f>
        <v>0.1975</v>
      </c>
      <c r="AF717" s="41" t="n">
        <f aca="false">S717-$H717</f>
        <v>-0.0750000000000002</v>
      </c>
      <c r="AG717" s="41"/>
    </row>
    <row r="718" customFormat="false" ht="12.75" hidden="false" customHeight="false" outlineLevel="0" collapsed="false">
      <c r="A718" s="39" t="n">
        <v>36339</v>
      </c>
      <c r="B718" s="40" t="s">
        <v>186</v>
      </c>
      <c r="C718" s="40" t="n">
        <f aca="false">IF(SWAPFIXED="FIXED",D718,D718-E718)</f>
        <v>0.0950000000000002</v>
      </c>
      <c r="D718" s="40" t="n">
        <f aca="false">VLOOKUP($A718,SWAPLOOK,HLOOKUP(D$2,SWAPLOOK,2,FALSE()),FALSE())</f>
        <v>2.357</v>
      </c>
      <c r="E718" s="40" t="n">
        <f aca="false">VLOOKUP($A718,SWAPLOOK,HLOOKUP(E$2,SWAPLOOK,2,FALSE()),FALSE())</f>
        <v>2.262</v>
      </c>
      <c r="F718" s="40"/>
      <c r="G718" s="40" t="n">
        <v>1</v>
      </c>
      <c r="H718" s="40" t="n">
        <v>2.262</v>
      </c>
      <c r="I718" s="40" t="n">
        <v>2.2995</v>
      </c>
      <c r="J718" s="40" t="n">
        <v>2.167</v>
      </c>
      <c r="K718" s="40" t="n">
        <v>2.047</v>
      </c>
      <c r="L718" s="40" t="n">
        <v>1.987</v>
      </c>
      <c r="M718" s="40" t="n">
        <v>2.1545</v>
      </c>
      <c r="N718" s="40" t="n">
        <v>2.267</v>
      </c>
      <c r="O718" s="40" t="n">
        <v>2.357</v>
      </c>
      <c r="P718" s="40" t="n">
        <v>1.9325</v>
      </c>
      <c r="Q718" s="40" t="n">
        <v>2.372</v>
      </c>
      <c r="R718" s="40" t="n">
        <v>2.472</v>
      </c>
      <c r="S718" s="40" t="n">
        <v>2.192</v>
      </c>
      <c r="T718" s="38" t="s">
        <v>233</v>
      </c>
      <c r="V718" s="41" t="n">
        <f aca="false">I718-$H718</f>
        <v>0.0375000000000001</v>
      </c>
      <c r="W718" s="41" t="n">
        <f aca="false">J718-$H718</f>
        <v>-0.0950000000000002</v>
      </c>
      <c r="X718" s="41" t="n">
        <f aca="false">K718-$H718</f>
        <v>-0.215</v>
      </c>
      <c r="Y718" s="41" t="n">
        <f aca="false">L718-$H718</f>
        <v>-0.275</v>
      </c>
      <c r="Z718" s="41" t="n">
        <f aca="false">M718-$H718</f>
        <v>-0.1075</v>
      </c>
      <c r="AA718" s="41" t="n">
        <f aca="false">N718-$H718</f>
        <v>0.00499999999999989</v>
      </c>
      <c r="AB718" s="41" t="n">
        <f aca="false">O718-$H718</f>
        <v>0.0950000000000002</v>
      </c>
      <c r="AC718" s="41" t="n">
        <f aca="false">P718-$H718</f>
        <v>-0.3295</v>
      </c>
      <c r="AD718" s="41" t="n">
        <f aca="false">Q718-$H718</f>
        <v>0.11</v>
      </c>
      <c r="AE718" s="41" t="n">
        <f aca="false">R718-$H718</f>
        <v>0.21</v>
      </c>
      <c r="AF718" s="41" t="n">
        <f aca="false">S718-$H718</f>
        <v>-0.0699999999999998</v>
      </c>
      <c r="AG718" s="41"/>
    </row>
    <row r="719" customFormat="false" ht="12.75" hidden="false" customHeight="false" outlineLevel="0" collapsed="false">
      <c r="A719" s="39" t="n">
        <v>36340</v>
      </c>
      <c r="B719" s="40" t="s">
        <v>187</v>
      </c>
      <c r="C719" s="40" t="n">
        <f aca="false">IF(SWAPFIXED="FIXED",D719,D719-E719)</f>
        <v>0.128</v>
      </c>
      <c r="D719" s="40" t="n">
        <f aca="false">VLOOKUP($A719,SWAPLOOK,HLOOKUP(D$2,SWAPLOOK,2,FALSE()),FALSE())</f>
        <v>2.528</v>
      </c>
      <c r="E719" s="40" t="n">
        <f aca="false">VLOOKUP($A719,SWAPLOOK,HLOOKUP(E$2,SWAPLOOK,2,FALSE()),FALSE())</f>
        <v>2.4</v>
      </c>
      <c r="F719" s="40"/>
      <c r="G719" s="40"/>
      <c r="H719" s="40" t="n">
        <v>2.4</v>
      </c>
      <c r="I719" s="40" t="n">
        <v>2.45</v>
      </c>
      <c r="J719" s="40" t="n">
        <v>2.328</v>
      </c>
      <c r="K719" s="40" t="n">
        <v>2.198</v>
      </c>
      <c r="L719" s="40" t="n">
        <v>2.128</v>
      </c>
      <c r="M719" s="40" t="n">
        <v>2.32</v>
      </c>
      <c r="N719" s="40" t="n">
        <v>2.42</v>
      </c>
      <c r="O719" s="40" t="n">
        <v>2.528</v>
      </c>
      <c r="P719" s="40" t="n">
        <v>2.0705</v>
      </c>
      <c r="Q719" s="40" t="n">
        <v>2.53</v>
      </c>
      <c r="R719" s="40" t="n">
        <v>2.64</v>
      </c>
      <c r="S719" s="40" t="n">
        <v>2.368</v>
      </c>
      <c r="T719" s="38" t="s">
        <v>233</v>
      </c>
      <c r="V719" s="41" t="n">
        <f aca="false">I719-$H719</f>
        <v>0.0500000000000003</v>
      </c>
      <c r="W719" s="41" t="n">
        <f aca="false">J719-$H719</f>
        <v>-0.0720000000000001</v>
      </c>
      <c r="X719" s="41" t="n">
        <f aca="false">K719-$H719</f>
        <v>-0.202</v>
      </c>
      <c r="Y719" s="41" t="n">
        <f aca="false">L719-$H719</f>
        <v>-0.272</v>
      </c>
      <c r="Z719" s="41" t="n">
        <f aca="false">M719-$H719</f>
        <v>-0.0800000000000001</v>
      </c>
      <c r="AA719" s="41" t="n">
        <f aca="false">N719-$H719</f>
        <v>0.02</v>
      </c>
      <c r="AB719" s="41" t="n">
        <f aca="false">O719-$H719</f>
        <v>0.128</v>
      </c>
      <c r="AC719" s="41" t="n">
        <f aca="false">P719-$H719</f>
        <v>-0.3295</v>
      </c>
      <c r="AD719" s="41" t="n">
        <f aca="false">Q719-$H719</f>
        <v>0.13</v>
      </c>
      <c r="AE719" s="41" t="n">
        <f aca="false">R719-$H719</f>
        <v>0.24</v>
      </c>
      <c r="AF719" s="41" t="n">
        <f aca="false">S719-$H719</f>
        <v>-0.032</v>
      </c>
      <c r="AG719" s="41"/>
    </row>
    <row r="720" customFormat="false" ht="12.75" hidden="false" customHeight="false" outlineLevel="0" collapsed="false">
      <c r="A720" s="39" t="n">
        <v>36341</v>
      </c>
      <c r="B720" s="40" t="s">
        <v>187</v>
      </c>
      <c r="C720" s="40" t="n">
        <f aca="false">IF(SWAPFIXED="FIXED",D720,D720-E720)</f>
        <v>0.128</v>
      </c>
      <c r="D720" s="40" t="n">
        <f aca="false">VLOOKUP($A720,SWAPLOOK,HLOOKUP(D$2,SWAPLOOK,2,FALSE()),FALSE())</f>
        <v>2.522</v>
      </c>
      <c r="E720" s="40" t="n">
        <f aca="false">VLOOKUP($A720,SWAPLOOK,HLOOKUP(E$2,SWAPLOOK,2,FALSE()),FALSE())</f>
        <v>2.394</v>
      </c>
      <c r="F720" s="40"/>
      <c r="G720" s="40"/>
      <c r="H720" s="40" t="n">
        <v>2.394</v>
      </c>
      <c r="I720" s="40" t="n">
        <v>2.444</v>
      </c>
      <c r="J720" s="40" t="n">
        <v>2.322</v>
      </c>
      <c r="K720" s="40" t="n">
        <v>2.192</v>
      </c>
      <c r="L720" s="40" t="n">
        <v>2.122</v>
      </c>
      <c r="M720" s="40" t="n">
        <v>2.314</v>
      </c>
      <c r="N720" s="40" t="n">
        <v>2.414</v>
      </c>
      <c r="O720" s="40" t="n">
        <v>2.522</v>
      </c>
      <c r="P720" s="40" t="n">
        <v>2.0645</v>
      </c>
      <c r="Q720" s="40" t="n">
        <v>2.524</v>
      </c>
      <c r="R720" s="40" t="n">
        <v>2.634</v>
      </c>
      <c r="S720" s="40" t="n">
        <v>2.362</v>
      </c>
      <c r="T720" s="38" t="s">
        <v>233</v>
      </c>
      <c r="V720" s="41" t="n">
        <f aca="false">I720-$H720</f>
        <v>0.0500000000000003</v>
      </c>
      <c r="W720" s="41" t="n">
        <f aca="false">J720-$H720</f>
        <v>-0.0720000000000001</v>
      </c>
      <c r="X720" s="41" t="n">
        <f aca="false">K720-$H720</f>
        <v>-0.202</v>
      </c>
      <c r="Y720" s="41" t="n">
        <f aca="false">L720-$H720</f>
        <v>-0.272</v>
      </c>
      <c r="Z720" s="41" t="n">
        <f aca="false">M720-$H720</f>
        <v>-0.0799999999999996</v>
      </c>
      <c r="AA720" s="41" t="n">
        <f aca="false">N720-$H720</f>
        <v>0.02</v>
      </c>
      <c r="AB720" s="41" t="n">
        <f aca="false">O720-$H720</f>
        <v>0.128</v>
      </c>
      <c r="AC720" s="41" t="n">
        <f aca="false">P720-$H720</f>
        <v>-0.3295</v>
      </c>
      <c r="AD720" s="41" t="n">
        <f aca="false">Q720-$H720</f>
        <v>0.13</v>
      </c>
      <c r="AE720" s="41" t="n">
        <f aca="false">R720-$H720</f>
        <v>0.24</v>
      </c>
      <c r="AF720" s="41" t="n">
        <f aca="false">S720-$H720</f>
        <v>-0.032</v>
      </c>
      <c r="AG720" s="41"/>
    </row>
    <row r="721" customFormat="false" ht="12.75" hidden="false" customHeight="false" outlineLevel="0" collapsed="false">
      <c r="A721" s="39" t="n">
        <v>36342</v>
      </c>
      <c r="B721" s="40" t="s">
        <v>187</v>
      </c>
      <c r="C721" s="40" t="n">
        <f aca="false">IF(SWAPFIXED="FIXED",D721,D721-E721)</f>
        <v>0.128</v>
      </c>
      <c r="D721" s="40" t="n">
        <f aca="false">VLOOKUP($A721,SWAPLOOK,HLOOKUP(D$2,SWAPLOOK,2,FALSE()),FALSE())</f>
        <v>2.437</v>
      </c>
      <c r="E721" s="40" t="n">
        <f aca="false">VLOOKUP($A721,SWAPLOOK,HLOOKUP(E$2,SWAPLOOK,2,FALSE()),FALSE())</f>
        <v>2.309</v>
      </c>
      <c r="F721" s="40"/>
      <c r="G721" s="40"/>
      <c r="H721" s="40" t="n">
        <v>2.309</v>
      </c>
      <c r="I721" s="40" t="n">
        <v>2.359</v>
      </c>
      <c r="J721" s="40" t="n">
        <v>2.237</v>
      </c>
      <c r="K721" s="40" t="n">
        <v>2.107</v>
      </c>
      <c r="L721" s="40" t="n">
        <v>2.037</v>
      </c>
      <c r="M721" s="40" t="n">
        <v>2.229</v>
      </c>
      <c r="N721" s="40" t="n">
        <v>2.3365</v>
      </c>
      <c r="O721" s="40" t="n">
        <v>2.437</v>
      </c>
      <c r="P721" s="40" t="n">
        <v>1.9795</v>
      </c>
      <c r="Q721" s="40" t="n">
        <v>2.439</v>
      </c>
      <c r="R721" s="40" t="n">
        <v>2.559</v>
      </c>
      <c r="S721" s="40" t="n">
        <v>2.277</v>
      </c>
      <c r="T721" s="38" t="s">
        <v>233</v>
      </c>
      <c r="V721" s="41" t="n">
        <f aca="false">I721-$H721</f>
        <v>0.0500000000000003</v>
      </c>
      <c r="W721" s="41" t="n">
        <f aca="false">J721-$H721</f>
        <v>-0.0720000000000001</v>
      </c>
      <c r="X721" s="41" t="n">
        <f aca="false">K721-$H721</f>
        <v>-0.202</v>
      </c>
      <c r="Y721" s="41" t="n">
        <f aca="false">L721-$H721</f>
        <v>-0.272</v>
      </c>
      <c r="Z721" s="41" t="n">
        <f aca="false">M721-$H721</f>
        <v>-0.0799999999999996</v>
      </c>
      <c r="AA721" s="41" t="n">
        <f aca="false">N721-$H721</f>
        <v>0.0274999999999999</v>
      </c>
      <c r="AB721" s="41" t="n">
        <f aca="false">O721-$H721</f>
        <v>0.128</v>
      </c>
      <c r="AC721" s="41" t="n">
        <f aca="false">P721-$H721</f>
        <v>-0.3295</v>
      </c>
      <c r="AD721" s="41" t="n">
        <f aca="false">Q721-$H721</f>
        <v>0.13</v>
      </c>
      <c r="AE721" s="41" t="n">
        <f aca="false">R721-$H721</f>
        <v>0.25</v>
      </c>
      <c r="AF721" s="41" t="n">
        <f aca="false">S721-$H721</f>
        <v>-0.032</v>
      </c>
      <c r="AG721" s="41"/>
    </row>
    <row r="722" customFormat="false" ht="12.75" hidden="false" customHeight="false" outlineLevel="0" collapsed="false">
      <c r="A722" s="39" t="n">
        <v>36343</v>
      </c>
      <c r="B722" s="40" t="s">
        <v>187</v>
      </c>
      <c r="C722" s="40" t="n">
        <f aca="false">IF(SWAPFIXED="FIXED",D722,D722-E722)</f>
        <v>0.1425</v>
      </c>
      <c r="D722" s="40" t="n">
        <f aca="false">VLOOKUP($A722,SWAPLOOK,HLOOKUP(D$2,SWAPLOOK,2,FALSE()),FALSE())</f>
        <v>2.4295</v>
      </c>
      <c r="E722" s="40" t="n">
        <f aca="false">VLOOKUP($A722,SWAPLOOK,HLOOKUP(E$2,SWAPLOOK,2,FALSE()),FALSE())</f>
        <v>2.287</v>
      </c>
      <c r="F722" s="40"/>
      <c r="G722" s="40"/>
      <c r="H722" s="40" t="n">
        <v>2.287</v>
      </c>
      <c r="I722" s="40" t="n">
        <v>2.3245</v>
      </c>
      <c r="J722" s="40" t="n">
        <v>2.17825</v>
      </c>
      <c r="K722" s="40" t="n">
        <v>2.077</v>
      </c>
      <c r="L722" s="40" t="n">
        <v>2.002</v>
      </c>
      <c r="M722" s="40" t="n">
        <v>2.1795</v>
      </c>
      <c r="N722" s="40" t="n">
        <v>2.2995</v>
      </c>
      <c r="O722" s="40" t="n">
        <v>2.4295</v>
      </c>
      <c r="P722" s="40" t="n">
        <v>2.022</v>
      </c>
      <c r="Q722" s="40" t="n">
        <v>2.4045</v>
      </c>
      <c r="R722" s="40" t="n">
        <v>2.512</v>
      </c>
      <c r="S722" s="40" t="n">
        <v>2.227</v>
      </c>
      <c r="T722" s="38" t="s">
        <v>233</v>
      </c>
      <c r="V722" s="41" t="n">
        <f aca="false">I722-$H722</f>
        <v>0.0375000000000001</v>
      </c>
      <c r="W722" s="41" t="n">
        <f aca="false">J722-$H722</f>
        <v>-0.10875</v>
      </c>
      <c r="X722" s="41" t="n">
        <f aca="false">K722-$H722</f>
        <v>-0.21</v>
      </c>
      <c r="Y722" s="41" t="n">
        <f aca="false">L722-$H722</f>
        <v>-0.285</v>
      </c>
      <c r="Z722" s="41" t="n">
        <f aca="false">M722-$H722</f>
        <v>-0.1075</v>
      </c>
      <c r="AA722" s="41" t="n">
        <f aca="false">N722-$H722</f>
        <v>0.0125000000000002</v>
      </c>
      <c r="AB722" s="41" t="n">
        <f aca="false">O722-$H722</f>
        <v>0.1425</v>
      </c>
      <c r="AC722" s="41" t="n">
        <f aca="false">P722-$H722</f>
        <v>-0.265</v>
      </c>
      <c r="AD722" s="41" t="n">
        <f aca="false">Q722-$H722</f>
        <v>0.1175</v>
      </c>
      <c r="AE722" s="41" t="n">
        <f aca="false">R722-$H722</f>
        <v>0.225</v>
      </c>
      <c r="AF722" s="41" t="n">
        <f aca="false">S722-$H722</f>
        <v>-0.0600000000000001</v>
      </c>
      <c r="AG722" s="41"/>
    </row>
    <row r="723" customFormat="false" ht="12.75" hidden="false" customHeight="false" outlineLevel="0" collapsed="false">
      <c r="A723" s="39" t="n">
        <v>36347</v>
      </c>
      <c r="B723" s="40" t="s">
        <v>187</v>
      </c>
      <c r="C723" s="40" t="n">
        <f aca="false">IF(SWAPFIXED="FIXED",D723,D723-E723)</f>
        <v>0.15</v>
      </c>
      <c r="D723" s="40" t="n">
        <f aca="false">VLOOKUP($A723,SWAPLOOK,HLOOKUP(D$2,SWAPLOOK,2,FALSE()),FALSE())</f>
        <v>2.341</v>
      </c>
      <c r="E723" s="40" t="n">
        <f aca="false">VLOOKUP($A723,SWAPLOOK,HLOOKUP(E$2,SWAPLOOK,2,FALSE()),FALSE())</f>
        <v>2.191</v>
      </c>
      <c r="F723" s="40"/>
      <c r="G723" s="40"/>
      <c r="H723" s="40" t="n">
        <v>2.191</v>
      </c>
      <c r="I723" s="40" t="n">
        <v>2.2285</v>
      </c>
      <c r="J723" s="40" t="n">
        <v>2.091</v>
      </c>
      <c r="K723" s="40" t="n">
        <v>1.98725</v>
      </c>
      <c r="L723" s="40" t="n">
        <v>1.931</v>
      </c>
      <c r="M723" s="40" t="n">
        <v>2.0835</v>
      </c>
      <c r="N723" s="40" t="n">
        <v>2.2035</v>
      </c>
      <c r="O723" s="40" t="n">
        <v>2.341</v>
      </c>
      <c r="P723" s="40" t="n">
        <v>2.046</v>
      </c>
      <c r="Q723" s="40" t="n">
        <v>2.3085</v>
      </c>
      <c r="R723" s="40" t="n">
        <v>2.416</v>
      </c>
      <c r="S723" s="40" t="n">
        <v>2.1285</v>
      </c>
      <c r="T723" s="38" t="s">
        <v>233</v>
      </c>
      <c r="V723" s="41" t="n">
        <f aca="false">I723-$H723</f>
        <v>0.0375000000000001</v>
      </c>
      <c r="W723" s="41" t="n">
        <f aca="false">J723-$H723</f>
        <v>-0.0999999999999996</v>
      </c>
      <c r="X723" s="41" t="n">
        <f aca="false">K723-$H723</f>
        <v>-0.20375</v>
      </c>
      <c r="Y723" s="41" t="n">
        <f aca="false">L723-$H723</f>
        <v>-0.26</v>
      </c>
      <c r="Z723" s="41" t="n">
        <f aca="false">M723-$H723</f>
        <v>-0.1075</v>
      </c>
      <c r="AA723" s="41" t="n">
        <f aca="false">N723-$H723</f>
        <v>0.0125000000000002</v>
      </c>
      <c r="AB723" s="41" t="n">
        <f aca="false">O723-$H723</f>
        <v>0.15</v>
      </c>
      <c r="AC723" s="41" t="n">
        <f aca="false">P723-$H723</f>
        <v>-0.145</v>
      </c>
      <c r="AD723" s="41" t="n">
        <f aca="false">Q723-$H723</f>
        <v>0.1175</v>
      </c>
      <c r="AE723" s="41" t="n">
        <f aca="false">R723-$H723</f>
        <v>0.225</v>
      </c>
      <c r="AF723" s="41" t="n">
        <f aca="false">S723-$H723</f>
        <v>-0.0625</v>
      </c>
      <c r="AG723" s="41"/>
    </row>
    <row r="724" customFormat="false" ht="12.75" hidden="false" customHeight="false" outlineLevel="0" collapsed="false">
      <c r="A724" s="39" t="n">
        <v>36348</v>
      </c>
      <c r="B724" s="40" t="s">
        <v>187</v>
      </c>
      <c r="C724" s="40" t="n">
        <f aca="false">IF(SWAPFIXED="FIXED",D724,D724-E724)</f>
        <v>0.1975</v>
      </c>
      <c r="D724" s="40" t="n">
        <f aca="false">VLOOKUP($A724,SWAPLOOK,HLOOKUP(D$2,SWAPLOOK,2,FALSE()),FALSE())</f>
        <v>2.3385</v>
      </c>
      <c r="E724" s="40" t="n">
        <f aca="false">VLOOKUP($A724,SWAPLOOK,HLOOKUP(E$2,SWAPLOOK,2,FALSE()),FALSE())</f>
        <v>2.141</v>
      </c>
      <c r="F724" s="40"/>
      <c r="G724" s="40"/>
      <c r="H724" s="40" t="n">
        <v>2.141</v>
      </c>
      <c r="I724" s="40" t="n">
        <v>2.177</v>
      </c>
      <c r="J724" s="40" t="n">
        <v>2.0585</v>
      </c>
      <c r="K724" s="40" t="n">
        <v>1.956</v>
      </c>
      <c r="L724" s="40" t="n">
        <v>1.9035</v>
      </c>
      <c r="M724" s="40" t="n">
        <v>2.0445</v>
      </c>
      <c r="N724" s="40" t="n">
        <v>2.1585</v>
      </c>
      <c r="O724" s="40" t="n">
        <v>2.3385</v>
      </c>
      <c r="P724" s="40" t="n">
        <v>1.89</v>
      </c>
      <c r="Q724" s="40" t="n">
        <v>2.256</v>
      </c>
      <c r="R724" s="40" t="n">
        <v>2.3585</v>
      </c>
      <c r="S724" s="40" t="n">
        <v>2.091</v>
      </c>
      <c r="T724" s="38" t="s">
        <v>233</v>
      </c>
      <c r="V724" s="41" t="n">
        <f aca="false">I724-$H724</f>
        <v>0.036</v>
      </c>
      <c r="W724" s="41" t="n">
        <f aca="false">J724-$H724</f>
        <v>-0.0825</v>
      </c>
      <c r="X724" s="41" t="n">
        <f aca="false">K724-$H724</f>
        <v>-0.185</v>
      </c>
      <c r="Y724" s="41" t="n">
        <f aca="false">L724-$H724</f>
        <v>-0.2375</v>
      </c>
      <c r="Z724" s="41" t="n">
        <f aca="false">M724-$H724</f>
        <v>-0.0964999999999998</v>
      </c>
      <c r="AA724" s="41" t="n">
        <f aca="false">N724-$H724</f>
        <v>0.0175000000000001</v>
      </c>
      <c r="AB724" s="41" t="n">
        <f aca="false">O724-$H724</f>
        <v>0.1975</v>
      </c>
      <c r="AC724" s="41" t="n">
        <f aca="false">P724-$H724</f>
        <v>-0.251</v>
      </c>
      <c r="AD724" s="41" t="n">
        <f aca="false">Q724-$H724</f>
        <v>0.115</v>
      </c>
      <c r="AE724" s="41" t="n">
        <f aca="false">R724-$H724</f>
        <v>0.2175</v>
      </c>
      <c r="AF724" s="41" t="n">
        <f aca="false">S724-$H724</f>
        <v>-0.0499999999999998</v>
      </c>
      <c r="AG724" s="41"/>
    </row>
    <row r="725" customFormat="false" ht="12.75" hidden="false" customHeight="false" outlineLevel="0" collapsed="false">
      <c r="A725" s="39" t="n">
        <v>36349</v>
      </c>
      <c r="B725" s="40" t="s">
        <v>187</v>
      </c>
      <c r="C725" s="40" t="n">
        <f aca="false">IF(SWAPFIXED="FIXED",D725,D725-E725)</f>
        <v>0.1825</v>
      </c>
      <c r="D725" s="40" t="n">
        <f aca="false">VLOOKUP($A725,SWAPLOOK,HLOOKUP(D$2,SWAPLOOK,2,FALSE()),FALSE())</f>
        <v>2.3445</v>
      </c>
      <c r="E725" s="40" t="n">
        <f aca="false">VLOOKUP($A725,SWAPLOOK,HLOOKUP(E$2,SWAPLOOK,2,FALSE()),FALSE())</f>
        <v>2.162</v>
      </c>
      <c r="F725" s="40"/>
      <c r="G725" s="40"/>
      <c r="H725" s="40" t="n">
        <v>2.162</v>
      </c>
      <c r="I725" s="40" t="n">
        <v>2.198</v>
      </c>
      <c r="J725" s="40" t="n">
        <v>2.07575</v>
      </c>
      <c r="K725" s="40" t="n">
        <v>1.977</v>
      </c>
      <c r="L725" s="40" t="n">
        <v>1.92575</v>
      </c>
      <c r="M725" s="40" t="n">
        <v>2.062</v>
      </c>
      <c r="N725" s="40" t="n">
        <v>2.177</v>
      </c>
      <c r="O725" s="40" t="n">
        <v>2.3445</v>
      </c>
      <c r="P725" s="40" t="n">
        <v>1.887</v>
      </c>
      <c r="Q725" s="40" t="n">
        <v>2.282</v>
      </c>
      <c r="R725" s="40" t="n">
        <v>2.3845</v>
      </c>
      <c r="S725" s="40" t="n">
        <v>2.107</v>
      </c>
      <c r="T725" s="38" t="s">
        <v>233</v>
      </c>
      <c r="V725" s="41" t="n">
        <f aca="false">I725-$H725</f>
        <v>0.036</v>
      </c>
      <c r="W725" s="41" t="n">
        <f aca="false">J725-$H725</f>
        <v>-0.0862500000000002</v>
      </c>
      <c r="X725" s="41" t="n">
        <f aca="false">K725-$H725</f>
        <v>-0.185</v>
      </c>
      <c r="Y725" s="41" t="n">
        <f aca="false">L725-$H725</f>
        <v>-0.23625</v>
      </c>
      <c r="Z725" s="41" t="n">
        <f aca="false">M725-$H725</f>
        <v>-0.1</v>
      </c>
      <c r="AA725" s="41" t="n">
        <f aca="false">N725-$H725</f>
        <v>0.0150000000000001</v>
      </c>
      <c r="AB725" s="41" t="n">
        <f aca="false">O725-$H725</f>
        <v>0.1825</v>
      </c>
      <c r="AC725" s="41" t="n">
        <f aca="false">P725-$H725</f>
        <v>-0.275</v>
      </c>
      <c r="AD725" s="41" t="n">
        <f aca="false">Q725-$H725</f>
        <v>0.12</v>
      </c>
      <c r="AE725" s="41" t="n">
        <f aca="false">R725-$H725</f>
        <v>0.2225</v>
      </c>
      <c r="AF725" s="41" t="n">
        <f aca="false">S725-$H725</f>
        <v>-0.0550000000000002</v>
      </c>
      <c r="AG725" s="41"/>
    </row>
    <row r="726" customFormat="false" ht="12.75" hidden="false" customHeight="false" outlineLevel="0" collapsed="false">
      <c r="A726" s="39" t="n">
        <v>36350</v>
      </c>
      <c r="B726" s="40" t="s">
        <v>187</v>
      </c>
      <c r="C726" s="40" t="n">
        <f aca="false">IF(SWAPFIXED="FIXED",D726,D726-E726)</f>
        <v>0.2</v>
      </c>
      <c r="D726" s="40" t="n">
        <f aca="false">VLOOKUP($A726,SWAPLOOK,HLOOKUP(D$2,SWAPLOOK,2,FALSE()),FALSE())</f>
        <v>2.363</v>
      </c>
      <c r="E726" s="40" t="n">
        <f aca="false">VLOOKUP($A726,SWAPLOOK,HLOOKUP(E$2,SWAPLOOK,2,FALSE()),FALSE())</f>
        <v>2.163</v>
      </c>
      <c r="F726" s="40"/>
      <c r="G726" s="40"/>
      <c r="H726" s="40" t="n">
        <v>2.163</v>
      </c>
      <c r="I726" s="40" t="n">
        <v>2.199</v>
      </c>
      <c r="J726" s="40" t="n">
        <v>2.078</v>
      </c>
      <c r="K726" s="40" t="n">
        <v>1.9855</v>
      </c>
      <c r="L726" s="40" t="n">
        <v>1.9255</v>
      </c>
      <c r="M726" s="40" t="n">
        <v>2.063</v>
      </c>
      <c r="N726" s="40" t="n">
        <v>2.178</v>
      </c>
      <c r="O726" s="40" t="n">
        <v>2.363</v>
      </c>
      <c r="P726" s="40" t="n">
        <v>1.928</v>
      </c>
      <c r="Q726" s="40" t="n">
        <v>2.283</v>
      </c>
      <c r="R726" s="40" t="n">
        <v>2.3855</v>
      </c>
      <c r="S726" s="40" t="n">
        <v>2.108</v>
      </c>
      <c r="T726" s="38" t="s">
        <v>233</v>
      </c>
      <c r="V726" s="41" t="n">
        <f aca="false">I726-$H726</f>
        <v>0.036</v>
      </c>
      <c r="W726" s="41" t="n">
        <f aca="false">J726-$H726</f>
        <v>-0.085</v>
      </c>
      <c r="X726" s="41" t="n">
        <f aca="false">K726-$H726</f>
        <v>-0.1775</v>
      </c>
      <c r="Y726" s="41" t="n">
        <f aca="false">L726-$H726</f>
        <v>-0.2375</v>
      </c>
      <c r="Z726" s="41" t="n">
        <f aca="false">M726-$H726</f>
        <v>-0.1</v>
      </c>
      <c r="AA726" s="41" t="n">
        <f aca="false">N726-$H726</f>
        <v>0.0150000000000001</v>
      </c>
      <c r="AB726" s="41" t="n">
        <f aca="false">O726-$H726</f>
        <v>0.2</v>
      </c>
      <c r="AC726" s="41" t="n">
        <f aca="false">P726-$H726</f>
        <v>-0.235</v>
      </c>
      <c r="AD726" s="41" t="n">
        <f aca="false">Q726-$H726</f>
        <v>0.12</v>
      </c>
      <c r="AE726" s="41" t="n">
        <f aca="false">R726-$H726</f>
        <v>0.2225</v>
      </c>
      <c r="AF726" s="41" t="n">
        <f aca="false">S726-$H726</f>
        <v>-0.0549999999999997</v>
      </c>
      <c r="AG726" s="41"/>
    </row>
    <row r="727" customFormat="false" ht="12.75" hidden="false" customHeight="false" outlineLevel="0" collapsed="false">
      <c r="A727" s="39" t="n">
        <v>36353</v>
      </c>
      <c r="B727" s="40" t="s">
        <v>187</v>
      </c>
      <c r="C727" s="40" t="n">
        <f aca="false">IF(SWAPFIXED="FIXED",D727,D727-E727)</f>
        <v>0.205</v>
      </c>
      <c r="D727" s="40" t="n">
        <f aca="false">VLOOKUP($A727,SWAPLOOK,HLOOKUP(D$2,SWAPLOOK,2,FALSE()),FALSE())</f>
        <v>2.349</v>
      </c>
      <c r="E727" s="40" t="n">
        <f aca="false">VLOOKUP($A727,SWAPLOOK,HLOOKUP(E$2,SWAPLOOK,2,FALSE()),FALSE())</f>
        <v>2.144</v>
      </c>
      <c r="F727" s="40"/>
      <c r="G727" s="40"/>
      <c r="H727" s="40" t="n">
        <v>2.144</v>
      </c>
      <c r="I727" s="40" t="n">
        <v>2.18</v>
      </c>
      <c r="J727" s="40" t="n">
        <v>2.059</v>
      </c>
      <c r="K727" s="40" t="n">
        <v>1.96025</v>
      </c>
      <c r="L727" s="40" t="n">
        <v>1.91025</v>
      </c>
      <c r="M727" s="40" t="n">
        <v>2.049</v>
      </c>
      <c r="N727" s="40" t="n">
        <v>2.159</v>
      </c>
      <c r="O727" s="40" t="n">
        <v>2.349</v>
      </c>
      <c r="P727" s="40" t="n">
        <v>1.909</v>
      </c>
      <c r="Q727" s="40" t="n">
        <v>2.264</v>
      </c>
      <c r="R727" s="40" t="n">
        <v>2.369</v>
      </c>
      <c r="S727" s="40" t="n">
        <v>2.094</v>
      </c>
      <c r="T727" s="38" t="s">
        <v>233</v>
      </c>
      <c r="V727" s="41" t="n">
        <f aca="false">I727-$H727</f>
        <v>0.036</v>
      </c>
      <c r="W727" s="41" t="n">
        <f aca="false">J727-$H727</f>
        <v>-0.085</v>
      </c>
      <c r="X727" s="41" t="n">
        <f aca="false">K727-$H727</f>
        <v>-0.18375</v>
      </c>
      <c r="Y727" s="41" t="n">
        <f aca="false">L727-$H727</f>
        <v>-0.23375</v>
      </c>
      <c r="Z727" s="41" t="n">
        <f aca="false">M727-$H727</f>
        <v>-0.0950000000000002</v>
      </c>
      <c r="AA727" s="41" t="n">
        <f aca="false">N727-$H727</f>
        <v>0.0150000000000001</v>
      </c>
      <c r="AB727" s="41" t="n">
        <f aca="false">O727-$H727</f>
        <v>0.205</v>
      </c>
      <c r="AC727" s="41" t="n">
        <f aca="false">P727-$H727</f>
        <v>-0.235</v>
      </c>
      <c r="AD727" s="41" t="n">
        <f aca="false">Q727-$H727</f>
        <v>0.12</v>
      </c>
      <c r="AE727" s="41" t="n">
        <f aca="false">R727-$H727</f>
        <v>0.225</v>
      </c>
      <c r="AF727" s="41" t="n">
        <f aca="false">S727-$H727</f>
        <v>-0.0499999999999998</v>
      </c>
      <c r="AG727" s="41"/>
    </row>
    <row r="728" customFormat="false" ht="12.75" hidden="false" customHeight="false" outlineLevel="0" collapsed="false">
      <c r="A728" s="39" t="n">
        <v>36354</v>
      </c>
      <c r="B728" s="40" t="s">
        <v>187</v>
      </c>
      <c r="C728" s="40" t="n">
        <f aca="false">IF(SWAPFIXED="FIXED",D728,D728-E728)</f>
        <v>0.195</v>
      </c>
      <c r="D728" s="40" t="n">
        <f aca="false">VLOOKUP($A728,SWAPLOOK,HLOOKUP(D$2,SWAPLOOK,2,FALSE()),FALSE())</f>
        <v>2.371</v>
      </c>
      <c r="E728" s="40" t="n">
        <f aca="false">VLOOKUP($A728,SWAPLOOK,HLOOKUP(E$2,SWAPLOOK,2,FALSE()),FALSE())</f>
        <v>2.176</v>
      </c>
      <c r="F728" s="40"/>
      <c r="G728" s="40"/>
      <c r="H728" s="40" t="n">
        <v>2.176</v>
      </c>
      <c r="I728" s="40" t="n">
        <v>2.216</v>
      </c>
      <c r="J728" s="40" t="n">
        <v>2.0885</v>
      </c>
      <c r="K728" s="40" t="n">
        <v>1.98475</v>
      </c>
      <c r="L728" s="40" t="n">
        <v>1.93475</v>
      </c>
      <c r="M728" s="40" t="n">
        <v>2.0785</v>
      </c>
      <c r="N728" s="40" t="n">
        <v>2.191</v>
      </c>
      <c r="O728" s="40" t="n">
        <v>2.371</v>
      </c>
      <c r="P728" s="40" t="n">
        <v>1.946</v>
      </c>
      <c r="Q728" s="40" t="n">
        <v>2.296</v>
      </c>
      <c r="R728" s="40" t="n">
        <v>2.401</v>
      </c>
      <c r="S728" s="40" t="n">
        <v>2.121</v>
      </c>
      <c r="T728" s="38" t="s">
        <v>233</v>
      </c>
      <c r="V728" s="41" t="n">
        <f aca="false">I728-$H728</f>
        <v>0.04</v>
      </c>
      <c r="W728" s="41" t="n">
        <f aca="false">J728-$H728</f>
        <v>-0.0874999999999999</v>
      </c>
      <c r="X728" s="41" t="n">
        <f aca="false">K728-$H728</f>
        <v>-0.19125</v>
      </c>
      <c r="Y728" s="41" t="n">
        <f aca="false">L728-$H728</f>
        <v>-0.24125</v>
      </c>
      <c r="Z728" s="41" t="n">
        <f aca="false">M728-$H728</f>
        <v>-0.0975000000000001</v>
      </c>
      <c r="AA728" s="41" t="n">
        <f aca="false">N728-$H728</f>
        <v>0.0150000000000001</v>
      </c>
      <c r="AB728" s="41" t="n">
        <f aca="false">O728-$H728</f>
        <v>0.195</v>
      </c>
      <c r="AC728" s="41" t="n">
        <f aca="false">P728-$H728</f>
        <v>-0.23</v>
      </c>
      <c r="AD728" s="41" t="n">
        <f aca="false">Q728-$H728</f>
        <v>0.12</v>
      </c>
      <c r="AE728" s="41" t="n">
        <f aca="false">R728-$H728</f>
        <v>0.225</v>
      </c>
      <c r="AF728" s="41" t="n">
        <f aca="false">S728-$H728</f>
        <v>-0.0550000000000002</v>
      </c>
      <c r="AG728" s="41"/>
    </row>
    <row r="729" customFormat="false" ht="12.75" hidden="false" customHeight="false" outlineLevel="0" collapsed="false">
      <c r="A729" s="39" t="n">
        <v>36355</v>
      </c>
      <c r="B729" s="40" t="s">
        <v>187</v>
      </c>
      <c r="C729" s="40" t="n">
        <f aca="false">IF(SWAPFIXED="FIXED",D729,D729-E729)</f>
        <v>0.2</v>
      </c>
      <c r="D729" s="40" t="n">
        <f aca="false">VLOOKUP($A729,SWAPLOOK,HLOOKUP(D$2,SWAPLOOK,2,FALSE()),FALSE())</f>
        <v>2.346</v>
      </c>
      <c r="E729" s="40" t="n">
        <f aca="false">VLOOKUP($A729,SWAPLOOK,HLOOKUP(E$2,SWAPLOOK,2,FALSE()),FALSE())</f>
        <v>2.146</v>
      </c>
      <c r="F729" s="40"/>
      <c r="G729" s="40"/>
      <c r="H729" s="40" t="n">
        <v>2.146</v>
      </c>
      <c r="I729" s="40" t="n">
        <v>2.1885</v>
      </c>
      <c r="J729" s="40" t="n">
        <v>2.06225</v>
      </c>
      <c r="K729" s="40" t="n">
        <v>1.9685</v>
      </c>
      <c r="L729" s="40" t="n">
        <v>1.9185</v>
      </c>
      <c r="M729" s="40" t="n">
        <v>2.0485</v>
      </c>
      <c r="N729" s="40" t="n">
        <v>2.161</v>
      </c>
      <c r="O729" s="40" t="n">
        <v>2.346</v>
      </c>
      <c r="P729" s="40" t="n">
        <v>1.931</v>
      </c>
      <c r="Q729" s="40" t="n">
        <v>2.2785</v>
      </c>
      <c r="R729" s="40" t="n">
        <v>2.376</v>
      </c>
      <c r="S729" s="40" t="n">
        <v>2.091</v>
      </c>
      <c r="T729" s="38" t="s">
        <v>233</v>
      </c>
      <c r="V729" s="41" t="n">
        <f aca="false">I729-$H729</f>
        <v>0.0425</v>
      </c>
      <c r="W729" s="41" t="n">
        <f aca="false">J729-$H729</f>
        <v>-0.0837500000000002</v>
      </c>
      <c r="X729" s="41" t="n">
        <f aca="false">K729-$H729</f>
        <v>-0.1775</v>
      </c>
      <c r="Y729" s="41" t="n">
        <f aca="false">L729-$H729</f>
        <v>-0.2275</v>
      </c>
      <c r="Z729" s="41" t="n">
        <f aca="false">M729-$H729</f>
        <v>-0.0975000000000001</v>
      </c>
      <c r="AA729" s="41" t="n">
        <f aca="false">N729-$H729</f>
        <v>0.0150000000000001</v>
      </c>
      <c r="AB729" s="41" t="n">
        <f aca="false">O729-$H729</f>
        <v>0.2</v>
      </c>
      <c r="AC729" s="41" t="n">
        <f aca="false">P729-$H729</f>
        <v>-0.215</v>
      </c>
      <c r="AD729" s="41" t="n">
        <f aca="false">Q729-$H729</f>
        <v>0.1325</v>
      </c>
      <c r="AE729" s="41" t="n">
        <f aca="false">R729-$H729</f>
        <v>0.23</v>
      </c>
      <c r="AF729" s="41" t="n">
        <f aca="false">S729-$H729</f>
        <v>-0.0550000000000002</v>
      </c>
      <c r="AG729" s="41"/>
    </row>
    <row r="730" customFormat="false" ht="12.75" hidden="false" customHeight="false" outlineLevel="0" collapsed="false">
      <c r="A730" s="39" t="n">
        <v>36356</v>
      </c>
      <c r="B730" s="40" t="s">
        <v>187</v>
      </c>
      <c r="C730" s="40" t="n">
        <f aca="false">IF(SWAPFIXED="FIXED",D730,D730-E730)</f>
        <v>0.2125</v>
      </c>
      <c r="D730" s="40" t="n">
        <f aca="false">VLOOKUP($A730,SWAPLOOK,HLOOKUP(D$2,SWAPLOOK,2,FALSE()),FALSE())</f>
        <v>2.3915</v>
      </c>
      <c r="E730" s="40" t="n">
        <f aca="false">VLOOKUP($A730,SWAPLOOK,HLOOKUP(E$2,SWAPLOOK,2,FALSE()),FALSE())</f>
        <v>2.179</v>
      </c>
      <c r="F730" s="40"/>
      <c r="G730" s="43"/>
      <c r="H730" s="43" t="n">
        <v>2.179</v>
      </c>
      <c r="I730" s="44" t="n">
        <v>2.2265</v>
      </c>
      <c r="J730" s="44" t="n">
        <v>2.104</v>
      </c>
      <c r="K730" s="44" t="n">
        <v>1.994</v>
      </c>
      <c r="L730" s="44" t="n">
        <v>1.944</v>
      </c>
      <c r="M730" s="44" t="n">
        <v>2.0865</v>
      </c>
      <c r="N730" s="44" t="n">
        <v>2.1965</v>
      </c>
      <c r="O730" s="44" t="n">
        <v>2.3915</v>
      </c>
      <c r="P730" s="44" t="n">
        <v>1.949</v>
      </c>
      <c r="Q730" s="44" t="n">
        <v>2.319</v>
      </c>
      <c r="R730" s="44" t="n">
        <v>2.4115</v>
      </c>
      <c r="S730" s="44" t="n">
        <v>2.124</v>
      </c>
      <c r="T730" s="45" t="s">
        <v>233</v>
      </c>
      <c r="V730" s="41" t="n">
        <f aca="false">I730-$H730</f>
        <v>0.0474999999999999</v>
      </c>
      <c r="W730" s="41" t="n">
        <f aca="false">J730-$H730</f>
        <v>-0.0750000000000002</v>
      </c>
      <c r="X730" s="41" t="n">
        <f aca="false">K730-$H730</f>
        <v>-0.185</v>
      </c>
      <c r="Y730" s="41" t="n">
        <f aca="false">L730-$H730</f>
        <v>-0.235</v>
      </c>
      <c r="Z730" s="41" t="n">
        <f aca="false">M730-$H730</f>
        <v>-0.0924999999999998</v>
      </c>
      <c r="AA730" s="41" t="n">
        <f aca="false">N730-$H730</f>
        <v>0.0175000000000001</v>
      </c>
      <c r="AB730" s="41" t="n">
        <f aca="false">O730-$H730</f>
        <v>0.2125</v>
      </c>
      <c r="AC730" s="41" t="n">
        <f aca="false">P730-$H730</f>
        <v>-0.23</v>
      </c>
      <c r="AD730" s="41" t="n">
        <f aca="false">Q730-$H730</f>
        <v>0.14</v>
      </c>
      <c r="AE730" s="41" t="n">
        <f aca="false">R730-$H730</f>
        <v>0.2325</v>
      </c>
      <c r="AF730" s="41" t="n">
        <f aca="false">S730-$H730</f>
        <v>-0.0550000000000002</v>
      </c>
      <c r="AG730" s="41"/>
    </row>
    <row r="731" customFormat="false" ht="12.75" hidden="false" customHeight="false" outlineLevel="0" collapsed="false">
      <c r="A731" s="39" t="n">
        <v>36357</v>
      </c>
      <c r="B731" s="40" t="s">
        <v>187</v>
      </c>
      <c r="C731" s="40" t="n">
        <f aca="false">IF(SWAPFIXED="FIXED",D731,D731-E731)</f>
        <v>0.18</v>
      </c>
      <c r="D731" s="40" t="n">
        <f aca="false">VLOOKUP($A731,SWAPLOOK,HLOOKUP(D$2,SWAPLOOK,2,FALSE()),FALSE())</f>
        <v>2.367</v>
      </c>
      <c r="E731" s="40" t="n">
        <f aca="false">VLOOKUP($A731,SWAPLOOK,HLOOKUP(E$2,SWAPLOOK,2,FALSE()),FALSE())</f>
        <v>2.187</v>
      </c>
      <c r="F731" s="40"/>
      <c r="G731" s="43"/>
      <c r="H731" s="43" t="n">
        <v>2.187</v>
      </c>
      <c r="I731" s="44" t="n">
        <v>2.2345</v>
      </c>
      <c r="J731" s="44" t="n">
        <v>2.102</v>
      </c>
      <c r="K731" s="44" t="n">
        <v>1.997</v>
      </c>
      <c r="L731" s="44" t="n">
        <v>1.947</v>
      </c>
      <c r="M731" s="44" t="n">
        <v>2.0895</v>
      </c>
      <c r="N731" s="44" t="n">
        <v>2.207</v>
      </c>
      <c r="O731" s="44" t="n">
        <v>2.367</v>
      </c>
      <c r="P731" s="44" t="n">
        <v>1.947</v>
      </c>
      <c r="Q731" s="44" t="n">
        <v>2.327</v>
      </c>
      <c r="R731" s="44" t="n">
        <v>2.422</v>
      </c>
      <c r="S731" s="44" t="n">
        <v>2.132</v>
      </c>
      <c r="T731" s="45" t="s">
        <v>233</v>
      </c>
      <c r="V731" s="41" t="n">
        <f aca="false">I731-$H731</f>
        <v>0.0474999999999999</v>
      </c>
      <c r="W731" s="41" t="n">
        <f aca="false">J731-$H731</f>
        <v>-0.085</v>
      </c>
      <c r="X731" s="41" t="n">
        <f aca="false">K731-$H731</f>
        <v>-0.19</v>
      </c>
      <c r="Y731" s="41" t="n">
        <f aca="false">L731-$H731</f>
        <v>-0.24</v>
      </c>
      <c r="Z731" s="41" t="n">
        <f aca="false">M731-$H731</f>
        <v>-0.0975000000000001</v>
      </c>
      <c r="AA731" s="41" t="n">
        <f aca="false">N731-$H731</f>
        <v>0.02</v>
      </c>
      <c r="AB731" s="41" t="n">
        <f aca="false">O731-$H731</f>
        <v>0.18</v>
      </c>
      <c r="AC731" s="41" t="n">
        <f aca="false">P731-$H731</f>
        <v>-0.24</v>
      </c>
      <c r="AD731" s="41" t="n">
        <f aca="false">Q731-$H731</f>
        <v>0.14</v>
      </c>
      <c r="AE731" s="41" t="n">
        <f aca="false">R731-$H731</f>
        <v>0.235</v>
      </c>
      <c r="AF731" s="41" t="n">
        <f aca="false">S731-$H731</f>
        <v>-0.0550000000000002</v>
      </c>
      <c r="AG731" s="41"/>
    </row>
    <row r="732" customFormat="false" ht="12.75" hidden="false" customHeight="false" outlineLevel="0" collapsed="false">
      <c r="A732" s="39" t="n">
        <v>36360</v>
      </c>
      <c r="B732" s="40" t="s">
        <v>187</v>
      </c>
      <c r="C732" s="40" t="n">
        <f aca="false">IF(SWAPFIXED="FIXED",D732,D732-E732)</f>
        <v>0.175</v>
      </c>
      <c r="D732" s="40" t="n">
        <f aca="false">VLOOKUP($A732,SWAPLOOK,HLOOKUP(D$2,SWAPLOOK,2,FALSE()),FALSE())</f>
        <v>2.382</v>
      </c>
      <c r="E732" s="40" t="n">
        <f aca="false">VLOOKUP($A732,SWAPLOOK,HLOOKUP(E$2,SWAPLOOK,2,FALSE()),FALSE())</f>
        <v>2.207</v>
      </c>
      <c r="F732" s="40"/>
      <c r="G732" s="43"/>
      <c r="H732" s="43" t="n">
        <v>2.207</v>
      </c>
      <c r="I732" s="44" t="n">
        <v>2.2595</v>
      </c>
      <c r="J732" s="44" t="n">
        <v>2.122</v>
      </c>
      <c r="K732" s="44" t="n">
        <v>2.012</v>
      </c>
      <c r="L732" s="44" t="n">
        <v>1.9595</v>
      </c>
      <c r="M732" s="44" t="n">
        <v>2.112</v>
      </c>
      <c r="N732" s="44" t="n">
        <v>2.2245</v>
      </c>
      <c r="O732" s="44" t="n">
        <v>2.382</v>
      </c>
      <c r="P732" s="44" t="n">
        <v>1.957</v>
      </c>
      <c r="Q732" s="44" t="n">
        <v>2.352</v>
      </c>
      <c r="R732" s="44" t="n">
        <v>2.447</v>
      </c>
      <c r="S732" s="44" t="n">
        <v>2.152</v>
      </c>
      <c r="T732" s="45" t="s">
        <v>233</v>
      </c>
      <c r="V732" s="41" t="n">
        <f aca="false">I732-$H732</f>
        <v>0.0525000000000002</v>
      </c>
      <c r="W732" s="41" t="n">
        <f aca="false">J732-$H732</f>
        <v>-0.085</v>
      </c>
      <c r="X732" s="41" t="n">
        <f aca="false">K732-$H732</f>
        <v>-0.195</v>
      </c>
      <c r="Y732" s="41" t="n">
        <f aca="false">L732-$H732</f>
        <v>-0.2475</v>
      </c>
      <c r="Z732" s="41" t="n">
        <f aca="false">M732-$H732</f>
        <v>-0.0950000000000002</v>
      </c>
      <c r="AA732" s="41" t="n">
        <f aca="false">N732-$H732</f>
        <v>0.0175000000000001</v>
      </c>
      <c r="AB732" s="41" t="n">
        <f aca="false">O732-$H732</f>
        <v>0.175</v>
      </c>
      <c r="AC732" s="41" t="n">
        <f aca="false">P732-$H732</f>
        <v>-0.25</v>
      </c>
      <c r="AD732" s="41" t="n">
        <f aca="false">Q732-$H732</f>
        <v>0.145</v>
      </c>
      <c r="AE732" s="41" t="n">
        <f aca="false">R732-$H732</f>
        <v>0.24</v>
      </c>
      <c r="AF732" s="41" t="n">
        <f aca="false">S732-$H732</f>
        <v>-0.0550000000000002</v>
      </c>
      <c r="AG732" s="41"/>
    </row>
    <row r="733" customFormat="false" ht="12.75" hidden="false" customHeight="false" outlineLevel="0" collapsed="false">
      <c r="A733" s="39" t="n">
        <v>36361</v>
      </c>
      <c r="B733" s="40" t="s">
        <v>187</v>
      </c>
      <c r="C733" s="40" t="n">
        <f aca="false">IF(SWAPFIXED="FIXED",D733,D733-E733)</f>
        <v>0.17</v>
      </c>
      <c r="D733" s="40" t="n">
        <f aca="false">VLOOKUP($A733,SWAPLOOK,HLOOKUP(D$2,SWAPLOOK,2,FALSE()),FALSE())</f>
        <v>2.368</v>
      </c>
      <c r="E733" s="40" t="n">
        <f aca="false">VLOOKUP($A733,SWAPLOOK,HLOOKUP(E$2,SWAPLOOK,2,FALSE()),FALSE())</f>
        <v>2.198</v>
      </c>
      <c r="F733" s="40"/>
      <c r="G733" s="43"/>
      <c r="H733" s="43" t="n">
        <v>2.198</v>
      </c>
      <c r="I733" s="44" t="n">
        <v>2.248</v>
      </c>
      <c r="J733" s="44" t="n">
        <v>2.108</v>
      </c>
      <c r="K733" s="44" t="n">
        <v>1.993</v>
      </c>
      <c r="L733" s="44" t="n">
        <v>1.928</v>
      </c>
      <c r="M733" s="44" t="n">
        <v>2.108</v>
      </c>
      <c r="N733" s="44" t="n">
        <v>2.218</v>
      </c>
      <c r="O733" s="44" t="n">
        <v>2.368</v>
      </c>
      <c r="P733" s="44" t="n">
        <v>1.938</v>
      </c>
      <c r="Q733" s="44" t="n">
        <v>2.343</v>
      </c>
      <c r="R733" s="44" t="n">
        <v>2.443</v>
      </c>
      <c r="S733" s="44" t="n">
        <v>2.143</v>
      </c>
      <c r="T733" s="45" t="s">
        <v>233</v>
      </c>
      <c r="V733" s="41" t="n">
        <f aca="false">I733-$H733</f>
        <v>0.0499999999999998</v>
      </c>
      <c r="W733" s="41" t="n">
        <f aca="false">J733-$H733</f>
        <v>-0.0899999999999999</v>
      </c>
      <c r="X733" s="41" t="n">
        <f aca="false">K733-$H733</f>
        <v>-0.205</v>
      </c>
      <c r="Y733" s="41" t="n">
        <f aca="false">L733-$H733</f>
        <v>-0.27</v>
      </c>
      <c r="Z733" s="41" t="n">
        <f aca="false">M733-$H733</f>
        <v>-0.0899999999999999</v>
      </c>
      <c r="AA733" s="41" t="n">
        <f aca="false">N733-$H733</f>
        <v>0.02</v>
      </c>
      <c r="AB733" s="41" t="n">
        <f aca="false">O733-$H733</f>
        <v>0.17</v>
      </c>
      <c r="AC733" s="41" t="n">
        <f aca="false">P733-$H733</f>
        <v>-0.26</v>
      </c>
      <c r="AD733" s="41" t="n">
        <f aca="false">Q733-$H733</f>
        <v>0.145</v>
      </c>
      <c r="AE733" s="41" t="n">
        <f aca="false">R733-$H733</f>
        <v>0.245</v>
      </c>
      <c r="AF733" s="41" t="n">
        <f aca="false">S733-$H733</f>
        <v>-0.0550000000000002</v>
      </c>
      <c r="AG733" s="41"/>
    </row>
    <row r="734" customFormat="false" ht="12.75" hidden="false" customHeight="false" outlineLevel="0" collapsed="false">
      <c r="A734" s="39" t="n">
        <v>36362</v>
      </c>
      <c r="B734" s="40" t="s">
        <v>187</v>
      </c>
      <c r="C734" s="40" t="n">
        <f aca="false">IF(SWAPFIXED="FIXED",D734,D734-E734)</f>
        <v>0.115</v>
      </c>
      <c r="D734" s="40" t="n">
        <f aca="false">VLOOKUP($A734,SWAPLOOK,HLOOKUP(D$2,SWAPLOOK,2,FALSE()),FALSE())</f>
        <v>2.368</v>
      </c>
      <c r="E734" s="40" t="n">
        <f aca="false">VLOOKUP($A734,SWAPLOOK,HLOOKUP(E$2,SWAPLOOK,2,FALSE()),FALSE())</f>
        <v>2.253</v>
      </c>
      <c r="F734" s="40"/>
      <c r="G734" s="40"/>
      <c r="H734" s="40" t="n">
        <v>2.253</v>
      </c>
      <c r="I734" s="40" t="n">
        <v>2.30925</v>
      </c>
      <c r="J734" s="40" t="n">
        <v>2.16925</v>
      </c>
      <c r="K734" s="40" t="n">
        <v>2.028</v>
      </c>
      <c r="L734" s="40" t="n">
        <v>1.973</v>
      </c>
      <c r="M734" s="40" t="n">
        <v>2.16175</v>
      </c>
      <c r="N734" s="40" t="n">
        <v>2.27675</v>
      </c>
      <c r="O734" s="40" t="n">
        <v>2.368</v>
      </c>
      <c r="P734" s="40" t="n">
        <v>1.973</v>
      </c>
      <c r="Q734" s="40" t="n">
        <v>2.4005</v>
      </c>
      <c r="R734" s="40" t="n">
        <v>2.5005</v>
      </c>
      <c r="S734" s="40" t="n">
        <v>2.198</v>
      </c>
      <c r="T734" s="38" t="n">
        <v>2.173</v>
      </c>
      <c r="V734" s="41" t="n">
        <f aca="false">I734-$H734</f>
        <v>0.0562499999999999</v>
      </c>
      <c r="W734" s="41" t="n">
        <f aca="false">J734-$H734</f>
        <v>-0.0837500000000002</v>
      </c>
      <c r="X734" s="41" t="n">
        <f aca="false">K734-$H734</f>
        <v>-0.225</v>
      </c>
      <c r="Y734" s="41" t="n">
        <f aca="false">L734-$H734</f>
        <v>-0.28</v>
      </c>
      <c r="Z734" s="41" t="n">
        <f aca="false">M734-$H734</f>
        <v>-0.0912500000000001</v>
      </c>
      <c r="AA734" s="41" t="n">
        <f aca="false">N734-$H734</f>
        <v>0.0237500000000002</v>
      </c>
      <c r="AB734" s="41" t="n">
        <f aca="false">O734-$H734</f>
        <v>0.115</v>
      </c>
      <c r="AC734" s="41" t="n">
        <f aca="false">P734-$H734</f>
        <v>-0.28</v>
      </c>
      <c r="AD734" s="41" t="n">
        <f aca="false">Q734-$H734</f>
        <v>0.1475</v>
      </c>
      <c r="AE734" s="41" t="n">
        <f aca="false">R734-$H734</f>
        <v>0.2475</v>
      </c>
      <c r="AF734" s="41" t="n">
        <f aca="false">S734-$H734</f>
        <v>-0.0550000000000002</v>
      </c>
      <c r="AG734" s="41" t="n">
        <f aca="false">T734-$H734</f>
        <v>-0.0800000000000001</v>
      </c>
    </row>
    <row r="735" customFormat="false" ht="12.75" hidden="false" customHeight="false" outlineLevel="0" collapsed="false">
      <c r="A735" s="39" t="n">
        <v>36363</v>
      </c>
      <c r="B735" s="40" t="s">
        <v>187</v>
      </c>
      <c r="C735" s="40" t="n">
        <f aca="false">IF(SWAPFIXED="FIXED",D735,D735-E735)</f>
        <v>0.0699999999999998</v>
      </c>
      <c r="D735" s="40" t="n">
        <f aca="false">VLOOKUP($A735,SWAPLOOK,HLOOKUP(D$2,SWAPLOOK,2,FALSE()),FALSE())</f>
        <v>2.465</v>
      </c>
      <c r="E735" s="40" t="n">
        <f aca="false">VLOOKUP($A735,SWAPLOOK,HLOOKUP(E$2,SWAPLOOK,2,FALSE()),FALSE())</f>
        <v>2.395</v>
      </c>
      <c r="F735" s="40"/>
      <c r="G735" s="40"/>
      <c r="H735" s="40" t="n">
        <v>2.395</v>
      </c>
      <c r="I735" s="40" t="n">
        <v>2.45625</v>
      </c>
      <c r="J735" s="40" t="n">
        <v>2.30375</v>
      </c>
      <c r="K735" s="40" t="n">
        <v>2.135</v>
      </c>
      <c r="L735" s="40" t="n">
        <v>2.0725</v>
      </c>
      <c r="M735" s="40" t="n">
        <v>2.3025</v>
      </c>
      <c r="N735" s="40" t="n">
        <v>2.41625</v>
      </c>
      <c r="O735" s="40" t="n">
        <v>2.465</v>
      </c>
      <c r="P735" s="40" t="n">
        <v>2.035</v>
      </c>
      <c r="Q735" s="40" t="n">
        <v>2.545</v>
      </c>
      <c r="R735" s="40" t="n">
        <v>2.645</v>
      </c>
      <c r="S735" s="40" t="n">
        <v>2.3325</v>
      </c>
      <c r="T735" s="38" t="n">
        <v>2.24</v>
      </c>
      <c r="V735" s="41" t="n">
        <f aca="false">I735-$H735</f>
        <v>0.0612499999999998</v>
      </c>
      <c r="W735" s="41" t="n">
        <f aca="false">J735-$H735</f>
        <v>-0.0912500000000001</v>
      </c>
      <c r="X735" s="41" t="n">
        <f aca="false">K735-$H735</f>
        <v>-0.26</v>
      </c>
      <c r="Y735" s="41" t="n">
        <f aca="false">L735-$H735</f>
        <v>-0.3225</v>
      </c>
      <c r="Z735" s="41" t="n">
        <f aca="false">M735-$H735</f>
        <v>-0.0924999999999998</v>
      </c>
      <c r="AA735" s="41" t="n">
        <f aca="false">N735-$H735</f>
        <v>0.0212499999999998</v>
      </c>
      <c r="AB735" s="41" t="n">
        <f aca="false">O735-$H735</f>
        <v>0.0699999999999998</v>
      </c>
      <c r="AC735" s="41" t="n">
        <f aca="false">P735-$H735</f>
        <v>-0.36</v>
      </c>
      <c r="AD735" s="41" t="n">
        <f aca="false">Q735-$H735</f>
        <v>0.15</v>
      </c>
      <c r="AE735" s="41" t="n">
        <f aca="false">R735-$H735</f>
        <v>0.25</v>
      </c>
      <c r="AF735" s="41" t="n">
        <f aca="false">S735-$H735</f>
        <v>-0.0625</v>
      </c>
      <c r="AG735" s="41" t="n">
        <f aca="false">T735-$H735</f>
        <v>-0.155</v>
      </c>
    </row>
    <row r="736" customFormat="false" ht="12.75" hidden="false" customHeight="false" outlineLevel="0" collapsed="false">
      <c r="A736" s="39" t="n">
        <v>36364</v>
      </c>
      <c r="B736" s="40" t="s">
        <v>187</v>
      </c>
      <c r="C736" s="40" t="n">
        <f aca="false">IF(SWAPFIXED="FIXED",D736,D736-E736)</f>
        <v>0.0175000000000001</v>
      </c>
      <c r="D736" s="40" t="n">
        <f aca="false">VLOOKUP($A736,SWAPLOOK,HLOOKUP(D$2,SWAPLOOK,2,FALSE()),FALSE())</f>
        <v>2.5455</v>
      </c>
      <c r="E736" s="40" t="n">
        <f aca="false">VLOOKUP($A736,SWAPLOOK,HLOOKUP(E$2,SWAPLOOK,2,FALSE()),FALSE())</f>
        <v>2.528</v>
      </c>
      <c r="F736" s="40"/>
      <c r="G736" s="40"/>
      <c r="H736" s="40" t="n">
        <v>2.528</v>
      </c>
      <c r="I736" s="40" t="n">
        <v>2.59425</v>
      </c>
      <c r="J736" s="40" t="n">
        <v>2.4155</v>
      </c>
      <c r="K736" s="40" t="n">
        <v>2.218</v>
      </c>
      <c r="L736" s="40" t="n">
        <v>2.1205</v>
      </c>
      <c r="M736" s="40" t="n">
        <v>2.4205</v>
      </c>
      <c r="N736" s="40" t="n">
        <v>2.5405</v>
      </c>
      <c r="O736" s="40" t="n">
        <v>2.5455</v>
      </c>
      <c r="P736" s="40" t="n">
        <v>2.078</v>
      </c>
      <c r="Q736" s="40" t="n">
        <v>2.6755</v>
      </c>
      <c r="R736" s="40" t="n">
        <v>2.77925</v>
      </c>
      <c r="S736" s="40" t="n">
        <v>2.458</v>
      </c>
      <c r="T736" s="38" t="n">
        <v>2.528</v>
      </c>
      <c r="V736" s="41" t="n">
        <f aca="false">I736-$H736</f>
        <v>0.0662500000000001</v>
      </c>
      <c r="W736" s="41" t="n">
        <f aca="false">J736-$H736</f>
        <v>-0.1125</v>
      </c>
      <c r="X736" s="41" t="n">
        <f aca="false">K736-$H736</f>
        <v>-0.31</v>
      </c>
      <c r="Y736" s="41" t="n">
        <f aca="false">L736-$H736</f>
        <v>-0.4075</v>
      </c>
      <c r="Z736" s="41" t="n">
        <f aca="false">M736-$H736</f>
        <v>-0.1075</v>
      </c>
      <c r="AA736" s="41" t="n">
        <f aca="false">N736-$H736</f>
        <v>0.0125000000000002</v>
      </c>
      <c r="AB736" s="41" t="n">
        <f aca="false">O736-$H736</f>
        <v>0.0175000000000001</v>
      </c>
      <c r="AC736" s="41" t="n">
        <f aca="false">P736-$H736</f>
        <v>-0.45</v>
      </c>
      <c r="AD736" s="41" t="n">
        <f aca="false">Q736-$H736</f>
        <v>0.1475</v>
      </c>
      <c r="AE736" s="41" t="n">
        <f aca="false">R736-$H736</f>
        <v>0.25125</v>
      </c>
      <c r="AF736" s="41" t="n">
        <f aca="false">S736-$H736</f>
        <v>-0.0699999999999998</v>
      </c>
      <c r="AG736" s="41" t="n">
        <f aca="false">T736-$H736</f>
        <v>0</v>
      </c>
    </row>
    <row r="737" customFormat="false" ht="12.75" hidden="false" customHeight="false" outlineLevel="0" collapsed="false">
      <c r="A737" s="39" t="n">
        <v>36367</v>
      </c>
      <c r="B737" s="40" t="s">
        <v>187</v>
      </c>
      <c r="C737" s="40" t="n">
        <f aca="false">IF(SWAPFIXED="FIXED",D737,D737-E737)</f>
        <v>0.0175000000000001</v>
      </c>
      <c r="D737" s="40" t="n">
        <f aca="false">VLOOKUP($A737,SWAPLOOK,HLOOKUP(D$2,SWAPLOOK,2,FALSE()),FALSE())</f>
        <v>2.5595</v>
      </c>
      <c r="E737" s="40" t="n">
        <f aca="false">VLOOKUP($A737,SWAPLOOK,HLOOKUP(E$2,SWAPLOOK,2,FALSE()),FALSE())</f>
        <v>2.542</v>
      </c>
      <c r="F737" s="40"/>
      <c r="G737" s="40"/>
      <c r="H737" s="40" t="n">
        <v>2.542</v>
      </c>
      <c r="I737" s="40" t="n">
        <v>2.60325</v>
      </c>
      <c r="J737" s="40" t="n">
        <v>2.4245</v>
      </c>
      <c r="K737" s="40" t="n">
        <v>2.247</v>
      </c>
      <c r="L737" s="40" t="n">
        <v>2.1595</v>
      </c>
      <c r="M737" s="40" t="n">
        <v>2.43825</v>
      </c>
      <c r="N737" s="40" t="n">
        <v>2.5545</v>
      </c>
      <c r="O737" s="40" t="n">
        <v>2.5595</v>
      </c>
      <c r="P737" s="40" t="n">
        <v>2.122</v>
      </c>
      <c r="Q737" s="40" t="n">
        <v>2.692</v>
      </c>
      <c r="R737" s="40" t="n">
        <v>2.807</v>
      </c>
      <c r="S737" s="40" t="n">
        <v>2.472</v>
      </c>
      <c r="T737" s="38" t="n">
        <v>2.542</v>
      </c>
      <c r="V737" s="41" t="n">
        <f aca="false">I737-$H737</f>
        <v>0.0612499999999998</v>
      </c>
      <c r="W737" s="41" t="n">
        <f aca="false">J737-$H737</f>
        <v>-0.1175</v>
      </c>
      <c r="X737" s="41" t="n">
        <f aca="false">K737-$H737</f>
        <v>-0.295</v>
      </c>
      <c r="Y737" s="41" t="n">
        <f aca="false">L737-$H737</f>
        <v>-0.3825</v>
      </c>
      <c r="Z737" s="41" t="n">
        <f aca="false">M737-$H737</f>
        <v>-0.10375</v>
      </c>
      <c r="AA737" s="41" t="n">
        <f aca="false">N737-$H737</f>
        <v>0.0125000000000002</v>
      </c>
      <c r="AB737" s="41" t="n">
        <f aca="false">O737-$H737</f>
        <v>0.0175000000000001</v>
      </c>
      <c r="AC737" s="41" t="n">
        <f aca="false">P737-$H737</f>
        <v>-0.42</v>
      </c>
      <c r="AD737" s="41" t="n">
        <f aca="false">Q737-$H737</f>
        <v>0.15</v>
      </c>
      <c r="AE737" s="41" t="n">
        <f aca="false">R737-$H737</f>
        <v>0.265</v>
      </c>
      <c r="AF737" s="41" t="n">
        <f aca="false">S737-$H737</f>
        <v>-0.0699999999999998</v>
      </c>
      <c r="AG737" s="41" t="n">
        <f aca="false">T737-$H737</f>
        <v>0</v>
      </c>
    </row>
    <row r="738" customFormat="false" ht="12.75" hidden="false" customHeight="false" outlineLevel="0" collapsed="false">
      <c r="A738" s="39" t="n">
        <v>36368</v>
      </c>
      <c r="B738" s="40" t="s">
        <v>187</v>
      </c>
      <c r="C738" s="40" t="n">
        <f aca="false">IF(SWAPFIXED="FIXED",D738,D738-E738)</f>
        <v>0.0249999999999999</v>
      </c>
      <c r="D738" s="40" t="n">
        <f aca="false">VLOOKUP($A738,SWAPLOOK,HLOOKUP(D$2,SWAPLOOK,2,FALSE()),FALSE())</f>
        <v>2.599</v>
      </c>
      <c r="E738" s="40" t="n">
        <f aca="false">VLOOKUP($A738,SWAPLOOK,HLOOKUP(E$2,SWAPLOOK,2,FALSE()),FALSE())</f>
        <v>2.574</v>
      </c>
      <c r="F738" s="40"/>
      <c r="G738" s="40"/>
      <c r="H738" s="40" t="n">
        <v>2.574</v>
      </c>
      <c r="I738" s="40" t="n">
        <v>2.63525</v>
      </c>
      <c r="J738" s="40" t="n">
        <v>2.449</v>
      </c>
      <c r="K738" s="40" t="n">
        <v>2.2815</v>
      </c>
      <c r="L738" s="40" t="n">
        <v>2.184</v>
      </c>
      <c r="M738" s="40" t="n">
        <v>2.47025</v>
      </c>
      <c r="N738" s="40" t="n">
        <v>2.5865</v>
      </c>
      <c r="O738" s="40" t="n">
        <v>2.599</v>
      </c>
      <c r="P738" s="40" t="n">
        <v>2.154</v>
      </c>
      <c r="Q738" s="40" t="n">
        <v>2.72775</v>
      </c>
      <c r="R738" s="40" t="n">
        <v>2.849</v>
      </c>
      <c r="S738" s="40" t="n">
        <v>2.504</v>
      </c>
      <c r="T738" s="38" t="n">
        <v>2.574</v>
      </c>
      <c r="V738" s="41" t="n">
        <f aca="false">I738-$H738</f>
        <v>0.0612499999999998</v>
      </c>
      <c r="W738" s="41" t="n">
        <f aca="false">J738-$H738</f>
        <v>-0.125</v>
      </c>
      <c r="X738" s="41" t="n">
        <f aca="false">K738-$H738</f>
        <v>-0.2925</v>
      </c>
      <c r="Y738" s="41" t="n">
        <f aca="false">L738-$H738</f>
        <v>-0.39</v>
      </c>
      <c r="Z738" s="41" t="n">
        <f aca="false">M738-$H738</f>
        <v>-0.10375</v>
      </c>
      <c r="AA738" s="41" t="n">
        <f aca="false">N738-$H738</f>
        <v>0.0125000000000002</v>
      </c>
      <c r="AB738" s="41" t="n">
        <f aca="false">O738-$H738</f>
        <v>0.0249999999999999</v>
      </c>
      <c r="AC738" s="41" t="n">
        <f aca="false">P738-$H738</f>
        <v>-0.42</v>
      </c>
      <c r="AD738" s="41" t="n">
        <f aca="false">Q738-$H738</f>
        <v>0.15375</v>
      </c>
      <c r="AE738" s="41" t="n">
        <f aca="false">R738-$H738</f>
        <v>0.275</v>
      </c>
      <c r="AF738" s="41" t="n">
        <f aca="false">S738-$H738</f>
        <v>-0.0699999999999998</v>
      </c>
      <c r="AG738" s="41" t="n">
        <f aca="false">T738-$H738</f>
        <v>0</v>
      </c>
    </row>
    <row r="739" customFormat="false" ht="12.75" hidden="false" customHeight="false" outlineLevel="0" collapsed="false">
      <c r="A739" s="39" t="n">
        <v>36369</v>
      </c>
      <c r="B739" s="40" t="s">
        <v>187</v>
      </c>
      <c r="C739" s="40" t="n">
        <f aca="false">IF(SWAPFIXED="FIXED",D739,D739-E739)</f>
        <v>-0.02</v>
      </c>
      <c r="D739" s="40" t="n">
        <f aca="false">VLOOKUP($A739,SWAPLOOK,HLOOKUP(D$2,SWAPLOOK,2,FALSE()),FALSE())</f>
        <v>2.581</v>
      </c>
      <c r="E739" s="40" t="n">
        <f aca="false">VLOOKUP($A739,SWAPLOOK,HLOOKUP(E$2,SWAPLOOK,2,FALSE()),FALSE())</f>
        <v>2.601</v>
      </c>
      <c r="F739" s="40"/>
      <c r="G739" s="40" t="n">
        <v>1</v>
      </c>
      <c r="H739" s="40" t="n">
        <v>2.601</v>
      </c>
      <c r="I739" s="40" t="n">
        <v>2.6635</v>
      </c>
      <c r="J739" s="40" t="n">
        <v>2.456</v>
      </c>
      <c r="K739" s="40" t="n">
        <v>2.276</v>
      </c>
      <c r="L739" s="40" t="n">
        <v>2.151</v>
      </c>
      <c r="M739" s="40" t="n">
        <v>2.491</v>
      </c>
      <c r="N739" s="40" t="n">
        <v>2.6085</v>
      </c>
      <c r="O739" s="40" t="n">
        <v>2.581</v>
      </c>
      <c r="P739" s="40" t="n">
        <v>2.601</v>
      </c>
      <c r="Q739" s="40" t="n">
        <v>2.741</v>
      </c>
      <c r="R739" s="40" t="n">
        <v>2.8335</v>
      </c>
      <c r="S739" s="40" t="n">
        <v>2.506</v>
      </c>
      <c r="T739" s="38" t="n">
        <v>2.601</v>
      </c>
      <c r="V739" s="41" t="n">
        <f aca="false">I739-$H739</f>
        <v>0.0625</v>
      </c>
      <c r="W739" s="41" t="n">
        <f aca="false">J739-$H739</f>
        <v>-0.145</v>
      </c>
      <c r="X739" s="41" t="n">
        <f aca="false">K739-$H739</f>
        <v>-0.325</v>
      </c>
      <c r="Y739" s="41" t="n">
        <f aca="false">L739-$H739</f>
        <v>-0.45</v>
      </c>
      <c r="Z739" s="41" t="n">
        <f aca="false">M739-$H739</f>
        <v>-0.11</v>
      </c>
      <c r="AA739" s="41" t="n">
        <f aca="false">N739-$H739</f>
        <v>0.00749999999999984</v>
      </c>
      <c r="AB739" s="41" t="n">
        <f aca="false">O739-$H739</f>
        <v>-0.02</v>
      </c>
      <c r="AC739" s="41" t="n">
        <f aca="false">P739-$H739</f>
        <v>0</v>
      </c>
      <c r="AD739" s="41" t="n">
        <f aca="false">Q739-$H739</f>
        <v>0.14</v>
      </c>
      <c r="AE739" s="41" t="n">
        <f aca="false">R739-$H739</f>
        <v>0.2325</v>
      </c>
      <c r="AF739" s="41" t="n">
        <f aca="false">S739-$H739</f>
        <v>-0.0950000000000002</v>
      </c>
      <c r="AG739" s="41" t="n">
        <f aca="false">T739-$H739</f>
        <v>0</v>
      </c>
    </row>
    <row r="740" customFormat="false" ht="12.75" hidden="false" customHeight="false" outlineLevel="0" collapsed="false">
      <c r="A740" s="39" t="n">
        <v>36370</v>
      </c>
      <c r="B740" s="40" t="s">
        <v>188</v>
      </c>
      <c r="C740" s="40" t="n">
        <f aca="false">IF(SWAPFIXED="FIXED",D740,D740-E740)</f>
        <v>0.00999999999999979</v>
      </c>
      <c r="D740" s="40" t="n">
        <f aca="false">VLOOKUP($A740,SWAPLOOK,HLOOKUP(D$2,SWAPLOOK,2,FALSE()),FALSE())</f>
        <v>2.579</v>
      </c>
      <c r="E740" s="40" t="n">
        <f aca="false">VLOOKUP($A740,SWAPLOOK,HLOOKUP(E$2,SWAPLOOK,2,FALSE()),FALSE())</f>
        <v>2.569</v>
      </c>
      <c r="F740" s="40"/>
      <c r="G740" s="40"/>
      <c r="H740" s="40" t="n">
        <v>2.569</v>
      </c>
      <c r="I740" s="40" t="n">
        <v>2.63025</v>
      </c>
      <c r="J740" s="40" t="n">
        <v>2.434</v>
      </c>
      <c r="K740" s="40" t="n">
        <v>2.269</v>
      </c>
      <c r="L740" s="40" t="n">
        <v>2.159</v>
      </c>
      <c r="M740" s="40" t="n">
        <v>2.46275</v>
      </c>
      <c r="N740" s="40" t="n">
        <v>2.57775</v>
      </c>
      <c r="O740" s="40" t="n">
        <v>2.579</v>
      </c>
      <c r="P740" s="40" t="n">
        <v>2.389</v>
      </c>
      <c r="Q740" s="40" t="n">
        <v>2.709</v>
      </c>
      <c r="R740" s="40" t="n">
        <v>2.80025</v>
      </c>
      <c r="S740" s="40" t="n">
        <v>2.479</v>
      </c>
      <c r="T740" s="40" t="n">
        <v>2.474</v>
      </c>
      <c r="V740" s="41" t="n">
        <f aca="false">I740-$H740</f>
        <v>0.0612499999999998</v>
      </c>
      <c r="W740" s="41" t="n">
        <f aca="false">J740-$H740</f>
        <v>-0.135</v>
      </c>
      <c r="X740" s="41" t="n">
        <f aca="false">K740-$H740</f>
        <v>-0.3</v>
      </c>
      <c r="Y740" s="41" t="n">
        <f aca="false">L740-$H740</f>
        <v>-0.41</v>
      </c>
      <c r="Z740" s="41" t="n">
        <f aca="false">M740-$H740</f>
        <v>-0.10625</v>
      </c>
      <c r="AA740" s="41" t="n">
        <f aca="false">N740-$H740</f>
        <v>0.00875000000000004</v>
      </c>
      <c r="AB740" s="41" t="n">
        <f aca="false">O740-$H740</f>
        <v>0.00999999999999979</v>
      </c>
      <c r="AC740" s="41" t="n">
        <f aca="false">P740-$H740</f>
        <v>-0.18</v>
      </c>
      <c r="AD740" s="41" t="n">
        <f aca="false">Q740-$H740</f>
        <v>0.14</v>
      </c>
      <c r="AE740" s="41" t="n">
        <f aca="false">R740-$H740</f>
        <v>0.23125</v>
      </c>
      <c r="AF740" s="41" t="n">
        <f aca="false">S740-$H740</f>
        <v>-0.0899999999999999</v>
      </c>
      <c r="AG740" s="41" t="n">
        <f aca="false">T740-$H740</f>
        <v>-0.0950000000000002</v>
      </c>
    </row>
    <row r="741" customFormat="false" ht="12.75" hidden="false" customHeight="false" outlineLevel="0" collapsed="false">
      <c r="A741" s="39" t="n">
        <v>36371</v>
      </c>
      <c r="B741" s="40" t="s">
        <v>188</v>
      </c>
      <c r="C741" s="40" t="n">
        <f aca="false">IF(SWAPFIXED="FIXED",D741,D741-E741)</f>
        <v>0.04</v>
      </c>
      <c r="D741" s="40" t="n">
        <f aca="false">VLOOKUP($A741,SWAPLOOK,HLOOKUP(D$2,SWAPLOOK,2,FALSE()),FALSE())</f>
        <v>2.583</v>
      </c>
      <c r="E741" s="40" t="n">
        <f aca="false">VLOOKUP($A741,SWAPLOOK,HLOOKUP(E$2,SWAPLOOK,2,FALSE()),FALSE())</f>
        <v>2.543</v>
      </c>
      <c r="F741" s="40"/>
      <c r="G741" s="40"/>
      <c r="H741" s="40" t="n">
        <v>2.543</v>
      </c>
      <c r="I741" s="40" t="n">
        <v>2.603</v>
      </c>
      <c r="J741" s="40" t="n">
        <v>2.418</v>
      </c>
      <c r="K741" s="40" t="n">
        <v>2.268</v>
      </c>
      <c r="L741" s="40" t="n">
        <v>2.173</v>
      </c>
      <c r="M741" s="40" t="n">
        <v>2.4405</v>
      </c>
      <c r="N741" s="40" t="n">
        <v>2.553</v>
      </c>
      <c r="O741" s="40" t="n">
        <v>2.583</v>
      </c>
      <c r="P741" s="40" t="n">
        <v>2.183</v>
      </c>
      <c r="Q741" s="40" t="n">
        <v>2.683</v>
      </c>
      <c r="R741" s="40" t="n">
        <v>2.773</v>
      </c>
      <c r="S741" s="40" t="n">
        <v>2.458</v>
      </c>
      <c r="T741" s="40" t="n">
        <v>2.353</v>
      </c>
      <c r="V741" s="41" t="n">
        <f aca="false">I741-$H741</f>
        <v>0.0600000000000001</v>
      </c>
      <c r="W741" s="41" t="n">
        <f aca="false">J741-$H741</f>
        <v>-0.125</v>
      </c>
      <c r="X741" s="41" t="n">
        <f aca="false">K741-$H741</f>
        <v>-0.275</v>
      </c>
      <c r="Y741" s="41" t="n">
        <f aca="false">L741-$H741</f>
        <v>-0.37</v>
      </c>
      <c r="Z741" s="41" t="n">
        <f aca="false">M741-$H741</f>
        <v>-0.1025</v>
      </c>
      <c r="AA741" s="41" t="n">
        <f aca="false">N741-$H741</f>
        <v>0.00999999999999979</v>
      </c>
      <c r="AB741" s="41" t="n">
        <f aca="false">O741-$H741</f>
        <v>0.04</v>
      </c>
      <c r="AC741" s="41" t="n">
        <f aca="false">P741-$H741</f>
        <v>-0.36</v>
      </c>
      <c r="AD741" s="41" t="n">
        <f aca="false">Q741-$H741</f>
        <v>0.14</v>
      </c>
      <c r="AE741" s="41" t="n">
        <f aca="false">R741-$H741</f>
        <v>0.23</v>
      </c>
      <c r="AF741" s="41" t="n">
        <f aca="false">S741-$H741</f>
        <v>-0.085</v>
      </c>
      <c r="AG741" s="41" t="n">
        <f aca="false">T741-$H741</f>
        <v>-0.19</v>
      </c>
    </row>
    <row r="742" customFormat="false" ht="12.75" hidden="false" customHeight="false" outlineLevel="0" collapsed="false">
      <c r="A742" s="39" t="n">
        <v>36374</v>
      </c>
      <c r="B742" s="40" t="s">
        <v>188</v>
      </c>
      <c r="C742" s="40" t="n">
        <f aca="false">IF(SWAPFIXED="FIXED",D742,D742-E742)</f>
        <v>0.0599999999999996</v>
      </c>
      <c r="D742" s="40" t="n">
        <f aca="false">VLOOKUP($A742,SWAPLOOK,HLOOKUP(D$2,SWAPLOOK,2,FALSE()),FALSE())</f>
        <v>2.635</v>
      </c>
      <c r="E742" s="40" t="n">
        <f aca="false">VLOOKUP($A742,SWAPLOOK,HLOOKUP(E$2,SWAPLOOK,2,FALSE()),FALSE())</f>
        <v>2.575</v>
      </c>
      <c r="F742" s="40"/>
      <c r="G742" s="40"/>
      <c r="H742" s="40" t="n">
        <v>2.575</v>
      </c>
      <c r="I742" s="40" t="n">
        <v>2.6325</v>
      </c>
      <c r="J742" s="40" t="n">
        <v>2.46</v>
      </c>
      <c r="K742" s="40" t="n">
        <v>2.305</v>
      </c>
      <c r="L742" s="40" t="n">
        <v>2.215</v>
      </c>
      <c r="M742" s="40" t="n">
        <v>2.475</v>
      </c>
      <c r="N742" s="40" t="n">
        <v>2.5875</v>
      </c>
      <c r="O742" s="40" t="n">
        <v>2.635</v>
      </c>
      <c r="P742" s="40" t="n">
        <v>2.175</v>
      </c>
      <c r="Q742" s="40" t="n">
        <v>2.71</v>
      </c>
      <c r="R742" s="40" t="n">
        <v>2.8075</v>
      </c>
      <c r="S742" s="40" t="n">
        <v>2.49</v>
      </c>
      <c r="T742" s="40" t="n">
        <v>2.385</v>
      </c>
      <c r="V742" s="41" t="n">
        <f aca="false">I742-$H742</f>
        <v>0.0574999999999997</v>
      </c>
      <c r="W742" s="41" t="n">
        <f aca="false">J742-$H742</f>
        <v>-0.115</v>
      </c>
      <c r="X742" s="41" t="n">
        <f aca="false">K742-$H742</f>
        <v>-0.27</v>
      </c>
      <c r="Y742" s="41" t="n">
        <f aca="false">L742-$H742</f>
        <v>-0.36</v>
      </c>
      <c r="Z742" s="41" t="n">
        <f aca="false">M742-$H742</f>
        <v>-0.1</v>
      </c>
      <c r="AA742" s="41" t="n">
        <f aca="false">N742-$H742</f>
        <v>0.0124999999999997</v>
      </c>
      <c r="AB742" s="41" t="n">
        <f aca="false">O742-$H742</f>
        <v>0.0599999999999996</v>
      </c>
      <c r="AC742" s="41" t="n">
        <f aca="false">P742-$H742</f>
        <v>-0.4</v>
      </c>
      <c r="AD742" s="41" t="n">
        <f aca="false">Q742-$H742</f>
        <v>0.135</v>
      </c>
      <c r="AE742" s="41" t="n">
        <f aca="false">R742-$H742</f>
        <v>0.2325</v>
      </c>
      <c r="AF742" s="41" t="n">
        <f aca="false">S742-$H742</f>
        <v>-0.085</v>
      </c>
      <c r="AG742" s="41" t="n">
        <f aca="false">T742-$H742</f>
        <v>-0.19</v>
      </c>
    </row>
    <row r="743" customFormat="false" ht="12.75" hidden="false" customHeight="false" outlineLevel="0" collapsed="false">
      <c r="A743" s="39" t="n">
        <v>36375</v>
      </c>
      <c r="B743" s="40" t="s">
        <v>188</v>
      </c>
      <c r="C743" s="40" t="n">
        <f aca="false">IF(SWAPFIXED="FIXED",D743,D743-E743)</f>
        <v>0.0300000000000003</v>
      </c>
      <c r="D743" s="40" t="n">
        <f aca="false">VLOOKUP($A743,SWAPLOOK,HLOOKUP(D$2,SWAPLOOK,2,FALSE()),FALSE())</f>
        <v>2.628</v>
      </c>
      <c r="E743" s="40" t="n">
        <f aca="false">VLOOKUP($A743,SWAPLOOK,HLOOKUP(E$2,SWAPLOOK,2,FALSE()),FALSE())</f>
        <v>2.598</v>
      </c>
      <c r="F743" s="40"/>
      <c r="G743" s="40"/>
      <c r="H743" s="40" t="n">
        <v>2.598</v>
      </c>
      <c r="I743" s="40" t="n">
        <v>2.653</v>
      </c>
      <c r="J743" s="40" t="n">
        <v>2.478</v>
      </c>
      <c r="K743" s="40" t="n">
        <v>2.298</v>
      </c>
      <c r="L743" s="40" t="n">
        <v>2.218</v>
      </c>
      <c r="M743" s="40" t="n">
        <v>2.493</v>
      </c>
      <c r="N743" s="40" t="n">
        <v>2.61175</v>
      </c>
      <c r="O743" s="40" t="n">
        <v>2.628</v>
      </c>
      <c r="P743" s="40" t="n">
        <v>2.208</v>
      </c>
      <c r="Q743" s="40" t="n">
        <v>2.7355</v>
      </c>
      <c r="R743" s="40" t="n">
        <v>2.8305</v>
      </c>
      <c r="S743" s="40" t="n">
        <v>2.523</v>
      </c>
      <c r="T743" s="40" t="n">
        <v>2.398</v>
      </c>
      <c r="V743" s="41" t="n">
        <f aca="false">I743-$H743</f>
        <v>0.0550000000000002</v>
      </c>
      <c r="W743" s="41" t="n">
        <f aca="false">J743-$H743</f>
        <v>-0.12</v>
      </c>
      <c r="X743" s="41" t="n">
        <f aca="false">K743-$H743</f>
        <v>-0.3</v>
      </c>
      <c r="Y743" s="41" t="n">
        <f aca="false">L743-$H743</f>
        <v>-0.38</v>
      </c>
      <c r="Z743" s="41" t="n">
        <f aca="false">M743-$H743</f>
        <v>-0.105</v>
      </c>
      <c r="AA743" s="41" t="n">
        <f aca="false">N743-$H743</f>
        <v>0.0137499999999999</v>
      </c>
      <c r="AB743" s="41" t="n">
        <f aca="false">O743-$H743</f>
        <v>0.0300000000000003</v>
      </c>
      <c r="AC743" s="41" t="n">
        <f aca="false">P743-$H743</f>
        <v>-0.39</v>
      </c>
      <c r="AD743" s="41" t="n">
        <f aca="false">Q743-$H743</f>
        <v>0.1375</v>
      </c>
      <c r="AE743" s="41" t="n">
        <f aca="false">R743-$H743</f>
        <v>0.2325</v>
      </c>
      <c r="AF743" s="41" t="n">
        <f aca="false">S743-$H743</f>
        <v>-0.0749999999999997</v>
      </c>
      <c r="AG743" s="41" t="n">
        <f aca="false">T743-$H743</f>
        <v>-0.2</v>
      </c>
    </row>
    <row r="744" customFormat="false" ht="12.75" hidden="false" customHeight="false" outlineLevel="0" collapsed="false">
      <c r="A744" s="39" t="n">
        <v>36376</v>
      </c>
      <c r="B744" s="40" t="s">
        <v>188</v>
      </c>
      <c r="C744" s="40" t="n">
        <f aca="false">IF(SWAPFIXED="FIXED",D744,D744-E744)</f>
        <v>0.00999999999999979</v>
      </c>
      <c r="D744" s="40" t="n">
        <f aca="false">VLOOKUP($A744,SWAPLOOK,HLOOKUP(D$2,SWAPLOOK,2,FALSE()),FALSE())</f>
        <v>2.652</v>
      </c>
      <c r="E744" s="40" t="n">
        <f aca="false">VLOOKUP($A744,SWAPLOOK,HLOOKUP(E$2,SWAPLOOK,2,FALSE()),FALSE())</f>
        <v>2.642</v>
      </c>
      <c r="F744" s="40"/>
      <c r="G744" s="40"/>
      <c r="H744" s="40" t="n">
        <v>2.642</v>
      </c>
      <c r="I744" s="40" t="n">
        <v>2.697</v>
      </c>
      <c r="J744" s="40" t="n">
        <v>2.522</v>
      </c>
      <c r="K744" s="40" t="n">
        <v>2.332</v>
      </c>
      <c r="L744" s="40" t="n">
        <v>2.242</v>
      </c>
      <c r="M744" s="40" t="n">
        <v>2.5345</v>
      </c>
      <c r="N744" s="40" t="n">
        <v>2.65575</v>
      </c>
      <c r="O744" s="40" t="n">
        <v>2.652</v>
      </c>
      <c r="P744" s="40" t="n">
        <v>2.232</v>
      </c>
      <c r="Q744" s="40" t="n">
        <v>2.777</v>
      </c>
      <c r="R744" s="40" t="n">
        <v>2.8695</v>
      </c>
      <c r="S744" s="40" t="n">
        <v>2.562</v>
      </c>
      <c r="T744" s="40" t="n">
        <v>2.452</v>
      </c>
      <c r="V744" s="41" t="n">
        <f aca="false">I744-$H744</f>
        <v>0.0550000000000002</v>
      </c>
      <c r="W744" s="41" t="n">
        <f aca="false">J744-$H744</f>
        <v>-0.12</v>
      </c>
      <c r="X744" s="41" t="n">
        <f aca="false">K744-$H744</f>
        <v>-0.31</v>
      </c>
      <c r="Y744" s="41" t="n">
        <f aca="false">L744-$H744</f>
        <v>-0.4</v>
      </c>
      <c r="Z744" s="41" t="n">
        <f aca="false">M744-$H744</f>
        <v>-0.1075</v>
      </c>
      <c r="AA744" s="41" t="n">
        <f aca="false">N744-$H744</f>
        <v>0.0137499999999999</v>
      </c>
      <c r="AB744" s="41" t="n">
        <f aca="false">O744-$H744</f>
        <v>0.00999999999999979</v>
      </c>
      <c r="AC744" s="41" t="n">
        <f aca="false">P744-$H744</f>
        <v>-0.41</v>
      </c>
      <c r="AD744" s="41" t="n">
        <f aca="false">Q744-$H744</f>
        <v>0.135</v>
      </c>
      <c r="AE744" s="41" t="n">
        <f aca="false">R744-$H744</f>
        <v>0.2275</v>
      </c>
      <c r="AF744" s="41" t="n">
        <f aca="false">S744-$H744</f>
        <v>-0.0800000000000001</v>
      </c>
      <c r="AG744" s="41" t="n">
        <f aca="false">T744-$H744</f>
        <v>-0.19</v>
      </c>
    </row>
    <row r="745" customFormat="false" ht="12.75" hidden="false" customHeight="false" outlineLevel="0" collapsed="false">
      <c r="A745" s="39" t="n">
        <v>36377</v>
      </c>
      <c r="B745" s="40" t="s">
        <v>188</v>
      </c>
      <c r="C745" s="40" t="n">
        <f aca="false">IF(SWAPFIXED="FIXED",D745,D745-E745)</f>
        <v>0.0150000000000001</v>
      </c>
      <c r="D745" s="40" t="n">
        <f aca="false">VLOOKUP($A745,SWAPLOOK,HLOOKUP(D$2,SWAPLOOK,2,FALSE()),FALSE())</f>
        <v>2.662</v>
      </c>
      <c r="E745" s="40" t="n">
        <f aca="false">VLOOKUP($A745,SWAPLOOK,HLOOKUP(E$2,SWAPLOOK,2,FALSE()),FALSE())</f>
        <v>2.647</v>
      </c>
      <c r="F745" s="40"/>
      <c r="G745" s="40"/>
      <c r="H745" s="40" t="n">
        <v>2.647</v>
      </c>
      <c r="I745" s="40" t="n">
        <v>2.697</v>
      </c>
      <c r="J745" s="40" t="n">
        <v>2.517</v>
      </c>
      <c r="K745" s="40" t="n">
        <v>2.357</v>
      </c>
      <c r="L745" s="40" t="n">
        <v>2.257</v>
      </c>
      <c r="M745" s="40" t="n">
        <v>2.537</v>
      </c>
      <c r="N745" s="40" t="n">
        <v>2.662</v>
      </c>
      <c r="O745" s="40" t="n">
        <v>2.662</v>
      </c>
      <c r="P745" s="40" t="n">
        <v>2.247</v>
      </c>
      <c r="Q745" s="40" t="n">
        <v>2.782</v>
      </c>
      <c r="R745" s="40" t="n">
        <v>2.877</v>
      </c>
      <c r="S745" s="40" t="n">
        <v>2.567</v>
      </c>
      <c r="T745" s="40" t="n">
        <v>2.447</v>
      </c>
      <c r="V745" s="41" t="n">
        <f aca="false">I745-$H745</f>
        <v>0.0499999999999998</v>
      </c>
      <c r="W745" s="41" t="n">
        <f aca="false">J745-$H745</f>
        <v>-0.13</v>
      </c>
      <c r="X745" s="41" t="n">
        <f aca="false">K745-$H745</f>
        <v>-0.29</v>
      </c>
      <c r="Y745" s="41" t="n">
        <f aca="false">L745-$H745</f>
        <v>-0.39</v>
      </c>
      <c r="Z745" s="41" t="n">
        <f aca="false">M745-$H745</f>
        <v>-0.11</v>
      </c>
      <c r="AA745" s="41" t="n">
        <f aca="false">N745-$H745</f>
        <v>0.0150000000000001</v>
      </c>
      <c r="AB745" s="41" t="n">
        <f aca="false">O745-$H745</f>
        <v>0.0150000000000001</v>
      </c>
      <c r="AC745" s="41" t="n">
        <f aca="false">P745-$H745</f>
        <v>-0.4</v>
      </c>
      <c r="AD745" s="41" t="n">
        <f aca="false">Q745-$H745</f>
        <v>0.135</v>
      </c>
      <c r="AE745" s="41" t="n">
        <f aca="false">R745-$H745</f>
        <v>0.23</v>
      </c>
      <c r="AF745" s="41" t="n">
        <f aca="false">S745-$H745</f>
        <v>-0.0800000000000001</v>
      </c>
      <c r="AG745" s="41" t="n">
        <f aca="false">T745-$H745</f>
        <v>-0.2</v>
      </c>
    </row>
    <row r="746" customFormat="false" ht="12.75" hidden="false" customHeight="false" outlineLevel="0" collapsed="false">
      <c r="A746" s="39" t="n">
        <v>36378</v>
      </c>
      <c r="B746" s="40" t="s">
        <v>188</v>
      </c>
      <c r="C746" s="40" t="n">
        <f aca="false">IF(SWAPFIXED="FIXED",D746,D746-E746)</f>
        <v>0</v>
      </c>
      <c r="D746" s="40" t="n">
        <f aca="false">VLOOKUP($A746,SWAPLOOK,HLOOKUP(D$2,SWAPLOOK,2,FALSE()),FALSE())</f>
        <v>2.698</v>
      </c>
      <c r="E746" s="40" t="n">
        <f aca="false">VLOOKUP($A746,SWAPLOOK,HLOOKUP(E$2,SWAPLOOK,2,FALSE()),FALSE())</f>
        <v>2.698</v>
      </c>
      <c r="F746" s="40"/>
      <c r="G746" s="40"/>
      <c r="H746" s="40" t="n">
        <v>2.698</v>
      </c>
      <c r="I746" s="40" t="n">
        <v>2.748</v>
      </c>
      <c r="J746" s="40" t="n">
        <v>2.5655</v>
      </c>
      <c r="K746" s="40" t="n">
        <v>2.388</v>
      </c>
      <c r="L746" s="40" t="n">
        <v>2.308</v>
      </c>
      <c r="M746" s="40" t="n">
        <v>2.5905</v>
      </c>
      <c r="N746" s="40" t="n">
        <v>2.713</v>
      </c>
      <c r="O746" s="40" t="n">
        <v>2.698</v>
      </c>
      <c r="P746" s="40" t="n">
        <v>2.298</v>
      </c>
      <c r="Q746" s="40" t="n">
        <v>2.833</v>
      </c>
      <c r="R746" s="40" t="n">
        <v>2.928</v>
      </c>
      <c r="S746" s="40" t="n">
        <v>2.618</v>
      </c>
      <c r="T746" s="40" t="n">
        <v>2.498</v>
      </c>
      <c r="V746" s="41" t="n">
        <f aca="false">I746-$H746</f>
        <v>0.0499999999999998</v>
      </c>
      <c r="W746" s="41" t="n">
        <f aca="false">J746-$H746</f>
        <v>-0.1325</v>
      </c>
      <c r="X746" s="41" t="n">
        <f aca="false">K746-$H746</f>
        <v>-0.31</v>
      </c>
      <c r="Y746" s="41" t="n">
        <f aca="false">L746-$H746</f>
        <v>-0.39</v>
      </c>
      <c r="Z746" s="41" t="n">
        <f aca="false">M746-$H746</f>
        <v>-0.1075</v>
      </c>
      <c r="AA746" s="41" t="n">
        <f aca="false">N746-$H746</f>
        <v>0.0150000000000001</v>
      </c>
      <c r="AB746" s="41" t="n">
        <f aca="false">O746-$H746</f>
        <v>0</v>
      </c>
      <c r="AC746" s="41" t="n">
        <f aca="false">P746-$H746</f>
        <v>-0.4</v>
      </c>
      <c r="AD746" s="41" t="n">
        <f aca="false">Q746-$H746</f>
        <v>0.135</v>
      </c>
      <c r="AE746" s="41" t="n">
        <f aca="false">R746-$H746</f>
        <v>0.23</v>
      </c>
      <c r="AF746" s="41" t="n">
        <f aca="false">S746-$H746</f>
        <v>-0.0800000000000001</v>
      </c>
      <c r="AG746" s="41" t="n">
        <f aca="false">T746-$H746</f>
        <v>-0.2</v>
      </c>
    </row>
    <row r="747" customFormat="false" ht="12.75" hidden="false" customHeight="false" outlineLevel="0" collapsed="false">
      <c r="A747" s="39" t="n">
        <v>36381</v>
      </c>
      <c r="B747" s="40" t="s">
        <v>188</v>
      </c>
      <c r="C747" s="40" t="n">
        <f aca="false">IF(SWAPFIXED="FIXED",D747,D747-E747)</f>
        <v>-0.02</v>
      </c>
      <c r="D747" s="40" t="n">
        <f aca="false">VLOOKUP($A747,SWAPLOOK,HLOOKUP(D$2,SWAPLOOK,2,FALSE()),FALSE())</f>
        <v>2.701</v>
      </c>
      <c r="E747" s="40" t="n">
        <f aca="false">VLOOKUP($A747,SWAPLOOK,HLOOKUP(E$2,SWAPLOOK,2,FALSE()),FALSE())</f>
        <v>2.721</v>
      </c>
      <c r="F747" s="40"/>
      <c r="G747" s="40"/>
      <c r="H747" s="40" t="n">
        <v>2.721</v>
      </c>
      <c r="I747" s="40" t="n">
        <v>2.7735</v>
      </c>
      <c r="J747" s="40" t="n">
        <v>2.586</v>
      </c>
      <c r="K747" s="40" t="n">
        <v>2.381</v>
      </c>
      <c r="L747" s="40" t="n">
        <v>2.306</v>
      </c>
      <c r="M747" s="40" t="n">
        <v>2.611</v>
      </c>
      <c r="N747" s="40" t="n">
        <v>2.73475</v>
      </c>
      <c r="O747" s="40" t="n">
        <v>2.701</v>
      </c>
      <c r="P747" s="40" t="n">
        <v>2.271</v>
      </c>
      <c r="Q747" s="40" t="n">
        <v>2.861</v>
      </c>
      <c r="R747" s="40" t="n">
        <v>2.9535</v>
      </c>
      <c r="S747" s="40" t="n">
        <v>2.636</v>
      </c>
      <c r="T747" s="38" t="n">
        <v>2.471</v>
      </c>
      <c r="V747" s="41" t="n">
        <f aca="false">I747-$H747</f>
        <v>0.0525000000000002</v>
      </c>
      <c r="W747" s="41" t="n">
        <f aca="false">J747-$H747</f>
        <v>-0.135</v>
      </c>
      <c r="X747" s="41" t="n">
        <f aca="false">K747-$H747</f>
        <v>-0.34</v>
      </c>
      <c r="Y747" s="41" t="n">
        <f aca="false">L747-$H747</f>
        <v>-0.415</v>
      </c>
      <c r="Z747" s="41" t="n">
        <f aca="false">M747-$H747</f>
        <v>-0.11</v>
      </c>
      <c r="AA747" s="41" t="n">
        <f aca="false">N747-$H747</f>
        <v>0.0137499999999999</v>
      </c>
      <c r="AB747" s="41" t="n">
        <f aca="false">O747-$H747</f>
        <v>-0.02</v>
      </c>
      <c r="AC747" s="41" t="n">
        <f aca="false">P747-$H747</f>
        <v>-0.45</v>
      </c>
      <c r="AD747" s="41" t="n">
        <f aca="false">Q747-$H747</f>
        <v>0.14</v>
      </c>
      <c r="AE747" s="41" t="n">
        <f aca="false">R747-$H747</f>
        <v>0.2325</v>
      </c>
      <c r="AF747" s="41" t="n">
        <f aca="false">S747-$H747</f>
        <v>-0.085</v>
      </c>
      <c r="AG747" s="41" t="n">
        <f aca="false">T747-$H747</f>
        <v>-0.25</v>
      </c>
    </row>
    <row r="748" customFormat="false" ht="12.75" hidden="false" customHeight="false" outlineLevel="0" collapsed="false">
      <c r="A748" s="39" t="n">
        <v>36382</v>
      </c>
      <c r="B748" s="40" t="s">
        <v>188</v>
      </c>
      <c r="C748" s="40" t="n">
        <f aca="false">IF(SWAPFIXED="FIXED",D748,D748-E748)</f>
        <v>-0.0350000000000001</v>
      </c>
      <c r="D748" s="40" t="n">
        <f aca="false">VLOOKUP($A748,SWAPLOOK,HLOOKUP(D$2,SWAPLOOK,2,FALSE()),FALSE())</f>
        <v>2.713</v>
      </c>
      <c r="E748" s="40" t="n">
        <f aca="false">VLOOKUP($A748,SWAPLOOK,HLOOKUP(E$2,SWAPLOOK,2,FALSE()),FALSE())</f>
        <v>2.748</v>
      </c>
      <c r="F748" s="40"/>
      <c r="G748" s="40"/>
      <c r="H748" s="40" t="n">
        <v>2.748</v>
      </c>
      <c r="I748" s="40" t="n">
        <v>2.798</v>
      </c>
      <c r="J748" s="40" t="n">
        <v>2.613</v>
      </c>
      <c r="K748" s="40" t="n">
        <v>2.383</v>
      </c>
      <c r="L748" s="40" t="n">
        <v>2.298</v>
      </c>
      <c r="M748" s="40" t="n">
        <v>2.638</v>
      </c>
      <c r="N748" s="40" t="n">
        <v>2.763</v>
      </c>
      <c r="O748" s="40" t="n">
        <v>2.713</v>
      </c>
      <c r="P748" s="40" t="n">
        <v>2.298</v>
      </c>
      <c r="Q748" s="40" t="n">
        <v>2.888</v>
      </c>
      <c r="R748" s="40" t="n">
        <v>2.983</v>
      </c>
      <c r="S748" s="40" t="n">
        <v>2.663</v>
      </c>
      <c r="T748" s="40" t="n">
        <v>2.478</v>
      </c>
      <c r="V748" s="41" t="n">
        <f aca="false">I748-$H748</f>
        <v>0.0499999999999998</v>
      </c>
      <c r="W748" s="41" t="n">
        <f aca="false">J748-$H748</f>
        <v>-0.135</v>
      </c>
      <c r="X748" s="41" t="n">
        <f aca="false">K748-$H748</f>
        <v>-0.365</v>
      </c>
      <c r="Y748" s="41" t="n">
        <f aca="false">L748-$H748</f>
        <v>-0.45</v>
      </c>
      <c r="Z748" s="41" t="n">
        <f aca="false">M748-$H748</f>
        <v>-0.11</v>
      </c>
      <c r="AA748" s="41" t="n">
        <f aca="false">N748-$H748</f>
        <v>0.0150000000000001</v>
      </c>
      <c r="AB748" s="41" t="n">
        <f aca="false">O748-$H748</f>
        <v>-0.0350000000000001</v>
      </c>
      <c r="AC748" s="41" t="n">
        <f aca="false">P748-$H748</f>
        <v>-0.45</v>
      </c>
      <c r="AD748" s="41" t="n">
        <f aca="false">Q748-$H748</f>
        <v>0.14</v>
      </c>
      <c r="AE748" s="41" t="n">
        <f aca="false">R748-$H748</f>
        <v>0.235</v>
      </c>
      <c r="AF748" s="41" t="n">
        <f aca="false">S748-$H748</f>
        <v>-0.085</v>
      </c>
      <c r="AG748" s="41" t="n">
        <f aca="false">T748-$H748</f>
        <v>-0.27</v>
      </c>
    </row>
    <row r="749" customFormat="false" ht="12.75" hidden="false" customHeight="false" outlineLevel="0" collapsed="false">
      <c r="A749" s="39" t="n">
        <v>36383</v>
      </c>
      <c r="B749" s="40" t="s">
        <v>188</v>
      </c>
      <c r="C749" s="40" t="n">
        <f aca="false">IF(SWAPFIXED="FIXED",D749,D749-E749)</f>
        <v>-0.04</v>
      </c>
      <c r="D749" s="40" t="n">
        <f aca="false">VLOOKUP($A749,SWAPLOOK,HLOOKUP(D$2,SWAPLOOK,2,FALSE()),FALSE())</f>
        <v>2.664</v>
      </c>
      <c r="E749" s="40" t="n">
        <f aca="false">VLOOKUP($A749,SWAPLOOK,HLOOKUP(E$2,SWAPLOOK,2,FALSE()),FALSE())</f>
        <v>2.704</v>
      </c>
      <c r="F749" s="40"/>
      <c r="G749" s="40"/>
      <c r="H749" s="40" t="n">
        <v>2.704</v>
      </c>
      <c r="I749" s="40" t="n">
        <v>2.754</v>
      </c>
      <c r="J749" s="40" t="n">
        <v>2.574</v>
      </c>
      <c r="K749" s="40" t="n">
        <v>2.329</v>
      </c>
      <c r="L749" s="40" t="n">
        <v>2.244</v>
      </c>
      <c r="M749" s="40" t="n">
        <v>2.594</v>
      </c>
      <c r="N749" s="40" t="n">
        <v>2.719</v>
      </c>
      <c r="O749" s="40" t="n">
        <v>2.664</v>
      </c>
      <c r="P749" s="40" t="n">
        <v>2.254</v>
      </c>
      <c r="Q749" s="40" t="n">
        <v>2.844</v>
      </c>
      <c r="R749" s="40" t="n">
        <v>2.939</v>
      </c>
      <c r="S749" s="40" t="n">
        <v>2.619</v>
      </c>
      <c r="T749" s="40" t="n">
        <v>2.424</v>
      </c>
      <c r="V749" s="41" t="n">
        <f aca="false">I749-$H749</f>
        <v>0.0499999999999998</v>
      </c>
      <c r="W749" s="41" t="n">
        <f aca="false">J749-$H749</f>
        <v>-0.13</v>
      </c>
      <c r="X749" s="41" t="n">
        <f aca="false">K749-$H749</f>
        <v>-0.375</v>
      </c>
      <c r="Y749" s="41" t="n">
        <f aca="false">L749-$H749</f>
        <v>-0.46</v>
      </c>
      <c r="Z749" s="41" t="n">
        <f aca="false">M749-$H749</f>
        <v>-0.11</v>
      </c>
      <c r="AA749" s="41" t="n">
        <f aca="false">N749-$H749</f>
        <v>0.0150000000000001</v>
      </c>
      <c r="AB749" s="41" t="n">
        <f aca="false">O749-$H749</f>
        <v>-0.04</v>
      </c>
      <c r="AC749" s="41" t="n">
        <f aca="false">P749-$H749</f>
        <v>-0.45</v>
      </c>
      <c r="AD749" s="41" t="n">
        <f aca="false">Q749-$H749</f>
        <v>0.14</v>
      </c>
      <c r="AE749" s="41" t="n">
        <f aca="false">R749-$H749</f>
        <v>0.235</v>
      </c>
      <c r="AF749" s="41" t="n">
        <f aca="false">S749-$H749</f>
        <v>-0.085</v>
      </c>
      <c r="AG749" s="41" t="n">
        <f aca="false">T749-$H749</f>
        <v>-0.28</v>
      </c>
    </row>
    <row r="750" customFormat="false" ht="12.75" hidden="false" customHeight="false" outlineLevel="0" collapsed="false">
      <c r="A750" s="39" t="n">
        <v>36384</v>
      </c>
      <c r="B750" s="40" t="s">
        <v>188</v>
      </c>
      <c r="C750" s="40" t="n">
        <f aca="false">IF(SWAPFIXED="FIXED",D750,D750-E750)</f>
        <v>-0.0484999999999998</v>
      </c>
      <c r="D750" s="40" t="n">
        <f aca="false">VLOOKUP($A750,SWAPLOOK,HLOOKUP(D$2,SWAPLOOK,2,FALSE()),FALSE())</f>
        <v>2.6745</v>
      </c>
      <c r="E750" s="40" t="n">
        <f aca="false">VLOOKUP($A750,SWAPLOOK,HLOOKUP(E$2,SWAPLOOK,2,FALSE()),FALSE())</f>
        <v>2.723</v>
      </c>
      <c r="F750" s="40"/>
      <c r="G750" s="40"/>
      <c r="H750" s="40" t="n">
        <v>2.723</v>
      </c>
      <c r="I750" s="40" t="n">
        <v>2.7745</v>
      </c>
      <c r="J750" s="40" t="n">
        <v>2.597</v>
      </c>
      <c r="K750" s="40" t="n">
        <v>2.3445</v>
      </c>
      <c r="L750" s="40" t="n">
        <v>2.2595</v>
      </c>
      <c r="M750" s="40" t="n">
        <v>2.61575</v>
      </c>
      <c r="N750" s="40" t="n">
        <v>2.740125</v>
      </c>
      <c r="O750" s="40" t="n">
        <v>2.6745</v>
      </c>
      <c r="P750" s="40" t="n">
        <v>2.2695</v>
      </c>
      <c r="Q750" s="40" t="n">
        <v>2.86325</v>
      </c>
      <c r="R750" s="40" t="n">
        <v>2.9595</v>
      </c>
      <c r="S750" s="40" t="n">
        <v>2.642</v>
      </c>
      <c r="T750" s="40" t="n">
        <v>2.4345</v>
      </c>
      <c r="V750" s="41" t="n">
        <f aca="false">I750-$H750</f>
        <v>0.0514999999999999</v>
      </c>
      <c r="W750" s="41" t="n">
        <f aca="false">J750-$H750</f>
        <v>-0.125999999999999</v>
      </c>
      <c r="X750" s="41" t="n">
        <f aca="false">K750-$H750</f>
        <v>-0.3785</v>
      </c>
      <c r="Y750" s="41" t="n">
        <f aca="false">L750-$H750</f>
        <v>-0.4635</v>
      </c>
      <c r="Z750" s="41" t="n">
        <f aca="false">M750-$H750</f>
        <v>-0.10725</v>
      </c>
      <c r="AA750" s="41" t="n">
        <f aca="false">N750-$H750</f>
        <v>0.0171250000000001</v>
      </c>
      <c r="AB750" s="41" t="n">
        <f aca="false">O750-$H750</f>
        <v>-0.0484999999999998</v>
      </c>
      <c r="AC750" s="41" t="n">
        <f aca="false">P750-$H750</f>
        <v>-0.4535</v>
      </c>
      <c r="AD750" s="41" t="n">
        <f aca="false">Q750-$H750</f>
        <v>0.14025</v>
      </c>
      <c r="AE750" s="41" t="n">
        <f aca="false">R750-$H750</f>
        <v>0.2365</v>
      </c>
      <c r="AF750" s="41" t="n">
        <f aca="false">S750-$H750</f>
        <v>-0.0809999999999995</v>
      </c>
      <c r="AG750" s="41" t="n">
        <f aca="false">T750-$H750</f>
        <v>-0.2885</v>
      </c>
    </row>
    <row r="751" customFormat="false" ht="12.75" hidden="false" customHeight="false" outlineLevel="0" collapsed="false">
      <c r="A751" s="39" t="n">
        <v>36385</v>
      </c>
      <c r="B751" s="40" t="s">
        <v>188</v>
      </c>
      <c r="C751" s="40" t="n">
        <f aca="false">IF(SWAPFIXED="FIXED",D751,D751-E751)</f>
        <v>-0.0600000000000001</v>
      </c>
      <c r="D751" s="40" t="n">
        <f aca="false">VLOOKUP($A751,SWAPLOOK,HLOOKUP(D$2,SWAPLOOK,2,FALSE()),FALSE())</f>
        <v>2.685</v>
      </c>
      <c r="E751" s="40" t="n">
        <f aca="false">VLOOKUP($A751,SWAPLOOK,HLOOKUP(E$2,SWAPLOOK,2,FALSE()),FALSE())</f>
        <v>2.745</v>
      </c>
      <c r="F751" s="40"/>
      <c r="G751" s="40"/>
      <c r="H751" s="40" t="n">
        <v>2.745</v>
      </c>
      <c r="I751" s="40" t="n">
        <v>2.795</v>
      </c>
      <c r="J751" s="40" t="n">
        <v>2.62</v>
      </c>
      <c r="K751" s="40" t="n">
        <v>2.36</v>
      </c>
      <c r="L751" s="40" t="n">
        <v>2.275</v>
      </c>
      <c r="M751" s="40" t="n">
        <v>2.6375</v>
      </c>
      <c r="N751" s="40" t="n">
        <v>2.76125</v>
      </c>
      <c r="O751" s="40" t="n">
        <v>2.685</v>
      </c>
      <c r="P751" s="40" t="n">
        <v>2.285</v>
      </c>
      <c r="Q751" s="40" t="n">
        <v>2.8825</v>
      </c>
      <c r="R751" s="40" t="n">
        <v>2.98</v>
      </c>
      <c r="S751" s="40" t="n">
        <v>2.665</v>
      </c>
      <c r="T751" s="38" t="n">
        <v>2.445</v>
      </c>
      <c r="V751" s="41" t="n">
        <f aca="false">I751-$H751</f>
        <v>0.0499999999999998</v>
      </c>
      <c r="W751" s="41" t="n">
        <f aca="false">J751-$H751</f>
        <v>-0.125</v>
      </c>
      <c r="X751" s="41" t="n">
        <f aca="false">K751-$H751</f>
        <v>-0.385</v>
      </c>
      <c r="Y751" s="41" t="n">
        <f aca="false">L751-$H751</f>
        <v>-0.47</v>
      </c>
      <c r="Z751" s="41" t="n">
        <f aca="false">M751-$H751</f>
        <v>-0.1075</v>
      </c>
      <c r="AA751" s="41" t="n">
        <f aca="false">N751-$H751</f>
        <v>0.0162499999999999</v>
      </c>
      <c r="AB751" s="41" t="n">
        <f aca="false">O751-$H751</f>
        <v>-0.0600000000000001</v>
      </c>
      <c r="AC751" s="41" t="n">
        <f aca="false">P751-$H751</f>
        <v>-0.46</v>
      </c>
      <c r="AD751" s="41" t="n">
        <f aca="false">Q751-$H751</f>
        <v>0.1375</v>
      </c>
      <c r="AE751" s="41" t="n">
        <f aca="false">R751-$H751</f>
        <v>0.235</v>
      </c>
      <c r="AF751" s="41" t="n">
        <f aca="false">S751-$H751</f>
        <v>-0.0800000000000001</v>
      </c>
      <c r="AG751" s="41" t="n">
        <f aca="false">T751-$H751</f>
        <v>-0.3</v>
      </c>
    </row>
    <row r="752" customFormat="false" ht="12.75" hidden="false" customHeight="false" outlineLevel="0" collapsed="false">
      <c r="A752" s="39" t="n">
        <v>36388</v>
      </c>
      <c r="B752" s="40" t="s">
        <v>188</v>
      </c>
      <c r="C752" s="40" t="n">
        <f aca="false">IF(SWAPFIXED="FIXED",D752,D752-E752)</f>
        <v>-0.0250000000000004</v>
      </c>
      <c r="D752" s="40" t="n">
        <f aca="false">VLOOKUP($A752,SWAPLOOK,HLOOKUP(D$2,SWAPLOOK,2,FALSE()),FALSE())</f>
        <v>2.675</v>
      </c>
      <c r="E752" s="40" t="n">
        <f aca="false">VLOOKUP($A752,SWAPLOOK,HLOOKUP(E$2,SWAPLOOK,2,FALSE()),FALSE())</f>
        <v>2.7</v>
      </c>
      <c r="F752" s="40"/>
      <c r="G752" s="40"/>
      <c r="H752" s="40" t="n">
        <v>2.7</v>
      </c>
      <c r="I752" s="40" t="n">
        <v>2.75125</v>
      </c>
      <c r="J752" s="40" t="n">
        <v>2.58</v>
      </c>
      <c r="K752" s="40" t="n">
        <v>2.3675</v>
      </c>
      <c r="L752" s="40" t="n">
        <v>2.27</v>
      </c>
      <c r="M752" s="40" t="n">
        <v>2.5925</v>
      </c>
      <c r="N752" s="40" t="n">
        <v>2.71625</v>
      </c>
      <c r="O752" s="40" t="n">
        <v>2.675</v>
      </c>
      <c r="P752" s="40" t="n">
        <v>2.24</v>
      </c>
      <c r="Q752" s="40" t="n">
        <v>2.8375</v>
      </c>
      <c r="R752" s="40" t="n">
        <v>2.9275</v>
      </c>
      <c r="S752" s="40" t="n">
        <v>2.62375</v>
      </c>
      <c r="T752" s="38" t="n">
        <v>2.43</v>
      </c>
      <c r="V752" s="41" t="n">
        <f aca="false">I752-$H752</f>
        <v>0.05125</v>
      </c>
      <c r="W752" s="41" t="n">
        <f aca="false">J752-$H752</f>
        <v>-0.12</v>
      </c>
      <c r="X752" s="41" t="n">
        <f aca="false">K752-$H752</f>
        <v>-0.3325</v>
      </c>
      <c r="Y752" s="41" t="n">
        <f aca="false">L752-$H752</f>
        <v>-0.43</v>
      </c>
      <c r="Z752" s="41" t="n">
        <f aca="false">M752-$H752</f>
        <v>-0.1075</v>
      </c>
      <c r="AA752" s="41" t="n">
        <f aca="false">N752-$H752</f>
        <v>0.0162499999999999</v>
      </c>
      <c r="AB752" s="41" t="n">
        <f aca="false">O752-$H752</f>
        <v>-0.0250000000000004</v>
      </c>
      <c r="AC752" s="41" t="n">
        <f aca="false">P752-$H752</f>
        <v>-0.46</v>
      </c>
      <c r="AD752" s="41" t="n">
        <f aca="false">Q752-$H752</f>
        <v>0.1375</v>
      </c>
      <c r="AE752" s="41" t="n">
        <f aca="false">R752-$H752</f>
        <v>0.2275</v>
      </c>
      <c r="AF752" s="41" t="n">
        <f aca="false">S752-$H752</f>
        <v>-0.0762500000000004</v>
      </c>
      <c r="AG752" s="41" t="n">
        <f aca="false">T752-$H752</f>
        <v>-0.27</v>
      </c>
    </row>
    <row r="753" customFormat="false" ht="12.75" hidden="false" customHeight="false" outlineLevel="0" collapsed="false">
      <c r="A753" s="39" t="n">
        <v>36389</v>
      </c>
      <c r="B753" s="40" t="s">
        <v>188</v>
      </c>
      <c r="C753" s="40" t="n">
        <f aca="false">IF(SWAPFIXED="FIXED",D753,D753-E753)</f>
        <v>-0.0325000000000002</v>
      </c>
      <c r="D753" s="40" t="n">
        <f aca="false">VLOOKUP($A753,SWAPLOOK,HLOOKUP(D$2,SWAPLOOK,2,FALSE()),FALSE())</f>
        <v>2.6755</v>
      </c>
      <c r="E753" s="40" t="n">
        <f aca="false">VLOOKUP($A753,SWAPLOOK,HLOOKUP(E$2,SWAPLOOK,2,FALSE()),FALSE())</f>
        <v>2.708</v>
      </c>
      <c r="F753" s="40"/>
      <c r="G753" s="40"/>
      <c r="H753" s="40" t="n">
        <v>2.708</v>
      </c>
      <c r="I753" s="40" t="n">
        <v>2.76175</v>
      </c>
      <c r="J753" s="40" t="n">
        <v>2.5905</v>
      </c>
      <c r="K753" s="40" t="n">
        <v>2.368</v>
      </c>
      <c r="L753" s="40" t="n">
        <v>2.298</v>
      </c>
      <c r="M753" s="40" t="n">
        <v>2.60425</v>
      </c>
      <c r="N753" s="40" t="n">
        <v>2.72425</v>
      </c>
      <c r="O753" s="40" t="n">
        <v>2.6755</v>
      </c>
      <c r="P753" s="40" t="n">
        <v>2.278</v>
      </c>
      <c r="Q753" s="40" t="n">
        <v>2.8455</v>
      </c>
      <c r="R753" s="40" t="n">
        <v>2.9405</v>
      </c>
      <c r="S753" s="40" t="n">
        <v>2.633</v>
      </c>
      <c r="T753" s="38" t="n">
        <v>2.4355</v>
      </c>
      <c r="V753" s="41" t="n">
        <f aca="false">I753-$H753</f>
        <v>0.05375</v>
      </c>
      <c r="W753" s="41" t="n">
        <f aca="false">J753-$H753</f>
        <v>-0.1175</v>
      </c>
      <c r="X753" s="41" t="n">
        <f aca="false">K753-$H753</f>
        <v>-0.34</v>
      </c>
      <c r="Y753" s="41" t="n">
        <f aca="false">L753-$H753</f>
        <v>-0.41</v>
      </c>
      <c r="Z753" s="41" t="n">
        <f aca="false">M753-$H753</f>
        <v>-0.10375</v>
      </c>
      <c r="AA753" s="41" t="n">
        <f aca="false">N753-$H753</f>
        <v>0.0162499999999999</v>
      </c>
      <c r="AB753" s="41" t="n">
        <f aca="false">O753-$H753</f>
        <v>-0.0325000000000002</v>
      </c>
      <c r="AC753" s="41" t="n">
        <f aca="false">P753-$H753</f>
        <v>-0.43</v>
      </c>
      <c r="AD753" s="41" t="n">
        <f aca="false">Q753-$H753</f>
        <v>0.1375</v>
      </c>
      <c r="AE753" s="41" t="n">
        <f aca="false">R753-$H753</f>
        <v>0.2325</v>
      </c>
      <c r="AF753" s="41" t="n">
        <f aca="false">S753-$H753</f>
        <v>-0.0750000000000002</v>
      </c>
      <c r="AG753" s="41" t="n">
        <f aca="false">T753-$H753</f>
        <v>-0.2725</v>
      </c>
    </row>
    <row r="754" customFormat="false" ht="12.75" hidden="false" customHeight="false" outlineLevel="0" collapsed="false">
      <c r="A754" s="39" t="n">
        <v>36390</v>
      </c>
      <c r="B754" s="40" t="s">
        <v>188</v>
      </c>
      <c r="C754" s="40" t="n">
        <f aca="false">IF(SWAPFIXED="FIXED",D754,D754-E754)</f>
        <v>-0.0800000000000001</v>
      </c>
      <c r="D754" s="40" t="n">
        <f aca="false">VLOOKUP($A754,SWAPLOOK,HLOOKUP(D$2,SWAPLOOK,2,FALSE()),FALSE())</f>
        <v>2.712</v>
      </c>
      <c r="E754" s="40" t="n">
        <f aca="false">VLOOKUP($A754,SWAPLOOK,HLOOKUP(E$2,SWAPLOOK,2,FALSE()),FALSE())</f>
        <v>2.792</v>
      </c>
      <c r="F754" s="40"/>
      <c r="G754" s="40"/>
      <c r="H754" s="40" t="n">
        <v>2.792</v>
      </c>
      <c r="I754" s="40" t="n">
        <v>2.8445</v>
      </c>
      <c r="J754" s="40" t="n">
        <v>2.6495</v>
      </c>
      <c r="K754" s="40" t="n">
        <v>2.422</v>
      </c>
      <c r="L754" s="40" t="n">
        <v>2.327</v>
      </c>
      <c r="M754" s="40" t="n">
        <v>2.682</v>
      </c>
      <c r="N754" s="40" t="n">
        <v>2.8045</v>
      </c>
      <c r="O754" s="40" t="n">
        <v>2.712</v>
      </c>
      <c r="P754" s="40" t="n">
        <v>2.332</v>
      </c>
      <c r="Q754" s="40" t="n">
        <v>2.9345</v>
      </c>
      <c r="R754" s="40" t="n">
        <v>3.02825</v>
      </c>
      <c r="S754" s="40" t="n">
        <v>2.7095</v>
      </c>
      <c r="T754" s="38" t="n">
        <v>2.492</v>
      </c>
      <c r="V754" s="41" t="n">
        <f aca="false">I754-$H754</f>
        <v>0.0525000000000002</v>
      </c>
      <c r="W754" s="41" t="n">
        <f aca="false">J754-$H754</f>
        <v>-0.1425</v>
      </c>
      <c r="X754" s="41" t="n">
        <f aca="false">K754-$H754</f>
        <v>-0.37</v>
      </c>
      <c r="Y754" s="41" t="n">
        <f aca="false">L754-$H754</f>
        <v>-0.465</v>
      </c>
      <c r="Z754" s="41" t="n">
        <f aca="false">M754-$H754</f>
        <v>-0.11</v>
      </c>
      <c r="AA754" s="41" t="n">
        <f aca="false">N754-$H754</f>
        <v>0.0125000000000002</v>
      </c>
      <c r="AB754" s="41" t="n">
        <f aca="false">O754-$H754</f>
        <v>-0.0800000000000001</v>
      </c>
      <c r="AC754" s="41" t="n">
        <f aca="false">P754-$H754</f>
        <v>-0.46</v>
      </c>
      <c r="AD754" s="41" t="n">
        <f aca="false">Q754-$H754</f>
        <v>0.1425</v>
      </c>
      <c r="AE754" s="41" t="n">
        <f aca="false">R754-$H754</f>
        <v>0.23625</v>
      </c>
      <c r="AF754" s="41" t="n">
        <f aca="false">S754-$H754</f>
        <v>-0.0825</v>
      </c>
      <c r="AG754" s="41" t="n">
        <f aca="false">T754-$H754</f>
        <v>-0.3</v>
      </c>
    </row>
    <row r="755" customFormat="false" ht="12.75" hidden="false" customHeight="false" outlineLevel="0" collapsed="false">
      <c r="A755" s="39" t="n">
        <v>36391</v>
      </c>
      <c r="B755" s="40" t="s">
        <v>188</v>
      </c>
      <c r="C755" s="40" t="n">
        <f aca="false">IF(SWAPFIXED="FIXED",D755,D755-E755)</f>
        <v>-0.1</v>
      </c>
      <c r="D755" s="40" t="n">
        <f aca="false">VLOOKUP($A755,SWAPLOOK,HLOOKUP(D$2,SWAPLOOK,2,FALSE()),FALSE())</f>
        <v>2.798</v>
      </c>
      <c r="E755" s="40" t="n">
        <f aca="false">VLOOKUP($A755,SWAPLOOK,HLOOKUP(E$2,SWAPLOOK,2,FALSE()),FALSE())</f>
        <v>2.898</v>
      </c>
      <c r="F755" s="40"/>
      <c r="G755" s="40"/>
      <c r="H755" s="40" t="n">
        <v>2.898</v>
      </c>
      <c r="I755" s="40" t="n">
        <v>2.9555</v>
      </c>
      <c r="J755" s="40" t="n">
        <v>2.738</v>
      </c>
      <c r="K755" s="40" t="n">
        <v>2.508</v>
      </c>
      <c r="L755" s="40" t="n">
        <v>2.418</v>
      </c>
      <c r="M755" s="40" t="n">
        <v>2.783</v>
      </c>
      <c r="N755" s="40" t="n">
        <v>2.9055</v>
      </c>
      <c r="O755" s="40" t="n">
        <v>2.798</v>
      </c>
      <c r="P755" s="40" t="n">
        <v>2.388</v>
      </c>
      <c r="Q755" s="40" t="n">
        <v>3.0455</v>
      </c>
      <c r="R755" s="40" t="n">
        <v>3.1355</v>
      </c>
      <c r="S755" s="40" t="n">
        <v>2.808</v>
      </c>
      <c r="T755" s="38" t="n">
        <v>2.548</v>
      </c>
      <c r="V755" s="41" t="n">
        <f aca="false">I755-$H755</f>
        <v>0.0575000000000001</v>
      </c>
      <c r="W755" s="41" t="n">
        <f aca="false">J755-$H755</f>
        <v>-0.16</v>
      </c>
      <c r="X755" s="41" t="n">
        <f aca="false">K755-$H755</f>
        <v>-0.39</v>
      </c>
      <c r="Y755" s="41" t="n">
        <f aca="false">L755-$H755</f>
        <v>-0.48</v>
      </c>
      <c r="Z755" s="41" t="n">
        <f aca="false">M755-$H755</f>
        <v>-0.115</v>
      </c>
      <c r="AA755" s="41" t="n">
        <f aca="false">N755-$H755</f>
        <v>0.00749999999999984</v>
      </c>
      <c r="AB755" s="41" t="n">
        <f aca="false">O755-$H755</f>
        <v>-0.1</v>
      </c>
      <c r="AC755" s="41" t="n">
        <f aca="false">P755-$H755</f>
        <v>-0.51</v>
      </c>
      <c r="AD755" s="41" t="n">
        <f aca="false">Q755-$H755</f>
        <v>0.1475</v>
      </c>
      <c r="AE755" s="41" t="n">
        <f aca="false">R755-$H755</f>
        <v>0.2375</v>
      </c>
      <c r="AF755" s="41" t="n">
        <f aca="false">S755-$H755</f>
        <v>-0.0899999999999999</v>
      </c>
      <c r="AG755" s="41" t="n">
        <f aca="false">T755-$H755</f>
        <v>-0.35</v>
      </c>
    </row>
    <row r="756" customFormat="false" ht="12.75" hidden="false" customHeight="false" outlineLevel="0" collapsed="false">
      <c r="A756" s="39" t="n">
        <v>36392</v>
      </c>
      <c r="B756" s="40" t="s">
        <v>188</v>
      </c>
      <c r="C756" s="40" t="n">
        <f aca="false">IF(SWAPFIXED="FIXED",D756,D756-E756)</f>
        <v>-0.1225</v>
      </c>
      <c r="D756" s="40" t="n">
        <f aca="false">VLOOKUP($A756,SWAPLOOK,HLOOKUP(D$2,SWAPLOOK,2,FALSE()),FALSE())</f>
        <v>2.8155</v>
      </c>
      <c r="E756" s="40" t="n">
        <f aca="false">VLOOKUP($A756,SWAPLOOK,HLOOKUP(E$2,SWAPLOOK,2,FALSE()),FALSE())</f>
        <v>2.938</v>
      </c>
      <c r="F756" s="40"/>
      <c r="G756" s="40"/>
      <c r="H756" s="40" t="n">
        <v>2.938</v>
      </c>
      <c r="I756" s="40" t="n">
        <v>3.0005</v>
      </c>
      <c r="J756" s="40" t="n">
        <v>2.7805</v>
      </c>
      <c r="K756" s="40" t="n">
        <v>2.528</v>
      </c>
      <c r="L756" s="40" t="n">
        <v>2.438</v>
      </c>
      <c r="M756" s="40" t="n">
        <v>2.82175</v>
      </c>
      <c r="N756" s="40" t="n">
        <v>2.94175</v>
      </c>
      <c r="O756" s="40" t="n">
        <v>2.8155</v>
      </c>
      <c r="P756" s="40" t="n">
        <v>2.373</v>
      </c>
      <c r="Q756" s="40" t="n">
        <v>3.08675</v>
      </c>
      <c r="R756" s="40" t="n">
        <v>3.17675</v>
      </c>
      <c r="S756" s="40" t="n">
        <v>2.838</v>
      </c>
      <c r="T756" s="38" t="n">
        <v>2.538</v>
      </c>
      <c r="V756" s="41" t="n">
        <f aca="false">I756-$H756</f>
        <v>0.0625</v>
      </c>
      <c r="W756" s="41" t="n">
        <f aca="false">J756-$H756</f>
        <v>-0.1575</v>
      </c>
      <c r="X756" s="41" t="n">
        <f aca="false">K756-$H756</f>
        <v>-0.41</v>
      </c>
      <c r="Y756" s="41" t="n">
        <f aca="false">L756-$H756</f>
        <v>-0.5</v>
      </c>
      <c r="Z756" s="41" t="n">
        <f aca="false">M756-$H756</f>
        <v>-0.11625</v>
      </c>
      <c r="AA756" s="41" t="n">
        <f aca="false">N756-$H756</f>
        <v>0.00375000000000014</v>
      </c>
      <c r="AB756" s="41" t="n">
        <f aca="false">O756-$H756</f>
        <v>-0.1225</v>
      </c>
      <c r="AC756" s="41" t="n">
        <f aca="false">P756-$H756</f>
        <v>-0.565</v>
      </c>
      <c r="AD756" s="41" t="n">
        <f aca="false">Q756-$H756</f>
        <v>0.14875</v>
      </c>
      <c r="AE756" s="41" t="n">
        <f aca="false">R756-$H756</f>
        <v>0.23875</v>
      </c>
      <c r="AF756" s="41" t="n">
        <f aca="false">S756-$H756</f>
        <v>-0.1</v>
      </c>
      <c r="AG756" s="41" t="n">
        <f aca="false">T756-$H756</f>
        <v>-0.4</v>
      </c>
    </row>
    <row r="757" customFormat="false" ht="12.75" hidden="false" customHeight="false" outlineLevel="0" collapsed="false">
      <c r="A757" s="39" t="n">
        <v>36395</v>
      </c>
      <c r="B757" s="40" t="s">
        <v>188</v>
      </c>
      <c r="C757" s="40" t="n">
        <f aca="false">IF(SWAPFIXED="FIXED",D757,D757-E757)</f>
        <v>-0.17</v>
      </c>
      <c r="D757" s="40" t="n">
        <f aca="false">VLOOKUP($A757,SWAPLOOK,HLOOKUP(D$2,SWAPLOOK,2,FALSE()),FALSE())</f>
        <v>2.894</v>
      </c>
      <c r="E757" s="40" t="n">
        <f aca="false">VLOOKUP($A757,SWAPLOOK,HLOOKUP(E$2,SWAPLOOK,2,FALSE()),FALSE())</f>
        <v>3.064</v>
      </c>
      <c r="F757" s="40"/>
      <c r="G757" s="40"/>
      <c r="H757" s="40" t="n">
        <v>3.064</v>
      </c>
      <c r="I757" s="40" t="n">
        <v>3.12525</v>
      </c>
      <c r="J757" s="40" t="n">
        <v>2.8965</v>
      </c>
      <c r="K757" s="40" t="n">
        <v>2.644</v>
      </c>
      <c r="L757" s="40" t="n">
        <v>2.529</v>
      </c>
      <c r="M757" s="40" t="n">
        <v>2.93775</v>
      </c>
      <c r="N757" s="40" t="n">
        <v>3.06525</v>
      </c>
      <c r="O757" s="40" t="n">
        <v>2.894</v>
      </c>
      <c r="P757" s="40" t="n">
        <v>2.434</v>
      </c>
      <c r="Q757" s="40" t="n">
        <v>3.214</v>
      </c>
      <c r="R757" s="40" t="n">
        <v>3.3065</v>
      </c>
      <c r="S757" s="40" t="n">
        <v>2.974</v>
      </c>
      <c r="T757" s="38" t="n">
        <v>2.634</v>
      </c>
      <c r="V757" s="41" t="n">
        <f aca="false">I757-$H757</f>
        <v>0.0612499999999998</v>
      </c>
      <c r="W757" s="41" t="n">
        <f aca="false">J757-$H757</f>
        <v>-0.1675</v>
      </c>
      <c r="X757" s="41" t="n">
        <f aca="false">K757-$H757</f>
        <v>-0.42</v>
      </c>
      <c r="Y757" s="41" t="n">
        <f aca="false">L757-$H757</f>
        <v>-0.535</v>
      </c>
      <c r="Z757" s="41" t="n">
        <f aca="false">M757-$H757</f>
        <v>-0.12625</v>
      </c>
      <c r="AA757" s="41" t="n">
        <f aca="false">N757-$H757</f>
        <v>0.0012500000000002</v>
      </c>
      <c r="AB757" s="41" t="n">
        <f aca="false">O757-$H757</f>
        <v>-0.17</v>
      </c>
      <c r="AC757" s="41" t="n">
        <f aca="false">P757-$H757</f>
        <v>-0.63</v>
      </c>
      <c r="AD757" s="41" t="n">
        <f aca="false">Q757-$H757</f>
        <v>0.15</v>
      </c>
      <c r="AE757" s="41" t="n">
        <f aca="false">R757-$H757</f>
        <v>0.2425</v>
      </c>
      <c r="AF757" s="41" t="n">
        <f aca="false">S757-$H757</f>
        <v>-0.0899999999999999</v>
      </c>
      <c r="AG757" s="41" t="n">
        <f aca="false">T757-$H757</f>
        <v>-0.43</v>
      </c>
    </row>
    <row r="758" customFormat="false" ht="12.75" hidden="false" customHeight="false" outlineLevel="0" collapsed="false">
      <c r="A758" s="39" t="n">
        <v>36396</v>
      </c>
      <c r="B758" s="40" t="s">
        <v>188</v>
      </c>
      <c r="C758" s="40" t="n">
        <f aca="false">IF(SWAPFIXED="FIXED",D758,D758-E758)</f>
        <v>-0.15</v>
      </c>
      <c r="D758" s="40" t="n">
        <f aca="false">VLOOKUP($A758,SWAPLOOK,HLOOKUP(D$2,SWAPLOOK,2,FALSE()),FALSE())</f>
        <v>2.909</v>
      </c>
      <c r="E758" s="40" t="n">
        <f aca="false">VLOOKUP($A758,SWAPLOOK,HLOOKUP(E$2,SWAPLOOK,2,FALSE()),FALSE())</f>
        <v>3.059</v>
      </c>
      <c r="F758" s="40"/>
      <c r="G758" s="40"/>
      <c r="H758" s="40" t="n">
        <v>3.059</v>
      </c>
      <c r="I758" s="40" t="n">
        <v>3.119</v>
      </c>
      <c r="J758" s="40" t="n">
        <v>2.889</v>
      </c>
      <c r="K758" s="40" t="n">
        <v>2.659</v>
      </c>
      <c r="L758" s="40" t="n">
        <v>2.559</v>
      </c>
      <c r="M758" s="40" t="n">
        <v>2.934</v>
      </c>
      <c r="N758" s="40" t="n">
        <v>3.0615</v>
      </c>
      <c r="O758" s="40" t="n">
        <v>2.909</v>
      </c>
      <c r="P758" s="40" t="n">
        <v>2.459</v>
      </c>
      <c r="Q758" s="40" t="n">
        <v>3.2065</v>
      </c>
      <c r="R758" s="40" t="n">
        <v>3.299</v>
      </c>
      <c r="S758" s="40" t="n">
        <v>2.9715</v>
      </c>
      <c r="T758" s="40" t="n">
        <v>2.659</v>
      </c>
      <c r="V758" s="41" t="n">
        <f aca="false">I758-$H758</f>
        <v>0.0600000000000001</v>
      </c>
      <c r="W758" s="41" t="n">
        <f aca="false">J758-$H758</f>
        <v>-0.17</v>
      </c>
      <c r="X758" s="41" t="n">
        <f aca="false">K758-$H758</f>
        <v>-0.4</v>
      </c>
      <c r="Y758" s="41" t="n">
        <f aca="false">L758-$H758</f>
        <v>-0.5</v>
      </c>
      <c r="Z758" s="41" t="n">
        <f aca="false">M758-$H758</f>
        <v>-0.125</v>
      </c>
      <c r="AA758" s="41" t="n">
        <f aca="false">N758-$H758</f>
        <v>0.00249999999999995</v>
      </c>
      <c r="AB758" s="41" t="n">
        <f aca="false">O758-$H758</f>
        <v>-0.15</v>
      </c>
      <c r="AC758" s="41" t="n">
        <f aca="false">P758-$H758</f>
        <v>-0.6</v>
      </c>
      <c r="AD758" s="41" t="n">
        <f aca="false">Q758-$H758</f>
        <v>0.1475</v>
      </c>
      <c r="AE758" s="41" t="n">
        <f aca="false">R758-$H758</f>
        <v>0.24</v>
      </c>
      <c r="AF758" s="41" t="n">
        <f aca="false">S758-$H758</f>
        <v>-0.0874999999999999</v>
      </c>
      <c r="AG758" s="41" t="n">
        <f aca="false">T758-$H758</f>
        <v>-0.4</v>
      </c>
    </row>
    <row r="759" customFormat="false" ht="12.75" hidden="false" customHeight="false" outlineLevel="0" collapsed="false">
      <c r="A759" s="39" t="n">
        <v>36397</v>
      </c>
      <c r="B759" s="40" t="s">
        <v>188</v>
      </c>
      <c r="C759" s="40" t="n">
        <f aca="false">IF(SWAPFIXED="FIXED",D759,D759-E759)</f>
        <v>-0.14</v>
      </c>
      <c r="D759" s="40" t="n">
        <f aca="false">VLOOKUP($A759,SWAPLOOK,HLOOKUP(D$2,SWAPLOOK,2,FALSE()),FALSE())</f>
        <v>2.89</v>
      </c>
      <c r="E759" s="40" t="n">
        <f aca="false">VLOOKUP($A759,SWAPLOOK,HLOOKUP(E$2,SWAPLOOK,2,FALSE()),FALSE())</f>
        <v>3.03</v>
      </c>
      <c r="F759" s="40"/>
      <c r="G759" s="40"/>
      <c r="H759" s="40" t="n">
        <v>3.03</v>
      </c>
      <c r="I759" s="40" t="n">
        <v>3.085</v>
      </c>
      <c r="J759" s="40" t="n">
        <v>2.87</v>
      </c>
      <c r="K759" s="40" t="n">
        <v>2.61</v>
      </c>
      <c r="L759" s="40" t="n">
        <v>2.53</v>
      </c>
      <c r="M759" s="40" t="n">
        <v>2.9075</v>
      </c>
      <c r="N759" s="40" t="n">
        <v>3.0325</v>
      </c>
      <c r="O759" s="40" t="n">
        <v>2.89</v>
      </c>
      <c r="P759" s="40" t="n">
        <v>2.45</v>
      </c>
      <c r="Q759" s="40" t="n">
        <v>3.175</v>
      </c>
      <c r="R759" s="40" t="n">
        <v>3.27</v>
      </c>
      <c r="S759" s="40" t="n">
        <v>2.945</v>
      </c>
      <c r="T759" s="40" t="n">
        <v>2.65</v>
      </c>
      <c r="V759" s="41" t="n">
        <f aca="false">I759-$H759</f>
        <v>0.0550000000000002</v>
      </c>
      <c r="W759" s="41" t="n">
        <f aca="false">J759-$H759</f>
        <v>-0.16</v>
      </c>
      <c r="X759" s="41" t="n">
        <f aca="false">K759-$H759</f>
        <v>-0.42</v>
      </c>
      <c r="Y759" s="41" t="n">
        <f aca="false">L759-$H759</f>
        <v>-0.5</v>
      </c>
      <c r="Z759" s="41" t="n">
        <f aca="false">M759-$H759</f>
        <v>-0.1225</v>
      </c>
      <c r="AA759" s="41" t="n">
        <f aca="false">N759-$H759</f>
        <v>0.00250000000000039</v>
      </c>
      <c r="AB759" s="41" t="n">
        <f aca="false">O759-$H759</f>
        <v>-0.14</v>
      </c>
      <c r="AC759" s="41" t="n">
        <f aca="false">P759-$H759</f>
        <v>-0.58</v>
      </c>
      <c r="AD759" s="41" t="n">
        <f aca="false">Q759-$H759</f>
        <v>0.145</v>
      </c>
      <c r="AE759" s="41" t="n">
        <f aca="false">R759-$H759</f>
        <v>0.24</v>
      </c>
      <c r="AF759" s="41" t="n">
        <f aca="false">S759-$H759</f>
        <v>-0.085</v>
      </c>
      <c r="AG759" s="41" t="n">
        <f aca="false">T759-$H759</f>
        <v>-0.38</v>
      </c>
    </row>
    <row r="760" customFormat="false" ht="12.75" hidden="false" customHeight="false" outlineLevel="0" collapsed="false">
      <c r="A760" s="39" t="n">
        <v>36398</v>
      </c>
      <c r="B760" s="40" t="s">
        <v>188</v>
      </c>
      <c r="C760" s="40" t="n">
        <f aca="false">IF(SWAPFIXED="FIXED",D760,D760-E760)</f>
        <v>0</v>
      </c>
      <c r="D760" s="40" t="n">
        <f aca="false">VLOOKUP($A760,SWAPLOOK,HLOOKUP(D$2,SWAPLOOK,2,FALSE()),FALSE())</f>
        <v>2.948</v>
      </c>
      <c r="E760" s="40" t="n">
        <f aca="false">VLOOKUP($A760,SWAPLOOK,HLOOKUP(E$2,SWAPLOOK,2,FALSE()),FALSE())</f>
        <v>2.948</v>
      </c>
      <c r="F760" s="40"/>
      <c r="G760" s="40"/>
      <c r="H760" s="40" t="n">
        <v>2.948</v>
      </c>
      <c r="I760" s="40" t="n">
        <v>3.0005</v>
      </c>
      <c r="J760" s="40" t="n">
        <v>2.823</v>
      </c>
      <c r="K760" s="40" t="n">
        <v>2.668</v>
      </c>
      <c r="L760" s="40" t="n">
        <v>2.568</v>
      </c>
      <c r="M760" s="40" t="n">
        <v>2.828</v>
      </c>
      <c r="N760" s="40" t="n">
        <v>2.95175</v>
      </c>
      <c r="O760" s="40" t="n">
        <v>2.948</v>
      </c>
      <c r="P760" s="40" t="n">
        <v>2.468</v>
      </c>
      <c r="Q760" s="40" t="n">
        <v>3.088</v>
      </c>
      <c r="R760" s="40" t="n">
        <v>3.1805</v>
      </c>
      <c r="S760" s="40" t="n">
        <v>2.863</v>
      </c>
      <c r="T760" s="40" t="n">
        <v>2.648</v>
      </c>
      <c r="V760" s="41" t="n">
        <f aca="false">I760-$H760</f>
        <v>0.0525000000000002</v>
      </c>
      <c r="W760" s="41" t="n">
        <f aca="false">J760-$H760</f>
        <v>-0.125</v>
      </c>
      <c r="X760" s="41" t="n">
        <f aca="false">K760-$H760</f>
        <v>-0.28</v>
      </c>
      <c r="Y760" s="41" t="n">
        <f aca="false">L760-$H760</f>
        <v>-0.38</v>
      </c>
      <c r="Z760" s="41" t="n">
        <f aca="false">M760-$H760</f>
        <v>-0.12</v>
      </c>
      <c r="AA760" s="41" t="n">
        <f aca="false">N760-$H760</f>
        <v>0.00375000000000014</v>
      </c>
      <c r="AB760" s="41" t="n">
        <f aca="false">O760-$H760</f>
        <v>0</v>
      </c>
      <c r="AC760" s="41" t="n">
        <f aca="false">P760-$H760</f>
        <v>-0.48</v>
      </c>
      <c r="AD760" s="41" t="n">
        <f aca="false">Q760-$H760</f>
        <v>0.14</v>
      </c>
      <c r="AE760" s="41" t="n">
        <f aca="false">R760-$H760</f>
        <v>0.2325</v>
      </c>
      <c r="AF760" s="41" t="n">
        <f aca="false">S760-$H760</f>
        <v>-0.085</v>
      </c>
      <c r="AG760" s="41" t="n">
        <f aca="false">T760-$H760</f>
        <v>-0.3</v>
      </c>
    </row>
    <row r="761" customFormat="false" ht="12.75" hidden="false" customHeight="false" outlineLevel="0" collapsed="false">
      <c r="A761" s="39" t="n">
        <v>36399</v>
      </c>
      <c r="B761" s="40" t="s">
        <v>188</v>
      </c>
      <c r="C761" s="40" t="n">
        <f aca="false">IF(SWAPFIXED="FIXED",D761,D761-E761)</f>
        <v>0</v>
      </c>
      <c r="D761" s="40" t="n">
        <f aca="false">VLOOKUP($A761,SWAPLOOK,HLOOKUP(D$2,SWAPLOOK,2,FALSE()),FALSE())</f>
        <v>2.912</v>
      </c>
      <c r="E761" s="40" t="n">
        <f aca="false">VLOOKUP($A761,SWAPLOOK,HLOOKUP(E$2,SWAPLOOK,2,FALSE()),FALSE())</f>
        <v>2.912</v>
      </c>
      <c r="F761" s="40"/>
      <c r="G761" s="40" t="n">
        <v>1</v>
      </c>
      <c r="H761" s="40" t="n">
        <v>2.912</v>
      </c>
      <c r="I761" s="40" t="n">
        <v>2.967</v>
      </c>
      <c r="J761" s="40" t="n">
        <v>2.787</v>
      </c>
      <c r="K761" s="40" t="n">
        <v>2.662</v>
      </c>
      <c r="L761" s="40" t="n">
        <v>2.552</v>
      </c>
      <c r="M761" s="40" t="n">
        <v>2.792</v>
      </c>
      <c r="N761" s="40" t="n">
        <v>2.91575</v>
      </c>
      <c r="O761" s="40" t="n">
        <v>2.912</v>
      </c>
      <c r="P761" s="40" t="n">
        <v>2.502</v>
      </c>
      <c r="Q761" s="40" t="n">
        <v>3.052</v>
      </c>
      <c r="R761" s="40" t="n">
        <v>3.142</v>
      </c>
      <c r="S761" s="40" t="n">
        <v>2.822</v>
      </c>
      <c r="T761" s="40" t="n">
        <v>2.652</v>
      </c>
      <c r="V761" s="41" t="n">
        <f aca="false">I761-$H761</f>
        <v>0.0550000000000002</v>
      </c>
      <c r="W761" s="41" t="n">
        <f aca="false">J761-$H761</f>
        <v>-0.125</v>
      </c>
      <c r="X761" s="41" t="n">
        <f aca="false">K761-$H761</f>
        <v>-0.25</v>
      </c>
      <c r="Y761" s="41" t="n">
        <f aca="false">L761-$H761</f>
        <v>-0.36</v>
      </c>
      <c r="Z761" s="41" t="n">
        <f aca="false">M761-$H761</f>
        <v>-0.12</v>
      </c>
      <c r="AA761" s="41" t="n">
        <f aca="false">N761-$H761</f>
        <v>0.00375000000000014</v>
      </c>
      <c r="AB761" s="41" t="n">
        <f aca="false">O761-$H761</f>
        <v>0</v>
      </c>
      <c r="AC761" s="41" t="n">
        <f aca="false">P761-$H761</f>
        <v>-0.41</v>
      </c>
      <c r="AD761" s="41" t="n">
        <f aca="false">Q761-$H761</f>
        <v>0.14</v>
      </c>
      <c r="AE761" s="41" t="n">
        <f aca="false">R761-$H761</f>
        <v>0.23</v>
      </c>
      <c r="AF761" s="41" t="n">
        <f aca="false">S761-$H761</f>
        <v>-0.0899999999999999</v>
      </c>
      <c r="AG761" s="41" t="n">
        <f aca="false">T761-$H761</f>
        <v>-0.26</v>
      </c>
    </row>
    <row r="762" customFormat="false" ht="12.75" hidden="false" customHeight="false" outlineLevel="0" collapsed="false">
      <c r="A762" s="39" t="n">
        <v>36402</v>
      </c>
      <c r="B762" s="40" t="s">
        <v>189</v>
      </c>
      <c r="C762" s="40" t="n">
        <f aca="false">IF(SWAPFIXED="FIXED",D762,D762-E762)</f>
        <v>-0.04</v>
      </c>
      <c r="D762" s="40" t="n">
        <f aca="false">VLOOKUP($A762,SWAPLOOK,HLOOKUP(D$2,SWAPLOOK,2,FALSE()),FALSE())</f>
        <v>2.929</v>
      </c>
      <c r="E762" s="40" t="n">
        <f aca="false">VLOOKUP($A762,SWAPLOOK,HLOOKUP(E$2,SWAPLOOK,2,FALSE()),FALSE())</f>
        <v>2.969</v>
      </c>
      <c r="F762" s="40"/>
      <c r="G762" s="40"/>
      <c r="H762" s="40" t="n">
        <v>2.969</v>
      </c>
      <c r="I762" s="40" t="n">
        <v>3.024</v>
      </c>
      <c r="J762" s="40" t="n">
        <v>2.809</v>
      </c>
      <c r="K762" s="40" t="n">
        <v>2.649</v>
      </c>
      <c r="L762" s="40" t="n">
        <v>2.569</v>
      </c>
      <c r="M762" s="40" t="n">
        <v>2.839</v>
      </c>
      <c r="N762" s="40" t="n">
        <v>2.97275</v>
      </c>
      <c r="O762" s="40" t="n">
        <v>2.929</v>
      </c>
      <c r="P762" s="40" t="n">
        <v>2.559</v>
      </c>
      <c r="Q762" s="40" t="n">
        <v>3.109</v>
      </c>
      <c r="R762" s="40" t="n">
        <v>3.199</v>
      </c>
      <c r="S762" s="40" t="n">
        <v>2.869</v>
      </c>
      <c r="T762" s="40" t="n">
        <v>2.709</v>
      </c>
      <c r="V762" s="41" t="n">
        <f aca="false">I762-$H762</f>
        <v>0.0550000000000002</v>
      </c>
      <c r="W762" s="41" t="n">
        <f aca="false">J762-$H762</f>
        <v>-0.16</v>
      </c>
      <c r="X762" s="41" t="n">
        <f aca="false">K762-$H762</f>
        <v>-0.32</v>
      </c>
      <c r="Y762" s="41" t="n">
        <f aca="false">L762-$H762</f>
        <v>-0.4</v>
      </c>
      <c r="Z762" s="41" t="n">
        <f aca="false">M762-$H762</f>
        <v>-0.13</v>
      </c>
      <c r="AA762" s="41" t="n">
        <f aca="false">N762-$H762</f>
        <v>0.00375000000000014</v>
      </c>
      <c r="AB762" s="41" t="n">
        <f aca="false">O762-$H762</f>
        <v>-0.04</v>
      </c>
      <c r="AC762" s="41" t="n">
        <f aca="false">P762-$H762</f>
        <v>-0.41</v>
      </c>
      <c r="AD762" s="41" t="n">
        <f aca="false">Q762-$H762</f>
        <v>0.14</v>
      </c>
      <c r="AE762" s="41" t="n">
        <f aca="false">R762-$H762</f>
        <v>0.23</v>
      </c>
      <c r="AF762" s="41" t="n">
        <f aca="false">S762-$H762</f>
        <v>-0.1</v>
      </c>
      <c r="AG762" s="41" t="n">
        <f aca="false">T762-$H762</f>
        <v>-0.26</v>
      </c>
    </row>
    <row r="763" customFormat="false" ht="12.75" hidden="false" customHeight="false" outlineLevel="0" collapsed="false">
      <c r="A763" s="39" t="n">
        <v>36403</v>
      </c>
      <c r="B763" s="40" t="s">
        <v>189</v>
      </c>
      <c r="C763" s="40" t="n">
        <f aca="false">IF(SWAPFIXED="FIXED",D763,D763-E763)</f>
        <v>-0.0100000000000002</v>
      </c>
      <c r="D763" s="40" t="n">
        <f aca="false">VLOOKUP($A763,SWAPLOOK,HLOOKUP(D$2,SWAPLOOK,2,FALSE()),FALSE())</f>
        <v>2.815</v>
      </c>
      <c r="E763" s="40" t="n">
        <f aca="false">VLOOKUP($A763,SWAPLOOK,HLOOKUP(E$2,SWAPLOOK,2,FALSE()),FALSE())</f>
        <v>2.825</v>
      </c>
      <c r="F763" s="40"/>
      <c r="G763" s="40"/>
      <c r="H763" s="40" t="n">
        <v>2.825</v>
      </c>
      <c r="I763" s="40" t="n">
        <v>2.8825</v>
      </c>
      <c r="J763" s="40" t="n">
        <v>2.67</v>
      </c>
      <c r="K763" s="40" t="n">
        <v>2.54</v>
      </c>
      <c r="L763" s="40" t="n">
        <v>2.445</v>
      </c>
      <c r="M763" s="40" t="n">
        <v>2.697</v>
      </c>
      <c r="N763" s="40" t="n">
        <v>2.82875</v>
      </c>
      <c r="O763" s="40" t="n">
        <v>2.815</v>
      </c>
      <c r="P763" s="40" t="n">
        <v>2.4</v>
      </c>
      <c r="Q763" s="40" t="n">
        <v>2.975</v>
      </c>
      <c r="R763" s="40" t="n">
        <v>3.0725</v>
      </c>
      <c r="S763" s="40" t="n">
        <v>2.715</v>
      </c>
      <c r="T763" s="40" t="n">
        <v>2.58</v>
      </c>
      <c r="V763" s="41" t="n">
        <f aca="false">I763-$H763</f>
        <v>0.0574999999999997</v>
      </c>
      <c r="W763" s="41" t="n">
        <f aca="false">J763-$H763</f>
        <v>-0.155</v>
      </c>
      <c r="X763" s="41" t="n">
        <f aca="false">K763-$H763</f>
        <v>-0.285</v>
      </c>
      <c r="Y763" s="41" t="n">
        <f aca="false">L763-$H763</f>
        <v>-0.38</v>
      </c>
      <c r="Z763" s="41" t="n">
        <f aca="false">M763-$H763</f>
        <v>-0.128</v>
      </c>
      <c r="AA763" s="41" t="n">
        <f aca="false">N763-$H763</f>
        <v>0.0037499999999997</v>
      </c>
      <c r="AB763" s="41" t="n">
        <f aca="false">O763-$H763</f>
        <v>-0.0100000000000002</v>
      </c>
      <c r="AC763" s="41" t="n">
        <f aca="false">P763-$H763</f>
        <v>-0.425</v>
      </c>
      <c r="AD763" s="41" t="n">
        <f aca="false">Q763-$H763</f>
        <v>0.15</v>
      </c>
      <c r="AE763" s="41" t="n">
        <f aca="false">R763-$H763</f>
        <v>0.2475</v>
      </c>
      <c r="AF763" s="41" t="n">
        <f aca="false">S763-$H763</f>
        <v>-0.11</v>
      </c>
      <c r="AG763" s="41" t="n">
        <f aca="false">T763-$H763</f>
        <v>-0.245</v>
      </c>
    </row>
    <row r="764" customFormat="false" ht="12.75" hidden="false" customHeight="false" outlineLevel="0" collapsed="false">
      <c r="A764" s="39" t="n">
        <v>36404</v>
      </c>
      <c r="B764" s="40" t="s">
        <v>189</v>
      </c>
      <c r="C764" s="40" t="n">
        <f aca="false">IF(SWAPFIXED="FIXED",D764,D764-E764)</f>
        <v>0.02</v>
      </c>
      <c r="D764" s="40" t="n">
        <f aca="false">VLOOKUP($A764,SWAPLOOK,HLOOKUP(D$2,SWAPLOOK,2,FALSE()),FALSE())</f>
        <v>2.757</v>
      </c>
      <c r="E764" s="40" t="n">
        <f aca="false">VLOOKUP($A764,SWAPLOOK,HLOOKUP(E$2,SWAPLOOK,2,FALSE()),FALSE())</f>
        <v>2.737</v>
      </c>
      <c r="F764" s="40"/>
      <c r="G764" s="40"/>
      <c r="H764" s="40" t="n">
        <v>2.737</v>
      </c>
      <c r="I764" s="40" t="n">
        <v>2.792</v>
      </c>
      <c r="J764" s="40" t="n">
        <v>2.592</v>
      </c>
      <c r="K764" s="40" t="n">
        <v>2.467</v>
      </c>
      <c r="L764" s="40" t="n">
        <v>2.357</v>
      </c>
      <c r="M764" s="40" t="n">
        <v>2.6145</v>
      </c>
      <c r="N764" s="40" t="n">
        <v>2.732</v>
      </c>
      <c r="O764" s="40" t="n">
        <v>2.757</v>
      </c>
      <c r="P764" s="40" t="n">
        <v>2.302</v>
      </c>
      <c r="Q764" s="40" t="n">
        <v>2.8845</v>
      </c>
      <c r="R764" s="40" t="n">
        <v>2.9845</v>
      </c>
      <c r="S764" s="40" t="n">
        <v>2.627</v>
      </c>
      <c r="T764" s="40" t="n">
        <v>2.502</v>
      </c>
      <c r="V764" s="41" t="n">
        <f aca="false">I764-$H764</f>
        <v>0.0550000000000002</v>
      </c>
      <c r="W764" s="41" t="n">
        <f aca="false">J764-$H764</f>
        <v>-0.145</v>
      </c>
      <c r="X764" s="41" t="n">
        <f aca="false">K764-$H764</f>
        <v>-0.27</v>
      </c>
      <c r="Y764" s="41" t="n">
        <f aca="false">L764-$H764</f>
        <v>-0.38</v>
      </c>
      <c r="Z764" s="41" t="n">
        <f aca="false">M764-$H764</f>
        <v>-0.1225</v>
      </c>
      <c r="AA764" s="41" t="n">
        <f aca="false">N764-$H764</f>
        <v>-0.00499999999999989</v>
      </c>
      <c r="AB764" s="41" t="n">
        <f aca="false">O764-$H764</f>
        <v>0.02</v>
      </c>
      <c r="AC764" s="41" t="n">
        <f aca="false">P764-$H764</f>
        <v>-0.435</v>
      </c>
      <c r="AD764" s="41" t="n">
        <f aca="false">Q764-$H764</f>
        <v>0.1475</v>
      </c>
      <c r="AE764" s="41" t="n">
        <f aca="false">R764-$H764</f>
        <v>0.2475</v>
      </c>
      <c r="AF764" s="41" t="n">
        <f aca="false">S764-$H764</f>
        <v>-0.11</v>
      </c>
      <c r="AG764" s="41" t="n">
        <f aca="false">T764-$H764</f>
        <v>-0.235</v>
      </c>
    </row>
    <row r="765" customFormat="false" ht="12.75" hidden="false" customHeight="false" outlineLevel="0" collapsed="false">
      <c r="A765" s="39" t="n">
        <v>36405</v>
      </c>
      <c r="B765" s="40" t="s">
        <v>189</v>
      </c>
      <c r="C765" s="40" t="n">
        <f aca="false">IF(SWAPFIXED="FIXED",D765,D765-E765)</f>
        <v>0.0449999999999999</v>
      </c>
      <c r="D765" s="40" t="n">
        <f aca="false">VLOOKUP($A765,SWAPLOOK,HLOOKUP(D$2,SWAPLOOK,2,FALSE()),FALSE())</f>
        <v>2.516</v>
      </c>
      <c r="E765" s="40" t="n">
        <f aca="false">VLOOKUP($A765,SWAPLOOK,HLOOKUP(E$2,SWAPLOOK,2,FALSE()),FALSE())</f>
        <v>2.471</v>
      </c>
      <c r="F765" s="40"/>
      <c r="G765" s="40"/>
      <c r="H765" s="40" t="n">
        <v>2.471</v>
      </c>
      <c r="I765" s="40" t="n">
        <v>2.5235</v>
      </c>
      <c r="J765" s="40" t="n">
        <v>2.346</v>
      </c>
      <c r="K765" s="40" t="n">
        <v>2.221</v>
      </c>
      <c r="L765" s="40" t="n">
        <v>2.141</v>
      </c>
      <c r="M765" s="40" t="n">
        <v>2.35475</v>
      </c>
      <c r="N765" s="40" t="n">
        <v>2.466</v>
      </c>
      <c r="O765" s="40" t="n">
        <v>2.516</v>
      </c>
      <c r="P765" s="40" t="n">
        <v>2.111</v>
      </c>
      <c r="Q765" s="40" t="n">
        <v>2.616</v>
      </c>
      <c r="R765" s="40" t="n">
        <v>2.711</v>
      </c>
      <c r="S765" s="40" t="n">
        <v>2.371</v>
      </c>
      <c r="T765" s="40" t="n">
        <v>2.296</v>
      </c>
      <c r="V765" s="41" t="n">
        <f aca="false">I765-$H765</f>
        <v>0.0525000000000002</v>
      </c>
      <c r="W765" s="41" t="n">
        <f aca="false">J765-$H765</f>
        <v>-0.125</v>
      </c>
      <c r="X765" s="41" t="n">
        <f aca="false">K765-$H765</f>
        <v>-0.25</v>
      </c>
      <c r="Y765" s="41" t="n">
        <f aca="false">L765-$H765</f>
        <v>-0.33</v>
      </c>
      <c r="Z765" s="41" t="n">
        <f aca="false">M765-$H765</f>
        <v>-0.11625</v>
      </c>
      <c r="AA765" s="41" t="n">
        <f aca="false">N765-$H765</f>
        <v>-0.00499999999999989</v>
      </c>
      <c r="AB765" s="41" t="n">
        <f aca="false">O765-$H765</f>
        <v>0.0449999999999999</v>
      </c>
      <c r="AC765" s="41" t="n">
        <f aca="false">P765-$H765</f>
        <v>-0.36</v>
      </c>
      <c r="AD765" s="41" t="n">
        <f aca="false">Q765-$H765</f>
        <v>0.145</v>
      </c>
      <c r="AE765" s="41" t="n">
        <f aca="false">R765-$H765</f>
        <v>0.24</v>
      </c>
      <c r="AF765" s="41" t="n">
        <f aca="false">S765-$H765</f>
        <v>-0.1</v>
      </c>
      <c r="AG765" s="41" t="n">
        <f aca="false">T765-$H765</f>
        <v>-0.175</v>
      </c>
    </row>
    <row r="766" customFormat="false" ht="12.75" hidden="false" customHeight="false" outlineLevel="0" collapsed="false">
      <c r="A766" s="39" t="n">
        <v>36406</v>
      </c>
      <c r="B766" s="40" t="s">
        <v>189</v>
      </c>
      <c r="C766" s="40" t="n">
        <f aca="false">IF(SWAPFIXED="FIXED",D766,D766-E766)</f>
        <v>0.00999999999999979</v>
      </c>
      <c r="D766" s="40" t="n">
        <f aca="false">VLOOKUP($A766,SWAPLOOK,HLOOKUP(D$2,SWAPLOOK,2,FALSE()),FALSE())</f>
        <v>2.571</v>
      </c>
      <c r="E766" s="40" t="n">
        <f aca="false">VLOOKUP($A766,SWAPLOOK,HLOOKUP(E$2,SWAPLOOK,2,FALSE()),FALSE())</f>
        <v>2.561</v>
      </c>
      <c r="F766" s="40"/>
      <c r="G766" s="40"/>
      <c r="H766" s="40" t="n">
        <v>2.561</v>
      </c>
      <c r="I766" s="40" t="n">
        <v>2.61725</v>
      </c>
      <c r="J766" s="40" t="n">
        <v>2.421</v>
      </c>
      <c r="K766" s="40" t="n">
        <v>2.286</v>
      </c>
      <c r="L766" s="40" t="n">
        <v>2.201</v>
      </c>
      <c r="M766" s="40" t="n">
        <v>2.436</v>
      </c>
      <c r="N766" s="40" t="n">
        <v>2.55475</v>
      </c>
      <c r="O766" s="40" t="n">
        <v>2.571</v>
      </c>
      <c r="P766" s="40" t="n">
        <v>2.181</v>
      </c>
      <c r="Q766" s="40" t="n">
        <v>2.70475</v>
      </c>
      <c r="R766" s="40" t="n">
        <v>2.801</v>
      </c>
      <c r="S766" s="40" t="n">
        <v>2.4585</v>
      </c>
      <c r="T766" s="40" t="n">
        <v>2.361</v>
      </c>
      <c r="V766" s="41" t="n">
        <f aca="false">I766-$H766</f>
        <v>0.0562499999999999</v>
      </c>
      <c r="W766" s="41" t="n">
        <f aca="false">J766-$H766</f>
        <v>-0.14</v>
      </c>
      <c r="X766" s="41" t="n">
        <f aca="false">K766-$H766</f>
        <v>-0.275</v>
      </c>
      <c r="Y766" s="41" t="n">
        <f aca="false">L766-$H766</f>
        <v>-0.36</v>
      </c>
      <c r="Z766" s="41" t="n">
        <f aca="false">M766-$H766</f>
        <v>-0.125</v>
      </c>
      <c r="AA766" s="41" t="n">
        <f aca="false">N766-$H766</f>
        <v>-0.00625000000000009</v>
      </c>
      <c r="AB766" s="41" t="n">
        <f aca="false">O766-$H766</f>
        <v>0.00999999999999979</v>
      </c>
      <c r="AC766" s="41" t="n">
        <f aca="false">P766-$H766</f>
        <v>-0.38</v>
      </c>
      <c r="AD766" s="41" t="n">
        <f aca="false">Q766-$H766</f>
        <v>0.14375</v>
      </c>
      <c r="AE766" s="41" t="n">
        <f aca="false">R766-$H766</f>
        <v>0.24</v>
      </c>
      <c r="AF766" s="41" t="n">
        <f aca="false">S766-$H766</f>
        <v>-0.1025</v>
      </c>
      <c r="AG766" s="41" t="n">
        <f aca="false">T766-$H766</f>
        <v>-0.2</v>
      </c>
    </row>
    <row r="767" customFormat="false" ht="12.75" hidden="false" customHeight="false" outlineLevel="0" collapsed="false">
      <c r="A767" s="39" t="n">
        <v>36410</v>
      </c>
      <c r="B767" s="40" t="s">
        <v>189</v>
      </c>
      <c r="C767" s="40" t="n">
        <f aca="false">IF(SWAPFIXED="FIXED",D767,D767-E767)</f>
        <v>-0.00499999999999989</v>
      </c>
      <c r="D767" s="40" t="n">
        <f aca="false">VLOOKUP($A767,SWAPLOOK,HLOOKUP(D$2,SWAPLOOK,2,FALSE()),FALSE())</f>
        <v>2.672</v>
      </c>
      <c r="E767" s="40" t="n">
        <f aca="false">VLOOKUP($A767,SWAPLOOK,HLOOKUP(E$2,SWAPLOOK,2,FALSE()),FALSE())</f>
        <v>2.677</v>
      </c>
      <c r="F767" s="40"/>
      <c r="G767" s="40"/>
      <c r="H767" s="40" t="n">
        <v>2.677</v>
      </c>
      <c r="I767" s="40" t="n">
        <v>2.73325</v>
      </c>
      <c r="J767" s="40" t="n">
        <v>2.532</v>
      </c>
      <c r="K767" s="40" t="n">
        <v>2.382</v>
      </c>
      <c r="L767" s="40" t="n">
        <v>2.282</v>
      </c>
      <c r="M767" s="40" t="n">
        <v>2.5495</v>
      </c>
      <c r="N767" s="40" t="n">
        <v>2.67075</v>
      </c>
      <c r="O767" s="40" t="n">
        <v>2.672</v>
      </c>
      <c r="P767" s="40" t="n">
        <v>2.247</v>
      </c>
      <c r="Q767" s="40" t="n">
        <v>2.82075</v>
      </c>
      <c r="R767" s="40" t="n">
        <v>2.9145</v>
      </c>
      <c r="S767" s="40" t="n">
        <v>2.5745</v>
      </c>
      <c r="T767" s="40" t="n">
        <v>2.457</v>
      </c>
      <c r="V767" s="41" t="n">
        <f aca="false">I767-$H767</f>
        <v>0.0562499999999999</v>
      </c>
      <c r="W767" s="41" t="n">
        <f aca="false">J767-$H767</f>
        <v>-0.145</v>
      </c>
      <c r="X767" s="41" t="n">
        <f aca="false">K767-$H767</f>
        <v>-0.295</v>
      </c>
      <c r="Y767" s="41" t="n">
        <f aca="false">L767-$H767</f>
        <v>-0.395</v>
      </c>
      <c r="Z767" s="41" t="n">
        <f aca="false">M767-$H767</f>
        <v>-0.1275</v>
      </c>
      <c r="AA767" s="41" t="n">
        <f aca="false">N767-$H767</f>
        <v>-0.00625000000000009</v>
      </c>
      <c r="AB767" s="41" t="n">
        <f aca="false">O767-$H767</f>
        <v>-0.00499999999999989</v>
      </c>
      <c r="AC767" s="41" t="n">
        <f aca="false">P767-$H767</f>
        <v>-0.43</v>
      </c>
      <c r="AD767" s="41" t="n">
        <f aca="false">Q767-$H767</f>
        <v>0.14375</v>
      </c>
      <c r="AE767" s="41" t="n">
        <f aca="false">R767-$H767</f>
        <v>0.2375</v>
      </c>
      <c r="AF767" s="41" t="n">
        <f aca="false">S767-$H767</f>
        <v>-0.1025</v>
      </c>
      <c r="AG767" s="41" t="n">
        <f aca="false">T767-$H767</f>
        <v>-0.22</v>
      </c>
    </row>
    <row r="768" customFormat="false" ht="12.75" hidden="false" customHeight="false" outlineLevel="0" collapsed="false">
      <c r="A768" s="39" t="n">
        <v>36411</v>
      </c>
      <c r="B768" s="40" t="s">
        <v>189</v>
      </c>
      <c r="C768" s="40" t="n">
        <f aca="false">IF(SWAPFIXED="FIXED",D768,D768-E768)</f>
        <v>0.0150000000000001</v>
      </c>
      <c r="D768" s="40" t="n">
        <f aca="false">VLOOKUP($A768,SWAPLOOK,HLOOKUP(D$2,SWAPLOOK,2,FALSE()),FALSE())</f>
        <v>2.627</v>
      </c>
      <c r="E768" s="40" t="n">
        <f aca="false">VLOOKUP($A768,SWAPLOOK,HLOOKUP(E$2,SWAPLOOK,2,FALSE()),FALSE())</f>
        <v>2.612</v>
      </c>
      <c r="F768" s="40"/>
      <c r="G768" s="40"/>
      <c r="H768" s="40" t="n">
        <v>2.612</v>
      </c>
      <c r="I768" s="40" t="n">
        <v>2.672</v>
      </c>
      <c r="J768" s="40" t="n">
        <v>2.4745</v>
      </c>
      <c r="K768" s="40" t="n">
        <v>2.332</v>
      </c>
      <c r="L768" s="40" t="n">
        <v>2.242</v>
      </c>
      <c r="M768" s="40" t="n">
        <v>2.49075</v>
      </c>
      <c r="N768" s="40" t="n">
        <v>2.60575</v>
      </c>
      <c r="O768" s="40" t="n">
        <v>2.627</v>
      </c>
      <c r="P768" s="40" t="n">
        <v>2.212</v>
      </c>
      <c r="Q768" s="40" t="n">
        <v>2.7545</v>
      </c>
      <c r="R768" s="40" t="n">
        <v>2.8545</v>
      </c>
      <c r="S768" s="40" t="n">
        <v>2.5095</v>
      </c>
      <c r="T768" s="40" t="n">
        <v>2.422</v>
      </c>
      <c r="V768" s="41" t="n">
        <f aca="false">I768-$H768</f>
        <v>0.0600000000000001</v>
      </c>
      <c r="W768" s="41" t="n">
        <f aca="false">J768-$H768</f>
        <v>-0.1375</v>
      </c>
      <c r="X768" s="41" t="n">
        <f aca="false">K768-$H768</f>
        <v>-0.28</v>
      </c>
      <c r="Y768" s="41" t="n">
        <f aca="false">L768-$H768</f>
        <v>-0.37</v>
      </c>
      <c r="Z768" s="41" t="n">
        <f aca="false">M768-$H768</f>
        <v>-0.12125</v>
      </c>
      <c r="AA768" s="41" t="n">
        <f aca="false">N768-$H768</f>
        <v>-0.00625000000000009</v>
      </c>
      <c r="AB768" s="41" t="n">
        <f aca="false">O768-$H768</f>
        <v>0.0150000000000001</v>
      </c>
      <c r="AC768" s="41" t="n">
        <f aca="false">P768-$H768</f>
        <v>-0.4</v>
      </c>
      <c r="AD768" s="41" t="n">
        <f aca="false">Q768-$H768</f>
        <v>0.1425</v>
      </c>
      <c r="AE768" s="41" t="n">
        <f aca="false">R768-$H768</f>
        <v>0.2425</v>
      </c>
      <c r="AF768" s="41" t="n">
        <f aca="false">S768-$H768</f>
        <v>-0.1025</v>
      </c>
      <c r="AG768" s="41" t="n">
        <f aca="false">T768-$H768</f>
        <v>-0.19</v>
      </c>
    </row>
    <row r="769" customFormat="false" ht="12.75" hidden="false" customHeight="false" outlineLevel="0" collapsed="false">
      <c r="A769" s="39" t="n">
        <v>36412</v>
      </c>
      <c r="B769" s="40" t="s">
        <v>189</v>
      </c>
      <c r="C769" s="40" t="n">
        <f aca="false">IF(SWAPFIXED="FIXED",D769,D769-E769)</f>
        <v>-0.04</v>
      </c>
      <c r="D769" s="40" t="n">
        <f aca="false">VLOOKUP($A769,SWAPLOOK,HLOOKUP(D$2,SWAPLOOK,2,FALSE()),FALSE())</f>
        <v>2.811</v>
      </c>
      <c r="E769" s="40" t="n">
        <f aca="false">VLOOKUP($A769,SWAPLOOK,HLOOKUP(E$2,SWAPLOOK,2,FALSE()),FALSE())</f>
        <v>2.851</v>
      </c>
      <c r="F769" s="40"/>
      <c r="G769" s="40"/>
      <c r="H769" s="40" t="n">
        <v>2.851</v>
      </c>
      <c r="I769" s="40" t="n">
        <v>2.916</v>
      </c>
      <c r="J769" s="40" t="n">
        <v>2.6985</v>
      </c>
      <c r="K769" s="40" t="n">
        <v>2.5135</v>
      </c>
      <c r="L769" s="40" t="n">
        <v>2.431</v>
      </c>
      <c r="M769" s="40" t="n">
        <v>2.7185</v>
      </c>
      <c r="N769" s="40" t="n">
        <v>2.83975</v>
      </c>
      <c r="O769" s="40" t="n">
        <v>2.811</v>
      </c>
      <c r="P769" s="40" t="n">
        <v>2.401</v>
      </c>
      <c r="Q769" s="40" t="n">
        <v>2.996</v>
      </c>
      <c r="R769" s="40" t="n">
        <v>3.0985</v>
      </c>
      <c r="S769" s="40" t="n">
        <v>2.736</v>
      </c>
      <c r="T769" s="40" t="n">
        <v>2.626</v>
      </c>
      <c r="V769" s="41" t="n">
        <f aca="false">I769-$H769</f>
        <v>0.065</v>
      </c>
      <c r="W769" s="41" t="n">
        <f aca="false">J769-$H769</f>
        <v>-0.1525</v>
      </c>
      <c r="X769" s="41" t="n">
        <f aca="false">K769-$H769</f>
        <v>-0.3375</v>
      </c>
      <c r="Y769" s="41" t="n">
        <f aca="false">L769-$H769</f>
        <v>-0.42</v>
      </c>
      <c r="Z769" s="41" t="n">
        <f aca="false">M769-$H769</f>
        <v>-0.1325</v>
      </c>
      <c r="AA769" s="41" t="n">
        <f aca="false">N769-$H769</f>
        <v>-0.01125</v>
      </c>
      <c r="AB769" s="41" t="n">
        <f aca="false">O769-$H769</f>
        <v>-0.04</v>
      </c>
      <c r="AC769" s="41" t="n">
        <f aca="false">P769-$H769</f>
        <v>-0.45</v>
      </c>
      <c r="AD769" s="41" t="n">
        <f aca="false">Q769-$H769</f>
        <v>0.145</v>
      </c>
      <c r="AE769" s="41" t="n">
        <f aca="false">R769-$H769</f>
        <v>0.2475</v>
      </c>
      <c r="AF769" s="41" t="n">
        <f aca="false">S769-$H769</f>
        <v>-0.115</v>
      </c>
      <c r="AG769" s="41" t="n">
        <f aca="false">T769-$H769</f>
        <v>-0.225</v>
      </c>
    </row>
    <row r="770" customFormat="false" ht="12.75" hidden="false" customHeight="false" outlineLevel="0" collapsed="false">
      <c r="A770" s="39" t="n">
        <v>36413</v>
      </c>
      <c r="B770" s="40" t="s">
        <v>189</v>
      </c>
      <c r="C770" s="40" t="n">
        <f aca="false">IF(SWAPFIXED="FIXED",D770,D770-E770)</f>
        <v>-0.00499999999999989</v>
      </c>
      <c r="D770" s="40" t="n">
        <f aca="false">VLOOKUP($A770,SWAPLOOK,HLOOKUP(D$2,SWAPLOOK,2,FALSE()),FALSE())</f>
        <v>2.796</v>
      </c>
      <c r="E770" s="40" t="n">
        <f aca="false">VLOOKUP($A770,SWAPLOOK,HLOOKUP(E$2,SWAPLOOK,2,FALSE()),FALSE())</f>
        <v>2.801</v>
      </c>
      <c r="F770" s="40"/>
      <c r="G770" s="40"/>
      <c r="H770" s="40" t="n">
        <v>2.801</v>
      </c>
      <c r="I770" s="40" t="n">
        <v>2.8635</v>
      </c>
      <c r="J770" s="40" t="n">
        <v>2.651</v>
      </c>
      <c r="K770" s="40" t="n">
        <v>2.506</v>
      </c>
      <c r="L770" s="40" t="n">
        <v>2.416</v>
      </c>
      <c r="M770" s="40" t="n">
        <v>2.671</v>
      </c>
      <c r="N770" s="40" t="n">
        <v>2.7885</v>
      </c>
      <c r="O770" s="40" t="n">
        <v>2.796</v>
      </c>
      <c r="P770" s="40" t="n">
        <v>2.401</v>
      </c>
      <c r="Q770" s="40" t="n">
        <v>2.946</v>
      </c>
      <c r="R770" s="40" t="n">
        <v>3.05475</v>
      </c>
      <c r="S770" s="40" t="n">
        <v>2.686</v>
      </c>
      <c r="T770" s="40" t="n">
        <v>2.576</v>
      </c>
      <c r="V770" s="41" t="n">
        <f aca="false">I770-$H770</f>
        <v>0.0625</v>
      </c>
      <c r="W770" s="41" t="n">
        <f aca="false">J770-$H770</f>
        <v>-0.15</v>
      </c>
      <c r="X770" s="41" t="n">
        <f aca="false">K770-$H770</f>
        <v>-0.295</v>
      </c>
      <c r="Y770" s="41" t="n">
        <f aca="false">L770-$H770</f>
        <v>-0.385</v>
      </c>
      <c r="Z770" s="41" t="n">
        <f aca="false">M770-$H770</f>
        <v>-0.13</v>
      </c>
      <c r="AA770" s="41" t="n">
        <f aca="false">N770-$H770</f>
        <v>-0.0125000000000002</v>
      </c>
      <c r="AB770" s="41" t="n">
        <f aca="false">O770-$H770</f>
        <v>-0.00499999999999989</v>
      </c>
      <c r="AC770" s="41" t="n">
        <f aca="false">P770-$H770</f>
        <v>-0.4</v>
      </c>
      <c r="AD770" s="41" t="n">
        <f aca="false">Q770-$H770</f>
        <v>0.145</v>
      </c>
      <c r="AE770" s="41" t="n">
        <f aca="false">R770-$H770</f>
        <v>0.25375</v>
      </c>
      <c r="AF770" s="41" t="n">
        <f aca="false">S770-$H770</f>
        <v>-0.115</v>
      </c>
      <c r="AG770" s="41" t="n">
        <f aca="false">T770-$H770</f>
        <v>-0.225</v>
      </c>
    </row>
    <row r="771" customFormat="false" ht="12.75" hidden="false" customHeight="false" outlineLevel="0" collapsed="false">
      <c r="A771" s="39" t="n">
        <v>36416</v>
      </c>
      <c r="B771" s="40" t="s">
        <v>189</v>
      </c>
      <c r="C771" s="40" t="n">
        <f aca="false">IF(SWAPFIXED="FIXED",D771,D771-E771)</f>
        <v>0.0125000000000002</v>
      </c>
      <c r="D771" s="40" t="n">
        <f aca="false">VLOOKUP($A771,SWAPLOOK,HLOOKUP(D$2,SWAPLOOK,2,FALSE()),FALSE())</f>
        <v>2.7935</v>
      </c>
      <c r="E771" s="40" t="n">
        <f aca="false">VLOOKUP($A771,SWAPLOOK,HLOOKUP(E$2,SWAPLOOK,2,FALSE()),FALSE())</f>
        <v>2.781</v>
      </c>
      <c r="F771" s="40"/>
      <c r="G771" s="40"/>
      <c r="H771" s="40" t="n">
        <v>2.781</v>
      </c>
      <c r="I771" s="40" t="n">
        <v>2.83975</v>
      </c>
      <c r="J771" s="40" t="n">
        <v>2.6285</v>
      </c>
      <c r="K771" s="40" t="n">
        <v>2.501</v>
      </c>
      <c r="L771" s="40" t="n">
        <v>2.426</v>
      </c>
      <c r="M771" s="40" t="n">
        <v>2.646</v>
      </c>
      <c r="N771" s="40" t="n">
        <v>2.7735</v>
      </c>
      <c r="O771" s="40" t="n">
        <v>2.7935</v>
      </c>
      <c r="P771" s="40" t="n">
        <v>2.411</v>
      </c>
      <c r="Q771" s="40" t="n">
        <v>2.9285</v>
      </c>
      <c r="R771" s="40" t="n">
        <v>3.03725</v>
      </c>
      <c r="S771" s="40" t="n">
        <v>2.66975</v>
      </c>
      <c r="T771" s="40" t="n">
        <v>2.606</v>
      </c>
      <c r="V771" s="41" t="n">
        <f aca="false">I771-$H771</f>
        <v>0.0587499999999999</v>
      </c>
      <c r="W771" s="41" t="n">
        <f aca="false">J771-$H771</f>
        <v>-0.1525</v>
      </c>
      <c r="X771" s="41" t="n">
        <f aca="false">K771-$H771</f>
        <v>-0.28</v>
      </c>
      <c r="Y771" s="41" t="n">
        <f aca="false">L771-$H771</f>
        <v>-0.355</v>
      </c>
      <c r="Z771" s="41" t="n">
        <f aca="false">M771-$H771</f>
        <v>-0.135</v>
      </c>
      <c r="AA771" s="41" t="n">
        <f aca="false">N771-$H771</f>
        <v>-0.00749999999999984</v>
      </c>
      <c r="AB771" s="41" t="n">
        <f aca="false">O771-$H771</f>
        <v>0.0125000000000002</v>
      </c>
      <c r="AC771" s="41" t="n">
        <f aca="false">P771-$H771</f>
        <v>-0.37</v>
      </c>
      <c r="AD771" s="41" t="n">
        <f aca="false">Q771-$H771</f>
        <v>0.1475</v>
      </c>
      <c r="AE771" s="41" t="n">
        <f aca="false">R771-$H771</f>
        <v>0.25625</v>
      </c>
      <c r="AF771" s="41" t="n">
        <f aca="false">S771-$H771</f>
        <v>-0.11125</v>
      </c>
      <c r="AG771" s="41" t="n">
        <f aca="false">T771-$H771</f>
        <v>-0.175</v>
      </c>
    </row>
    <row r="772" customFormat="false" ht="12.75" hidden="false" customHeight="false" outlineLevel="0" collapsed="false">
      <c r="A772" s="39" t="n">
        <v>36417</v>
      </c>
      <c r="B772" s="40" t="s">
        <v>189</v>
      </c>
      <c r="C772" s="40" t="n">
        <f aca="false">IF(SWAPFIXED="FIXED",D772,D772-E772)</f>
        <v>0.0350000000000001</v>
      </c>
      <c r="D772" s="40" t="n">
        <f aca="false">VLOOKUP($A772,SWAPLOOK,HLOOKUP(D$2,SWAPLOOK,2,FALSE()),FALSE())</f>
        <v>2.671</v>
      </c>
      <c r="E772" s="40" t="n">
        <f aca="false">VLOOKUP($A772,SWAPLOOK,HLOOKUP(E$2,SWAPLOOK,2,FALSE()),FALSE())</f>
        <v>2.636</v>
      </c>
      <c r="F772" s="40"/>
      <c r="G772" s="40"/>
      <c r="H772" s="40" t="n">
        <v>2.636</v>
      </c>
      <c r="I772" s="40" t="n">
        <v>2.69475</v>
      </c>
      <c r="J772" s="40" t="n">
        <v>2.4835</v>
      </c>
      <c r="K772" s="40" t="n">
        <v>2.381</v>
      </c>
      <c r="L772" s="40" t="n">
        <v>2.331</v>
      </c>
      <c r="M772" s="40" t="n">
        <v>2.50225</v>
      </c>
      <c r="N772" s="40" t="n">
        <v>2.61975</v>
      </c>
      <c r="O772" s="40" t="n">
        <v>2.671</v>
      </c>
      <c r="P772" s="40" t="n">
        <v>2.386</v>
      </c>
      <c r="Q772" s="40" t="n">
        <v>2.77725</v>
      </c>
      <c r="R772" s="40" t="n">
        <v>2.88725</v>
      </c>
      <c r="S772" s="40" t="n">
        <v>2.5235</v>
      </c>
      <c r="T772" s="40" t="n">
        <v>2.501</v>
      </c>
      <c r="V772" s="41" t="n">
        <f aca="false">I772-$H772</f>
        <v>0.0587499999999999</v>
      </c>
      <c r="W772" s="41" t="n">
        <f aca="false">J772-$H772</f>
        <v>-0.1525</v>
      </c>
      <c r="X772" s="41" t="n">
        <f aca="false">K772-$H772</f>
        <v>-0.255</v>
      </c>
      <c r="Y772" s="41" t="n">
        <f aca="false">L772-$H772</f>
        <v>-0.305</v>
      </c>
      <c r="Z772" s="41" t="n">
        <f aca="false">M772-$H772</f>
        <v>-0.13375</v>
      </c>
      <c r="AA772" s="41" t="n">
        <f aca="false">N772-$H772</f>
        <v>-0.0162499999999999</v>
      </c>
      <c r="AB772" s="41" t="n">
        <f aca="false">O772-$H772</f>
        <v>0.0350000000000001</v>
      </c>
      <c r="AC772" s="41" t="n">
        <f aca="false">P772-$H772</f>
        <v>-0.25</v>
      </c>
      <c r="AD772" s="41" t="n">
        <f aca="false">Q772-$H772</f>
        <v>0.14125</v>
      </c>
      <c r="AE772" s="41" t="n">
        <f aca="false">R772-$H772</f>
        <v>0.25125</v>
      </c>
      <c r="AF772" s="41" t="n">
        <f aca="false">S772-$H772</f>
        <v>-0.1125</v>
      </c>
      <c r="AG772" s="41" t="n">
        <f aca="false">T772-$H772</f>
        <v>-0.135</v>
      </c>
    </row>
    <row r="773" customFormat="false" ht="12.75" hidden="false" customHeight="false" outlineLevel="0" collapsed="false">
      <c r="A773" s="39" t="n">
        <v>36418</v>
      </c>
      <c r="B773" s="40" t="s">
        <v>189</v>
      </c>
      <c r="C773" s="40" t="n">
        <f aca="false">IF(SWAPFIXED="FIXED",D773,D773-E773)</f>
        <v>0.0299999999999998</v>
      </c>
      <c r="D773" s="40" t="n">
        <f aca="false">VLOOKUP($A773,SWAPLOOK,HLOOKUP(D$2,SWAPLOOK,2,FALSE()),FALSE())</f>
        <v>2.658</v>
      </c>
      <c r="E773" s="40" t="n">
        <f aca="false">VLOOKUP($A773,SWAPLOOK,HLOOKUP(E$2,SWAPLOOK,2,FALSE()),FALSE())</f>
        <v>2.628</v>
      </c>
      <c r="F773" s="40"/>
      <c r="G773" s="40"/>
      <c r="H773" s="40" t="n">
        <v>2.628</v>
      </c>
      <c r="I773" s="40" t="n">
        <v>2.6905</v>
      </c>
      <c r="J773" s="40" t="n">
        <v>2.468</v>
      </c>
      <c r="K773" s="40" t="n">
        <v>2.373</v>
      </c>
      <c r="L773" s="40" t="n">
        <v>2.333</v>
      </c>
      <c r="M773" s="40" t="n">
        <v>2.4955</v>
      </c>
      <c r="N773" s="40" t="n">
        <v>2.6105</v>
      </c>
      <c r="O773" s="40" t="n">
        <v>2.658</v>
      </c>
      <c r="P773" s="40" t="n">
        <v>2.228</v>
      </c>
      <c r="Q773" s="40" t="n">
        <v>2.76675</v>
      </c>
      <c r="R773" s="40" t="n">
        <v>2.87675</v>
      </c>
      <c r="S773" s="40" t="n">
        <v>2.5155</v>
      </c>
      <c r="T773" s="40" t="n">
        <v>2.478</v>
      </c>
      <c r="V773" s="41" t="n">
        <f aca="false">I773-$H773</f>
        <v>0.0625</v>
      </c>
      <c r="W773" s="41" t="n">
        <f aca="false">J773-$H773</f>
        <v>-0.16</v>
      </c>
      <c r="X773" s="41" t="n">
        <f aca="false">K773-$H773</f>
        <v>-0.255</v>
      </c>
      <c r="Y773" s="41" t="n">
        <f aca="false">L773-$H773</f>
        <v>-0.295</v>
      </c>
      <c r="Z773" s="41" t="n">
        <f aca="false">M773-$H773</f>
        <v>-0.1325</v>
      </c>
      <c r="AA773" s="41" t="n">
        <f aca="false">N773-$H773</f>
        <v>-0.0175000000000001</v>
      </c>
      <c r="AB773" s="41" t="n">
        <f aca="false">O773-$H773</f>
        <v>0.0299999999999998</v>
      </c>
      <c r="AC773" s="41" t="n">
        <f aca="false">P773-$H773</f>
        <v>-0.4</v>
      </c>
      <c r="AD773" s="41" t="n">
        <f aca="false">Q773-$H773</f>
        <v>0.13875</v>
      </c>
      <c r="AE773" s="41" t="n">
        <f aca="false">R773-$H773</f>
        <v>0.24875</v>
      </c>
      <c r="AF773" s="41" t="n">
        <f aca="false">S773-$H773</f>
        <v>-0.1125</v>
      </c>
      <c r="AG773" s="41" t="n">
        <f aca="false">T773-$H773</f>
        <v>-0.15</v>
      </c>
    </row>
    <row r="774" customFormat="false" ht="12.75" hidden="false" customHeight="false" outlineLevel="0" collapsed="false">
      <c r="A774" s="39" t="n">
        <v>36419</v>
      </c>
      <c r="B774" s="40" t="s">
        <v>189</v>
      </c>
      <c r="C774" s="40" t="n">
        <f aca="false">IF(SWAPFIXED="FIXED",D774,D774-E774)</f>
        <v>0.04</v>
      </c>
      <c r="D774" s="40" t="n">
        <f aca="false">VLOOKUP($A774,SWAPLOOK,HLOOKUP(D$2,SWAPLOOK,2,FALSE()),FALSE())</f>
        <v>2.586</v>
      </c>
      <c r="E774" s="40" t="n">
        <f aca="false">VLOOKUP($A774,SWAPLOOK,HLOOKUP(E$2,SWAPLOOK,2,FALSE()),FALSE())</f>
        <v>2.546</v>
      </c>
      <c r="F774" s="40"/>
      <c r="G774" s="40"/>
      <c r="H774" s="40" t="n">
        <v>2.546</v>
      </c>
      <c r="I774" s="40" t="n">
        <v>2.60725</v>
      </c>
      <c r="J774" s="40" t="n">
        <v>2.391</v>
      </c>
      <c r="K774" s="40" t="n">
        <v>2.281</v>
      </c>
      <c r="L774" s="40" t="n">
        <v>2.241</v>
      </c>
      <c r="M774" s="40" t="n">
        <v>2.411</v>
      </c>
      <c r="N774" s="40" t="n">
        <v>2.5285</v>
      </c>
      <c r="O774" s="40" t="n">
        <v>2.586</v>
      </c>
      <c r="P774" s="40" t="n">
        <v>2.226</v>
      </c>
      <c r="Q774" s="40" t="n">
        <v>2.68475</v>
      </c>
      <c r="R774" s="40" t="n">
        <v>2.79475</v>
      </c>
      <c r="S774" s="40" t="n">
        <v>2.431</v>
      </c>
      <c r="T774" s="40" t="n">
        <v>2.391</v>
      </c>
      <c r="V774" s="41" t="n">
        <f aca="false">I774-$H774</f>
        <v>0.0612499999999998</v>
      </c>
      <c r="W774" s="41" t="n">
        <f aca="false">J774-$H774</f>
        <v>-0.155</v>
      </c>
      <c r="X774" s="41" t="n">
        <f aca="false">K774-$H774</f>
        <v>-0.265</v>
      </c>
      <c r="Y774" s="41" t="n">
        <f aca="false">L774-$H774</f>
        <v>-0.305</v>
      </c>
      <c r="Z774" s="41" t="n">
        <f aca="false">M774-$H774</f>
        <v>-0.135</v>
      </c>
      <c r="AA774" s="41" t="n">
        <f aca="false">N774-$H774</f>
        <v>-0.0175000000000001</v>
      </c>
      <c r="AB774" s="41" t="n">
        <f aca="false">O774-$H774</f>
        <v>0.04</v>
      </c>
      <c r="AC774" s="41" t="n">
        <f aca="false">P774-$H774</f>
        <v>-0.32</v>
      </c>
      <c r="AD774" s="41" t="n">
        <f aca="false">Q774-$H774</f>
        <v>0.13875</v>
      </c>
      <c r="AE774" s="41" t="n">
        <f aca="false">R774-$H774</f>
        <v>0.24875</v>
      </c>
      <c r="AF774" s="41" t="n">
        <f aca="false">S774-$H774</f>
        <v>-0.115</v>
      </c>
      <c r="AG774" s="41" t="n">
        <f aca="false">T774-$H774</f>
        <v>-0.155</v>
      </c>
    </row>
    <row r="775" customFormat="false" ht="12.75" hidden="false" customHeight="false" outlineLevel="0" collapsed="false">
      <c r="A775" s="39" t="n">
        <v>36420</v>
      </c>
      <c r="B775" s="40" t="s">
        <v>189</v>
      </c>
      <c r="C775" s="40" t="n">
        <f aca="false">IF(SWAPFIXED="FIXED",D775,D775-E775)</f>
        <v>0.0350000000000001</v>
      </c>
      <c r="D775" s="40" t="n">
        <f aca="false">VLOOKUP($A775,SWAPLOOK,HLOOKUP(D$2,SWAPLOOK,2,FALSE()),FALSE())</f>
        <v>2.643</v>
      </c>
      <c r="E775" s="40" t="n">
        <f aca="false">VLOOKUP($A775,SWAPLOOK,HLOOKUP(E$2,SWAPLOOK,2,FALSE()),FALSE())</f>
        <v>2.608</v>
      </c>
      <c r="F775" s="40"/>
      <c r="G775" s="40"/>
      <c r="H775" s="40" t="n">
        <v>2.608</v>
      </c>
      <c r="I775" s="40" t="n">
        <v>2.67175</v>
      </c>
      <c r="J775" s="40" t="n">
        <v>2.448</v>
      </c>
      <c r="K775" s="40" t="n">
        <v>2.323</v>
      </c>
      <c r="L775" s="40" t="n">
        <v>2.293</v>
      </c>
      <c r="M775" s="40" t="n">
        <v>2.47175</v>
      </c>
      <c r="N775" s="40" t="n">
        <v>2.59175</v>
      </c>
      <c r="O775" s="40" t="n">
        <v>2.643</v>
      </c>
      <c r="P775" s="40" t="n">
        <v>2.278</v>
      </c>
      <c r="Q775" s="40" t="n">
        <v>2.7505</v>
      </c>
      <c r="R775" s="40" t="n">
        <v>2.85675</v>
      </c>
      <c r="S775" s="40" t="n">
        <v>2.493</v>
      </c>
      <c r="T775" s="40" t="n">
        <v>2.433</v>
      </c>
      <c r="V775" s="41" t="n">
        <f aca="false">I775-$H775</f>
        <v>0.0637500000000002</v>
      </c>
      <c r="W775" s="41" t="n">
        <f aca="false">J775-$H775</f>
        <v>-0.16</v>
      </c>
      <c r="X775" s="41" t="n">
        <f aca="false">K775-$H775</f>
        <v>-0.285</v>
      </c>
      <c r="Y775" s="41" t="n">
        <f aca="false">L775-$H775</f>
        <v>-0.315</v>
      </c>
      <c r="Z775" s="41" t="n">
        <f aca="false">M775-$H775</f>
        <v>-0.13625</v>
      </c>
      <c r="AA775" s="41" t="n">
        <f aca="false">N775-$H775</f>
        <v>-0.0162499999999999</v>
      </c>
      <c r="AB775" s="41" t="n">
        <f aca="false">O775-$H775</f>
        <v>0.0350000000000001</v>
      </c>
      <c r="AC775" s="41" t="n">
        <f aca="false">P775-$H775</f>
        <v>-0.33</v>
      </c>
      <c r="AD775" s="41" t="n">
        <f aca="false">Q775-$H775</f>
        <v>0.1425</v>
      </c>
      <c r="AE775" s="41" t="n">
        <f aca="false">R775-$H775</f>
        <v>0.24875</v>
      </c>
      <c r="AF775" s="41" t="n">
        <f aca="false">S775-$H775</f>
        <v>-0.115</v>
      </c>
      <c r="AG775" s="41" t="n">
        <f aca="false">T775-$H775</f>
        <v>-0.175</v>
      </c>
    </row>
    <row r="776" customFormat="false" ht="12.75" hidden="false" customHeight="false" outlineLevel="0" collapsed="false">
      <c r="A776" s="39" t="n">
        <v>36423</v>
      </c>
      <c r="B776" s="40" t="s">
        <v>189</v>
      </c>
      <c r="C776" s="40" t="n">
        <f aca="false">IF(SWAPFIXED="FIXED",D776,D776-E776)</f>
        <v>0.065</v>
      </c>
      <c r="D776" s="40" t="n">
        <f aca="false">VLOOKUP($A776,SWAPLOOK,HLOOKUP(D$2,SWAPLOOK,2,FALSE()),FALSE())</f>
        <v>2.584</v>
      </c>
      <c r="E776" s="40" t="n">
        <f aca="false">VLOOKUP($A776,SWAPLOOK,HLOOKUP(E$2,SWAPLOOK,2,FALSE()),FALSE())</f>
        <v>2.519</v>
      </c>
      <c r="F776" s="40"/>
      <c r="G776" s="40"/>
      <c r="H776" s="40" t="n">
        <v>2.519</v>
      </c>
      <c r="I776" s="40" t="n">
        <v>2.584</v>
      </c>
      <c r="J776" s="40" t="n">
        <v>2.374</v>
      </c>
      <c r="K776" s="40" t="n">
        <v>2.269</v>
      </c>
      <c r="L776" s="40" t="n">
        <v>2.239</v>
      </c>
      <c r="M776" s="40" t="n">
        <v>2.389</v>
      </c>
      <c r="N776" s="40" t="n">
        <v>2.499</v>
      </c>
      <c r="O776" s="40" t="n">
        <v>2.584</v>
      </c>
      <c r="P776" s="40" t="n">
        <v>2.199</v>
      </c>
      <c r="Q776" s="40" t="n">
        <v>2.6615</v>
      </c>
      <c r="R776" s="40" t="n">
        <v>2.7765</v>
      </c>
      <c r="S776" s="40" t="n">
        <v>2.404</v>
      </c>
      <c r="T776" s="40" t="n">
        <v>2.3865</v>
      </c>
      <c r="V776" s="41" t="n">
        <f aca="false">I776-$H776</f>
        <v>0.065</v>
      </c>
      <c r="W776" s="41" t="n">
        <f aca="false">J776-$H776</f>
        <v>-0.145</v>
      </c>
      <c r="X776" s="41" t="n">
        <f aca="false">K776-$H776</f>
        <v>-0.25</v>
      </c>
      <c r="Y776" s="41" t="n">
        <f aca="false">L776-$H776</f>
        <v>-0.28</v>
      </c>
      <c r="Z776" s="41" t="n">
        <f aca="false">M776-$H776</f>
        <v>-0.13</v>
      </c>
      <c r="AA776" s="41" t="n">
        <f aca="false">N776-$H776</f>
        <v>-0.02</v>
      </c>
      <c r="AB776" s="41" t="n">
        <f aca="false">O776-$H776</f>
        <v>0.065</v>
      </c>
      <c r="AC776" s="41" t="n">
        <f aca="false">P776-$H776</f>
        <v>-0.32</v>
      </c>
      <c r="AD776" s="41" t="n">
        <f aca="false">Q776-$H776</f>
        <v>0.1425</v>
      </c>
      <c r="AE776" s="41" t="n">
        <f aca="false">R776-$H776</f>
        <v>0.2575</v>
      </c>
      <c r="AF776" s="41" t="n">
        <f aca="false">S776-$H776</f>
        <v>-0.115</v>
      </c>
      <c r="AG776" s="41" t="n">
        <f aca="false">T776-$H776</f>
        <v>-0.1325</v>
      </c>
    </row>
    <row r="777" customFormat="false" ht="12.75" hidden="false" customHeight="false" outlineLevel="0" collapsed="false">
      <c r="A777" s="39" t="n">
        <v>36424</v>
      </c>
      <c r="B777" s="40" t="s">
        <v>189</v>
      </c>
      <c r="C777" s="40" t="n">
        <f aca="false">IF(SWAPFIXED="FIXED",D777,D777-E777)</f>
        <v>0.0800000000000001</v>
      </c>
      <c r="D777" s="40" t="n">
        <f aca="false">VLOOKUP($A777,SWAPLOOK,HLOOKUP(D$2,SWAPLOOK,2,FALSE()),FALSE())</f>
        <v>2.507</v>
      </c>
      <c r="E777" s="40" t="n">
        <f aca="false">VLOOKUP($A777,SWAPLOOK,HLOOKUP(E$2,SWAPLOOK,2,FALSE()),FALSE())</f>
        <v>2.427</v>
      </c>
      <c r="F777" s="40"/>
      <c r="G777" s="40"/>
      <c r="H777" s="40" t="n">
        <v>2.427</v>
      </c>
      <c r="I777" s="40" t="n">
        <v>2.492</v>
      </c>
      <c r="J777" s="40" t="n">
        <v>2.282</v>
      </c>
      <c r="K777" s="40" t="n">
        <v>2.1845</v>
      </c>
      <c r="L777" s="40" t="n">
        <v>2.167</v>
      </c>
      <c r="M777" s="40" t="n">
        <v>2.30325</v>
      </c>
      <c r="N777" s="40" t="n">
        <v>2.40825</v>
      </c>
      <c r="O777" s="40" t="n">
        <v>2.507</v>
      </c>
      <c r="P777" s="40" t="n">
        <v>2.127</v>
      </c>
      <c r="Q777" s="40" t="n">
        <v>2.5695</v>
      </c>
      <c r="R777" s="40" t="n">
        <v>2.6745</v>
      </c>
      <c r="S777" s="40" t="n">
        <v>2.3095</v>
      </c>
      <c r="T777" s="40" t="n">
        <v>2.327</v>
      </c>
      <c r="V777" s="41" t="n">
        <f aca="false">I777-$H777</f>
        <v>0.065</v>
      </c>
      <c r="W777" s="41" t="n">
        <f aca="false">J777-$H777</f>
        <v>-0.145</v>
      </c>
      <c r="X777" s="41" t="n">
        <f aca="false">K777-$H777</f>
        <v>-0.2425</v>
      </c>
      <c r="Y777" s="41" t="n">
        <f aca="false">L777-$H777</f>
        <v>-0.26</v>
      </c>
      <c r="Z777" s="41" t="n">
        <f aca="false">M777-$H777</f>
        <v>-0.12375</v>
      </c>
      <c r="AA777" s="41" t="n">
        <f aca="false">N777-$H777</f>
        <v>-0.0187499999999998</v>
      </c>
      <c r="AB777" s="41" t="n">
        <f aca="false">O777-$H777</f>
        <v>0.0800000000000001</v>
      </c>
      <c r="AC777" s="41" t="n">
        <f aca="false">P777-$H777</f>
        <v>-0.3</v>
      </c>
      <c r="AD777" s="41" t="n">
        <f aca="false">Q777-$H777</f>
        <v>0.1425</v>
      </c>
      <c r="AE777" s="41" t="n">
        <f aca="false">R777-$H777</f>
        <v>0.2475</v>
      </c>
      <c r="AF777" s="41" t="n">
        <f aca="false">S777-$H777</f>
        <v>-0.1175</v>
      </c>
      <c r="AG777" s="41" t="n">
        <f aca="false">T777-$H777</f>
        <v>-0.1</v>
      </c>
    </row>
    <row r="778" customFormat="false" ht="12.75" hidden="false" customHeight="false" outlineLevel="0" collapsed="false">
      <c r="A778" s="39" t="n">
        <v>36425</v>
      </c>
      <c r="B778" s="40" t="s">
        <v>189</v>
      </c>
      <c r="C778" s="40" t="n">
        <f aca="false">IF(SWAPFIXED="FIXED",D778,D778-E778)</f>
        <v>0.0724999999999998</v>
      </c>
      <c r="D778" s="40" t="n">
        <f aca="false">VLOOKUP($A778,SWAPLOOK,HLOOKUP(D$2,SWAPLOOK,2,FALSE()),FALSE())</f>
        <v>2.4985</v>
      </c>
      <c r="E778" s="40" t="n">
        <f aca="false">VLOOKUP($A778,SWAPLOOK,HLOOKUP(E$2,SWAPLOOK,2,FALSE()),FALSE())</f>
        <v>2.426</v>
      </c>
      <c r="F778" s="40"/>
      <c r="G778" s="40"/>
      <c r="H778" s="40" t="n">
        <v>2.426</v>
      </c>
      <c r="I778" s="40" t="n">
        <v>2.4885</v>
      </c>
      <c r="J778" s="40" t="n">
        <v>2.271</v>
      </c>
      <c r="K778" s="40" t="n">
        <v>2.171</v>
      </c>
      <c r="L778" s="40" t="n">
        <v>2.1585</v>
      </c>
      <c r="M778" s="40" t="n">
        <v>2.2985</v>
      </c>
      <c r="N778" s="40" t="n">
        <v>2.40725</v>
      </c>
      <c r="O778" s="40" t="n">
        <v>2.4985</v>
      </c>
      <c r="P778" s="40" t="n">
        <v>2.166</v>
      </c>
      <c r="Q778" s="40" t="n">
        <v>2.57225</v>
      </c>
      <c r="R778" s="40" t="n">
        <v>2.6785</v>
      </c>
      <c r="S778" s="40" t="n">
        <v>2.3085</v>
      </c>
      <c r="T778" s="40" t="n">
        <v>2.326</v>
      </c>
      <c r="V778" s="41" t="n">
        <f aca="false">I778-$H778</f>
        <v>0.0625</v>
      </c>
      <c r="W778" s="41" t="n">
        <f aca="false">J778-$H778</f>
        <v>-0.155</v>
      </c>
      <c r="X778" s="41" t="n">
        <f aca="false">K778-$H778</f>
        <v>-0.255</v>
      </c>
      <c r="Y778" s="41" t="n">
        <f aca="false">L778-$H778</f>
        <v>-0.2675</v>
      </c>
      <c r="Z778" s="41" t="n">
        <f aca="false">M778-$H778</f>
        <v>-0.1275</v>
      </c>
      <c r="AA778" s="41" t="n">
        <f aca="false">N778-$H778</f>
        <v>-0.0187499999999998</v>
      </c>
      <c r="AB778" s="41" t="n">
        <f aca="false">O778-$H778</f>
        <v>0.0724999999999998</v>
      </c>
      <c r="AC778" s="41" t="n">
        <f aca="false">P778-$H778</f>
        <v>-0.26</v>
      </c>
      <c r="AD778" s="41" t="n">
        <f aca="false">Q778-$H778</f>
        <v>0.14625</v>
      </c>
      <c r="AE778" s="41" t="n">
        <f aca="false">R778-$H778</f>
        <v>0.2525</v>
      </c>
      <c r="AF778" s="41" t="n">
        <f aca="false">S778-$H778</f>
        <v>-0.1175</v>
      </c>
      <c r="AG778" s="41" t="n">
        <f aca="false">T778-$H778</f>
        <v>-0.1</v>
      </c>
    </row>
    <row r="779" customFormat="false" ht="12.75" hidden="false" customHeight="false" outlineLevel="0" collapsed="false">
      <c r="A779" s="39" t="n">
        <v>36426</v>
      </c>
      <c r="B779" s="40" t="s">
        <v>189</v>
      </c>
      <c r="C779" s="40" t="n">
        <f aca="false">IF(SWAPFIXED="FIXED",D779,D779-E779)</f>
        <v>0.0449999999999999</v>
      </c>
      <c r="D779" s="40" t="n">
        <f aca="false">VLOOKUP($A779,SWAPLOOK,HLOOKUP(D$2,SWAPLOOK,2,FALSE()),FALSE())</f>
        <v>2.742</v>
      </c>
      <c r="E779" s="40" t="n">
        <f aca="false">VLOOKUP($A779,SWAPLOOK,HLOOKUP(E$2,SWAPLOOK,2,FALSE()),FALSE())</f>
        <v>2.697</v>
      </c>
      <c r="F779" s="40"/>
      <c r="G779" s="40"/>
      <c r="H779" s="40" t="n">
        <v>2.697</v>
      </c>
      <c r="I779" s="40" t="n">
        <v>2.762</v>
      </c>
      <c r="J779" s="40" t="n">
        <v>2.5345</v>
      </c>
      <c r="K779" s="40" t="n">
        <v>2.407</v>
      </c>
      <c r="L779" s="40" t="n">
        <v>2.3995</v>
      </c>
      <c r="M779" s="40" t="n">
        <v>2.57075</v>
      </c>
      <c r="N779" s="40" t="n">
        <v>2.67825</v>
      </c>
      <c r="O779" s="40" t="n">
        <v>2.742</v>
      </c>
      <c r="P779" s="40" t="n">
        <v>2.347</v>
      </c>
      <c r="Q779" s="40" t="n">
        <v>2.84325</v>
      </c>
      <c r="R779" s="40" t="n">
        <v>2.952</v>
      </c>
      <c r="S779" s="40" t="n">
        <v>2.57075</v>
      </c>
      <c r="T779" s="40" t="n">
        <v>2.582</v>
      </c>
      <c r="V779" s="41" t="n">
        <f aca="false">I779-$H779</f>
        <v>0.065</v>
      </c>
      <c r="W779" s="41" t="n">
        <f aca="false">J779-$H779</f>
        <v>-0.1625</v>
      </c>
      <c r="X779" s="41" t="n">
        <f aca="false">K779-$H779</f>
        <v>-0.29</v>
      </c>
      <c r="Y779" s="41" t="n">
        <f aca="false">L779-$H779</f>
        <v>-0.2975</v>
      </c>
      <c r="Z779" s="41" t="n">
        <f aca="false">M779-$H779</f>
        <v>-0.12625</v>
      </c>
      <c r="AA779" s="41" t="n">
        <f aca="false">N779-$H779</f>
        <v>-0.0187499999999998</v>
      </c>
      <c r="AB779" s="41" t="n">
        <f aca="false">O779-$H779</f>
        <v>0.0449999999999999</v>
      </c>
      <c r="AC779" s="41" t="n">
        <f aca="false">P779-$H779</f>
        <v>-0.35</v>
      </c>
      <c r="AD779" s="41" t="n">
        <f aca="false">Q779-$H779</f>
        <v>0.14625</v>
      </c>
      <c r="AE779" s="41" t="n">
        <f aca="false">R779-$H779</f>
        <v>0.255</v>
      </c>
      <c r="AF779" s="41" t="n">
        <f aca="false">S779-$H779</f>
        <v>-0.12625</v>
      </c>
      <c r="AG779" s="41" t="n">
        <f aca="false">T779-$H779</f>
        <v>-0.115</v>
      </c>
    </row>
    <row r="780" customFormat="false" ht="12.75" hidden="false" customHeight="false" outlineLevel="0" collapsed="false">
      <c r="A780" s="39" t="n">
        <v>36427</v>
      </c>
      <c r="B780" s="40" t="s">
        <v>189</v>
      </c>
      <c r="C780" s="40" t="n">
        <f aca="false">IF(SWAPFIXED="FIXED",D780,D780-E780)</f>
        <v>0.0600000000000001</v>
      </c>
      <c r="D780" s="40" t="n">
        <f aca="false">VLOOKUP($A780,SWAPLOOK,HLOOKUP(D$2,SWAPLOOK,2,FALSE()),FALSE())</f>
        <v>2.69</v>
      </c>
      <c r="E780" s="40" t="n">
        <f aca="false">VLOOKUP($A780,SWAPLOOK,HLOOKUP(E$2,SWAPLOOK,2,FALSE()),FALSE())</f>
        <v>2.63</v>
      </c>
      <c r="F780" s="40"/>
      <c r="G780" s="40"/>
      <c r="H780" s="40" t="n">
        <v>2.63</v>
      </c>
      <c r="I780" s="40" t="n">
        <v>2.69</v>
      </c>
      <c r="J780" s="40" t="n">
        <v>2.4675</v>
      </c>
      <c r="K780" s="40" t="n">
        <v>2.355</v>
      </c>
      <c r="L780" s="40" t="n">
        <v>2.35</v>
      </c>
      <c r="M780" s="40" t="n">
        <v>2.5075</v>
      </c>
      <c r="N780" s="40" t="n">
        <v>2.61125</v>
      </c>
      <c r="O780" s="40" t="n">
        <v>2.69</v>
      </c>
      <c r="P780" s="40" t="n">
        <v>2.3</v>
      </c>
      <c r="Q780" s="40" t="n">
        <v>2.76875</v>
      </c>
      <c r="R780" s="40" t="n">
        <v>2.8825</v>
      </c>
      <c r="S780" s="40" t="n">
        <v>2.505</v>
      </c>
      <c r="T780" s="40" t="n">
        <v>2.515</v>
      </c>
      <c r="V780" s="41" t="n">
        <f aca="false">I780-$H780</f>
        <v>0.0600000000000001</v>
      </c>
      <c r="W780" s="41" t="n">
        <f aca="false">J780-$H780</f>
        <v>-0.1625</v>
      </c>
      <c r="X780" s="41" t="n">
        <f aca="false">K780-$H780</f>
        <v>-0.275</v>
      </c>
      <c r="Y780" s="41" t="n">
        <f aca="false">L780-$H780</f>
        <v>-0.28</v>
      </c>
      <c r="Z780" s="41" t="n">
        <f aca="false">M780-$H780</f>
        <v>-0.1225</v>
      </c>
      <c r="AA780" s="41" t="n">
        <f aca="false">N780-$H780</f>
        <v>-0.0187499999999998</v>
      </c>
      <c r="AB780" s="41" t="n">
        <f aca="false">O780-$H780</f>
        <v>0.0600000000000001</v>
      </c>
      <c r="AC780" s="41" t="n">
        <f aca="false">P780-$H780</f>
        <v>-0.33</v>
      </c>
      <c r="AD780" s="41" t="n">
        <f aca="false">Q780-$H780</f>
        <v>0.13875</v>
      </c>
      <c r="AE780" s="41" t="n">
        <f aca="false">R780-$H780</f>
        <v>0.2525</v>
      </c>
      <c r="AF780" s="41" t="n">
        <f aca="false">S780-$H780</f>
        <v>-0.125</v>
      </c>
      <c r="AG780" s="41" t="n">
        <f aca="false">T780-$H780</f>
        <v>-0.115</v>
      </c>
    </row>
    <row r="781" customFormat="false" ht="12.75" hidden="false" customHeight="false" outlineLevel="0" collapsed="false">
      <c r="A781" s="39" t="n">
        <v>36430</v>
      </c>
      <c r="B781" s="40" t="s">
        <v>189</v>
      </c>
      <c r="C781" s="40" t="n">
        <f aca="false">IF(SWAPFIXED="FIXED",D781,D781-E781)</f>
        <v>0.105</v>
      </c>
      <c r="D781" s="40" t="n">
        <f aca="false">VLOOKUP($A781,SWAPLOOK,HLOOKUP(D$2,SWAPLOOK,2,FALSE()),FALSE())</f>
        <v>2.737</v>
      </c>
      <c r="E781" s="40" t="n">
        <f aca="false">VLOOKUP($A781,SWAPLOOK,HLOOKUP(E$2,SWAPLOOK,2,FALSE()),FALSE())</f>
        <v>2.632</v>
      </c>
      <c r="F781" s="40"/>
      <c r="G781" s="40"/>
      <c r="H781" s="40" t="n">
        <v>2.632</v>
      </c>
      <c r="I781" s="40" t="n">
        <v>2.6895</v>
      </c>
      <c r="J781" s="40" t="n">
        <v>2.4645</v>
      </c>
      <c r="K781" s="40" t="n">
        <v>2.392</v>
      </c>
      <c r="L781" s="40" t="n">
        <v>2.397</v>
      </c>
      <c r="M781" s="40" t="n">
        <v>2.5095</v>
      </c>
      <c r="N781" s="40" t="n">
        <v>2.61325</v>
      </c>
      <c r="O781" s="40" t="n">
        <v>2.737</v>
      </c>
      <c r="P781" s="40" t="n">
        <v>2.372</v>
      </c>
      <c r="Q781" s="40" t="n">
        <v>2.7645</v>
      </c>
      <c r="R781" s="40" t="n">
        <v>2.87575</v>
      </c>
      <c r="S781" s="40" t="n">
        <v>2.507</v>
      </c>
      <c r="T781" s="40" t="n">
        <v>2.557</v>
      </c>
      <c r="V781" s="41" t="n">
        <f aca="false">I781-$H781</f>
        <v>0.0575000000000001</v>
      </c>
      <c r="W781" s="41" t="n">
        <f aca="false">J781-$H781</f>
        <v>-0.1675</v>
      </c>
      <c r="X781" s="41" t="n">
        <f aca="false">K781-$H781</f>
        <v>-0.24</v>
      </c>
      <c r="Y781" s="41" t="n">
        <f aca="false">L781-$H781</f>
        <v>-0.235</v>
      </c>
      <c r="Z781" s="41" t="n">
        <f aca="false">M781-$H781</f>
        <v>-0.1225</v>
      </c>
      <c r="AA781" s="41" t="n">
        <f aca="false">N781-$H781</f>
        <v>-0.0187499999999998</v>
      </c>
      <c r="AB781" s="41" t="n">
        <f aca="false">O781-$H781</f>
        <v>0.105</v>
      </c>
      <c r="AC781" s="41" t="n">
        <f aca="false">P781-$H781</f>
        <v>-0.26</v>
      </c>
      <c r="AD781" s="41" t="n">
        <f aca="false">Q781-$H781</f>
        <v>0.1325</v>
      </c>
      <c r="AE781" s="41" t="n">
        <f aca="false">R781-$H781</f>
        <v>0.24375</v>
      </c>
      <c r="AF781" s="41" t="n">
        <f aca="false">S781-$H781</f>
        <v>-0.125</v>
      </c>
      <c r="AG781" s="41" t="n">
        <f aca="false">T781-$H781</f>
        <v>-0.0750000000000002</v>
      </c>
    </row>
    <row r="782" customFormat="false" ht="12.75" hidden="false" customHeight="false" outlineLevel="0" collapsed="false">
      <c r="A782" s="39" t="n">
        <v>36431</v>
      </c>
      <c r="B782" s="40" t="s">
        <v>189</v>
      </c>
      <c r="C782" s="40" t="n">
        <f aca="false">IF(SWAPFIXED="FIXED",D782,D782-E782)</f>
        <v>0.12</v>
      </c>
      <c r="D782" s="40" t="n">
        <f aca="false">VLOOKUP($A782,SWAPLOOK,HLOOKUP(D$2,SWAPLOOK,2,FALSE()),FALSE())</f>
        <v>2.68</v>
      </c>
      <c r="E782" s="40" t="n">
        <f aca="false">VLOOKUP($A782,SWAPLOOK,HLOOKUP(E$2,SWAPLOOK,2,FALSE()),FALSE())</f>
        <v>2.56</v>
      </c>
      <c r="F782" s="40"/>
      <c r="G782" s="40" t="n">
        <v>1</v>
      </c>
      <c r="H782" s="40" t="n">
        <v>2.56</v>
      </c>
      <c r="I782" s="40" t="n">
        <v>2.625</v>
      </c>
      <c r="J782" s="40" t="n">
        <v>2.43</v>
      </c>
      <c r="K782" s="40" t="n">
        <v>2.34</v>
      </c>
      <c r="L782" s="40" t="n">
        <v>2.37</v>
      </c>
      <c r="M782" s="40" t="n">
        <v>2.455</v>
      </c>
      <c r="N782" s="40" t="n">
        <v>2.5475</v>
      </c>
      <c r="O782" s="40" t="n">
        <v>2.68</v>
      </c>
      <c r="P782" s="40" t="n">
        <v>2.38</v>
      </c>
      <c r="Q782" s="40" t="n">
        <v>2.69</v>
      </c>
      <c r="R782" s="40" t="n">
        <v>2.805</v>
      </c>
      <c r="S782" s="40" t="n">
        <v>2.45</v>
      </c>
      <c r="T782" s="40" t="n">
        <v>2.645</v>
      </c>
      <c r="V782" s="41" t="n">
        <f aca="false">I782-$H782</f>
        <v>0.065</v>
      </c>
      <c r="W782" s="41" t="n">
        <f aca="false">J782-$H782</f>
        <v>-0.13</v>
      </c>
      <c r="X782" s="41" t="n">
        <f aca="false">K782-$H782</f>
        <v>-0.22</v>
      </c>
      <c r="Y782" s="41" t="n">
        <f aca="false">L782-$H782</f>
        <v>-0.19</v>
      </c>
      <c r="Z782" s="41" t="n">
        <f aca="false">M782-$H782</f>
        <v>-0.105</v>
      </c>
      <c r="AA782" s="41" t="n">
        <f aca="false">N782-$H782</f>
        <v>-0.0125000000000002</v>
      </c>
      <c r="AB782" s="41" t="n">
        <f aca="false">O782-$H782</f>
        <v>0.12</v>
      </c>
      <c r="AC782" s="41" t="n">
        <f aca="false">P782-$H782</f>
        <v>-0.18</v>
      </c>
      <c r="AD782" s="41" t="n">
        <f aca="false">Q782-$H782</f>
        <v>0.13</v>
      </c>
      <c r="AE782" s="41" t="n">
        <f aca="false">R782-$H782</f>
        <v>0.245</v>
      </c>
      <c r="AF782" s="41" t="n">
        <f aca="false">S782-$H782</f>
        <v>-0.11</v>
      </c>
      <c r="AG782" s="41" t="n">
        <f aca="false">T782-$H782</f>
        <v>0.085</v>
      </c>
    </row>
    <row r="783" customFormat="false" ht="12.75" hidden="false" customHeight="false" outlineLevel="0" collapsed="false">
      <c r="A783" s="39" t="n">
        <v>36432</v>
      </c>
      <c r="B783" s="40" t="s">
        <v>190</v>
      </c>
      <c r="C783" s="40" t="n">
        <f aca="false">IF(SWAPFIXED="FIXED",D783,D783-E783)</f>
        <v>0.0375000000000001</v>
      </c>
      <c r="D783" s="40" t="n">
        <f aca="false">VLOOKUP($A783,SWAPLOOK,HLOOKUP(D$2,SWAPLOOK,2,FALSE()),FALSE())</f>
        <v>2.8615</v>
      </c>
      <c r="E783" s="40" t="n">
        <f aca="false">VLOOKUP($A783,SWAPLOOK,HLOOKUP(E$2,SWAPLOOK,2,FALSE()),FALSE())</f>
        <v>2.824</v>
      </c>
      <c r="F783" s="40"/>
      <c r="G783" s="40"/>
      <c r="H783" s="40" t="n">
        <v>2.824</v>
      </c>
      <c r="I783" s="40" t="n">
        <v>2.9665</v>
      </c>
      <c r="J783" s="40" t="n">
        <v>2.6515</v>
      </c>
      <c r="K783" s="40" t="n">
        <v>2.544</v>
      </c>
      <c r="L783" s="40" t="n">
        <v>2.5715</v>
      </c>
      <c r="M783" s="40" t="n">
        <v>2.699</v>
      </c>
      <c r="N783" s="40" t="n">
        <v>2.7815</v>
      </c>
      <c r="O783" s="40" t="n">
        <v>2.8615</v>
      </c>
      <c r="P783" s="40" t="n">
        <v>2.719</v>
      </c>
      <c r="Q783" s="40" t="n">
        <v>3.059</v>
      </c>
      <c r="R783" s="40" t="n">
        <v>3.079</v>
      </c>
      <c r="S783" s="40" t="n">
        <v>2.6865</v>
      </c>
      <c r="T783" s="40" t="n">
        <v>2.769</v>
      </c>
      <c r="V783" s="41" t="n">
        <f aca="false">I783-$H783</f>
        <v>0.1425</v>
      </c>
      <c r="W783" s="41" t="n">
        <f aca="false">J783-$H783</f>
        <v>-0.1725</v>
      </c>
      <c r="X783" s="41" t="n">
        <f aca="false">K783-$H783</f>
        <v>-0.28</v>
      </c>
      <c r="Y783" s="41" t="n">
        <f aca="false">L783-$H783</f>
        <v>-0.2525</v>
      </c>
      <c r="Z783" s="41" t="n">
        <f aca="false">M783-$H783</f>
        <v>-0.125</v>
      </c>
      <c r="AA783" s="41" t="n">
        <f aca="false">N783-$H783</f>
        <v>-0.0425</v>
      </c>
      <c r="AB783" s="41" t="n">
        <f aca="false">O783-$H783</f>
        <v>0.0375000000000001</v>
      </c>
      <c r="AC783" s="41" t="n">
        <f aca="false">P783-$H783</f>
        <v>-0.105</v>
      </c>
      <c r="AD783" s="41" t="n">
        <f aca="false">Q783-$H783</f>
        <v>0.235</v>
      </c>
      <c r="AE783" s="41" t="n">
        <f aca="false">R783-$H783</f>
        <v>0.255</v>
      </c>
      <c r="AF783" s="41" t="n">
        <f aca="false">S783-$H783</f>
        <v>-0.1375</v>
      </c>
      <c r="AG783" s="41" t="n">
        <f aca="false">T783-$H783</f>
        <v>-0.0550000000000002</v>
      </c>
    </row>
    <row r="784" customFormat="false" ht="12.75" hidden="false" customHeight="false" outlineLevel="0" collapsed="false">
      <c r="A784" s="39" t="n">
        <v>36433</v>
      </c>
      <c r="B784" s="40" t="s">
        <v>190</v>
      </c>
      <c r="C784" s="40" t="n">
        <f aca="false">IF(SWAPFIXED="FIXED",D784,D784-E784)</f>
        <v>0.0525000000000002</v>
      </c>
      <c r="D784" s="40" t="n">
        <f aca="false">VLOOKUP($A784,SWAPLOOK,HLOOKUP(D$2,SWAPLOOK,2,FALSE()),FALSE())</f>
        <v>2.7965</v>
      </c>
      <c r="E784" s="40" t="n">
        <f aca="false">VLOOKUP($A784,SWAPLOOK,HLOOKUP(E$2,SWAPLOOK,2,FALSE()),FALSE())</f>
        <v>2.744</v>
      </c>
      <c r="F784" s="40"/>
      <c r="G784" s="40"/>
      <c r="H784" s="40" t="n">
        <v>2.744</v>
      </c>
      <c r="I784" s="40" t="n">
        <v>2.8765</v>
      </c>
      <c r="J784" s="40" t="n">
        <v>2.589</v>
      </c>
      <c r="K784" s="40" t="n">
        <v>2.489</v>
      </c>
      <c r="L784" s="40" t="n">
        <v>2.5215</v>
      </c>
      <c r="M784" s="40" t="n">
        <v>2.62275</v>
      </c>
      <c r="N784" s="40" t="n">
        <v>2.7015</v>
      </c>
      <c r="O784" s="40" t="n">
        <v>2.7965</v>
      </c>
      <c r="P784" s="40" t="n">
        <v>2.649</v>
      </c>
      <c r="Q784" s="40" t="n">
        <v>2.97525</v>
      </c>
      <c r="R784" s="40" t="n">
        <v>3.234</v>
      </c>
      <c r="S784" s="40" t="n">
        <v>2.599</v>
      </c>
      <c r="T784" s="40" t="n">
        <v>2.744</v>
      </c>
      <c r="V784" s="41" t="n">
        <f aca="false">I784-$H784</f>
        <v>0.1325</v>
      </c>
      <c r="W784" s="41" t="n">
        <f aca="false">J784-$H784</f>
        <v>-0.155</v>
      </c>
      <c r="X784" s="41" t="n">
        <f aca="false">K784-$H784</f>
        <v>-0.255</v>
      </c>
      <c r="Y784" s="41" t="n">
        <f aca="false">L784-$H784</f>
        <v>-0.2225</v>
      </c>
      <c r="Z784" s="41" t="n">
        <f aca="false">M784-$H784</f>
        <v>-0.12125</v>
      </c>
      <c r="AA784" s="41" t="n">
        <f aca="false">N784-$H784</f>
        <v>-0.0425</v>
      </c>
      <c r="AB784" s="41" t="n">
        <f aca="false">O784-$H784</f>
        <v>0.0525000000000002</v>
      </c>
      <c r="AC784" s="41" t="n">
        <f aca="false">P784-$H784</f>
        <v>-0.0950000000000002</v>
      </c>
      <c r="AD784" s="41" t="n">
        <f aca="false">Q784-$H784</f>
        <v>0.23125</v>
      </c>
      <c r="AE784" s="41" t="n">
        <f aca="false">R784-$H784</f>
        <v>0.49</v>
      </c>
      <c r="AF784" s="41" t="n">
        <f aca="false">S784-$H784</f>
        <v>-0.145</v>
      </c>
      <c r="AG784" s="41" t="n">
        <f aca="false">T784-$H784</f>
        <v>0</v>
      </c>
    </row>
    <row r="785" customFormat="false" ht="12.75" hidden="false" customHeight="false" outlineLevel="0" collapsed="false">
      <c r="A785" s="39" t="n">
        <v>36434</v>
      </c>
      <c r="B785" s="40" t="s">
        <v>190</v>
      </c>
      <c r="C785" s="40" t="n">
        <f aca="false">IF(SWAPFIXED="FIXED",D785,D785-E785)</f>
        <v>0.0499999999999998</v>
      </c>
      <c r="D785" s="40" t="n">
        <f aca="false">VLOOKUP($A785,SWAPLOOK,HLOOKUP(D$2,SWAPLOOK,2,FALSE()),FALSE())</f>
        <v>2.843</v>
      </c>
      <c r="E785" s="40" t="n">
        <f aca="false">VLOOKUP($A785,SWAPLOOK,HLOOKUP(E$2,SWAPLOOK,2,FALSE()),FALSE())</f>
        <v>2.793</v>
      </c>
      <c r="F785" s="40"/>
      <c r="G785" s="40"/>
      <c r="H785" s="40" t="n">
        <v>2.793</v>
      </c>
      <c r="I785" s="40" t="n">
        <v>2.93425</v>
      </c>
      <c r="J785" s="40" t="n">
        <v>2.638</v>
      </c>
      <c r="K785" s="40" t="n">
        <v>2.5455</v>
      </c>
      <c r="L785" s="40" t="n">
        <v>2.5705</v>
      </c>
      <c r="M785" s="40" t="n">
        <v>2.6755</v>
      </c>
      <c r="N785" s="40" t="n">
        <v>2.75175</v>
      </c>
      <c r="O785" s="40" t="n">
        <v>2.843</v>
      </c>
      <c r="P785" s="40" t="n">
        <v>2.683</v>
      </c>
      <c r="Q785" s="40" t="n">
        <v>3.02425</v>
      </c>
      <c r="R785" s="40" t="n">
        <v>3.27425</v>
      </c>
      <c r="S785" s="40" t="n">
        <v>2.678</v>
      </c>
      <c r="T785" s="40" t="n">
        <v>2.803</v>
      </c>
      <c r="V785" s="41" t="n">
        <f aca="false">I785-$H785</f>
        <v>0.14125</v>
      </c>
      <c r="W785" s="41" t="n">
        <f aca="false">J785-$H785</f>
        <v>-0.155</v>
      </c>
      <c r="X785" s="41" t="n">
        <f aca="false">K785-$H785</f>
        <v>-0.2475</v>
      </c>
      <c r="Y785" s="41" t="n">
        <f aca="false">L785-$H785</f>
        <v>-0.2225</v>
      </c>
      <c r="Z785" s="41" t="n">
        <f aca="false">M785-$H785</f>
        <v>-0.1175</v>
      </c>
      <c r="AA785" s="41" t="n">
        <f aca="false">N785-$H785</f>
        <v>-0.0412499999999998</v>
      </c>
      <c r="AB785" s="41" t="n">
        <f aca="false">O785-$H785</f>
        <v>0.0499999999999998</v>
      </c>
      <c r="AC785" s="41" t="n">
        <f aca="false">P785-$H785</f>
        <v>-0.11</v>
      </c>
      <c r="AD785" s="41" t="n">
        <f aca="false">Q785-$H785</f>
        <v>0.23125</v>
      </c>
      <c r="AE785" s="41" t="n">
        <f aca="false">R785-$H785</f>
        <v>0.48125</v>
      </c>
      <c r="AF785" s="41" t="n">
        <f aca="false">S785-$H785</f>
        <v>-0.115</v>
      </c>
      <c r="AG785" s="41" t="n">
        <f aca="false">T785-$H785</f>
        <v>0.00999999999999979</v>
      </c>
    </row>
    <row r="786" customFormat="false" ht="12.75" hidden="false" customHeight="false" outlineLevel="0" collapsed="false">
      <c r="A786" s="39" t="n">
        <v>36437</v>
      </c>
      <c r="B786" s="40" t="s">
        <v>190</v>
      </c>
      <c r="C786" s="40" t="n">
        <f aca="false">IF(SWAPFIXED="FIXED",D786,D786-E786)</f>
        <v>0.13</v>
      </c>
      <c r="D786" s="40" t="n">
        <f aca="false">VLOOKUP($A786,SWAPLOOK,HLOOKUP(D$2,SWAPLOOK,2,FALSE()),FALSE())</f>
        <v>2.755</v>
      </c>
      <c r="E786" s="40" t="n">
        <f aca="false">VLOOKUP($A786,SWAPLOOK,HLOOKUP(E$2,SWAPLOOK,2,FALSE()),FALSE())</f>
        <v>2.625</v>
      </c>
      <c r="F786" s="40"/>
      <c r="G786" s="40"/>
      <c r="H786" s="40" t="n">
        <v>2.625</v>
      </c>
      <c r="I786" s="40" t="n">
        <v>2.76</v>
      </c>
      <c r="J786" s="40" t="n">
        <v>2.49</v>
      </c>
      <c r="K786" s="40" t="n">
        <v>2.4225</v>
      </c>
      <c r="L786" s="40" t="n">
        <v>2.44</v>
      </c>
      <c r="M786" s="40" t="n">
        <v>2.5175</v>
      </c>
      <c r="N786" s="40" t="n">
        <v>2.58625</v>
      </c>
      <c r="O786" s="40" t="n">
        <v>2.755</v>
      </c>
      <c r="P786" s="40" t="n">
        <v>2.53</v>
      </c>
      <c r="Q786" s="40" t="n">
        <v>2.855</v>
      </c>
      <c r="R786" s="40" t="n">
        <v>3.1</v>
      </c>
      <c r="S786" s="40" t="n">
        <v>2.5075</v>
      </c>
      <c r="T786" s="40" t="n">
        <v>2.66</v>
      </c>
      <c r="V786" s="41" t="n">
        <f aca="false">I786-$H786</f>
        <v>0.135</v>
      </c>
      <c r="W786" s="41" t="n">
        <f aca="false">J786-$H786</f>
        <v>-0.135</v>
      </c>
      <c r="X786" s="41" t="n">
        <f aca="false">K786-$H786</f>
        <v>-0.2025</v>
      </c>
      <c r="Y786" s="41" t="n">
        <f aca="false">L786-$H786</f>
        <v>-0.185</v>
      </c>
      <c r="Z786" s="41" t="n">
        <f aca="false">M786-$H786</f>
        <v>-0.1075</v>
      </c>
      <c r="AA786" s="41" t="n">
        <f aca="false">N786-$H786</f>
        <v>-0.0387499999999998</v>
      </c>
      <c r="AB786" s="41" t="n">
        <f aca="false">O786-$H786</f>
        <v>0.13</v>
      </c>
      <c r="AC786" s="41" t="n">
        <f aca="false">P786-$H786</f>
        <v>-0.0950000000000002</v>
      </c>
      <c r="AD786" s="41" t="n">
        <f aca="false">Q786-$H786</f>
        <v>0.23</v>
      </c>
      <c r="AE786" s="41" t="n">
        <f aca="false">R786-$H786</f>
        <v>0.475</v>
      </c>
      <c r="AF786" s="41" t="n">
        <f aca="false">S786-$H786</f>
        <v>-0.1175</v>
      </c>
      <c r="AG786" s="41" t="n">
        <f aca="false">T786-$H786</f>
        <v>0.0350000000000001</v>
      </c>
    </row>
    <row r="787" customFormat="false" ht="12.75" hidden="false" customHeight="false" outlineLevel="0" collapsed="false">
      <c r="A787" s="39" t="n">
        <v>36438</v>
      </c>
      <c r="B787" s="40" t="s">
        <v>190</v>
      </c>
      <c r="C787" s="40" t="n">
        <f aca="false">IF(SWAPFIXED="FIXED",D787,D787-E787)</f>
        <v>0.12</v>
      </c>
      <c r="D787" s="40" t="n">
        <f aca="false">VLOOKUP($A787,SWAPLOOK,HLOOKUP(D$2,SWAPLOOK,2,FALSE()),FALSE())</f>
        <v>2.706</v>
      </c>
      <c r="E787" s="40" t="n">
        <f aca="false">VLOOKUP($A787,SWAPLOOK,HLOOKUP(E$2,SWAPLOOK,2,FALSE()),FALSE())</f>
        <v>2.586</v>
      </c>
      <c r="F787" s="40"/>
      <c r="G787" s="40"/>
      <c r="H787" s="40" t="n">
        <v>2.586</v>
      </c>
      <c r="I787" s="40" t="n">
        <v>2.7185</v>
      </c>
      <c r="J787" s="40" t="n">
        <v>2.441</v>
      </c>
      <c r="K787" s="40" t="n">
        <v>2.3835</v>
      </c>
      <c r="L787" s="40" t="n">
        <v>2.401</v>
      </c>
      <c r="M787" s="40" t="n">
        <v>2.4785</v>
      </c>
      <c r="N787" s="40" t="n">
        <v>2.54725</v>
      </c>
      <c r="O787" s="40" t="n">
        <v>2.706</v>
      </c>
      <c r="P787" s="40" t="n">
        <v>2.541</v>
      </c>
      <c r="Q787" s="40" t="n">
        <v>2.816</v>
      </c>
      <c r="R787" s="40" t="n">
        <v>3.041</v>
      </c>
      <c r="S787" s="40" t="n">
        <v>2.466</v>
      </c>
      <c r="T787" s="40" t="n">
        <v>2.641</v>
      </c>
      <c r="V787" s="41" t="n">
        <f aca="false">I787-$H787</f>
        <v>0.1325</v>
      </c>
      <c r="W787" s="41" t="n">
        <f aca="false">J787-$H787</f>
        <v>-0.145</v>
      </c>
      <c r="X787" s="41" t="n">
        <f aca="false">K787-$H787</f>
        <v>-0.2025</v>
      </c>
      <c r="Y787" s="41" t="n">
        <f aca="false">L787-$H787</f>
        <v>-0.185</v>
      </c>
      <c r="Z787" s="41" t="n">
        <f aca="false">M787-$H787</f>
        <v>-0.1075</v>
      </c>
      <c r="AA787" s="41" t="n">
        <f aca="false">N787-$H787</f>
        <v>-0.0387499999999998</v>
      </c>
      <c r="AB787" s="41" t="n">
        <f aca="false">O787-$H787</f>
        <v>0.12</v>
      </c>
      <c r="AC787" s="41" t="n">
        <f aca="false">P787-$H787</f>
        <v>-0.0449999999999999</v>
      </c>
      <c r="AD787" s="41" t="n">
        <f aca="false">Q787-$H787</f>
        <v>0.23</v>
      </c>
      <c r="AE787" s="41" t="n">
        <f aca="false">R787-$H787</f>
        <v>0.455</v>
      </c>
      <c r="AF787" s="41" t="n">
        <f aca="false">S787-$H787</f>
        <v>-0.12</v>
      </c>
      <c r="AG787" s="41" t="n">
        <f aca="false">T787-$H787</f>
        <v>0.0550000000000002</v>
      </c>
    </row>
    <row r="788" customFormat="false" ht="12.75" hidden="false" customHeight="false" outlineLevel="0" collapsed="false">
      <c r="A788" s="39" t="n">
        <v>36439</v>
      </c>
      <c r="B788" s="40" t="s">
        <v>190</v>
      </c>
      <c r="C788" s="40" t="n">
        <f aca="false">IF(SWAPFIXED="FIXED",D788,D788-E788)</f>
        <v>0.1</v>
      </c>
      <c r="D788" s="40" t="n">
        <f aca="false">VLOOKUP($A788,SWAPLOOK,HLOOKUP(D$2,SWAPLOOK,2,FALSE()),FALSE())</f>
        <v>2.701</v>
      </c>
      <c r="E788" s="40" t="n">
        <f aca="false">VLOOKUP($A788,SWAPLOOK,HLOOKUP(E$2,SWAPLOOK,2,FALSE()),FALSE())</f>
        <v>2.601</v>
      </c>
      <c r="F788" s="40"/>
      <c r="G788" s="40"/>
      <c r="H788" s="40" t="n">
        <v>2.601</v>
      </c>
      <c r="I788" s="40" t="n">
        <v>2.73225</v>
      </c>
      <c r="J788" s="40" t="n">
        <v>2.461</v>
      </c>
      <c r="K788" s="40" t="n">
        <v>2.3935</v>
      </c>
      <c r="L788" s="40" t="n">
        <v>2.421</v>
      </c>
      <c r="M788" s="40" t="n">
        <v>2.4935</v>
      </c>
      <c r="N788" s="40" t="n">
        <v>2.566</v>
      </c>
      <c r="O788" s="40" t="n">
        <v>2.701</v>
      </c>
      <c r="P788" s="40" t="n">
        <v>2.561</v>
      </c>
      <c r="Q788" s="40" t="n">
        <v>2.82225</v>
      </c>
      <c r="R788" s="40" t="n">
        <v>3.041</v>
      </c>
      <c r="S788" s="40" t="n">
        <v>2.4885</v>
      </c>
      <c r="T788" s="40" t="n">
        <v>2.641</v>
      </c>
      <c r="V788" s="41" t="n">
        <f aca="false">I788-$H788</f>
        <v>0.13125</v>
      </c>
      <c r="W788" s="41" t="n">
        <f aca="false">J788-$H788</f>
        <v>-0.14</v>
      </c>
      <c r="X788" s="41" t="n">
        <f aca="false">K788-$H788</f>
        <v>-0.2075</v>
      </c>
      <c r="Y788" s="41" t="n">
        <f aca="false">L788-$H788</f>
        <v>-0.18</v>
      </c>
      <c r="Z788" s="41" t="n">
        <f aca="false">M788-$H788</f>
        <v>-0.1075</v>
      </c>
      <c r="AA788" s="41" t="n">
        <f aca="false">N788-$H788</f>
        <v>-0.0350000000000001</v>
      </c>
      <c r="AB788" s="41" t="n">
        <f aca="false">O788-$H788</f>
        <v>0.1</v>
      </c>
      <c r="AC788" s="41" t="n">
        <f aca="false">P788-$H788</f>
        <v>-0.04</v>
      </c>
      <c r="AD788" s="41" t="n">
        <f aca="false">Q788-$H788</f>
        <v>0.22125</v>
      </c>
      <c r="AE788" s="41" t="n">
        <f aca="false">R788-$H788</f>
        <v>0.44</v>
      </c>
      <c r="AF788" s="41" t="n">
        <f aca="false">S788-$H788</f>
        <v>-0.1125</v>
      </c>
      <c r="AG788" s="41" t="n">
        <f aca="false">T788-$H788</f>
        <v>0.04</v>
      </c>
    </row>
    <row r="789" customFormat="false" ht="12.75" hidden="false" customHeight="false" outlineLevel="0" collapsed="false">
      <c r="A789" s="39" t="n">
        <v>36440</v>
      </c>
      <c r="B789" s="40" t="s">
        <v>190</v>
      </c>
      <c r="C789" s="40" t="n">
        <f aca="false">IF(SWAPFIXED="FIXED",D789,D789-E789)</f>
        <v>0.1075</v>
      </c>
      <c r="D789" s="40" t="n">
        <f aca="false">VLOOKUP($A789,SWAPLOOK,HLOOKUP(D$2,SWAPLOOK,2,FALSE()),FALSE())</f>
        <v>2.7495</v>
      </c>
      <c r="E789" s="40" t="n">
        <f aca="false">VLOOKUP($A789,SWAPLOOK,HLOOKUP(E$2,SWAPLOOK,2,FALSE()),FALSE())</f>
        <v>2.642</v>
      </c>
      <c r="F789" s="40"/>
      <c r="G789" s="40"/>
      <c r="H789" s="40" t="n">
        <v>2.642</v>
      </c>
      <c r="I789" s="40" t="n">
        <v>2.76825</v>
      </c>
      <c r="J789" s="40" t="n">
        <v>2.497</v>
      </c>
      <c r="K789" s="40" t="n">
        <v>2.4295</v>
      </c>
      <c r="L789" s="40" t="n">
        <v>2.4545</v>
      </c>
      <c r="M789" s="40" t="n">
        <v>2.53575</v>
      </c>
      <c r="N789" s="40" t="n">
        <v>2.60575</v>
      </c>
      <c r="O789" s="40" t="n">
        <v>2.7495</v>
      </c>
      <c r="P789" s="40" t="n">
        <v>2.632</v>
      </c>
      <c r="Q789" s="40" t="n">
        <v>2.8495</v>
      </c>
      <c r="R789" s="40" t="n">
        <v>3.057</v>
      </c>
      <c r="S789" s="40" t="n">
        <v>2.5295</v>
      </c>
      <c r="T789" s="40" t="n">
        <v>2.6745</v>
      </c>
      <c r="V789" s="41" t="n">
        <f aca="false">I789-$H789</f>
        <v>0.12625</v>
      </c>
      <c r="W789" s="41" t="n">
        <f aca="false">J789-$H789</f>
        <v>-0.145</v>
      </c>
      <c r="X789" s="41" t="n">
        <f aca="false">K789-$H789</f>
        <v>-0.2125</v>
      </c>
      <c r="Y789" s="41" t="n">
        <f aca="false">L789-$H789</f>
        <v>-0.1875</v>
      </c>
      <c r="Z789" s="41" t="n">
        <f aca="false">M789-$H789</f>
        <v>-0.10625</v>
      </c>
      <c r="AA789" s="41" t="n">
        <f aca="false">N789-$H789</f>
        <v>-0.0362499999999999</v>
      </c>
      <c r="AB789" s="41" t="n">
        <f aca="false">O789-$H789</f>
        <v>0.1075</v>
      </c>
      <c r="AC789" s="41" t="n">
        <f aca="false">P789-$H789</f>
        <v>-0.00999999999999979</v>
      </c>
      <c r="AD789" s="41" t="n">
        <f aca="false">Q789-$H789</f>
        <v>0.2075</v>
      </c>
      <c r="AE789" s="41" t="n">
        <f aca="false">R789-$H789</f>
        <v>0.415</v>
      </c>
      <c r="AF789" s="41" t="n">
        <f aca="false">S789-$H789</f>
        <v>-0.1125</v>
      </c>
      <c r="AG789" s="41" t="n">
        <f aca="false">T789-$H789</f>
        <v>0.0325000000000002</v>
      </c>
    </row>
    <row r="790" customFormat="false" ht="12.75" hidden="false" customHeight="false" outlineLevel="0" collapsed="false">
      <c r="A790" s="39" t="n">
        <v>36441</v>
      </c>
      <c r="B790" s="40" t="s">
        <v>190</v>
      </c>
      <c r="C790" s="40" t="n">
        <f aca="false">IF(SWAPFIXED="FIXED",D790,D790-E790)</f>
        <v>0.11</v>
      </c>
      <c r="D790" s="40" t="n">
        <f aca="false">VLOOKUP($A790,SWAPLOOK,HLOOKUP(D$2,SWAPLOOK,2,FALSE()),FALSE())</f>
        <v>2.802</v>
      </c>
      <c r="E790" s="40" t="n">
        <f aca="false">VLOOKUP($A790,SWAPLOOK,HLOOKUP(E$2,SWAPLOOK,2,FALSE()),FALSE())</f>
        <v>2.692</v>
      </c>
      <c r="F790" s="40"/>
      <c r="G790" s="40"/>
      <c r="H790" s="40" t="n">
        <v>2.692</v>
      </c>
      <c r="I790" s="40" t="n">
        <v>2.8195</v>
      </c>
      <c r="J790" s="40" t="n">
        <v>2.542</v>
      </c>
      <c r="K790" s="40" t="n">
        <v>2.4795</v>
      </c>
      <c r="L790" s="40" t="n">
        <v>2.497</v>
      </c>
      <c r="M790" s="40" t="n">
        <v>2.58325</v>
      </c>
      <c r="N790" s="40" t="n">
        <v>2.65575</v>
      </c>
      <c r="O790" s="40" t="n">
        <v>2.802</v>
      </c>
      <c r="P790" s="40" t="n">
        <v>2.682</v>
      </c>
      <c r="Q790" s="40" t="n">
        <v>2.9145</v>
      </c>
      <c r="R790" s="40" t="n">
        <v>3.1045</v>
      </c>
      <c r="S790" s="40" t="n">
        <v>2.567</v>
      </c>
      <c r="T790" s="40" t="n">
        <v>2.7295</v>
      </c>
      <c r="V790" s="41" t="n">
        <f aca="false">I790-$H790</f>
        <v>0.1275</v>
      </c>
      <c r="W790" s="41" t="n">
        <f aca="false">J790-$H790</f>
        <v>-0.15</v>
      </c>
      <c r="X790" s="41" t="n">
        <f aca="false">K790-$H790</f>
        <v>-0.2125</v>
      </c>
      <c r="Y790" s="41" t="n">
        <f aca="false">L790-$H790</f>
        <v>-0.195</v>
      </c>
      <c r="Z790" s="41" t="n">
        <f aca="false">M790-$H790</f>
        <v>-0.10875</v>
      </c>
      <c r="AA790" s="41" t="n">
        <f aca="false">N790-$H790</f>
        <v>-0.0362499999999999</v>
      </c>
      <c r="AB790" s="41" t="n">
        <f aca="false">O790-$H790</f>
        <v>0.11</v>
      </c>
      <c r="AC790" s="41" t="n">
        <f aca="false">P790-$H790</f>
        <v>-0.00999999999999979</v>
      </c>
      <c r="AD790" s="41" t="n">
        <f aca="false">Q790-$H790</f>
        <v>0.2225</v>
      </c>
      <c r="AE790" s="41" t="n">
        <f aca="false">R790-$H790</f>
        <v>0.4125</v>
      </c>
      <c r="AF790" s="41" t="n">
        <f aca="false">S790-$H790</f>
        <v>-0.125</v>
      </c>
      <c r="AG790" s="41" t="n">
        <f aca="false">T790-$H790</f>
        <v>0.0375000000000001</v>
      </c>
    </row>
    <row r="791" customFormat="false" ht="12.75" hidden="false" customHeight="false" outlineLevel="0" collapsed="false">
      <c r="A791" s="39" t="n">
        <v>36444</v>
      </c>
      <c r="B791" s="40" t="s">
        <v>190</v>
      </c>
      <c r="C791" s="40" t="n">
        <f aca="false">IF(SWAPFIXED="FIXED",D791,D791-E791)</f>
        <v>0.0724999999999998</v>
      </c>
      <c r="D791" s="40" t="n">
        <f aca="false">VLOOKUP($A791,SWAPLOOK,HLOOKUP(D$2,SWAPLOOK,2,FALSE()),FALSE())</f>
        <v>2.8975</v>
      </c>
      <c r="E791" s="40" t="n">
        <f aca="false">VLOOKUP($A791,SWAPLOOK,HLOOKUP(E$2,SWAPLOOK,2,FALSE()),FALSE())</f>
        <v>2.825</v>
      </c>
      <c r="F791" s="40"/>
      <c r="G791" s="40"/>
      <c r="H791" s="40" t="n">
        <v>2.825</v>
      </c>
      <c r="I791" s="40" t="n">
        <v>2.9575</v>
      </c>
      <c r="J791" s="40" t="n">
        <v>2.675</v>
      </c>
      <c r="K791" s="40" t="n">
        <v>2.59</v>
      </c>
      <c r="L791" s="40" t="n">
        <v>2.615</v>
      </c>
      <c r="M791" s="40" t="n">
        <v>2.72</v>
      </c>
      <c r="N791" s="40" t="n">
        <v>2.79375</v>
      </c>
      <c r="O791" s="40" t="n">
        <v>2.8975</v>
      </c>
      <c r="P791" s="40" t="n">
        <v>2.815</v>
      </c>
      <c r="Q791" s="40" t="n">
        <v>3.0475</v>
      </c>
      <c r="R791" s="40" t="n">
        <v>3.2525</v>
      </c>
      <c r="S791" s="40" t="n">
        <v>2.7125</v>
      </c>
      <c r="T791" s="40" t="n">
        <v>2.845</v>
      </c>
      <c r="V791" s="41" t="n">
        <f aca="false">I791-$H791</f>
        <v>0.1325</v>
      </c>
      <c r="W791" s="41" t="n">
        <f aca="false">J791-$H791</f>
        <v>-0.15</v>
      </c>
      <c r="X791" s="41" t="n">
        <f aca="false">K791-$H791</f>
        <v>-0.235</v>
      </c>
      <c r="Y791" s="41" t="n">
        <f aca="false">L791-$H791</f>
        <v>-0.21</v>
      </c>
      <c r="Z791" s="41" t="n">
        <f aca="false">M791-$H791</f>
        <v>-0.105</v>
      </c>
      <c r="AA791" s="41" t="n">
        <f aca="false">N791-$H791</f>
        <v>-0.03125</v>
      </c>
      <c r="AB791" s="41" t="n">
        <f aca="false">O791-$H791</f>
        <v>0.0724999999999998</v>
      </c>
      <c r="AC791" s="41" t="n">
        <f aca="false">P791-$H791</f>
        <v>-0.0100000000000002</v>
      </c>
      <c r="AD791" s="41" t="n">
        <f aca="false">Q791-$H791</f>
        <v>0.2225</v>
      </c>
      <c r="AE791" s="41" t="n">
        <f aca="false">R791-$H791</f>
        <v>0.4275</v>
      </c>
      <c r="AF791" s="41" t="n">
        <f aca="false">S791-$H791</f>
        <v>-0.1125</v>
      </c>
      <c r="AG791" s="41" t="n">
        <f aca="false">T791-$H791</f>
        <v>0.02</v>
      </c>
    </row>
    <row r="792" customFormat="false" ht="12.75" hidden="false" customHeight="false" outlineLevel="0" collapsed="false">
      <c r="A792" s="39" t="n">
        <v>36445</v>
      </c>
      <c r="B792" s="40" t="s">
        <v>190</v>
      </c>
      <c r="C792" s="40" t="n">
        <f aca="false">IF(SWAPFIXED="FIXED",D792,D792-E792)</f>
        <v>0.0800000000000001</v>
      </c>
      <c r="D792" s="40" t="n">
        <f aca="false">VLOOKUP($A792,SWAPLOOK,HLOOKUP(D$2,SWAPLOOK,2,FALSE()),FALSE())</f>
        <v>3.007</v>
      </c>
      <c r="E792" s="40" t="n">
        <f aca="false">VLOOKUP($A792,SWAPLOOK,HLOOKUP(E$2,SWAPLOOK,2,FALSE()),FALSE())</f>
        <v>2.927</v>
      </c>
      <c r="F792" s="40"/>
      <c r="G792" s="40"/>
      <c r="H792" s="40" t="n">
        <v>2.927</v>
      </c>
      <c r="I792" s="40" t="n">
        <v>3.062</v>
      </c>
      <c r="J792" s="40" t="n">
        <v>2.7795</v>
      </c>
      <c r="K792" s="40" t="n">
        <v>2.687</v>
      </c>
      <c r="L792" s="40" t="n">
        <v>2.717</v>
      </c>
      <c r="M792" s="40" t="n">
        <v>2.8245</v>
      </c>
      <c r="N792" s="40" t="n">
        <v>2.9045</v>
      </c>
      <c r="O792" s="40" t="n">
        <v>3.007</v>
      </c>
      <c r="P792" s="40" t="n">
        <v>2.917</v>
      </c>
      <c r="Q792" s="40" t="n">
        <v>3.1545</v>
      </c>
      <c r="R792" s="40" t="n">
        <v>3.372</v>
      </c>
      <c r="S792" s="40" t="n">
        <v>2.8145</v>
      </c>
      <c r="T792" s="40" t="n">
        <v>2.927</v>
      </c>
      <c r="V792" s="41" t="n">
        <f aca="false">I792-$H792</f>
        <v>0.135</v>
      </c>
      <c r="W792" s="41" t="n">
        <f aca="false">J792-$H792</f>
        <v>-0.1475</v>
      </c>
      <c r="X792" s="41" t="n">
        <f aca="false">K792-$H792</f>
        <v>-0.24</v>
      </c>
      <c r="Y792" s="41" t="n">
        <f aca="false">L792-$H792</f>
        <v>-0.21</v>
      </c>
      <c r="Z792" s="41" t="n">
        <f aca="false">M792-$H792</f>
        <v>-0.1025</v>
      </c>
      <c r="AA792" s="41" t="n">
        <f aca="false">N792-$H792</f>
        <v>-0.0225</v>
      </c>
      <c r="AB792" s="41" t="n">
        <f aca="false">O792-$H792</f>
        <v>0.0800000000000001</v>
      </c>
      <c r="AC792" s="41" t="n">
        <f aca="false">P792-$H792</f>
        <v>-0.00999999999999979</v>
      </c>
      <c r="AD792" s="41" t="n">
        <f aca="false">Q792-$H792</f>
        <v>0.2275</v>
      </c>
      <c r="AE792" s="41" t="n">
        <f aca="false">R792-$H792</f>
        <v>0.445</v>
      </c>
      <c r="AF792" s="41" t="n">
        <f aca="false">S792-$H792</f>
        <v>-0.1125</v>
      </c>
      <c r="AG792" s="41" t="n">
        <f aca="false">T792-$H792</f>
        <v>0</v>
      </c>
    </row>
    <row r="793" customFormat="false" ht="12.75" hidden="false" customHeight="false" outlineLevel="0" collapsed="false">
      <c r="A793" s="39" t="n">
        <v>36446</v>
      </c>
      <c r="B793" s="40" t="s">
        <v>190</v>
      </c>
      <c r="C793" s="40" t="n">
        <f aca="false">IF(SWAPFIXED="FIXED",D793,D793-E793)</f>
        <v>0.0924999999999998</v>
      </c>
      <c r="D793" s="40" t="n">
        <f aca="false">VLOOKUP($A793,SWAPLOOK,HLOOKUP(D$2,SWAPLOOK,2,FALSE()),FALSE())</f>
        <v>3.0625</v>
      </c>
      <c r="E793" s="40" t="n">
        <f aca="false">VLOOKUP($A793,SWAPLOOK,HLOOKUP(E$2,SWAPLOOK,2,FALSE()),FALSE())</f>
        <v>2.97</v>
      </c>
      <c r="F793" s="40"/>
      <c r="G793" s="40"/>
      <c r="H793" s="40" t="n">
        <v>2.97</v>
      </c>
      <c r="I793" s="40" t="n">
        <v>3.10625</v>
      </c>
      <c r="J793" s="40" t="n">
        <v>2.82</v>
      </c>
      <c r="K793" s="40" t="n">
        <v>2.74</v>
      </c>
      <c r="L793" s="40" t="n">
        <v>2.7875</v>
      </c>
      <c r="M793" s="40" t="n">
        <v>2.8725</v>
      </c>
      <c r="N793" s="40" t="n">
        <v>2.95</v>
      </c>
      <c r="O793" s="40" t="n">
        <v>3.0625</v>
      </c>
      <c r="P793" s="40" t="n">
        <v>2.9625</v>
      </c>
      <c r="Q793" s="40" t="n">
        <v>3.2025</v>
      </c>
      <c r="R793" s="40" t="n">
        <v>3.415</v>
      </c>
      <c r="S793" s="40" t="n">
        <v>2.8575</v>
      </c>
      <c r="T793" s="40" t="n">
        <v>3.01</v>
      </c>
      <c r="V793" s="41" t="n">
        <f aca="false">I793-$H793</f>
        <v>0.13625</v>
      </c>
      <c r="W793" s="41" t="n">
        <f aca="false">J793-$H793</f>
        <v>-0.15</v>
      </c>
      <c r="X793" s="41" t="n">
        <f aca="false">K793-$H793</f>
        <v>-0.23</v>
      </c>
      <c r="Y793" s="41" t="n">
        <f aca="false">L793-$H793</f>
        <v>-0.1825</v>
      </c>
      <c r="Z793" s="41" t="n">
        <f aca="false">M793-$H793</f>
        <v>-0.0975000000000001</v>
      </c>
      <c r="AA793" s="41" t="n">
        <f aca="false">N793-$H793</f>
        <v>-0.02</v>
      </c>
      <c r="AB793" s="41" t="n">
        <f aca="false">O793-$H793</f>
        <v>0.0924999999999998</v>
      </c>
      <c r="AC793" s="41" t="n">
        <f aca="false">P793-$H793</f>
        <v>-0.00750000000000028</v>
      </c>
      <c r="AD793" s="41" t="n">
        <f aca="false">Q793-$H793</f>
        <v>0.2325</v>
      </c>
      <c r="AE793" s="41" t="n">
        <f aca="false">R793-$H793</f>
        <v>0.445</v>
      </c>
      <c r="AF793" s="41" t="n">
        <f aca="false">S793-$H793</f>
        <v>-0.1125</v>
      </c>
      <c r="AG793" s="41" t="n">
        <f aca="false">T793-$H793</f>
        <v>0.0399999999999996</v>
      </c>
    </row>
    <row r="794" customFormat="false" ht="12.75" hidden="false" customHeight="false" outlineLevel="0" collapsed="false">
      <c r="A794" s="39" t="n">
        <v>36447</v>
      </c>
      <c r="B794" s="40" t="s">
        <v>190</v>
      </c>
      <c r="C794" s="40" t="n">
        <f aca="false">IF(SWAPFIXED="FIXED",D794,D794-E794)</f>
        <v>0.1275</v>
      </c>
      <c r="D794" s="40" t="n">
        <f aca="false">VLOOKUP($A794,SWAPLOOK,HLOOKUP(D$2,SWAPLOOK,2,FALSE()),FALSE())</f>
        <v>2.9615</v>
      </c>
      <c r="E794" s="40" t="n">
        <f aca="false">VLOOKUP($A794,SWAPLOOK,HLOOKUP(E$2,SWAPLOOK,2,FALSE()),FALSE())</f>
        <v>2.834</v>
      </c>
      <c r="F794" s="40"/>
      <c r="G794" s="40"/>
      <c r="H794" s="40" t="n">
        <v>2.834</v>
      </c>
      <c r="I794" s="40" t="n">
        <v>2.96275</v>
      </c>
      <c r="J794" s="40" t="n">
        <v>2.6965</v>
      </c>
      <c r="K794" s="40" t="n">
        <v>2.6465</v>
      </c>
      <c r="L794" s="40" t="n">
        <v>2.679</v>
      </c>
      <c r="M794" s="40" t="n">
        <v>2.7415</v>
      </c>
      <c r="N794" s="40" t="n">
        <v>2.8165</v>
      </c>
      <c r="O794" s="40" t="n">
        <v>2.9615</v>
      </c>
      <c r="P794" s="40" t="n">
        <v>2.879</v>
      </c>
      <c r="Q794" s="40" t="n">
        <v>3.059</v>
      </c>
      <c r="R794" s="40" t="n">
        <v>3.279</v>
      </c>
      <c r="S794" s="40" t="n">
        <v>2.729</v>
      </c>
      <c r="T794" s="40" t="n">
        <v>2.894</v>
      </c>
      <c r="V794" s="41" t="n">
        <f aca="false">I794-$H794</f>
        <v>0.12875</v>
      </c>
      <c r="W794" s="41" t="n">
        <f aca="false">J794-$H794</f>
        <v>-0.1375</v>
      </c>
      <c r="X794" s="41" t="n">
        <f aca="false">K794-$H794</f>
        <v>-0.1875</v>
      </c>
      <c r="Y794" s="41" t="n">
        <f aca="false">L794-$H794</f>
        <v>-0.155</v>
      </c>
      <c r="Z794" s="41" t="n">
        <f aca="false">M794-$H794</f>
        <v>-0.0924999999999998</v>
      </c>
      <c r="AA794" s="41" t="n">
        <f aca="false">N794-$H794</f>
        <v>-0.0175000000000001</v>
      </c>
      <c r="AB794" s="41" t="n">
        <f aca="false">O794-$H794</f>
        <v>0.1275</v>
      </c>
      <c r="AC794" s="41" t="n">
        <f aca="false">P794-$H794</f>
        <v>0.0449999999999999</v>
      </c>
      <c r="AD794" s="41" t="n">
        <f aca="false">Q794-$H794</f>
        <v>0.225</v>
      </c>
      <c r="AE794" s="41" t="n">
        <f aca="false">R794-$H794</f>
        <v>0.445</v>
      </c>
      <c r="AF794" s="41" t="n">
        <f aca="false">S794-$H794</f>
        <v>-0.105</v>
      </c>
      <c r="AG794" s="41" t="n">
        <f aca="false">T794-$H794</f>
        <v>0.0600000000000001</v>
      </c>
    </row>
    <row r="795" customFormat="false" ht="12.75" hidden="false" customHeight="false" outlineLevel="0" collapsed="false">
      <c r="A795" s="39" t="n">
        <v>36448</v>
      </c>
      <c r="B795" s="40" t="s">
        <v>190</v>
      </c>
      <c r="C795" s="40" t="n">
        <f aca="false">IF(SWAPFIXED="FIXED",D795,D795-E795)</f>
        <v>0.0825</v>
      </c>
      <c r="D795" s="40" t="n">
        <f aca="false">VLOOKUP($A795,SWAPLOOK,HLOOKUP(D$2,SWAPLOOK,2,FALSE()),FALSE())</f>
        <v>3.0575</v>
      </c>
      <c r="E795" s="40" t="n">
        <f aca="false">VLOOKUP($A795,SWAPLOOK,HLOOKUP(E$2,SWAPLOOK,2,FALSE()),FALSE())</f>
        <v>2.975</v>
      </c>
      <c r="F795" s="40"/>
      <c r="G795" s="40"/>
      <c r="H795" s="40" t="n">
        <v>2.975</v>
      </c>
      <c r="I795" s="40" t="n">
        <v>3.11</v>
      </c>
      <c r="J795" s="40" t="n">
        <v>2.8275</v>
      </c>
      <c r="K795" s="40" t="n">
        <v>2.735</v>
      </c>
      <c r="L795" s="40" t="n">
        <v>2.7925</v>
      </c>
      <c r="M795" s="40" t="n">
        <v>2.875</v>
      </c>
      <c r="N795" s="40" t="n">
        <v>2.9575</v>
      </c>
      <c r="O795" s="40" t="n">
        <v>3.0575</v>
      </c>
      <c r="P795" s="40" t="n">
        <v>3.025</v>
      </c>
      <c r="Q795" s="40" t="n">
        <v>3.195</v>
      </c>
      <c r="R795" s="40" t="n">
        <v>3.405</v>
      </c>
      <c r="S795" s="40" t="n">
        <v>2.8725</v>
      </c>
      <c r="T795" s="40" t="n">
        <v>3.05</v>
      </c>
      <c r="V795" s="41" t="n">
        <f aca="false">I795-$H795</f>
        <v>0.135</v>
      </c>
      <c r="W795" s="41" t="n">
        <f aca="false">J795-$H795</f>
        <v>-0.1475</v>
      </c>
      <c r="X795" s="41" t="n">
        <f aca="false">K795-$H795</f>
        <v>-0.24</v>
      </c>
      <c r="Y795" s="41" t="n">
        <f aca="false">L795-$H795</f>
        <v>-0.1825</v>
      </c>
      <c r="Z795" s="41" t="n">
        <f aca="false">M795-$H795</f>
        <v>-0.1</v>
      </c>
      <c r="AA795" s="41" t="n">
        <f aca="false">N795-$H795</f>
        <v>-0.0175000000000001</v>
      </c>
      <c r="AB795" s="41" t="n">
        <f aca="false">O795-$H795</f>
        <v>0.0825</v>
      </c>
      <c r="AC795" s="41" t="n">
        <f aca="false">P795-$H795</f>
        <v>0.0499999999999998</v>
      </c>
      <c r="AD795" s="41" t="n">
        <f aca="false">Q795-$H795</f>
        <v>0.22</v>
      </c>
      <c r="AE795" s="41" t="n">
        <f aca="false">R795-$H795</f>
        <v>0.43</v>
      </c>
      <c r="AF795" s="41" t="n">
        <f aca="false">S795-$H795</f>
        <v>-0.1025</v>
      </c>
      <c r="AG795" s="41" t="n">
        <f aca="false">T795-$H795</f>
        <v>0.0749999999999997</v>
      </c>
    </row>
    <row r="796" customFormat="false" ht="12.75" hidden="false" customHeight="false" outlineLevel="0" collapsed="false">
      <c r="A796" s="39" t="n">
        <v>36451</v>
      </c>
      <c r="B796" s="40" t="s">
        <v>190</v>
      </c>
      <c r="C796" s="40" t="n">
        <f aca="false">IF(SWAPFIXED="FIXED",D796,D796-E796)</f>
        <v>0.0874999999999999</v>
      </c>
      <c r="D796" s="40" t="n">
        <f aca="false">VLOOKUP($A796,SWAPLOOK,HLOOKUP(D$2,SWAPLOOK,2,FALSE()),FALSE())</f>
        <v>3.0075</v>
      </c>
      <c r="E796" s="40" t="n">
        <f aca="false">VLOOKUP($A796,SWAPLOOK,HLOOKUP(E$2,SWAPLOOK,2,FALSE()),FALSE())</f>
        <v>2.92</v>
      </c>
      <c r="F796" s="40"/>
      <c r="G796" s="40"/>
      <c r="H796" s="40" t="n">
        <v>2.92</v>
      </c>
      <c r="I796" s="40" t="n">
        <v>3.0625</v>
      </c>
      <c r="J796" s="40" t="n">
        <v>2.78</v>
      </c>
      <c r="K796" s="40" t="n">
        <v>2.715</v>
      </c>
      <c r="L796" s="40" t="n">
        <v>2.7475</v>
      </c>
      <c r="M796" s="40" t="n">
        <v>2.82625</v>
      </c>
      <c r="N796" s="40" t="n">
        <v>2.9025</v>
      </c>
      <c r="O796" s="40" t="n">
        <v>3.0075</v>
      </c>
      <c r="P796" s="40" t="n">
        <v>2.94</v>
      </c>
      <c r="Q796" s="40" t="n">
        <v>3.145</v>
      </c>
      <c r="R796" s="40" t="n">
        <v>3.3575</v>
      </c>
      <c r="S796" s="40" t="n">
        <v>2.8125</v>
      </c>
      <c r="T796" s="40" t="n">
        <v>2.985</v>
      </c>
      <c r="V796" s="41" t="n">
        <f aca="false">I796-$H796</f>
        <v>0.1425</v>
      </c>
      <c r="W796" s="41" t="n">
        <f aca="false">J796-$H796</f>
        <v>-0.14</v>
      </c>
      <c r="X796" s="41" t="n">
        <f aca="false">K796-$H796</f>
        <v>-0.205</v>
      </c>
      <c r="Y796" s="41" t="n">
        <f aca="false">L796-$H796</f>
        <v>-0.1725</v>
      </c>
      <c r="Z796" s="41" t="n">
        <f aca="false">M796-$H796</f>
        <v>-0.09375</v>
      </c>
      <c r="AA796" s="41" t="n">
        <f aca="false">N796-$H796</f>
        <v>-0.0175000000000001</v>
      </c>
      <c r="AB796" s="41" t="n">
        <f aca="false">O796-$H796</f>
        <v>0.0874999999999999</v>
      </c>
      <c r="AC796" s="41" t="n">
        <f aca="false">P796-$H796</f>
        <v>0.02</v>
      </c>
      <c r="AD796" s="41" t="n">
        <f aca="false">Q796-$H796</f>
        <v>0.225</v>
      </c>
      <c r="AE796" s="41" t="n">
        <f aca="false">R796-$H796</f>
        <v>0.4375</v>
      </c>
      <c r="AF796" s="41" t="n">
        <f aca="false">S796-$H796</f>
        <v>-0.1075</v>
      </c>
      <c r="AG796" s="41" t="n">
        <f aca="false">T796-$H796</f>
        <v>0.065</v>
      </c>
    </row>
    <row r="797" customFormat="false" ht="12.75" hidden="false" customHeight="false" outlineLevel="0" collapsed="false">
      <c r="A797" s="39" t="n">
        <v>36452</v>
      </c>
      <c r="B797" s="40" t="s">
        <v>190</v>
      </c>
      <c r="C797" s="40" t="n">
        <f aca="false">IF(SWAPFIXED="FIXED",D797,D797-E797)</f>
        <v>0.0600000000000001</v>
      </c>
      <c r="D797" s="40" t="n">
        <f aca="false">VLOOKUP($A797,SWAPLOOK,HLOOKUP(D$2,SWAPLOOK,2,FALSE()),FALSE())</f>
        <v>3.067</v>
      </c>
      <c r="E797" s="40" t="n">
        <f aca="false">VLOOKUP($A797,SWAPLOOK,HLOOKUP(E$2,SWAPLOOK,2,FALSE()),FALSE())</f>
        <v>3.007</v>
      </c>
      <c r="F797" s="40"/>
      <c r="G797" s="40"/>
      <c r="H797" s="40" t="n">
        <v>3.007</v>
      </c>
      <c r="I797" s="40" t="n">
        <v>3.15325</v>
      </c>
      <c r="J797" s="40" t="n">
        <v>2.8595</v>
      </c>
      <c r="K797" s="40" t="n">
        <v>2.792</v>
      </c>
      <c r="L797" s="40" t="n">
        <v>2.822</v>
      </c>
      <c r="M797" s="40" t="n">
        <v>2.91575</v>
      </c>
      <c r="N797" s="40" t="n">
        <v>2.9895</v>
      </c>
      <c r="O797" s="40" t="n">
        <v>3.067</v>
      </c>
      <c r="P797" s="40" t="n">
        <v>3.007</v>
      </c>
      <c r="Q797" s="40" t="n">
        <v>3.242</v>
      </c>
      <c r="R797" s="40" t="n">
        <v>3.452</v>
      </c>
      <c r="S797" s="40" t="n">
        <v>2.897</v>
      </c>
      <c r="T797" s="40" t="n">
        <v>3.037</v>
      </c>
      <c r="V797" s="41" t="n">
        <f aca="false">I797-$H797</f>
        <v>0.14625</v>
      </c>
      <c r="W797" s="41" t="n">
        <f aca="false">J797-$H797</f>
        <v>-0.1475</v>
      </c>
      <c r="X797" s="41" t="n">
        <f aca="false">K797-$H797</f>
        <v>-0.215</v>
      </c>
      <c r="Y797" s="41" t="n">
        <f aca="false">L797-$H797</f>
        <v>-0.185</v>
      </c>
      <c r="Z797" s="41" t="n">
        <f aca="false">M797-$H797</f>
        <v>-0.0912500000000001</v>
      </c>
      <c r="AA797" s="41" t="n">
        <f aca="false">N797-$H797</f>
        <v>-0.0175000000000001</v>
      </c>
      <c r="AB797" s="41" t="n">
        <f aca="false">O797-$H797</f>
        <v>0.0600000000000001</v>
      </c>
      <c r="AC797" s="41" t="n">
        <f aca="false">P797-$H797</f>
        <v>0</v>
      </c>
      <c r="AD797" s="41" t="n">
        <f aca="false">Q797-$H797</f>
        <v>0.235</v>
      </c>
      <c r="AE797" s="41" t="n">
        <f aca="false">R797-$H797</f>
        <v>0.445</v>
      </c>
      <c r="AF797" s="41" t="n">
        <f aca="false">S797-$H797</f>
        <v>-0.11</v>
      </c>
      <c r="AG797" s="41" t="n">
        <f aca="false">T797-$H797</f>
        <v>0.0299999999999998</v>
      </c>
    </row>
    <row r="798" customFormat="false" ht="12.75" hidden="false" customHeight="false" outlineLevel="0" collapsed="false">
      <c r="A798" s="39" t="n">
        <v>36453</v>
      </c>
      <c r="B798" s="40" t="s">
        <v>190</v>
      </c>
      <c r="C798" s="40" t="n">
        <f aca="false">IF(SWAPFIXED="FIXED",D798,D798-E798)</f>
        <v>0.0449999999999999</v>
      </c>
      <c r="D798" s="40" t="n">
        <f aca="false">VLOOKUP($A798,SWAPLOOK,HLOOKUP(D$2,SWAPLOOK,2,FALSE()),FALSE())</f>
        <v>3.023</v>
      </c>
      <c r="E798" s="40" t="n">
        <f aca="false">VLOOKUP($A798,SWAPLOOK,HLOOKUP(E$2,SWAPLOOK,2,FALSE()),FALSE())</f>
        <v>2.978</v>
      </c>
      <c r="F798" s="40"/>
      <c r="G798" s="40"/>
      <c r="H798" s="40" t="n">
        <v>2.978</v>
      </c>
      <c r="I798" s="40" t="n">
        <v>3.12425</v>
      </c>
      <c r="J798" s="40" t="n">
        <v>2.83675</v>
      </c>
      <c r="K798" s="40" t="n">
        <v>2.773</v>
      </c>
      <c r="L798" s="40" t="n">
        <v>2.798</v>
      </c>
      <c r="M798" s="40" t="n">
        <v>2.8905</v>
      </c>
      <c r="N798" s="40" t="n">
        <v>2.963</v>
      </c>
      <c r="O798" s="40" t="n">
        <v>3.023</v>
      </c>
      <c r="P798" s="40" t="n">
        <v>2.963</v>
      </c>
      <c r="Q798" s="40" t="n">
        <v>3.21175</v>
      </c>
      <c r="R798" s="40" t="n">
        <v>3.4205</v>
      </c>
      <c r="S798" s="40" t="n">
        <v>2.873</v>
      </c>
      <c r="T798" s="40" t="n">
        <v>2.993</v>
      </c>
      <c r="V798" s="41" t="n">
        <f aca="false">I798-$H798</f>
        <v>0.14625</v>
      </c>
      <c r="W798" s="41" t="n">
        <f aca="false">J798-$H798</f>
        <v>-0.14125</v>
      </c>
      <c r="X798" s="41" t="n">
        <f aca="false">K798-$H798</f>
        <v>-0.205</v>
      </c>
      <c r="Y798" s="41" t="n">
        <f aca="false">L798-$H798</f>
        <v>-0.18</v>
      </c>
      <c r="Z798" s="41" t="n">
        <f aca="false">M798-$H798</f>
        <v>-0.0874999999999999</v>
      </c>
      <c r="AA798" s="41" t="n">
        <f aca="false">N798-$H798</f>
        <v>-0.0150000000000001</v>
      </c>
      <c r="AB798" s="41" t="n">
        <f aca="false">O798-$H798</f>
        <v>0.0449999999999999</v>
      </c>
      <c r="AC798" s="41" t="n">
        <f aca="false">P798-$H798</f>
        <v>-0.0150000000000001</v>
      </c>
      <c r="AD798" s="41" t="n">
        <f aca="false">Q798-$H798</f>
        <v>0.23375</v>
      </c>
      <c r="AE798" s="41" t="n">
        <f aca="false">R798-$H798</f>
        <v>0.4425</v>
      </c>
      <c r="AF798" s="41" t="n">
        <f aca="false">S798-$H798</f>
        <v>-0.105</v>
      </c>
      <c r="AG798" s="41" t="n">
        <f aca="false">T798-$H798</f>
        <v>0.0150000000000001</v>
      </c>
    </row>
    <row r="799" customFormat="false" ht="12.75" hidden="false" customHeight="false" outlineLevel="0" collapsed="false">
      <c r="A799" s="39" t="n">
        <v>36454</v>
      </c>
      <c r="B799" s="40" t="s">
        <v>190</v>
      </c>
      <c r="C799" s="40" t="n">
        <f aca="false">IF(SWAPFIXED="FIXED",D799,D799-E799)</f>
        <v>0.0449999999999999</v>
      </c>
      <c r="D799" s="40" t="n">
        <f aca="false">VLOOKUP($A799,SWAPLOOK,HLOOKUP(D$2,SWAPLOOK,2,FALSE()),FALSE())</f>
        <v>3.109</v>
      </c>
      <c r="E799" s="40" t="n">
        <f aca="false">VLOOKUP($A799,SWAPLOOK,HLOOKUP(E$2,SWAPLOOK,2,FALSE()),FALSE())</f>
        <v>3.064</v>
      </c>
      <c r="F799" s="40"/>
      <c r="G799" s="40"/>
      <c r="H799" s="40" t="n">
        <v>3.064</v>
      </c>
      <c r="I799" s="40" t="n">
        <v>3.21525</v>
      </c>
      <c r="J799" s="40" t="n">
        <v>2.9215</v>
      </c>
      <c r="K799" s="40" t="n">
        <v>2.859</v>
      </c>
      <c r="L799" s="40" t="n">
        <v>2.884</v>
      </c>
      <c r="M799" s="40" t="n">
        <v>2.97025</v>
      </c>
      <c r="N799" s="40" t="n">
        <v>3.04525</v>
      </c>
      <c r="O799" s="40" t="n">
        <v>3.109</v>
      </c>
      <c r="P799" s="40" t="n">
        <v>3.049</v>
      </c>
      <c r="Q799" s="40" t="n">
        <v>3.30525</v>
      </c>
      <c r="R799" s="40" t="n">
        <v>3.51775</v>
      </c>
      <c r="S799" s="40" t="n">
        <v>2.959</v>
      </c>
      <c r="T799" s="40" t="n">
        <v>3.079</v>
      </c>
      <c r="V799" s="41" t="n">
        <f aca="false">I799-$H799</f>
        <v>0.15125</v>
      </c>
      <c r="W799" s="41" t="n">
        <f aca="false">J799-$H799</f>
        <v>-0.1425</v>
      </c>
      <c r="X799" s="41" t="n">
        <f aca="false">K799-$H799</f>
        <v>-0.205</v>
      </c>
      <c r="Y799" s="41" t="n">
        <f aca="false">L799-$H799</f>
        <v>-0.18</v>
      </c>
      <c r="Z799" s="41" t="n">
        <f aca="false">M799-$H799</f>
        <v>-0.09375</v>
      </c>
      <c r="AA799" s="41" t="n">
        <f aca="false">N799-$H799</f>
        <v>-0.0187499999999998</v>
      </c>
      <c r="AB799" s="41" t="n">
        <f aca="false">O799-$H799</f>
        <v>0.0449999999999999</v>
      </c>
      <c r="AC799" s="41" t="n">
        <f aca="false">P799-$H799</f>
        <v>-0.0150000000000001</v>
      </c>
      <c r="AD799" s="41" t="n">
        <f aca="false">Q799-$H799</f>
        <v>0.24125</v>
      </c>
      <c r="AE799" s="41" t="n">
        <f aca="false">R799-$H799</f>
        <v>0.45375</v>
      </c>
      <c r="AF799" s="41" t="n">
        <f aca="false">S799-$H799</f>
        <v>-0.105</v>
      </c>
      <c r="AG799" s="41" t="n">
        <f aca="false">T799-$H799</f>
        <v>0.0150000000000001</v>
      </c>
    </row>
    <row r="800" customFormat="false" ht="12.75" hidden="false" customHeight="false" outlineLevel="0" collapsed="false">
      <c r="A800" s="39" t="n">
        <v>36455</v>
      </c>
      <c r="B800" s="40" t="s">
        <v>190</v>
      </c>
      <c r="C800" s="40" t="n">
        <f aca="false">IF(SWAPFIXED="FIXED",D800,D800-E800)</f>
        <v>0.00999999999999979</v>
      </c>
      <c r="D800" s="40" t="n">
        <f aca="false">VLOOKUP($A800,SWAPLOOK,HLOOKUP(D$2,SWAPLOOK,2,FALSE()),FALSE())</f>
        <v>3.082</v>
      </c>
      <c r="E800" s="40" t="n">
        <f aca="false">VLOOKUP($A800,SWAPLOOK,HLOOKUP(E$2,SWAPLOOK,2,FALSE()),FALSE())</f>
        <v>3.072</v>
      </c>
      <c r="F800" s="40"/>
      <c r="G800" s="40"/>
      <c r="H800" s="40" t="n">
        <v>3.072</v>
      </c>
      <c r="I800" s="40" t="n">
        <v>3.22825</v>
      </c>
      <c r="J800" s="40" t="n">
        <v>2.9295</v>
      </c>
      <c r="K800" s="40" t="n">
        <v>2.857</v>
      </c>
      <c r="L800" s="40" t="n">
        <v>2.872</v>
      </c>
      <c r="M800" s="40" t="n">
        <v>2.9745</v>
      </c>
      <c r="N800" s="40" t="n">
        <v>3.0495</v>
      </c>
      <c r="O800" s="40" t="n">
        <v>3.082</v>
      </c>
      <c r="P800" s="40" t="n">
        <v>2.952</v>
      </c>
      <c r="Q800" s="40" t="n">
        <v>3.31825</v>
      </c>
      <c r="R800" s="40" t="n">
        <v>3.537</v>
      </c>
      <c r="S800" s="40" t="n">
        <v>2.967</v>
      </c>
      <c r="T800" s="40" t="n">
        <v>3.0245</v>
      </c>
      <c r="V800" s="41" t="n">
        <f aca="false">I800-$H800</f>
        <v>0.15625</v>
      </c>
      <c r="W800" s="41" t="n">
        <f aca="false">J800-$H800</f>
        <v>-0.1425</v>
      </c>
      <c r="X800" s="41" t="n">
        <f aca="false">K800-$H800</f>
        <v>-0.215</v>
      </c>
      <c r="Y800" s="41" t="n">
        <f aca="false">L800-$H800</f>
        <v>-0.2</v>
      </c>
      <c r="Z800" s="41" t="n">
        <f aca="false">M800-$H800</f>
        <v>-0.0975000000000001</v>
      </c>
      <c r="AA800" s="41" t="n">
        <f aca="false">N800-$H800</f>
        <v>-0.0225</v>
      </c>
      <c r="AB800" s="41" t="n">
        <f aca="false">O800-$H800</f>
        <v>0.00999999999999979</v>
      </c>
      <c r="AC800" s="41" t="n">
        <f aca="false">P800-$H800</f>
        <v>-0.12</v>
      </c>
      <c r="AD800" s="41" t="n">
        <f aca="false">Q800-$H800</f>
        <v>0.24625</v>
      </c>
      <c r="AE800" s="41" t="n">
        <f aca="false">R800-$H800</f>
        <v>0.465</v>
      </c>
      <c r="AF800" s="41" t="n">
        <f aca="false">S800-$H800</f>
        <v>-0.105</v>
      </c>
      <c r="AG800" s="41" t="n">
        <f aca="false">T800-$H800</f>
        <v>-0.0474999999999999</v>
      </c>
    </row>
    <row r="801" customFormat="false" ht="12.75" hidden="false" customHeight="false" outlineLevel="0" collapsed="false">
      <c r="A801" s="39" t="n">
        <v>36458</v>
      </c>
      <c r="B801" s="40" t="s">
        <v>190</v>
      </c>
      <c r="C801" s="40" t="n">
        <f aca="false">IF(SWAPFIXED="FIXED",D801,D801-E801)</f>
        <v>0.0699999999999998</v>
      </c>
      <c r="D801" s="40" t="n">
        <f aca="false">VLOOKUP($A801,SWAPLOOK,HLOOKUP(D$2,SWAPLOOK,2,FALSE()),FALSE())</f>
        <v>3.086</v>
      </c>
      <c r="E801" s="40" t="n">
        <f aca="false">VLOOKUP($A801,SWAPLOOK,HLOOKUP(E$2,SWAPLOOK,2,FALSE()),FALSE())</f>
        <v>3.016</v>
      </c>
      <c r="F801" s="40"/>
      <c r="G801" s="40"/>
      <c r="H801" s="40" t="n">
        <v>3.016</v>
      </c>
      <c r="I801" s="40" t="n">
        <v>3.1735</v>
      </c>
      <c r="J801" s="40" t="n">
        <v>2.881</v>
      </c>
      <c r="K801" s="40" t="n">
        <v>2.8435</v>
      </c>
      <c r="L801" s="40" t="n">
        <v>2.846</v>
      </c>
      <c r="M801" s="40" t="n">
        <v>2.9235</v>
      </c>
      <c r="N801" s="40" t="n">
        <v>2.99475</v>
      </c>
      <c r="O801" s="40" t="n">
        <v>3.086</v>
      </c>
      <c r="P801" s="40" t="n">
        <v>2.926</v>
      </c>
      <c r="Q801" s="40" t="n">
        <v>3.2485</v>
      </c>
      <c r="R801" s="40" t="n">
        <v>3.46725</v>
      </c>
      <c r="S801" s="40" t="n">
        <v>2.911</v>
      </c>
      <c r="T801" s="40" t="n">
        <v>3.026</v>
      </c>
      <c r="V801" s="41" t="n">
        <f aca="false">I801-$H801</f>
        <v>0.1575</v>
      </c>
      <c r="W801" s="41" t="n">
        <f aca="false">J801-$H801</f>
        <v>-0.135</v>
      </c>
      <c r="X801" s="41" t="n">
        <f aca="false">K801-$H801</f>
        <v>-0.1725</v>
      </c>
      <c r="Y801" s="41" t="n">
        <f aca="false">L801-$H801</f>
        <v>-0.17</v>
      </c>
      <c r="Z801" s="41" t="n">
        <f aca="false">M801-$H801</f>
        <v>-0.0924999999999998</v>
      </c>
      <c r="AA801" s="41" t="n">
        <f aca="false">N801-$H801</f>
        <v>-0.0212500000000002</v>
      </c>
      <c r="AB801" s="41" t="n">
        <f aca="false">O801-$H801</f>
        <v>0.0699999999999998</v>
      </c>
      <c r="AC801" s="41" t="n">
        <f aca="false">P801-$H801</f>
        <v>-0.0899999999999999</v>
      </c>
      <c r="AD801" s="41" t="n">
        <f aca="false">Q801-$H801</f>
        <v>0.2325</v>
      </c>
      <c r="AE801" s="41" t="n">
        <f aca="false">R801-$H801</f>
        <v>0.45125</v>
      </c>
      <c r="AF801" s="41" t="n">
        <f aca="false">S801-$H801</f>
        <v>-0.105</v>
      </c>
      <c r="AG801" s="41" t="n">
        <f aca="false">T801-$H801</f>
        <v>0.00999999999999979</v>
      </c>
    </row>
    <row r="802" customFormat="false" ht="12.75" hidden="false" customHeight="false" outlineLevel="0" collapsed="false">
      <c r="A802" s="39" t="n">
        <v>36459</v>
      </c>
      <c r="B802" s="40" t="s">
        <v>190</v>
      </c>
      <c r="C802" s="40" t="n">
        <f aca="false">IF(SWAPFIXED="FIXED",D802,D802-E802)</f>
        <v>0.0600000000000001</v>
      </c>
      <c r="D802" s="40" t="n">
        <f aca="false">VLOOKUP($A802,SWAPLOOK,HLOOKUP(D$2,SWAPLOOK,2,FALSE()),FALSE())</f>
        <v>3.071</v>
      </c>
      <c r="E802" s="40" t="n">
        <f aca="false">VLOOKUP($A802,SWAPLOOK,HLOOKUP(E$2,SWAPLOOK,2,FALSE()),FALSE())</f>
        <v>3.011</v>
      </c>
      <c r="F802" s="40"/>
      <c r="G802" s="40"/>
      <c r="H802" s="40" t="n">
        <v>3.011</v>
      </c>
      <c r="I802" s="40" t="n">
        <v>3.1685</v>
      </c>
      <c r="J802" s="40" t="n">
        <v>2.8735</v>
      </c>
      <c r="K802" s="40" t="n">
        <v>2.851</v>
      </c>
      <c r="L802" s="40" t="n">
        <v>2.8535</v>
      </c>
      <c r="M802" s="40" t="n">
        <v>2.91975</v>
      </c>
      <c r="N802" s="40" t="n">
        <v>2.99225</v>
      </c>
      <c r="O802" s="40" t="n">
        <v>3.071</v>
      </c>
      <c r="P802" s="40" t="n">
        <v>2.921</v>
      </c>
      <c r="Q802" s="40" t="n">
        <v>3.24225</v>
      </c>
      <c r="R802" s="40" t="n">
        <v>3.45475</v>
      </c>
      <c r="S802" s="40" t="n">
        <v>2.906</v>
      </c>
      <c r="T802" s="40" t="n">
        <v>2.996</v>
      </c>
      <c r="V802" s="41" t="n">
        <f aca="false">I802-$H802</f>
        <v>0.1575</v>
      </c>
      <c r="W802" s="41" t="n">
        <f aca="false">J802-$H802</f>
        <v>-0.1375</v>
      </c>
      <c r="X802" s="41" t="n">
        <f aca="false">K802-$H802</f>
        <v>-0.16</v>
      </c>
      <c r="Y802" s="41" t="n">
        <f aca="false">L802-$H802</f>
        <v>-0.1575</v>
      </c>
      <c r="Z802" s="41" t="n">
        <f aca="false">M802-$H802</f>
        <v>-0.0912500000000001</v>
      </c>
      <c r="AA802" s="41" t="n">
        <f aca="false">N802-$H802</f>
        <v>-0.0187499999999998</v>
      </c>
      <c r="AB802" s="41" t="n">
        <f aca="false">O802-$H802</f>
        <v>0.0600000000000001</v>
      </c>
      <c r="AC802" s="41" t="n">
        <f aca="false">P802-$H802</f>
        <v>-0.0899999999999999</v>
      </c>
      <c r="AD802" s="41" t="n">
        <f aca="false">Q802-$H802</f>
        <v>0.23125</v>
      </c>
      <c r="AE802" s="41" t="n">
        <f aca="false">R802-$H802</f>
        <v>0.44375</v>
      </c>
      <c r="AF802" s="41" t="n">
        <f aca="false">S802-$H802</f>
        <v>-0.105</v>
      </c>
      <c r="AG802" s="41" t="n">
        <f aca="false">T802-$H802</f>
        <v>-0.0150000000000001</v>
      </c>
    </row>
    <row r="803" customFormat="false" ht="12.75" hidden="false" customHeight="false" outlineLevel="0" collapsed="false">
      <c r="A803" s="39" t="n">
        <v>36460</v>
      </c>
      <c r="B803" s="40" t="s">
        <v>190</v>
      </c>
      <c r="C803" s="40" t="n">
        <f aca="false">IF(SWAPFIXED="FIXED",D803,D803-E803)</f>
        <v>0</v>
      </c>
      <c r="D803" s="40" t="n">
        <f aca="false">VLOOKUP($A803,SWAPLOOK,HLOOKUP(D$2,SWAPLOOK,2,FALSE()),FALSE())</f>
        <v>3.092</v>
      </c>
      <c r="E803" s="40" t="n">
        <f aca="false">VLOOKUP($A803,SWAPLOOK,HLOOKUP(E$2,SWAPLOOK,2,FALSE()),FALSE())</f>
        <v>3.092</v>
      </c>
      <c r="F803" s="40"/>
      <c r="G803" s="40" t="n">
        <v>1</v>
      </c>
      <c r="H803" s="40" t="n">
        <v>3.092</v>
      </c>
      <c r="I803" s="40" t="n">
        <v>3.252</v>
      </c>
      <c r="J803" s="40" t="n">
        <v>2.927</v>
      </c>
      <c r="K803" s="40" t="n">
        <v>2.882</v>
      </c>
      <c r="L803" s="40" t="n">
        <v>2.892</v>
      </c>
      <c r="M803" s="40" t="n">
        <v>2.992</v>
      </c>
      <c r="N803" s="40" t="n">
        <v>3.067</v>
      </c>
      <c r="O803" s="40" t="n">
        <v>3.092</v>
      </c>
      <c r="P803" s="40" t="n">
        <v>3.002</v>
      </c>
      <c r="Q803" s="40" t="n">
        <v>3.327</v>
      </c>
      <c r="R803" s="40" t="n">
        <v>3.557</v>
      </c>
      <c r="S803" s="40" t="n">
        <v>2.977</v>
      </c>
      <c r="T803" s="40" t="n">
        <v>3.077</v>
      </c>
      <c r="V803" s="41" t="n">
        <f aca="false">I803-$H803</f>
        <v>0.16</v>
      </c>
      <c r="W803" s="41" t="n">
        <f aca="false">J803-$H803</f>
        <v>-0.165</v>
      </c>
      <c r="X803" s="41" t="n">
        <f aca="false">K803-$H803</f>
        <v>-0.21</v>
      </c>
      <c r="Y803" s="41" t="n">
        <f aca="false">L803-$H803</f>
        <v>-0.2</v>
      </c>
      <c r="Z803" s="41" t="n">
        <f aca="false">M803-$H803</f>
        <v>-0.1</v>
      </c>
      <c r="AA803" s="41" t="n">
        <f aca="false">N803-$H803</f>
        <v>-0.0249999999999999</v>
      </c>
      <c r="AB803" s="41" t="n">
        <f aca="false">O803-$H803</f>
        <v>0</v>
      </c>
      <c r="AC803" s="41" t="n">
        <f aca="false">P803-$H803</f>
        <v>-0.0899999999999999</v>
      </c>
      <c r="AD803" s="41" t="n">
        <f aca="false">Q803-$H803</f>
        <v>0.235</v>
      </c>
      <c r="AE803" s="41" t="n">
        <f aca="false">R803-$H803</f>
        <v>0.465</v>
      </c>
      <c r="AF803" s="41" t="n">
        <f aca="false">S803-$H803</f>
        <v>-0.115</v>
      </c>
      <c r="AG803" s="41" t="n">
        <f aca="false">T803-$H803</f>
        <v>-0.0150000000000001</v>
      </c>
    </row>
    <row r="804" customFormat="false" ht="12.75" hidden="false" customHeight="false" outlineLevel="0" collapsed="false">
      <c r="A804" s="39" t="n">
        <v>36461</v>
      </c>
      <c r="B804" s="40" t="s">
        <v>191</v>
      </c>
      <c r="C804" s="40" t="n">
        <f aca="false">IF(SWAPFIXED="FIXED",D804,D804-E804)</f>
        <v>0.0150000000000001</v>
      </c>
      <c r="D804" s="40" t="n">
        <f aca="false">VLOOKUP($A804,SWAPLOOK,HLOOKUP(D$2,SWAPLOOK,2,FALSE()),FALSE())</f>
        <v>2.98</v>
      </c>
      <c r="E804" s="40" t="n">
        <f aca="false">VLOOKUP($A804,SWAPLOOK,HLOOKUP(E$2,SWAPLOOK,2,FALSE()),FALSE())</f>
        <v>2.965</v>
      </c>
      <c r="F804" s="40"/>
      <c r="G804" s="40"/>
      <c r="H804" s="40" t="n">
        <v>2.965</v>
      </c>
      <c r="I804" s="40" t="n">
        <v>3.125</v>
      </c>
      <c r="J804" s="40" t="n">
        <v>2.815</v>
      </c>
      <c r="K804" s="40" t="n">
        <v>2.745</v>
      </c>
      <c r="L804" s="40" t="n">
        <v>2.795</v>
      </c>
      <c r="M804" s="40" t="n">
        <v>2.86</v>
      </c>
      <c r="N804" s="40" t="n">
        <v>2.9</v>
      </c>
      <c r="O804" s="40" t="n">
        <v>2.98</v>
      </c>
      <c r="P804" s="40" t="n">
        <v>3.01</v>
      </c>
      <c r="Q804" s="40" t="n">
        <v>3.225</v>
      </c>
      <c r="R804" s="40" t="n">
        <v>3.55</v>
      </c>
      <c r="S804" s="40" t="n">
        <v>2.845</v>
      </c>
      <c r="T804" s="40" t="n">
        <v>2.95</v>
      </c>
      <c r="V804" s="41" t="n">
        <f aca="false">I804-$H804</f>
        <v>0.16</v>
      </c>
      <c r="W804" s="41" t="n">
        <f aca="false">J804-$H804</f>
        <v>-0.15</v>
      </c>
      <c r="X804" s="41" t="n">
        <f aca="false">K804-$H804</f>
        <v>-0.22</v>
      </c>
      <c r="Y804" s="41" t="n">
        <f aca="false">L804-$H804</f>
        <v>-0.17</v>
      </c>
      <c r="Z804" s="41" t="n">
        <f aca="false">M804-$H804</f>
        <v>-0.105</v>
      </c>
      <c r="AA804" s="41" t="n">
        <f aca="false">N804-$H804</f>
        <v>-0.065</v>
      </c>
      <c r="AB804" s="41" t="n">
        <f aca="false">O804-$H804</f>
        <v>0.0150000000000001</v>
      </c>
      <c r="AC804" s="41" t="n">
        <f aca="false">P804-$H804</f>
        <v>0.0449999999999999</v>
      </c>
      <c r="AD804" s="41" t="n">
        <f aca="false">Q804-$H804</f>
        <v>0.26</v>
      </c>
      <c r="AE804" s="41" t="n">
        <f aca="false">R804-$H804</f>
        <v>0.585</v>
      </c>
      <c r="AF804" s="41" t="n">
        <f aca="false">S804-$H804</f>
        <v>-0.12</v>
      </c>
      <c r="AG804" s="41" t="n">
        <f aca="false">T804-$H804</f>
        <v>-0.0149999999999997</v>
      </c>
    </row>
    <row r="805" customFormat="false" ht="12.75" hidden="false" customHeight="false" outlineLevel="0" collapsed="false">
      <c r="A805" s="39" t="n">
        <v>36462</v>
      </c>
      <c r="B805" s="40" t="s">
        <v>191</v>
      </c>
      <c r="C805" s="40" t="n">
        <f aca="false">IF(SWAPFIXED="FIXED",D805,D805-E805)</f>
        <v>0.0274999999999999</v>
      </c>
      <c r="D805" s="40" t="n">
        <f aca="false">VLOOKUP($A805,SWAPLOOK,HLOOKUP(D$2,SWAPLOOK,2,FALSE()),FALSE())</f>
        <v>2.9885</v>
      </c>
      <c r="E805" s="40" t="n">
        <f aca="false">VLOOKUP($A805,SWAPLOOK,HLOOKUP(E$2,SWAPLOOK,2,FALSE()),FALSE())</f>
        <v>2.961</v>
      </c>
      <c r="F805" s="40"/>
      <c r="G805" s="40"/>
      <c r="H805" s="40" t="n">
        <v>2.961</v>
      </c>
      <c r="I805" s="40" t="n">
        <v>3.1135</v>
      </c>
      <c r="J805" s="40" t="n">
        <v>2.806</v>
      </c>
      <c r="K805" s="40" t="n">
        <v>2.756</v>
      </c>
      <c r="L805" s="40" t="n">
        <v>2.7885</v>
      </c>
      <c r="M805" s="40" t="n">
        <v>2.85475</v>
      </c>
      <c r="N805" s="40" t="n">
        <v>2.8985</v>
      </c>
      <c r="O805" s="40" t="n">
        <v>2.9885</v>
      </c>
      <c r="P805" s="40" t="n">
        <v>3.0085</v>
      </c>
      <c r="Q805" s="40" t="n">
        <v>3.191</v>
      </c>
      <c r="R805" s="40" t="n">
        <v>3.566</v>
      </c>
      <c r="S805" s="40" t="n">
        <v>2.8435</v>
      </c>
      <c r="T805" s="40" t="n">
        <v>2.936</v>
      </c>
      <c r="V805" s="41" t="n">
        <f aca="false">I805-$H805</f>
        <v>0.1525</v>
      </c>
      <c r="W805" s="41" t="n">
        <f aca="false">J805-$H805</f>
        <v>-0.155</v>
      </c>
      <c r="X805" s="41" t="n">
        <f aca="false">K805-$H805</f>
        <v>-0.205</v>
      </c>
      <c r="Y805" s="41" t="n">
        <f aca="false">L805-$H805</f>
        <v>-0.1725</v>
      </c>
      <c r="Z805" s="41" t="n">
        <f aca="false">M805-$H805</f>
        <v>-0.10625</v>
      </c>
      <c r="AA805" s="41" t="n">
        <f aca="false">N805-$H805</f>
        <v>-0.0625</v>
      </c>
      <c r="AB805" s="41" t="n">
        <f aca="false">O805-$H805</f>
        <v>0.0274999999999999</v>
      </c>
      <c r="AC805" s="41" t="n">
        <f aca="false">P805-$H805</f>
        <v>0.0474999999999999</v>
      </c>
      <c r="AD805" s="41" t="n">
        <f aca="false">Q805-$H805</f>
        <v>0.23</v>
      </c>
      <c r="AE805" s="41" t="n">
        <f aca="false">R805-$H805</f>
        <v>0.605</v>
      </c>
      <c r="AF805" s="41" t="n">
        <f aca="false">S805-$H805</f>
        <v>-0.1175</v>
      </c>
      <c r="AG805" s="41" t="n">
        <f aca="false">T805-$H805</f>
        <v>-0.0249999999999999</v>
      </c>
    </row>
    <row r="806" customFormat="false" ht="12.75" hidden="false" customHeight="false" outlineLevel="0" collapsed="false">
      <c r="A806" s="39" t="n">
        <v>36465</v>
      </c>
      <c r="B806" s="40" t="s">
        <v>191</v>
      </c>
      <c r="C806" s="40" t="n">
        <f aca="false">IF(SWAPFIXED="FIXED",D806,D806-E806)</f>
        <v>0.0499999999999998</v>
      </c>
      <c r="D806" s="40" t="n">
        <f aca="false">VLOOKUP($A806,SWAPLOOK,HLOOKUP(D$2,SWAPLOOK,2,FALSE()),FALSE())</f>
        <v>2.964</v>
      </c>
      <c r="E806" s="40" t="n">
        <f aca="false">VLOOKUP($A806,SWAPLOOK,HLOOKUP(E$2,SWAPLOOK,2,FALSE()),FALSE())</f>
        <v>2.914</v>
      </c>
      <c r="F806" s="40"/>
      <c r="G806" s="40"/>
      <c r="H806" s="40" t="n">
        <v>2.914</v>
      </c>
      <c r="I806" s="40" t="n">
        <v>3.03775</v>
      </c>
      <c r="J806" s="40" t="n">
        <v>2.774</v>
      </c>
      <c r="K806" s="40" t="n">
        <v>2.7315</v>
      </c>
      <c r="L806" s="40" t="n">
        <v>2.754</v>
      </c>
      <c r="M806" s="40" t="n">
        <v>2.8115</v>
      </c>
      <c r="N806" s="40" t="n">
        <v>2.8565</v>
      </c>
      <c r="O806" s="40" t="n">
        <v>2.964</v>
      </c>
      <c r="P806" s="40" t="n">
        <v>2.954</v>
      </c>
      <c r="Q806" s="40" t="n">
        <v>3.124</v>
      </c>
      <c r="R806" s="40" t="n">
        <v>3.494</v>
      </c>
      <c r="S806" s="40" t="n">
        <v>2.7965</v>
      </c>
      <c r="T806" s="40" t="n">
        <v>2.904</v>
      </c>
      <c r="V806" s="41" t="n">
        <f aca="false">I806-$H806</f>
        <v>0.12375</v>
      </c>
      <c r="W806" s="41" t="n">
        <f aca="false">J806-$H806</f>
        <v>-0.14</v>
      </c>
      <c r="X806" s="41" t="n">
        <f aca="false">K806-$H806</f>
        <v>-0.1825</v>
      </c>
      <c r="Y806" s="41" t="n">
        <f aca="false">L806-$H806</f>
        <v>-0.16</v>
      </c>
      <c r="Z806" s="41" t="n">
        <f aca="false">M806-$H806</f>
        <v>-0.1025</v>
      </c>
      <c r="AA806" s="41" t="n">
        <f aca="false">N806-$H806</f>
        <v>-0.0575000000000001</v>
      </c>
      <c r="AB806" s="41" t="n">
        <f aca="false">O806-$H806</f>
        <v>0.0499999999999998</v>
      </c>
      <c r="AC806" s="41" t="n">
        <f aca="false">P806-$H806</f>
        <v>0.04</v>
      </c>
      <c r="AD806" s="41" t="n">
        <f aca="false">Q806-$H806</f>
        <v>0.21</v>
      </c>
      <c r="AE806" s="41" t="n">
        <f aca="false">R806-$H806</f>
        <v>0.58</v>
      </c>
      <c r="AF806" s="41" t="n">
        <f aca="false">S806-$H806</f>
        <v>-0.1175</v>
      </c>
      <c r="AG806" s="41" t="n">
        <f aca="false">T806-$H806</f>
        <v>-0.00999999999999979</v>
      </c>
    </row>
    <row r="807" customFormat="false" ht="12.75" hidden="false" customHeight="false" outlineLevel="0" collapsed="false">
      <c r="A807" s="39" t="n">
        <v>36466</v>
      </c>
      <c r="B807" s="40" t="s">
        <v>191</v>
      </c>
      <c r="C807" s="40" t="n">
        <f aca="false">IF(SWAPFIXED="FIXED",D807,D807-E807)</f>
        <v>0.0274999999999999</v>
      </c>
      <c r="D807" s="40" t="n">
        <f aca="false">VLOOKUP($A807,SWAPLOOK,HLOOKUP(D$2,SWAPLOOK,2,FALSE()),FALSE())</f>
        <v>2.8645</v>
      </c>
      <c r="E807" s="40" t="n">
        <f aca="false">VLOOKUP($A807,SWAPLOOK,HLOOKUP(E$2,SWAPLOOK,2,FALSE()),FALSE())</f>
        <v>2.837</v>
      </c>
      <c r="F807" s="40"/>
      <c r="G807" s="40"/>
      <c r="H807" s="40" t="n">
        <v>2.837</v>
      </c>
      <c r="I807" s="40" t="n">
        <v>2.9595</v>
      </c>
      <c r="J807" s="40" t="n">
        <v>2.687</v>
      </c>
      <c r="K807" s="40" t="n">
        <v>2.64325</v>
      </c>
      <c r="L807" s="40" t="n">
        <v>2.667</v>
      </c>
      <c r="M807" s="40" t="n">
        <v>2.727</v>
      </c>
      <c r="N807" s="40" t="n">
        <v>2.77825</v>
      </c>
      <c r="O807" s="40" t="n">
        <v>2.8645</v>
      </c>
      <c r="P807" s="40" t="n">
        <v>2.812</v>
      </c>
      <c r="Q807" s="40" t="n">
        <v>3.047</v>
      </c>
      <c r="R807" s="40" t="n">
        <v>3.382</v>
      </c>
      <c r="S807" s="40" t="n">
        <v>2.7195</v>
      </c>
      <c r="T807" s="40" t="n">
        <v>2.812</v>
      </c>
      <c r="V807" s="41" t="n">
        <f aca="false">I807-$H807</f>
        <v>0.1225</v>
      </c>
      <c r="W807" s="41" t="n">
        <f aca="false">J807-$H807</f>
        <v>-0.15</v>
      </c>
      <c r="X807" s="41" t="n">
        <f aca="false">K807-$H807</f>
        <v>-0.19375</v>
      </c>
      <c r="Y807" s="41" t="n">
        <f aca="false">L807-$H807</f>
        <v>-0.17</v>
      </c>
      <c r="Z807" s="41" t="n">
        <f aca="false">M807-$H807</f>
        <v>-0.11</v>
      </c>
      <c r="AA807" s="41" t="n">
        <f aca="false">N807-$H807</f>
        <v>-0.0587499999999999</v>
      </c>
      <c r="AB807" s="41" t="n">
        <f aca="false">O807-$H807</f>
        <v>0.0274999999999999</v>
      </c>
      <c r="AC807" s="41" t="n">
        <f aca="false">P807-$H807</f>
        <v>-0.0249999999999999</v>
      </c>
      <c r="AD807" s="41" t="n">
        <f aca="false">Q807-$H807</f>
        <v>0.21</v>
      </c>
      <c r="AE807" s="41" t="n">
        <f aca="false">R807-$H807</f>
        <v>0.545</v>
      </c>
      <c r="AF807" s="41" t="n">
        <f aca="false">S807-$H807</f>
        <v>-0.1175</v>
      </c>
      <c r="AG807" s="41" t="n">
        <f aca="false">T807-$H807</f>
        <v>-0.0249999999999999</v>
      </c>
    </row>
    <row r="808" customFormat="false" ht="12.75" hidden="false" customHeight="false" outlineLevel="0" collapsed="false">
      <c r="A808" s="39" t="n">
        <v>36467</v>
      </c>
      <c r="B808" s="40" t="s">
        <v>191</v>
      </c>
      <c r="C808" s="40" t="n">
        <f aca="false">IF(SWAPFIXED="FIXED",D808,D808-E808)</f>
        <v>-0.00999999999999979</v>
      </c>
      <c r="D808" s="40" t="n">
        <f aca="false">VLOOKUP($A808,SWAPLOOK,HLOOKUP(D$2,SWAPLOOK,2,FALSE()),FALSE())</f>
        <v>2.863</v>
      </c>
      <c r="E808" s="40" t="n">
        <f aca="false">VLOOKUP($A808,SWAPLOOK,HLOOKUP(E$2,SWAPLOOK,2,FALSE()),FALSE())</f>
        <v>2.873</v>
      </c>
      <c r="F808" s="40"/>
      <c r="G808" s="40"/>
      <c r="H808" s="40" t="n">
        <v>2.873</v>
      </c>
      <c r="I808" s="40" t="n">
        <v>2.9955</v>
      </c>
      <c r="J808" s="40" t="n">
        <v>2.708</v>
      </c>
      <c r="K808" s="40" t="n">
        <v>2.648</v>
      </c>
      <c r="L808" s="40" t="n">
        <v>2.703</v>
      </c>
      <c r="M808" s="40" t="n">
        <v>2.75675</v>
      </c>
      <c r="N808" s="40" t="n">
        <v>2.81175</v>
      </c>
      <c r="O808" s="40" t="n">
        <v>2.863</v>
      </c>
      <c r="P808" s="40" t="n">
        <v>2.848</v>
      </c>
      <c r="Q808" s="40" t="n">
        <v>3.0555</v>
      </c>
      <c r="R808" s="40" t="n">
        <v>3.4155</v>
      </c>
      <c r="S808" s="40" t="n">
        <v>2.733</v>
      </c>
      <c r="T808" s="40" t="n">
        <v>2.848</v>
      </c>
      <c r="V808" s="41" t="n">
        <f aca="false">I808-$H808</f>
        <v>0.1225</v>
      </c>
      <c r="W808" s="41" t="n">
        <f aca="false">J808-$H808</f>
        <v>-0.165</v>
      </c>
      <c r="X808" s="41" t="n">
        <f aca="false">K808-$H808</f>
        <v>-0.225</v>
      </c>
      <c r="Y808" s="41" t="n">
        <f aca="false">L808-$H808</f>
        <v>-0.17</v>
      </c>
      <c r="Z808" s="41" t="n">
        <f aca="false">M808-$H808</f>
        <v>-0.11625</v>
      </c>
      <c r="AA808" s="41" t="n">
        <f aca="false">N808-$H808</f>
        <v>-0.0612499999999998</v>
      </c>
      <c r="AB808" s="41" t="n">
        <f aca="false">O808-$H808</f>
        <v>-0.00999999999999979</v>
      </c>
      <c r="AC808" s="41" t="n">
        <f aca="false">P808-$H808</f>
        <v>-0.0249999999999999</v>
      </c>
      <c r="AD808" s="41" t="n">
        <f aca="false">Q808-$H808</f>
        <v>0.1825</v>
      </c>
      <c r="AE808" s="41" t="n">
        <f aca="false">R808-$H808</f>
        <v>0.5425</v>
      </c>
      <c r="AF808" s="41" t="n">
        <f aca="false">S808-$H808</f>
        <v>-0.14</v>
      </c>
      <c r="AG808" s="41" t="n">
        <f aca="false">T808-$H808</f>
        <v>-0.0249999999999999</v>
      </c>
    </row>
    <row r="809" customFormat="false" ht="12.75" hidden="false" customHeight="false" outlineLevel="0" collapsed="false">
      <c r="A809" s="39" t="n">
        <v>36468</v>
      </c>
      <c r="B809" s="40" t="s">
        <v>191</v>
      </c>
      <c r="C809" s="40" t="n">
        <f aca="false">IF(SWAPFIXED="FIXED",D809,D809-E809)</f>
        <v>0.0150000000000001</v>
      </c>
      <c r="D809" s="40" t="n">
        <f aca="false">VLOOKUP($A809,SWAPLOOK,HLOOKUP(D$2,SWAPLOOK,2,FALSE()),FALSE())</f>
        <v>2.841</v>
      </c>
      <c r="E809" s="40" t="n">
        <f aca="false">VLOOKUP($A809,SWAPLOOK,HLOOKUP(E$2,SWAPLOOK,2,FALSE()),FALSE())</f>
        <v>2.826</v>
      </c>
      <c r="F809" s="40"/>
      <c r="G809" s="40"/>
      <c r="H809" s="40" t="n">
        <v>2.826</v>
      </c>
      <c r="I809" s="40" t="n">
        <v>2.946</v>
      </c>
      <c r="J809" s="40" t="n">
        <v>2.6685</v>
      </c>
      <c r="K809" s="40" t="n">
        <v>2.6085</v>
      </c>
      <c r="L809" s="40" t="n">
        <v>2.6335</v>
      </c>
      <c r="M809" s="40" t="n">
        <v>2.706</v>
      </c>
      <c r="N809" s="40" t="n">
        <v>2.7635</v>
      </c>
      <c r="O809" s="40" t="n">
        <v>2.841</v>
      </c>
      <c r="P809" s="40" t="n">
        <v>2.791</v>
      </c>
      <c r="Q809" s="40" t="n">
        <v>3.001</v>
      </c>
      <c r="R809" s="40" t="n">
        <v>3.3685</v>
      </c>
      <c r="S809" s="40" t="n">
        <v>2.686</v>
      </c>
      <c r="T809" s="40" t="n">
        <v>2.791</v>
      </c>
      <c r="V809" s="41" t="n">
        <f aca="false">I809-$H809</f>
        <v>0.12</v>
      </c>
      <c r="W809" s="41" t="n">
        <f aca="false">J809-$H809</f>
        <v>-0.1575</v>
      </c>
      <c r="X809" s="41" t="n">
        <f aca="false">K809-$H809</f>
        <v>-0.2175</v>
      </c>
      <c r="Y809" s="41" t="n">
        <f aca="false">L809-$H809</f>
        <v>-0.1925</v>
      </c>
      <c r="Z809" s="41" t="n">
        <f aca="false">M809-$H809</f>
        <v>-0.12</v>
      </c>
      <c r="AA809" s="41" t="n">
        <f aca="false">N809-$H809</f>
        <v>-0.0625</v>
      </c>
      <c r="AB809" s="41" t="n">
        <f aca="false">O809-$H809</f>
        <v>0.0150000000000001</v>
      </c>
      <c r="AC809" s="41" t="n">
        <f aca="false">P809-$H809</f>
        <v>-0.0350000000000001</v>
      </c>
      <c r="AD809" s="41" t="n">
        <f aca="false">Q809-$H809</f>
        <v>0.175</v>
      </c>
      <c r="AE809" s="41" t="n">
        <f aca="false">R809-$H809</f>
        <v>0.5425</v>
      </c>
      <c r="AF809" s="41" t="n">
        <f aca="false">S809-$H809</f>
        <v>-0.14</v>
      </c>
      <c r="AG809" s="41" t="n">
        <f aca="false">T809-$H809</f>
        <v>-0.0350000000000001</v>
      </c>
    </row>
    <row r="810" customFormat="false" ht="12.75" hidden="false" customHeight="false" outlineLevel="0" collapsed="false">
      <c r="A810" s="39" t="n">
        <v>36469</v>
      </c>
      <c r="B810" s="40" t="s">
        <v>191</v>
      </c>
      <c r="C810" s="40" t="n">
        <f aca="false">IF(SWAPFIXED="FIXED",D810,D810-E810)</f>
        <v>-0.00499999999999989</v>
      </c>
      <c r="D810" s="40" t="n">
        <f aca="false">VLOOKUP($A810,SWAPLOOK,HLOOKUP(D$2,SWAPLOOK,2,FALSE()),FALSE())</f>
        <v>2.879</v>
      </c>
      <c r="E810" s="40" t="n">
        <f aca="false">VLOOKUP($A810,SWAPLOOK,HLOOKUP(E$2,SWAPLOOK,2,FALSE()),FALSE())</f>
        <v>2.884</v>
      </c>
      <c r="F810" s="40"/>
      <c r="G810" s="40"/>
      <c r="H810" s="40" t="n">
        <v>2.884</v>
      </c>
      <c r="I810" s="40" t="n">
        <v>3.004</v>
      </c>
      <c r="J810" s="40" t="n">
        <v>2.704</v>
      </c>
      <c r="K810" s="40" t="n">
        <v>2.654</v>
      </c>
      <c r="L810" s="40" t="n">
        <v>2.674</v>
      </c>
      <c r="M810" s="40" t="n">
        <v>2.76025</v>
      </c>
      <c r="N810" s="40" t="n">
        <v>2.819</v>
      </c>
      <c r="O810" s="40" t="n">
        <v>2.879</v>
      </c>
      <c r="P810" s="40" t="n">
        <v>2.804</v>
      </c>
      <c r="Q810" s="40" t="n">
        <v>3.059</v>
      </c>
      <c r="R810" s="40" t="n">
        <v>3.414</v>
      </c>
      <c r="S810" s="40" t="n">
        <v>2.744</v>
      </c>
      <c r="T810" s="40" t="n">
        <v>2.829</v>
      </c>
      <c r="V810" s="41" t="n">
        <f aca="false">I810-$H810</f>
        <v>0.12</v>
      </c>
      <c r="W810" s="41" t="n">
        <f aca="false">J810-$H810</f>
        <v>-0.18</v>
      </c>
      <c r="X810" s="41" t="n">
        <f aca="false">K810-$H810</f>
        <v>-0.23</v>
      </c>
      <c r="Y810" s="41" t="n">
        <f aca="false">L810-$H810</f>
        <v>-0.21</v>
      </c>
      <c r="Z810" s="41" t="n">
        <f aca="false">M810-$H810</f>
        <v>-0.12375</v>
      </c>
      <c r="AA810" s="41" t="n">
        <f aca="false">N810-$H810</f>
        <v>-0.065</v>
      </c>
      <c r="AB810" s="41" t="n">
        <f aca="false">O810-$H810</f>
        <v>-0.00499999999999989</v>
      </c>
      <c r="AC810" s="41" t="n">
        <f aca="false">P810-$H810</f>
        <v>-0.0800000000000001</v>
      </c>
      <c r="AD810" s="41" t="n">
        <f aca="false">Q810-$H810</f>
        <v>0.175</v>
      </c>
      <c r="AE810" s="41" t="n">
        <f aca="false">R810-$H810</f>
        <v>0.53</v>
      </c>
      <c r="AF810" s="41" t="n">
        <f aca="false">S810-$H810</f>
        <v>-0.14</v>
      </c>
      <c r="AG810" s="41" t="n">
        <f aca="false">T810-$H810</f>
        <v>-0.0550000000000002</v>
      </c>
    </row>
    <row r="811" customFormat="false" ht="12.75" hidden="false" customHeight="false" outlineLevel="0" collapsed="false">
      <c r="A811" s="39" t="n">
        <v>36472</v>
      </c>
      <c r="B811" s="40" t="s">
        <v>191</v>
      </c>
      <c r="C811" s="40" t="n">
        <f aca="false">IF(SWAPFIXED="FIXED",D811,D811-E811)</f>
        <v>0.00999999999999979</v>
      </c>
      <c r="D811" s="40" t="n">
        <f aca="false">VLOOKUP($A811,SWAPLOOK,HLOOKUP(D$2,SWAPLOOK,2,FALSE()),FALSE())</f>
        <v>2.675</v>
      </c>
      <c r="E811" s="40" t="n">
        <f aca="false">VLOOKUP($A811,SWAPLOOK,HLOOKUP(E$2,SWAPLOOK,2,FALSE()),FALSE())</f>
        <v>2.665</v>
      </c>
      <c r="F811" s="40"/>
      <c r="G811" s="40"/>
      <c r="H811" s="40" t="n">
        <v>2.665</v>
      </c>
      <c r="I811" s="40" t="n">
        <v>2.77</v>
      </c>
      <c r="J811" s="40" t="n">
        <v>2.48</v>
      </c>
      <c r="K811" s="40" t="n">
        <v>2.4275</v>
      </c>
      <c r="L811" s="40" t="n">
        <v>2.4475</v>
      </c>
      <c r="M811" s="40" t="n">
        <v>2.535</v>
      </c>
      <c r="N811" s="40" t="n">
        <v>2.60625</v>
      </c>
      <c r="O811" s="40" t="n">
        <v>2.675</v>
      </c>
      <c r="P811" s="40" t="n">
        <v>2.59</v>
      </c>
      <c r="Q811" s="40" t="n">
        <v>2.84</v>
      </c>
      <c r="R811" s="40" t="n">
        <v>3.195</v>
      </c>
      <c r="S811" s="40" t="n">
        <v>2.525</v>
      </c>
      <c r="T811" s="40" t="n">
        <v>2.635</v>
      </c>
      <c r="V811" s="41" t="n">
        <f aca="false">I811-$H811</f>
        <v>0.105</v>
      </c>
      <c r="W811" s="41" t="n">
        <f aca="false">J811-$H811</f>
        <v>-0.185</v>
      </c>
      <c r="X811" s="41" t="n">
        <f aca="false">K811-$H811</f>
        <v>-0.2375</v>
      </c>
      <c r="Y811" s="41" t="n">
        <f aca="false">L811-$H811</f>
        <v>-0.2175</v>
      </c>
      <c r="Z811" s="41" t="n">
        <f aca="false">M811-$H811</f>
        <v>-0.13</v>
      </c>
      <c r="AA811" s="41" t="n">
        <f aca="false">N811-$H811</f>
        <v>-0.0587499999999999</v>
      </c>
      <c r="AB811" s="41" t="n">
        <f aca="false">O811-$H811</f>
        <v>0.00999999999999979</v>
      </c>
      <c r="AC811" s="41" t="n">
        <f aca="false">P811-$H811</f>
        <v>-0.0750000000000002</v>
      </c>
      <c r="AD811" s="41" t="n">
        <f aca="false">Q811-$H811</f>
        <v>0.175</v>
      </c>
      <c r="AE811" s="41" t="n">
        <f aca="false">R811-$H811</f>
        <v>0.53</v>
      </c>
      <c r="AF811" s="41" t="n">
        <f aca="false">S811-$H811</f>
        <v>-0.14</v>
      </c>
      <c r="AG811" s="41" t="n">
        <f aca="false">T811-$H811</f>
        <v>-0.0300000000000003</v>
      </c>
    </row>
    <row r="812" customFormat="false" ht="12.75" hidden="false" customHeight="false" outlineLevel="0" collapsed="false">
      <c r="A812" s="39" t="n">
        <v>36473</v>
      </c>
      <c r="B812" s="40" t="s">
        <v>191</v>
      </c>
      <c r="C812" s="40" t="n">
        <f aca="false">IF(SWAPFIXED="FIXED",D812,D812-E812)</f>
        <v>-0.00999999999999979</v>
      </c>
      <c r="D812" s="40" t="n">
        <f aca="false">VLOOKUP($A812,SWAPLOOK,HLOOKUP(D$2,SWAPLOOK,2,FALSE()),FALSE())</f>
        <v>2.633</v>
      </c>
      <c r="E812" s="40" t="n">
        <f aca="false">VLOOKUP($A812,SWAPLOOK,HLOOKUP(E$2,SWAPLOOK,2,FALSE()),FALSE())</f>
        <v>2.643</v>
      </c>
      <c r="F812" s="40"/>
      <c r="G812" s="40"/>
      <c r="H812" s="40" t="n">
        <v>2.643</v>
      </c>
      <c r="I812" s="40" t="n">
        <v>2.73425</v>
      </c>
      <c r="J812" s="40" t="n">
        <v>2.448</v>
      </c>
      <c r="K812" s="40" t="n">
        <v>2.383</v>
      </c>
      <c r="L812" s="40" t="n">
        <v>2.3855</v>
      </c>
      <c r="M812" s="40" t="n">
        <v>2.5105</v>
      </c>
      <c r="N812" s="40" t="n">
        <v>2.5805</v>
      </c>
      <c r="O812" s="40" t="n">
        <v>2.633</v>
      </c>
      <c r="P812" s="40" t="n">
        <v>2.548</v>
      </c>
      <c r="Q812" s="40" t="n">
        <v>2.80925</v>
      </c>
      <c r="R812" s="40" t="n">
        <v>3.148</v>
      </c>
      <c r="S812" s="40" t="n">
        <v>2.488</v>
      </c>
      <c r="T812" s="40" t="n">
        <v>2.5855</v>
      </c>
      <c r="V812" s="41" t="n">
        <f aca="false">I812-$H812</f>
        <v>0.0912500000000001</v>
      </c>
      <c r="W812" s="41" t="n">
        <f aca="false">J812-$H812</f>
        <v>-0.195</v>
      </c>
      <c r="X812" s="41" t="n">
        <f aca="false">K812-$H812</f>
        <v>-0.26</v>
      </c>
      <c r="Y812" s="41" t="n">
        <f aca="false">L812-$H812</f>
        <v>-0.2575</v>
      </c>
      <c r="Z812" s="41" t="n">
        <f aca="false">M812-$H812</f>
        <v>-0.1325</v>
      </c>
      <c r="AA812" s="41" t="n">
        <f aca="false">N812-$H812</f>
        <v>-0.0625</v>
      </c>
      <c r="AB812" s="41" t="n">
        <f aca="false">O812-$H812</f>
        <v>-0.00999999999999979</v>
      </c>
      <c r="AC812" s="41" t="n">
        <f aca="false">P812-$H812</f>
        <v>-0.0950000000000002</v>
      </c>
      <c r="AD812" s="41" t="n">
        <f aca="false">Q812-$H812</f>
        <v>0.16625</v>
      </c>
      <c r="AE812" s="41" t="n">
        <f aca="false">R812-$H812</f>
        <v>0.505</v>
      </c>
      <c r="AF812" s="41" t="n">
        <f aca="false">S812-$H812</f>
        <v>-0.155</v>
      </c>
      <c r="AG812" s="41" t="n">
        <f aca="false">T812-$H812</f>
        <v>-0.0575000000000001</v>
      </c>
    </row>
    <row r="813" customFormat="false" ht="12.75" hidden="false" customHeight="false" outlineLevel="0" collapsed="false">
      <c r="A813" s="39" t="n">
        <v>36474</v>
      </c>
      <c r="B813" s="40" t="s">
        <v>191</v>
      </c>
      <c r="C813" s="40" t="n">
        <f aca="false">IF(SWAPFIXED="FIXED",D813,D813-E813)</f>
        <v>-0.04</v>
      </c>
      <c r="D813" s="40" t="n">
        <f aca="false">VLOOKUP($A813,SWAPLOOK,HLOOKUP(D$2,SWAPLOOK,2,FALSE()),FALSE())</f>
        <v>2.617</v>
      </c>
      <c r="E813" s="40" t="n">
        <f aca="false">VLOOKUP($A813,SWAPLOOK,HLOOKUP(E$2,SWAPLOOK,2,FALSE()),FALSE())</f>
        <v>2.657</v>
      </c>
      <c r="F813" s="40"/>
      <c r="G813" s="40"/>
      <c r="H813" s="40" t="n">
        <v>2.657</v>
      </c>
      <c r="I813" s="40" t="n">
        <v>2.742</v>
      </c>
      <c r="J813" s="40" t="n">
        <v>2.437</v>
      </c>
      <c r="K813" s="40" t="n">
        <v>2.357</v>
      </c>
      <c r="L813" s="40" t="n">
        <v>2.357</v>
      </c>
      <c r="M813" s="40" t="n">
        <v>2.517</v>
      </c>
      <c r="N813" s="40" t="n">
        <v>2.59325</v>
      </c>
      <c r="O813" s="40" t="n">
        <v>2.617</v>
      </c>
      <c r="P813" s="40" t="n">
        <v>2.467</v>
      </c>
      <c r="Q813" s="40" t="n">
        <v>2.822</v>
      </c>
      <c r="R813" s="40" t="n">
        <v>3.177</v>
      </c>
      <c r="S813" s="40" t="n">
        <v>2.4995</v>
      </c>
      <c r="T813" s="40" t="n">
        <v>2.572</v>
      </c>
      <c r="V813" s="41" t="n">
        <f aca="false">I813-$H813</f>
        <v>0.085</v>
      </c>
      <c r="W813" s="41" t="n">
        <f aca="false">J813-$H813</f>
        <v>-0.22</v>
      </c>
      <c r="X813" s="41" t="n">
        <f aca="false">K813-$H813</f>
        <v>-0.3</v>
      </c>
      <c r="Y813" s="41" t="n">
        <f aca="false">L813-$H813</f>
        <v>-0.3</v>
      </c>
      <c r="Z813" s="41" t="n">
        <f aca="false">M813-$H813</f>
        <v>-0.14</v>
      </c>
      <c r="AA813" s="41" t="n">
        <f aca="false">N813-$H813</f>
        <v>-0.0637500000000002</v>
      </c>
      <c r="AB813" s="41" t="n">
        <f aca="false">O813-$H813</f>
        <v>-0.04</v>
      </c>
      <c r="AC813" s="41" t="n">
        <f aca="false">P813-$H813</f>
        <v>-0.19</v>
      </c>
      <c r="AD813" s="41" t="n">
        <f aca="false">Q813-$H813</f>
        <v>0.165</v>
      </c>
      <c r="AE813" s="41" t="n">
        <f aca="false">R813-$H813</f>
        <v>0.52</v>
      </c>
      <c r="AF813" s="41" t="n">
        <f aca="false">S813-$H813</f>
        <v>-0.1575</v>
      </c>
      <c r="AG813" s="41" t="n">
        <f aca="false">T813-$H813</f>
        <v>-0.085</v>
      </c>
    </row>
    <row r="814" customFormat="false" ht="12.75" hidden="false" customHeight="false" outlineLevel="0" collapsed="false">
      <c r="A814" s="39" t="n">
        <v>36475</v>
      </c>
      <c r="B814" s="40" t="s">
        <v>191</v>
      </c>
      <c r="C814" s="40" t="n">
        <f aca="false">IF(SWAPFIXED="FIXED",D814,D814-E814)</f>
        <v>0.0299999999999998</v>
      </c>
      <c r="D814" s="40" t="n">
        <f aca="false">VLOOKUP($A814,SWAPLOOK,HLOOKUP(D$2,SWAPLOOK,2,FALSE()),FALSE())</f>
        <v>2.552</v>
      </c>
      <c r="E814" s="40" t="n">
        <f aca="false">VLOOKUP($A814,SWAPLOOK,HLOOKUP(E$2,SWAPLOOK,2,FALSE()),FALSE())</f>
        <v>2.522</v>
      </c>
      <c r="F814" s="40"/>
      <c r="G814" s="40"/>
      <c r="H814" s="40" t="n">
        <v>2.522</v>
      </c>
      <c r="I814" s="40" t="n">
        <v>2.5945</v>
      </c>
      <c r="J814" s="40" t="n">
        <v>2.312</v>
      </c>
      <c r="K814" s="40" t="n">
        <v>2.2645</v>
      </c>
      <c r="L814" s="40" t="n">
        <v>2.247</v>
      </c>
      <c r="M814" s="40" t="n">
        <v>2.3695</v>
      </c>
      <c r="N814" s="40" t="n">
        <v>2.4595</v>
      </c>
      <c r="O814" s="40" t="n">
        <v>2.552</v>
      </c>
      <c r="P814" s="40" t="n">
        <v>2.397</v>
      </c>
      <c r="Q814" s="40" t="n">
        <v>2.6795</v>
      </c>
      <c r="R814" s="40" t="n">
        <v>3.0395</v>
      </c>
      <c r="S814" s="40" t="n">
        <v>2.357</v>
      </c>
      <c r="T814" s="40" t="n">
        <v>2.447</v>
      </c>
      <c r="V814" s="41" t="n">
        <f aca="false">I814-$H814</f>
        <v>0.0724999999999998</v>
      </c>
      <c r="W814" s="41" t="n">
        <f aca="false">J814-$H814</f>
        <v>-0.21</v>
      </c>
      <c r="X814" s="41" t="n">
        <f aca="false">K814-$H814</f>
        <v>-0.2575</v>
      </c>
      <c r="Y814" s="41" t="n">
        <f aca="false">L814-$H814</f>
        <v>-0.275</v>
      </c>
      <c r="Z814" s="41" t="n">
        <f aca="false">M814-$H814</f>
        <v>-0.1525</v>
      </c>
      <c r="AA814" s="41" t="n">
        <f aca="false">N814-$H814</f>
        <v>-0.0625</v>
      </c>
      <c r="AB814" s="41" t="n">
        <f aca="false">O814-$H814</f>
        <v>0.0299999999999998</v>
      </c>
      <c r="AC814" s="41" t="n">
        <f aca="false">P814-$H814</f>
        <v>-0.125</v>
      </c>
      <c r="AD814" s="41" t="n">
        <f aca="false">Q814-$H814</f>
        <v>0.1575</v>
      </c>
      <c r="AE814" s="41" t="n">
        <f aca="false">R814-$H814</f>
        <v>0.5175</v>
      </c>
      <c r="AF814" s="41" t="n">
        <f aca="false">S814-$H814</f>
        <v>-0.165</v>
      </c>
      <c r="AG814" s="41" t="n">
        <f aca="false">T814-$H814</f>
        <v>-0.0750000000000002</v>
      </c>
    </row>
    <row r="815" customFormat="false" ht="12.75" hidden="false" customHeight="false" outlineLevel="0" collapsed="false">
      <c r="A815" s="39" t="n">
        <v>36476</v>
      </c>
      <c r="B815" s="40" t="s">
        <v>191</v>
      </c>
      <c r="C815" s="40" t="n">
        <f aca="false">IF(SWAPFIXED="FIXED",D815,D815-E815)</f>
        <v>0.00249999999999995</v>
      </c>
      <c r="D815" s="40" t="n">
        <f aca="false">VLOOKUP($A815,SWAPLOOK,HLOOKUP(D$2,SWAPLOOK,2,FALSE()),FALSE())</f>
        <v>2.6515</v>
      </c>
      <c r="E815" s="40" t="n">
        <f aca="false">VLOOKUP($A815,SWAPLOOK,HLOOKUP(E$2,SWAPLOOK,2,FALSE()),FALSE())</f>
        <v>2.649</v>
      </c>
      <c r="F815" s="40"/>
      <c r="G815" s="40"/>
      <c r="H815" s="40" t="n">
        <v>2.649</v>
      </c>
      <c r="I815" s="40" t="n">
        <v>2.74025</v>
      </c>
      <c r="J815" s="40" t="n">
        <v>2.439</v>
      </c>
      <c r="K815" s="40" t="n">
        <v>2.3565</v>
      </c>
      <c r="L815" s="40" t="n">
        <v>2.349</v>
      </c>
      <c r="M815" s="40" t="n">
        <v>2.4915</v>
      </c>
      <c r="N815" s="40" t="n">
        <v>2.5865</v>
      </c>
      <c r="O815" s="40" t="n">
        <v>2.6515</v>
      </c>
      <c r="P815" s="40" t="n">
        <v>2.499</v>
      </c>
      <c r="Q815" s="40" t="n">
        <v>2.814</v>
      </c>
      <c r="R815" s="40" t="n">
        <v>3.1665</v>
      </c>
      <c r="S815" s="40" t="n">
        <v>2.484</v>
      </c>
      <c r="T815" s="40" t="n">
        <v>2.569</v>
      </c>
      <c r="V815" s="41" t="n">
        <f aca="false">I815-$H815</f>
        <v>0.0912500000000001</v>
      </c>
      <c r="W815" s="41" t="n">
        <f aca="false">J815-$H815</f>
        <v>-0.21</v>
      </c>
      <c r="X815" s="41" t="n">
        <f aca="false">K815-$H815</f>
        <v>-0.2925</v>
      </c>
      <c r="Y815" s="41" t="n">
        <f aca="false">L815-$H815</f>
        <v>-0.3</v>
      </c>
      <c r="Z815" s="41" t="n">
        <f aca="false">M815-$H815</f>
        <v>-0.1575</v>
      </c>
      <c r="AA815" s="41" t="n">
        <f aca="false">N815-$H815</f>
        <v>-0.0625</v>
      </c>
      <c r="AB815" s="41" t="n">
        <f aca="false">O815-$H815</f>
        <v>0.00249999999999995</v>
      </c>
      <c r="AC815" s="41" t="n">
        <f aca="false">P815-$H815</f>
        <v>-0.15</v>
      </c>
      <c r="AD815" s="41" t="n">
        <f aca="false">Q815-$H815</f>
        <v>0.165</v>
      </c>
      <c r="AE815" s="41" t="n">
        <f aca="false">R815-$H815</f>
        <v>0.5175</v>
      </c>
      <c r="AF815" s="41" t="n">
        <f aca="false">S815-$H815</f>
        <v>-0.165</v>
      </c>
      <c r="AG815" s="41" t="n">
        <f aca="false">T815-$H815</f>
        <v>-0.0800000000000001</v>
      </c>
    </row>
    <row r="816" customFormat="false" ht="12.75" hidden="false" customHeight="false" outlineLevel="0" collapsed="false">
      <c r="A816" s="39" t="n">
        <v>36479</v>
      </c>
      <c r="B816" s="40" t="s">
        <v>191</v>
      </c>
      <c r="C816" s="40" t="n">
        <f aca="false">IF(SWAPFIXED="FIXED",D816,D816-E816)</f>
        <v>-0.00749999999999984</v>
      </c>
      <c r="D816" s="40" t="n">
        <f aca="false">VLOOKUP($A816,SWAPLOOK,HLOOKUP(D$2,SWAPLOOK,2,FALSE()),FALSE())</f>
        <v>2.5165</v>
      </c>
      <c r="E816" s="40" t="n">
        <f aca="false">VLOOKUP($A816,SWAPLOOK,HLOOKUP(E$2,SWAPLOOK,2,FALSE()),FALSE())</f>
        <v>2.524</v>
      </c>
      <c r="F816" s="40"/>
      <c r="G816" s="40"/>
      <c r="H816" s="40" t="n">
        <v>2.524</v>
      </c>
      <c r="I816" s="40" t="n">
        <v>2.61525</v>
      </c>
      <c r="J816" s="40" t="n">
        <v>2.314</v>
      </c>
      <c r="K816" s="40" t="n">
        <v>2.2315</v>
      </c>
      <c r="L816" s="40" t="n">
        <v>2.214</v>
      </c>
      <c r="M816" s="40" t="n">
        <v>2.3715</v>
      </c>
      <c r="N816" s="40" t="n">
        <v>2.46525</v>
      </c>
      <c r="O816" s="40" t="n">
        <v>2.5165</v>
      </c>
      <c r="P816" s="40" t="n">
        <v>2.379</v>
      </c>
      <c r="Q816" s="40" t="n">
        <v>2.694</v>
      </c>
      <c r="R816" s="40" t="n">
        <v>3.0715</v>
      </c>
      <c r="S816" s="40" t="n">
        <v>2.359</v>
      </c>
      <c r="T816" s="40" t="n">
        <v>2.404</v>
      </c>
      <c r="V816" s="41" t="n">
        <f aca="false">I816-$H816</f>
        <v>0.0912500000000001</v>
      </c>
      <c r="W816" s="41" t="n">
        <f aca="false">J816-$H816</f>
        <v>-0.21</v>
      </c>
      <c r="X816" s="41" t="n">
        <f aca="false">K816-$H816</f>
        <v>-0.2925</v>
      </c>
      <c r="Y816" s="41" t="n">
        <f aca="false">L816-$H816</f>
        <v>-0.31</v>
      </c>
      <c r="Z816" s="41" t="n">
        <f aca="false">M816-$H816</f>
        <v>-0.1525</v>
      </c>
      <c r="AA816" s="41" t="n">
        <f aca="false">N816-$H816</f>
        <v>-0.0587499999999999</v>
      </c>
      <c r="AB816" s="41" t="n">
        <f aca="false">O816-$H816</f>
        <v>-0.00749999999999984</v>
      </c>
      <c r="AC816" s="41" t="n">
        <f aca="false">P816-$H816</f>
        <v>-0.145</v>
      </c>
      <c r="AD816" s="41" t="n">
        <f aca="false">Q816-$H816</f>
        <v>0.17</v>
      </c>
      <c r="AE816" s="41" t="n">
        <f aca="false">R816-$H816</f>
        <v>0.5475</v>
      </c>
      <c r="AF816" s="41" t="n">
        <f aca="false">S816-$H816</f>
        <v>-0.165</v>
      </c>
      <c r="AG816" s="41" t="n">
        <f aca="false">T816-$H816</f>
        <v>-0.12</v>
      </c>
    </row>
    <row r="817" customFormat="false" ht="12.75" hidden="false" customHeight="false" outlineLevel="0" collapsed="false">
      <c r="A817" s="39" t="n">
        <v>36480</v>
      </c>
      <c r="B817" s="40" t="s">
        <v>191</v>
      </c>
      <c r="C817" s="40" t="n">
        <f aca="false">IF(SWAPFIXED="FIXED",D817,D817-E817)</f>
        <v>-0.00499999999999989</v>
      </c>
      <c r="D817" s="40" t="n">
        <f aca="false">VLOOKUP($A817,SWAPLOOK,HLOOKUP(D$2,SWAPLOOK,2,FALSE()),FALSE())</f>
        <v>2.446</v>
      </c>
      <c r="E817" s="40" t="n">
        <f aca="false">VLOOKUP($A817,SWAPLOOK,HLOOKUP(E$2,SWAPLOOK,2,FALSE()),FALSE())</f>
        <v>2.451</v>
      </c>
      <c r="F817" s="40"/>
      <c r="G817" s="40"/>
      <c r="H817" s="40" t="n">
        <v>2.451</v>
      </c>
      <c r="I817" s="40" t="n">
        <v>2.526</v>
      </c>
      <c r="J817" s="40" t="n">
        <v>2.231</v>
      </c>
      <c r="K817" s="40" t="n">
        <v>2.1685</v>
      </c>
      <c r="L817" s="40" t="n">
        <v>2.156</v>
      </c>
      <c r="M817" s="40" t="n">
        <v>2.2985</v>
      </c>
      <c r="N817" s="40" t="n">
        <v>2.39475</v>
      </c>
      <c r="O817" s="40" t="n">
        <v>2.446</v>
      </c>
      <c r="P817" s="40" t="n">
        <v>2.2635</v>
      </c>
      <c r="Q817" s="40" t="n">
        <v>2.611</v>
      </c>
      <c r="R817" s="40" t="n">
        <v>2.991</v>
      </c>
      <c r="S817" s="40" t="n">
        <v>2.291</v>
      </c>
      <c r="T817" s="40" t="n">
        <v>2.326</v>
      </c>
      <c r="V817" s="41" t="n">
        <f aca="false">I817-$H817</f>
        <v>0.0750000000000002</v>
      </c>
      <c r="W817" s="41" t="n">
        <f aca="false">J817-$H817</f>
        <v>-0.22</v>
      </c>
      <c r="X817" s="41" t="n">
        <f aca="false">K817-$H817</f>
        <v>-0.2825</v>
      </c>
      <c r="Y817" s="41" t="n">
        <f aca="false">L817-$H817</f>
        <v>-0.295</v>
      </c>
      <c r="Z817" s="41" t="n">
        <f aca="false">M817-$H817</f>
        <v>-0.1525</v>
      </c>
      <c r="AA817" s="41" t="n">
        <f aca="false">N817-$H817</f>
        <v>-0.0562499999999999</v>
      </c>
      <c r="AB817" s="41" t="n">
        <f aca="false">O817-$H817</f>
        <v>-0.00499999999999989</v>
      </c>
      <c r="AC817" s="41" t="n">
        <f aca="false">P817-$H817</f>
        <v>-0.1875</v>
      </c>
      <c r="AD817" s="41" t="n">
        <f aca="false">Q817-$H817</f>
        <v>0.16</v>
      </c>
      <c r="AE817" s="41" t="n">
        <f aca="false">R817-$H817</f>
        <v>0.54</v>
      </c>
      <c r="AF817" s="41" t="n">
        <f aca="false">S817-$H817</f>
        <v>-0.16</v>
      </c>
      <c r="AG817" s="41" t="n">
        <f aca="false">T817-$H817</f>
        <v>-0.125</v>
      </c>
    </row>
    <row r="818" customFormat="false" ht="12.75" hidden="false" customHeight="false" outlineLevel="0" collapsed="false">
      <c r="A818" s="39" t="n">
        <v>36481</v>
      </c>
      <c r="B818" s="40" t="s">
        <v>191</v>
      </c>
      <c r="C818" s="40" t="n">
        <f aca="false">IF(SWAPFIXED="FIXED",D818,D818-E818)</f>
        <v>0.00499999999999989</v>
      </c>
      <c r="D818" s="40" t="n">
        <f aca="false">VLOOKUP($A818,SWAPLOOK,HLOOKUP(D$2,SWAPLOOK,2,FALSE()),FALSE())</f>
        <v>2.461</v>
      </c>
      <c r="E818" s="40" t="n">
        <f aca="false">VLOOKUP($A818,SWAPLOOK,HLOOKUP(E$2,SWAPLOOK,2,FALSE()),FALSE())</f>
        <v>2.456</v>
      </c>
      <c r="F818" s="40"/>
      <c r="G818" s="40"/>
      <c r="H818" s="40" t="n">
        <v>2.456</v>
      </c>
      <c r="I818" s="40" t="n">
        <v>2.52225</v>
      </c>
      <c r="J818" s="40" t="n">
        <v>2.236</v>
      </c>
      <c r="K818" s="40" t="n">
        <v>2.186</v>
      </c>
      <c r="L818" s="40" t="n">
        <v>2.1785</v>
      </c>
      <c r="M818" s="40" t="n">
        <v>2.3035</v>
      </c>
      <c r="N818" s="40" t="n">
        <v>2.4035</v>
      </c>
      <c r="O818" s="40" t="n">
        <v>2.461</v>
      </c>
      <c r="P818" s="40" t="n">
        <v>2.291</v>
      </c>
      <c r="Q818" s="40" t="n">
        <v>2.606</v>
      </c>
      <c r="R818" s="40" t="n">
        <v>2.9835</v>
      </c>
      <c r="S818" s="40" t="n">
        <v>2.301</v>
      </c>
      <c r="T818" s="40" t="n">
        <v>2.366</v>
      </c>
      <c r="V818" s="41" t="n">
        <f aca="false">I818-$H818</f>
        <v>0.0662500000000001</v>
      </c>
      <c r="W818" s="41" t="n">
        <f aca="false">J818-$H818</f>
        <v>-0.22</v>
      </c>
      <c r="X818" s="41" t="n">
        <f aca="false">K818-$H818</f>
        <v>-0.27</v>
      </c>
      <c r="Y818" s="41" t="n">
        <f aca="false">L818-$H818</f>
        <v>-0.2775</v>
      </c>
      <c r="Z818" s="41" t="n">
        <f aca="false">M818-$H818</f>
        <v>-0.1525</v>
      </c>
      <c r="AA818" s="41" t="n">
        <f aca="false">N818-$H818</f>
        <v>-0.0525000000000002</v>
      </c>
      <c r="AB818" s="41" t="n">
        <f aca="false">O818-$H818</f>
        <v>0.00499999999999989</v>
      </c>
      <c r="AC818" s="41" t="n">
        <f aca="false">P818-$H818</f>
        <v>-0.165</v>
      </c>
      <c r="AD818" s="41" t="n">
        <f aca="false">Q818-$H818</f>
        <v>0.15</v>
      </c>
      <c r="AE818" s="41" t="n">
        <f aca="false">R818-$H818</f>
        <v>0.5275</v>
      </c>
      <c r="AF818" s="41" t="n">
        <f aca="false">S818-$H818</f>
        <v>-0.155</v>
      </c>
      <c r="AG818" s="41" t="n">
        <f aca="false">T818-$H818</f>
        <v>-0.0899999999999999</v>
      </c>
    </row>
    <row r="819" customFormat="false" ht="12.75" hidden="false" customHeight="false" outlineLevel="0" collapsed="false">
      <c r="A819" s="39" t="n">
        <v>36482</v>
      </c>
      <c r="B819" s="40" t="s">
        <v>191</v>
      </c>
      <c r="C819" s="40" t="n">
        <f aca="false">IF(SWAPFIXED="FIXED",D819,D819-E819)</f>
        <v>0.0249999999999999</v>
      </c>
      <c r="D819" s="40" t="n">
        <f aca="false">VLOOKUP($A819,SWAPLOOK,HLOOKUP(D$2,SWAPLOOK,2,FALSE()),FALSE())</f>
        <v>2.521</v>
      </c>
      <c r="E819" s="40" t="n">
        <f aca="false">VLOOKUP($A819,SWAPLOOK,HLOOKUP(E$2,SWAPLOOK,2,FALSE()),FALSE())</f>
        <v>2.496</v>
      </c>
      <c r="F819" s="40"/>
      <c r="G819" s="40"/>
      <c r="H819" s="40" t="n">
        <v>2.496</v>
      </c>
      <c r="I819" s="40" t="n">
        <v>2.556</v>
      </c>
      <c r="J819" s="40" t="n">
        <v>2.301</v>
      </c>
      <c r="K819" s="40" t="n">
        <v>2.246</v>
      </c>
      <c r="L819" s="40" t="n">
        <v>2.246</v>
      </c>
      <c r="M819" s="40" t="n">
        <v>2.346</v>
      </c>
      <c r="N819" s="40" t="n">
        <v>2.4435</v>
      </c>
      <c r="O819" s="40" t="n">
        <v>2.521</v>
      </c>
      <c r="P819" s="40" t="n">
        <v>2.396</v>
      </c>
      <c r="Q819" s="40" t="n">
        <v>2.646</v>
      </c>
      <c r="R819" s="40" t="n">
        <v>3.016</v>
      </c>
      <c r="S819" s="40" t="n">
        <v>2.341</v>
      </c>
      <c r="T819" s="40" t="n">
        <v>2.426</v>
      </c>
      <c r="V819" s="41" t="n">
        <f aca="false">I819-$H819</f>
        <v>0.0600000000000001</v>
      </c>
      <c r="W819" s="41" t="n">
        <f aca="false">J819-$H819</f>
        <v>-0.195</v>
      </c>
      <c r="X819" s="41" t="n">
        <f aca="false">K819-$H819</f>
        <v>-0.25</v>
      </c>
      <c r="Y819" s="41" t="n">
        <f aca="false">L819-$H819</f>
        <v>-0.25</v>
      </c>
      <c r="Z819" s="41" t="n">
        <f aca="false">M819-$H819</f>
        <v>-0.15</v>
      </c>
      <c r="AA819" s="41" t="n">
        <f aca="false">N819-$H819</f>
        <v>-0.0525000000000002</v>
      </c>
      <c r="AB819" s="41" t="n">
        <f aca="false">O819-$H819</f>
        <v>0.0249999999999999</v>
      </c>
      <c r="AC819" s="41" t="n">
        <f aca="false">P819-$H819</f>
        <v>-0.1</v>
      </c>
      <c r="AD819" s="41" t="n">
        <f aca="false">Q819-$H819</f>
        <v>0.15</v>
      </c>
      <c r="AE819" s="41" t="n">
        <f aca="false">R819-$H819</f>
        <v>0.52</v>
      </c>
      <c r="AF819" s="41" t="n">
        <f aca="false">S819-$H819</f>
        <v>-0.155</v>
      </c>
      <c r="AG819" s="41" t="n">
        <f aca="false">T819-$H819</f>
        <v>-0.0699999999999998</v>
      </c>
    </row>
    <row r="820" customFormat="false" ht="12.75" hidden="false" customHeight="false" outlineLevel="0" collapsed="false">
      <c r="A820" s="39" t="n">
        <v>36483</v>
      </c>
      <c r="B820" s="40" t="s">
        <v>191</v>
      </c>
      <c r="C820" s="40" t="n">
        <f aca="false">IF(SWAPFIXED="FIXED",D820,D820-E820)</f>
        <v>0.065</v>
      </c>
      <c r="D820" s="40" t="n">
        <f aca="false">VLOOKUP($A820,SWAPLOOK,HLOOKUP(D$2,SWAPLOOK,2,FALSE()),FALSE())</f>
        <v>2.499</v>
      </c>
      <c r="E820" s="40" t="n">
        <f aca="false">VLOOKUP($A820,SWAPLOOK,HLOOKUP(E$2,SWAPLOOK,2,FALSE()),FALSE())</f>
        <v>2.434</v>
      </c>
      <c r="F820" s="40"/>
      <c r="G820" s="40"/>
      <c r="H820" s="40" t="n">
        <v>2.434</v>
      </c>
      <c r="I820" s="40" t="n">
        <v>2.489</v>
      </c>
      <c r="J820" s="40" t="n">
        <v>2.264</v>
      </c>
      <c r="K820" s="40" t="n">
        <v>2.234</v>
      </c>
      <c r="L820" s="40" t="n">
        <v>2.2415</v>
      </c>
      <c r="M820" s="40" t="n">
        <v>2.304</v>
      </c>
      <c r="N820" s="40" t="n">
        <v>2.384</v>
      </c>
      <c r="O820" s="40" t="n">
        <v>2.499</v>
      </c>
      <c r="P820" s="40" t="n">
        <v>2.349</v>
      </c>
      <c r="Q820" s="40" t="n">
        <v>2.5615</v>
      </c>
      <c r="R820" s="40" t="n">
        <v>2.919</v>
      </c>
      <c r="S820" s="40" t="n">
        <v>2.2915</v>
      </c>
      <c r="T820" s="40" t="n">
        <v>2.414</v>
      </c>
      <c r="V820" s="41" t="n">
        <f aca="false">I820-$H820</f>
        <v>0.0550000000000002</v>
      </c>
      <c r="W820" s="41" t="n">
        <f aca="false">J820-$H820</f>
        <v>-0.17</v>
      </c>
      <c r="X820" s="41" t="n">
        <f aca="false">K820-$H820</f>
        <v>-0.2</v>
      </c>
      <c r="Y820" s="41" t="n">
        <f aca="false">L820-$H820</f>
        <v>-0.1925</v>
      </c>
      <c r="Z820" s="41" t="n">
        <f aca="false">M820-$H820</f>
        <v>-0.13</v>
      </c>
      <c r="AA820" s="41" t="n">
        <f aca="false">N820-$H820</f>
        <v>-0.0499999999999998</v>
      </c>
      <c r="AB820" s="41" t="n">
        <f aca="false">O820-$H820</f>
        <v>0.065</v>
      </c>
      <c r="AC820" s="41" t="n">
        <f aca="false">P820-$H820</f>
        <v>-0.085</v>
      </c>
      <c r="AD820" s="41" t="n">
        <f aca="false">Q820-$H820</f>
        <v>0.1275</v>
      </c>
      <c r="AE820" s="41" t="n">
        <f aca="false">R820-$H820</f>
        <v>0.485</v>
      </c>
      <c r="AF820" s="41" t="n">
        <f aca="false">S820-$H820</f>
        <v>-0.1425</v>
      </c>
      <c r="AG820" s="41" t="n">
        <f aca="false">T820-$H820</f>
        <v>-0.02</v>
      </c>
    </row>
    <row r="821" customFormat="false" ht="12.75" hidden="false" customHeight="false" outlineLevel="0" collapsed="false">
      <c r="A821" s="39" t="n">
        <v>36486</v>
      </c>
      <c r="B821" s="40" t="s">
        <v>191</v>
      </c>
      <c r="C821" s="40" t="n">
        <f aca="false">IF(SWAPFIXED="FIXED",D821,D821-E821)</f>
        <v>0.14</v>
      </c>
      <c r="D821" s="40" t="n">
        <f aca="false">VLOOKUP($A821,SWAPLOOK,HLOOKUP(D$2,SWAPLOOK,2,FALSE()),FALSE())</f>
        <v>2.337</v>
      </c>
      <c r="E821" s="40" t="n">
        <f aca="false">VLOOKUP($A821,SWAPLOOK,HLOOKUP(E$2,SWAPLOOK,2,FALSE()),FALSE())</f>
        <v>2.197</v>
      </c>
      <c r="F821" s="40"/>
      <c r="G821" s="40"/>
      <c r="H821" s="40" t="n">
        <v>2.197</v>
      </c>
      <c r="I821" s="40" t="n">
        <v>2.237</v>
      </c>
      <c r="J821" s="40" t="n">
        <v>2.067</v>
      </c>
      <c r="K821" s="40" t="n">
        <v>2.067</v>
      </c>
      <c r="L821" s="40" t="n">
        <v>2.0695</v>
      </c>
      <c r="M821" s="40" t="n">
        <v>2.082</v>
      </c>
      <c r="N821" s="40" t="n">
        <v>2.14825</v>
      </c>
      <c r="O821" s="40" t="n">
        <v>2.337</v>
      </c>
      <c r="P821" s="40" t="n">
        <v>2.222</v>
      </c>
      <c r="Q821" s="40" t="n">
        <v>2.3095</v>
      </c>
      <c r="R821" s="40" t="n">
        <v>2.6545</v>
      </c>
      <c r="S821" s="40" t="n">
        <v>2.082</v>
      </c>
      <c r="T821" s="40" t="n">
        <v>2.272</v>
      </c>
      <c r="V821" s="41" t="n">
        <f aca="false">I821-$H821</f>
        <v>0.04</v>
      </c>
      <c r="W821" s="41" t="n">
        <f aca="false">J821-$H821</f>
        <v>-0.13</v>
      </c>
      <c r="X821" s="41" t="n">
        <f aca="false">K821-$H821</f>
        <v>-0.13</v>
      </c>
      <c r="Y821" s="41" t="n">
        <f aca="false">L821-$H821</f>
        <v>-0.1275</v>
      </c>
      <c r="Z821" s="41" t="n">
        <f aca="false">M821-$H821</f>
        <v>-0.115</v>
      </c>
      <c r="AA821" s="41" t="n">
        <f aca="false">N821-$H821</f>
        <v>-0.0487500000000001</v>
      </c>
      <c r="AB821" s="41" t="n">
        <f aca="false">O821-$H821</f>
        <v>0.14</v>
      </c>
      <c r="AC821" s="41" t="n">
        <f aca="false">P821-$H821</f>
        <v>0.0249999999999999</v>
      </c>
      <c r="AD821" s="41" t="n">
        <f aca="false">Q821-$H821</f>
        <v>0.1125</v>
      </c>
      <c r="AE821" s="41" t="n">
        <f aca="false">R821-$H821</f>
        <v>0.4575</v>
      </c>
      <c r="AF821" s="41" t="n">
        <f aca="false">S821-$H821</f>
        <v>-0.115</v>
      </c>
      <c r="AG821" s="41" t="n">
        <f aca="false">T821-$H821</f>
        <v>0.0750000000000002</v>
      </c>
    </row>
    <row r="822" customFormat="false" ht="12.75" hidden="false" customHeight="false" outlineLevel="0" collapsed="false">
      <c r="A822" s="39" t="n">
        <v>36487</v>
      </c>
      <c r="B822" s="40" t="s">
        <v>191</v>
      </c>
      <c r="C822" s="40" t="n">
        <f aca="false">IF(SWAPFIXED="FIXED",D822,D822-E822)</f>
        <v>0.1625</v>
      </c>
      <c r="D822" s="40" t="n">
        <f aca="false">VLOOKUP($A822,SWAPLOOK,HLOOKUP(D$2,SWAPLOOK,2,FALSE()),FALSE())</f>
        <v>2.3515</v>
      </c>
      <c r="E822" s="40" t="n">
        <f aca="false">VLOOKUP($A822,SWAPLOOK,HLOOKUP(E$2,SWAPLOOK,2,FALSE()),FALSE())</f>
        <v>2.189</v>
      </c>
      <c r="F822" s="40"/>
      <c r="G822" s="40"/>
      <c r="H822" s="40" t="n">
        <v>2.189</v>
      </c>
      <c r="I822" s="40" t="n">
        <v>2.2215</v>
      </c>
      <c r="J822" s="40" t="n">
        <v>2.0815</v>
      </c>
      <c r="K822" s="40" t="n">
        <v>2.0665</v>
      </c>
      <c r="L822" s="40" t="n">
        <v>2.084</v>
      </c>
      <c r="M822" s="40" t="n">
        <v>2.0715</v>
      </c>
      <c r="N822" s="40" t="n">
        <v>2.15275</v>
      </c>
      <c r="O822" s="40" t="n">
        <v>2.3515</v>
      </c>
      <c r="P822" s="40" t="n">
        <v>2.254</v>
      </c>
      <c r="Q822" s="40" t="n">
        <v>2.29775</v>
      </c>
      <c r="R822" s="40" t="n">
        <v>2.6565</v>
      </c>
      <c r="S822" s="40" t="n">
        <v>2.0815</v>
      </c>
      <c r="T822" s="40" t="n">
        <v>2.304</v>
      </c>
      <c r="V822" s="41" t="n">
        <f aca="false">I822-$H822</f>
        <v>0.0325000000000002</v>
      </c>
      <c r="W822" s="41" t="n">
        <f aca="false">J822-$H822</f>
        <v>-0.1075</v>
      </c>
      <c r="X822" s="41" t="n">
        <f aca="false">K822-$H822</f>
        <v>-0.1225</v>
      </c>
      <c r="Y822" s="41" t="n">
        <f aca="false">L822-$H822</f>
        <v>-0.105</v>
      </c>
      <c r="Z822" s="41" t="n">
        <f aca="false">M822-$H822</f>
        <v>-0.1175</v>
      </c>
      <c r="AA822" s="41" t="n">
        <f aca="false">N822-$H822</f>
        <v>-0.0362499999999999</v>
      </c>
      <c r="AB822" s="41" t="n">
        <f aca="false">O822-$H822</f>
        <v>0.1625</v>
      </c>
      <c r="AC822" s="41" t="n">
        <f aca="false">P822-$H822</f>
        <v>0.065</v>
      </c>
      <c r="AD822" s="41" t="n">
        <f aca="false">Q822-$H822</f>
        <v>0.10875</v>
      </c>
      <c r="AE822" s="41" t="n">
        <f aca="false">R822-$H822</f>
        <v>0.4675</v>
      </c>
      <c r="AF822" s="41" t="n">
        <f aca="false">S822-$H822</f>
        <v>-0.1075</v>
      </c>
      <c r="AG822" s="41" t="n">
        <f aca="false">T822-$H822</f>
        <v>0.115</v>
      </c>
    </row>
    <row r="823" customFormat="false" ht="12.75" hidden="false" customHeight="false" outlineLevel="0" collapsed="false">
      <c r="A823" s="39" t="n">
        <v>36488</v>
      </c>
      <c r="B823" s="40" t="s">
        <v>191</v>
      </c>
      <c r="C823" s="40" t="n">
        <f aca="false">IF(SWAPFIXED="FIXED",D823,D823-E823)</f>
        <v>0.2</v>
      </c>
      <c r="D823" s="40" t="n">
        <f aca="false">VLOOKUP($A823,SWAPLOOK,HLOOKUP(D$2,SWAPLOOK,2,FALSE()),FALSE())</f>
        <v>2.32</v>
      </c>
      <c r="E823" s="40" t="n">
        <f aca="false">VLOOKUP($A823,SWAPLOOK,HLOOKUP(E$2,SWAPLOOK,2,FALSE()),FALSE())</f>
        <v>2.12</v>
      </c>
      <c r="F823" s="40"/>
      <c r="G823" s="40" t="n">
        <v>1</v>
      </c>
      <c r="H823" s="40" t="n">
        <v>2.12</v>
      </c>
      <c r="I823" s="40" t="n">
        <v>2.19</v>
      </c>
      <c r="J823" s="40" t="n">
        <v>2.06</v>
      </c>
      <c r="K823" s="40" t="n">
        <v>2.07</v>
      </c>
      <c r="L823" s="40" t="n">
        <v>2.07</v>
      </c>
      <c r="M823" s="40" t="n">
        <v>2.07</v>
      </c>
      <c r="N823" s="40" t="n">
        <v>2.1</v>
      </c>
      <c r="O823" s="40" t="n">
        <v>2.32</v>
      </c>
      <c r="P823" s="40" t="n">
        <v>2.23</v>
      </c>
      <c r="Q823" s="40" t="n">
        <v>2.25</v>
      </c>
      <c r="R823" s="40" t="n">
        <v>2.61</v>
      </c>
      <c r="S823" s="40" t="n">
        <v>2.06</v>
      </c>
      <c r="T823" s="40" t="n">
        <v>2.27</v>
      </c>
      <c r="V823" s="41" t="n">
        <f aca="false">I823-$H823</f>
        <v>0.0699999999999998</v>
      </c>
      <c r="W823" s="41" t="n">
        <f aca="false">J823-$H823</f>
        <v>-0.0600000000000001</v>
      </c>
      <c r="X823" s="41" t="n">
        <f aca="false">K823-$H823</f>
        <v>-0.0500000000000003</v>
      </c>
      <c r="Y823" s="41" t="n">
        <f aca="false">L823-$H823</f>
        <v>-0.0500000000000003</v>
      </c>
      <c r="Z823" s="41" t="n">
        <f aca="false">M823-$H823</f>
        <v>-0.0500000000000003</v>
      </c>
      <c r="AA823" s="41" t="n">
        <f aca="false">N823-$H823</f>
        <v>-0.02</v>
      </c>
      <c r="AB823" s="41" t="n">
        <f aca="false">O823-$H823</f>
        <v>0.2</v>
      </c>
      <c r="AC823" s="41" t="n">
        <f aca="false">P823-$H823</f>
        <v>0.11</v>
      </c>
      <c r="AD823" s="41" t="n">
        <f aca="false">Q823-$H823</f>
        <v>0.13</v>
      </c>
      <c r="AE823" s="41" t="n">
        <f aca="false">R823-$H823</f>
        <v>0.49</v>
      </c>
      <c r="AF823" s="41" t="n">
        <f aca="false">S823-$H823</f>
        <v>-0.0600000000000001</v>
      </c>
      <c r="AG823" s="41" t="n">
        <f aca="false">T823-$H823</f>
        <v>0.15</v>
      </c>
    </row>
    <row r="824" customFormat="false" ht="12.75" hidden="false" customHeight="false" outlineLevel="0" collapsed="false">
      <c r="A824" s="39" t="n">
        <v>36493</v>
      </c>
      <c r="B824" s="40" t="s">
        <v>192</v>
      </c>
      <c r="C824" s="40" t="n">
        <f aca="false">IF(SWAPFIXED="FIXED",D824,D824-E824)</f>
        <v>0.065</v>
      </c>
      <c r="D824" s="40" t="n">
        <f aca="false">VLOOKUP($A824,SWAPLOOK,HLOOKUP(D$2,SWAPLOOK,2,FALSE()),FALSE())</f>
        <v>2.417</v>
      </c>
      <c r="E824" s="40" t="n">
        <f aca="false">VLOOKUP($A824,SWAPLOOK,HLOOKUP(E$2,SWAPLOOK,2,FALSE()),FALSE())</f>
        <v>2.352</v>
      </c>
      <c r="F824" s="40"/>
      <c r="G824" s="40"/>
      <c r="H824" s="40" t="n">
        <v>2.352</v>
      </c>
      <c r="I824" s="40" t="n">
        <v>2.417</v>
      </c>
      <c r="J824" s="40" t="n">
        <v>2.2095</v>
      </c>
      <c r="K824" s="40" t="n">
        <v>2.177</v>
      </c>
      <c r="L824" s="40" t="n">
        <v>2.1795</v>
      </c>
      <c r="M824" s="40" t="n">
        <v>2.232</v>
      </c>
      <c r="N824" s="40" t="n">
        <v>2.30575</v>
      </c>
      <c r="O824" s="40" t="n">
        <v>2.417</v>
      </c>
      <c r="P824" s="40" t="n">
        <v>2.452</v>
      </c>
      <c r="Q824" s="40" t="n">
        <v>2.507</v>
      </c>
      <c r="R824" s="40" t="n">
        <v>2.932</v>
      </c>
      <c r="S824" s="40" t="n">
        <v>2.2195</v>
      </c>
      <c r="T824" s="40" t="n">
        <v>2.407</v>
      </c>
      <c r="V824" s="41" t="n">
        <f aca="false">I824-$H824</f>
        <v>0.065</v>
      </c>
      <c r="W824" s="41" t="n">
        <f aca="false">J824-$H824</f>
        <v>-0.1425</v>
      </c>
      <c r="X824" s="41" t="n">
        <f aca="false">K824-$H824</f>
        <v>-0.175</v>
      </c>
      <c r="Y824" s="41" t="n">
        <f aca="false">L824-$H824</f>
        <v>-0.1725</v>
      </c>
      <c r="Z824" s="41" t="n">
        <f aca="false">M824-$H824</f>
        <v>-0.12</v>
      </c>
      <c r="AA824" s="41" t="n">
        <f aca="false">N824-$H824</f>
        <v>-0.0462500000000001</v>
      </c>
      <c r="AB824" s="41" t="n">
        <f aca="false">O824-$H824</f>
        <v>0.065</v>
      </c>
      <c r="AC824" s="41" t="n">
        <f aca="false">P824-$H824</f>
        <v>0.1</v>
      </c>
      <c r="AD824" s="41" t="n">
        <f aca="false">Q824-$H824</f>
        <v>0.155</v>
      </c>
      <c r="AE824" s="41" t="n">
        <f aca="false">R824-$H824</f>
        <v>0.58</v>
      </c>
      <c r="AF824" s="41" t="n">
        <f aca="false">S824-$H824</f>
        <v>-0.1325</v>
      </c>
      <c r="AG824" s="41" t="n">
        <f aca="false">T824-$H824</f>
        <v>0.0550000000000002</v>
      </c>
    </row>
    <row r="825" customFormat="false" ht="12.75" hidden="false" customHeight="false" outlineLevel="0" collapsed="false">
      <c r="A825" s="39" t="n">
        <v>36494</v>
      </c>
      <c r="B825" s="40" t="s">
        <v>192</v>
      </c>
      <c r="C825" s="40" t="n">
        <f aca="false">IF(SWAPFIXED="FIXED",D825,D825-E825)</f>
        <v>0.14</v>
      </c>
      <c r="D825" s="40" t="n">
        <f aca="false">VLOOKUP($A825,SWAPLOOK,HLOOKUP(D$2,SWAPLOOK,2,FALSE()),FALSE())</f>
        <v>2.444</v>
      </c>
      <c r="E825" s="40" t="n">
        <f aca="false">VLOOKUP($A825,SWAPLOOK,HLOOKUP(E$2,SWAPLOOK,2,FALSE()),FALSE())</f>
        <v>2.304</v>
      </c>
      <c r="F825" s="40"/>
      <c r="G825" s="40"/>
      <c r="H825" s="40" t="n">
        <v>2.304</v>
      </c>
      <c r="I825" s="40" t="n">
        <v>2.369</v>
      </c>
      <c r="J825" s="40" t="n">
        <v>2.1615</v>
      </c>
      <c r="K825" s="40" t="n">
        <v>2.174</v>
      </c>
      <c r="L825" s="40" t="n">
        <v>2.1765</v>
      </c>
      <c r="M825" s="40" t="n">
        <v>2.18275</v>
      </c>
      <c r="N825" s="40" t="n">
        <v>2.25775</v>
      </c>
      <c r="O825" s="40" t="n">
        <v>2.444</v>
      </c>
      <c r="P825" s="40" t="n">
        <v>2.329</v>
      </c>
      <c r="Q825" s="40" t="n">
        <v>2.459</v>
      </c>
      <c r="R825" s="40" t="n">
        <v>2.884</v>
      </c>
      <c r="S825" s="40" t="n">
        <v>2.169</v>
      </c>
      <c r="T825" s="40" t="n">
        <v>2.379</v>
      </c>
      <c r="V825" s="41" t="n">
        <f aca="false">I825-$H825</f>
        <v>0.065</v>
      </c>
      <c r="W825" s="41" t="n">
        <f aca="false">J825-$H825</f>
        <v>-0.1425</v>
      </c>
      <c r="X825" s="41" t="n">
        <f aca="false">K825-$H825</f>
        <v>-0.13</v>
      </c>
      <c r="Y825" s="41" t="n">
        <f aca="false">L825-$H825</f>
        <v>-0.1275</v>
      </c>
      <c r="Z825" s="41" t="n">
        <f aca="false">M825-$H825</f>
        <v>-0.12125</v>
      </c>
      <c r="AA825" s="41" t="n">
        <f aca="false">N825-$H825</f>
        <v>-0.0462500000000001</v>
      </c>
      <c r="AB825" s="41" t="n">
        <f aca="false">O825-$H825</f>
        <v>0.14</v>
      </c>
      <c r="AC825" s="41" t="n">
        <f aca="false">P825-$H825</f>
        <v>0.0249999999999999</v>
      </c>
      <c r="AD825" s="41" t="n">
        <f aca="false">Q825-$H825</f>
        <v>0.155</v>
      </c>
      <c r="AE825" s="41" t="n">
        <f aca="false">R825-$H825</f>
        <v>0.58</v>
      </c>
      <c r="AF825" s="41" t="n">
        <f aca="false">S825-$H825</f>
        <v>-0.135</v>
      </c>
      <c r="AG825" s="41" t="n">
        <f aca="false">T825-$H825</f>
        <v>0.0750000000000002</v>
      </c>
    </row>
    <row r="826" customFormat="false" ht="12.75" hidden="false" customHeight="false" outlineLevel="0" collapsed="false">
      <c r="A826" s="39" t="n">
        <v>36495</v>
      </c>
      <c r="B826" s="40" t="s">
        <v>192</v>
      </c>
      <c r="C826" s="40" t="n">
        <f aca="false">IF(SWAPFIXED="FIXED",D826,D826-E826)</f>
        <v>0.0299999999999998</v>
      </c>
      <c r="D826" s="40" t="n">
        <f aca="false">VLOOKUP($A826,SWAPLOOK,HLOOKUP(D$2,SWAPLOOK,2,FALSE()),FALSE())</f>
        <v>2.423</v>
      </c>
      <c r="E826" s="40" t="n">
        <f aca="false">VLOOKUP($A826,SWAPLOOK,HLOOKUP(E$2,SWAPLOOK,2,FALSE()),FALSE())</f>
        <v>2.393</v>
      </c>
      <c r="F826" s="40"/>
      <c r="G826" s="40"/>
      <c r="H826" s="40" t="n">
        <v>2.393</v>
      </c>
      <c r="I826" s="40" t="n">
        <v>2.46425</v>
      </c>
      <c r="J826" s="40" t="n">
        <v>2.233</v>
      </c>
      <c r="K826" s="40" t="n">
        <v>2.2105</v>
      </c>
      <c r="L826" s="40" t="n">
        <v>2.2205</v>
      </c>
      <c r="M826" s="40" t="n">
        <v>2.2705</v>
      </c>
      <c r="N826" s="40" t="n">
        <v>2.3505</v>
      </c>
      <c r="O826" s="40" t="n">
        <v>2.423</v>
      </c>
      <c r="P826" s="40" t="n">
        <v>2.408</v>
      </c>
      <c r="Q826" s="40" t="n">
        <v>2.5705</v>
      </c>
      <c r="R826" s="40" t="n">
        <v>3.1655</v>
      </c>
      <c r="S826" s="40" t="n">
        <v>2.263</v>
      </c>
      <c r="T826" s="40" t="n">
        <v>2.418</v>
      </c>
      <c r="V826" s="41" t="n">
        <f aca="false">I826-$H826</f>
        <v>0.07125</v>
      </c>
      <c r="W826" s="41" t="n">
        <f aca="false">J826-$H826</f>
        <v>-0.16</v>
      </c>
      <c r="X826" s="41" t="n">
        <f aca="false">K826-$H826</f>
        <v>-0.1825</v>
      </c>
      <c r="Y826" s="41" t="n">
        <f aca="false">L826-$H826</f>
        <v>-0.1725</v>
      </c>
      <c r="Z826" s="41" t="n">
        <f aca="false">M826-$H826</f>
        <v>-0.1225</v>
      </c>
      <c r="AA826" s="41" t="n">
        <f aca="false">N826-$H826</f>
        <v>-0.0425</v>
      </c>
      <c r="AB826" s="41" t="n">
        <f aca="false">O826-$H826</f>
        <v>0.0299999999999998</v>
      </c>
      <c r="AC826" s="41" t="n">
        <f aca="false">P826-$H826</f>
        <v>0.0150000000000001</v>
      </c>
      <c r="AD826" s="41" t="n">
        <f aca="false">Q826-$H826</f>
        <v>0.1775</v>
      </c>
      <c r="AE826" s="41" t="n">
        <f aca="false">R826-$H826</f>
        <v>0.7725</v>
      </c>
      <c r="AF826" s="41" t="n">
        <f aca="false">S826-$H826</f>
        <v>-0.13</v>
      </c>
      <c r="AG826" s="41" t="n">
        <f aca="false">T826-$H826</f>
        <v>0.0249999999999999</v>
      </c>
    </row>
    <row r="827" customFormat="false" ht="12.75" hidden="false" customHeight="false" outlineLevel="0" collapsed="false">
      <c r="A827" s="39" t="n">
        <v>36496</v>
      </c>
      <c r="B827" s="40" t="s">
        <v>192</v>
      </c>
      <c r="C827" s="40" t="n">
        <f aca="false">IF(SWAPFIXED="FIXED",D827,D827-E827)</f>
        <v>-0.02</v>
      </c>
      <c r="D827" s="40" t="n">
        <f aca="false">VLOOKUP($A827,SWAPLOOK,HLOOKUP(D$2,SWAPLOOK,2,FALSE()),FALSE())</f>
        <v>2.441</v>
      </c>
      <c r="E827" s="40" t="n">
        <f aca="false">VLOOKUP($A827,SWAPLOOK,HLOOKUP(E$2,SWAPLOOK,2,FALSE()),FALSE())</f>
        <v>2.461</v>
      </c>
      <c r="F827" s="40"/>
      <c r="G827" s="40"/>
      <c r="H827" s="40" t="n">
        <v>2.461</v>
      </c>
      <c r="I827" s="40" t="n">
        <v>2.531</v>
      </c>
      <c r="J827" s="40" t="n">
        <v>2.296</v>
      </c>
      <c r="K827" s="40" t="n">
        <v>2.2485</v>
      </c>
      <c r="L827" s="40" t="n">
        <v>2.251</v>
      </c>
      <c r="M827" s="40" t="n">
        <v>2.3385</v>
      </c>
      <c r="N827" s="40" t="n">
        <v>2.4185</v>
      </c>
      <c r="O827" s="40" t="n">
        <v>2.441</v>
      </c>
      <c r="P827" s="40" t="n">
        <v>2.476</v>
      </c>
      <c r="Q827" s="40" t="n">
        <v>2.626</v>
      </c>
      <c r="R827" s="40" t="n">
        <v>3.241</v>
      </c>
      <c r="S827" s="40" t="n">
        <v>2.331</v>
      </c>
      <c r="T827" s="40" t="n">
        <v>2.441</v>
      </c>
      <c r="V827" s="41" t="n">
        <f aca="false">I827-$H827</f>
        <v>0.0699999999999998</v>
      </c>
      <c r="W827" s="41" t="n">
        <f aca="false">J827-$H827</f>
        <v>-0.165</v>
      </c>
      <c r="X827" s="41" t="n">
        <f aca="false">K827-$H827</f>
        <v>-0.2125</v>
      </c>
      <c r="Y827" s="41" t="n">
        <f aca="false">L827-$H827</f>
        <v>-0.21</v>
      </c>
      <c r="Z827" s="41" t="n">
        <f aca="false">M827-$H827</f>
        <v>-0.1225</v>
      </c>
      <c r="AA827" s="41" t="n">
        <f aca="false">N827-$H827</f>
        <v>-0.0425</v>
      </c>
      <c r="AB827" s="41" t="n">
        <f aca="false">O827-$H827</f>
        <v>-0.02</v>
      </c>
      <c r="AC827" s="41" t="n">
        <f aca="false">P827-$H827</f>
        <v>0.0150000000000001</v>
      </c>
      <c r="AD827" s="41" t="n">
        <f aca="false">Q827-$H827</f>
        <v>0.165</v>
      </c>
      <c r="AE827" s="41" t="n">
        <f aca="false">R827-$H827</f>
        <v>0.78</v>
      </c>
      <c r="AF827" s="41" t="n">
        <f aca="false">S827-$H827</f>
        <v>-0.13</v>
      </c>
      <c r="AG827" s="41" t="n">
        <f aca="false">T827-$H827</f>
        <v>-0.02</v>
      </c>
    </row>
    <row r="828" customFormat="false" ht="12.75" hidden="false" customHeight="false" outlineLevel="0" collapsed="false">
      <c r="A828" s="39" t="n">
        <v>36497</v>
      </c>
      <c r="B828" s="40" t="s">
        <v>192</v>
      </c>
      <c r="C828" s="40" t="n">
        <f aca="false">IF(SWAPFIXED="FIXED",D828,D828-E828)</f>
        <v>0.0550000000000002</v>
      </c>
      <c r="D828" s="40" t="n">
        <f aca="false">VLOOKUP($A828,SWAPLOOK,HLOOKUP(D$2,SWAPLOOK,2,FALSE()),FALSE())</f>
        <v>2.386</v>
      </c>
      <c r="E828" s="40" t="n">
        <f aca="false">VLOOKUP($A828,SWAPLOOK,HLOOKUP(E$2,SWAPLOOK,2,FALSE()),FALSE())</f>
        <v>2.331</v>
      </c>
      <c r="F828" s="40"/>
      <c r="G828" s="40"/>
      <c r="H828" s="40" t="n">
        <v>2.331</v>
      </c>
      <c r="I828" s="40" t="n">
        <v>2.3935</v>
      </c>
      <c r="J828" s="40" t="n">
        <v>2.176</v>
      </c>
      <c r="K828" s="40" t="n">
        <v>2.161</v>
      </c>
      <c r="L828" s="40" t="n">
        <v>2.161</v>
      </c>
      <c r="M828" s="40" t="n">
        <v>2.211</v>
      </c>
      <c r="N828" s="40" t="n">
        <v>2.2885</v>
      </c>
      <c r="O828" s="40" t="n">
        <v>2.386</v>
      </c>
      <c r="P828" s="40" t="n">
        <v>2.396</v>
      </c>
      <c r="Q828" s="40" t="n">
        <v>2.491</v>
      </c>
      <c r="R828" s="40" t="n">
        <v>3.031</v>
      </c>
      <c r="S828" s="40" t="n">
        <v>2.201</v>
      </c>
      <c r="T828" s="40" t="n">
        <v>2.336</v>
      </c>
      <c r="V828" s="41" t="n">
        <f aca="false">I828-$H828</f>
        <v>0.0625</v>
      </c>
      <c r="W828" s="41" t="n">
        <f aca="false">J828-$H828</f>
        <v>-0.155</v>
      </c>
      <c r="X828" s="41" t="n">
        <f aca="false">K828-$H828</f>
        <v>-0.17</v>
      </c>
      <c r="Y828" s="41" t="n">
        <f aca="false">L828-$H828</f>
        <v>-0.17</v>
      </c>
      <c r="Z828" s="41" t="n">
        <f aca="false">M828-$H828</f>
        <v>-0.12</v>
      </c>
      <c r="AA828" s="41" t="n">
        <f aca="false">N828-$H828</f>
        <v>-0.0425</v>
      </c>
      <c r="AB828" s="41" t="n">
        <f aca="false">O828-$H828</f>
        <v>0.0550000000000002</v>
      </c>
      <c r="AC828" s="41" t="n">
        <f aca="false">P828-$H828</f>
        <v>0.065</v>
      </c>
      <c r="AD828" s="41" t="n">
        <f aca="false">Q828-$H828</f>
        <v>0.16</v>
      </c>
      <c r="AE828" s="41" t="n">
        <f aca="false">R828-$H828</f>
        <v>0.7</v>
      </c>
      <c r="AF828" s="41" t="n">
        <f aca="false">S828-$H828</f>
        <v>-0.13</v>
      </c>
      <c r="AG828" s="41" t="n">
        <f aca="false">T828-$H828</f>
        <v>0.00499999999999989</v>
      </c>
    </row>
    <row r="829" customFormat="false" ht="12.75" hidden="false" customHeight="false" outlineLevel="0" collapsed="false">
      <c r="A829" s="39" t="n">
        <v>36500</v>
      </c>
      <c r="B829" s="40" t="s">
        <v>192</v>
      </c>
      <c r="C829" s="40" t="n">
        <f aca="false">IF(SWAPFIXED="FIXED",D829,D829-E829)</f>
        <v>0.105</v>
      </c>
      <c r="D829" s="40" t="n">
        <f aca="false">VLOOKUP($A829,SWAPLOOK,HLOOKUP(D$2,SWAPLOOK,2,FALSE()),FALSE())</f>
        <v>2.329</v>
      </c>
      <c r="E829" s="40" t="n">
        <f aca="false">VLOOKUP($A829,SWAPLOOK,HLOOKUP(E$2,SWAPLOOK,2,FALSE()),FALSE())</f>
        <v>2.224</v>
      </c>
      <c r="F829" s="40"/>
      <c r="G829" s="40"/>
      <c r="H829" s="40" t="n">
        <v>2.224</v>
      </c>
      <c r="I829" s="40" t="n">
        <v>2.269</v>
      </c>
      <c r="J829" s="40" t="n">
        <v>2.1265</v>
      </c>
      <c r="K829" s="40" t="n">
        <v>2.1215</v>
      </c>
      <c r="L829" s="40" t="n">
        <v>2.124</v>
      </c>
      <c r="M829" s="40" t="n">
        <v>2.119</v>
      </c>
      <c r="N829" s="40" t="n">
        <v>2.194</v>
      </c>
      <c r="O829" s="40" t="n">
        <v>2.329</v>
      </c>
      <c r="P829" s="40" t="n">
        <v>2.364</v>
      </c>
      <c r="Q829" s="40" t="n">
        <v>2.369</v>
      </c>
      <c r="R829" s="40" t="n">
        <v>2.824</v>
      </c>
      <c r="S829" s="40" t="n">
        <v>2.1115</v>
      </c>
      <c r="T829" s="40" t="n">
        <v>2.269</v>
      </c>
      <c r="V829" s="41" t="n">
        <f aca="false">I829-$H829</f>
        <v>0.0449999999999999</v>
      </c>
      <c r="W829" s="41" t="n">
        <f aca="false">J829-$H829</f>
        <v>-0.0975000000000001</v>
      </c>
      <c r="X829" s="41" t="n">
        <f aca="false">K829-$H829</f>
        <v>-0.1025</v>
      </c>
      <c r="Y829" s="41" t="n">
        <f aca="false">L829-$H829</f>
        <v>-0.1</v>
      </c>
      <c r="Z829" s="41" t="n">
        <f aca="false">M829-$H829</f>
        <v>-0.105</v>
      </c>
      <c r="AA829" s="41" t="n">
        <f aca="false">N829-$H829</f>
        <v>-0.0299999999999998</v>
      </c>
      <c r="AB829" s="41" t="n">
        <f aca="false">O829-$H829</f>
        <v>0.105</v>
      </c>
      <c r="AC829" s="41" t="n">
        <f aca="false">P829-$H829</f>
        <v>0.14</v>
      </c>
      <c r="AD829" s="41" t="n">
        <f aca="false">Q829-$H829</f>
        <v>0.145</v>
      </c>
      <c r="AE829" s="41" t="n">
        <f aca="false">R829-$H829</f>
        <v>0.6</v>
      </c>
      <c r="AF829" s="41" t="n">
        <f aca="false">S829-$H829</f>
        <v>-0.1125</v>
      </c>
      <c r="AG829" s="41" t="n">
        <f aca="false">T829-$H829</f>
        <v>0.0449999999999999</v>
      </c>
    </row>
    <row r="830" customFormat="false" ht="12.75" hidden="false" customHeight="false" outlineLevel="0" collapsed="false">
      <c r="A830" s="39" t="n">
        <v>36501</v>
      </c>
      <c r="B830" s="40" t="s">
        <v>192</v>
      </c>
      <c r="C830" s="40" t="n">
        <f aca="false">IF(SWAPFIXED="FIXED",D830,D830-E830)</f>
        <v>0.0924999999999998</v>
      </c>
      <c r="D830" s="40" t="n">
        <f aca="false">VLOOKUP($A830,SWAPLOOK,HLOOKUP(D$2,SWAPLOOK,2,FALSE()),FALSE())</f>
        <v>2.3635</v>
      </c>
      <c r="E830" s="40" t="n">
        <f aca="false">VLOOKUP($A830,SWAPLOOK,HLOOKUP(E$2,SWAPLOOK,2,FALSE()),FALSE())</f>
        <v>2.271</v>
      </c>
      <c r="F830" s="40"/>
      <c r="G830" s="40"/>
      <c r="H830" s="40" t="n">
        <v>2.271</v>
      </c>
      <c r="I830" s="40" t="n">
        <v>2.311</v>
      </c>
      <c r="J830" s="40" t="n">
        <v>2.1735</v>
      </c>
      <c r="K830" s="40" t="n">
        <v>2.161</v>
      </c>
      <c r="L830" s="40" t="n">
        <v>2.1635</v>
      </c>
      <c r="M830" s="40" t="n">
        <v>2.171</v>
      </c>
      <c r="N830" s="40" t="n">
        <v>2.246</v>
      </c>
      <c r="O830" s="40" t="n">
        <v>2.3635</v>
      </c>
      <c r="P830" s="40" t="n">
        <v>2.461</v>
      </c>
      <c r="Q830" s="40" t="n">
        <v>2.4185</v>
      </c>
      <c r="R830" s="40" t="n">
        <v>2.836</v>
      </c>
      <c r="S830" s="40" t="n">
        <v>2.1585</v>
      </c>
      <c r="T830" s="40" t="n">
        <v>2.336</v>
      </c>
      <c r="V830" s="41" t="n">
        <f aca="false">I830-$H830</f>
        <v>0.04</v>
      </c>
      <c r="W830" s="41" t="n">
        <f aca="false">J830-$H830</f>
        <v>-0.0975000000000001</v>
      </c>
      <c r="X830" s="41" t="n">
        <f aca="false">K830-$H830</f>
        <v>-0.11</v>
      </c>
      <c r="Y830" s="41" t="n">
        <f aca="false">L830-$H830</f>
        <v>-0.1075</v>
      </c>
      <c r="Z830" s="41" t="n">
        <f aca="false">M830-$H830</f>
        <v>-0.1</v>
      </c>
      <c r="AA830" s="41" t="n">
        <f aca="false">N830-$H830</f>
        <v>-0.0249999999999999</v>
      </c>
      <c r="AB830" s="41" t="n">
        <f aca="false">O830-$H830</f>
        <v>0.0924999999999998</v>
      </c>
      <c r="AC830" s="41" t="n">
        <f aca="false">P830-$H830</f>
        <v>0.19</v>
      </c>
      <c r="AD830" s="41" t="n">
        <f aca="false">Q830-$H830</f>
        <v>0.1475</v>
      </c>
      <c r="AE830" s="41" t="n">
        <f aca="false">R830-$H830</f>
        <v>0.565</v>
      </c>
      <c r="AF830" s="41" t="n">
        <f aca="false">S830-$H830</f>
        <v>-0.1125</v>
      </c>
      <c r="AG830" s="41" t="n">
        <f aca="false">T830-$H830</f>
        <v>0.065</v>
      </c>
    </row>
    <row r="831" customFormat="false" ht="12.75" hidden="false" customHeight="false" outlineLevel="0" collapsed="false">
      <c r="A831" s="39" t="n">
        <v>36502</v>
      </c>
      <c r="B831" s="40" t="s">
        <v>192</v>
      </c>
      <c r="C831" s="40" t="n">
        <f aca="false">IF(SWAPFIXED="FIXED",D831,D831-E831)</f>
        <v>0.11</v>
      </c>
      <c r="D831" s="40" t="n">
        <f aca="false">VLOOKUP($A831,SWAPLOOK,HLOOKUP(D$2,SWAPLOOK,2,FALSE()),FALSE())</f>
        <v>2.398</v>
      </c>
      <c r="E831" s="40" t="n">
        <f aca="false">VLOOKUP($A831,SWAPLOOK,HLOOKUP(E$2,SWAPLOOK,2,FALSE()),FALSE())</f>
        <v>2.288</v>
      </c>
      <c r="F831" s="40"/>
      <c r="G831" s="40"/>
      <c r="H831" s="40" t="n">
        <v>2.288</v>
      </c>
      <c r="I831" s="40" t="n">
        <v>2.3305</v>
      </c>
      <c r="J831" s="40" t="n">
        <v>2.1905</v>
      </c>
      <c r="K831" s="40" t="n">
        <v>2.193</v>
      </c>
      <c r="L831" s="40" t="n">
        <v>2.1955</v>
      </c>
      <c r="M831" s="40" t="n">
        <v>2.19175</v>
      </c>
      <c r="N831" s="40" t="n">
        <v>2.2655</v>
      </c>
      <c r="O831" s="40" t="n">
        <v>2.398</v>
      </c>
      <c r="P831" s="40" t="n">
        <v>2.4805</v>
      </c>
      <c r="Q831" s="40" t="n">
        <v>2.433</v>
      </c>
      <c r="R831" s="40" t="n">
        <v>2.8705</v>
      </c>
      <c r="S831" s="40" t="n">
        <v>2.1905</v>
      </c>
      <c r="T831" s="40" t="n">
        <v>2.3655</v>
      </c>
      <c r="V831" s="41" t="n">
        <f aca="false">I831-$H831</f>
        <v>0.0425</v>
      </c>
      <c r="W831" s="41" t="n">
        <f aca="false">J831-$H831</f>
        <v>-0.0975000000000001</v>
      </c>
      <c r="X831" s="41" t="n">
        <f aca="false">K831-$H831</f>
        <v>-0.0950000000000002</v>
      </c>
      <c r="Y831" s="41" t="n">
        <f aca="false">L831-$H831</f>
        <v>-0.0924999999999998</v>
      </c>
      <c r="Z831" s="41" t="n">
        <f aca="false">M831-$H831</f>
        <v>-0.09625</v>
      </c>
      <c r="AA831" s="41" t="n">
        <f aca="false">N831-$H831</f>
        <v>-0.0225</v>
      </c>
      <c r="AB831" s="41" t="n">
        <f aca="false">O831-$H831</f>
        <v>0.11</v>
      </c>
      <c r="AC831" s="41" t="n">
        <f aca="false">P831-$H831</f>
        <v>0.1925</v>
      </c>
      <c r="AD831" s="41" t="n">
        <f aca="false">Q831-$H831</f>
        <v>0.145</v>
      </c>
      <c r="AE831" s="41" t="n">
        <f aca="false">R831-$H831</f>
        <v>0.5825</v>
      </c>
      <c r="AF831" s="41" t="n">
        <f aca="false">S831-$H831</f>
        <v>-0.0975000000000001</v>
      </c>
      <c r="AG831" s="41" t="n">
        <f aca="false">T831-$H831</f>
        <v>0.0775000000000001</v>
      </c>
    </row>
    <row r="832" customFormat="false" ht="12.75" hidden="false" customHeight="false" outlineLevel="0" collapsed="false">
      <c r="A832" s="39" t="n">
        <v>36503</v>
      </c>
      <c r="B832" s="40" t="s">
        <v>192</v>
      </c>
      <c r="C832" s="40" t="n">
        <f aca="false">IF(SWAPFIXED="FIXED",D832,D832-E832)</f>
        <v>0.125</v>
      </c>
      <c r="D832" s="40" t="n">
        <f aca="false">VLOOKUP($A832,SWAPLOOK,HLOOKUP(D$2,SWAPLOOK,2,FALSE()),FALSE())</f>
        <v>2.413</v>
      </c>
      <c r="E832" s="40" t="n">
        <f aca="false">VLOOKUP($A832,SWAPLOOK,HLOOKUP(E$2,SWAPLOOK,2,FALSE()),FALSE())</f>
        <v>2.288</v>
      </c>
      <c r="F832" s="40"/>
      <c r="G832" s="40"/>
      <c r="H832" s="40" t="n">
        <v>2.288</v>
      </c>
      <c r="I832" s="40" t="n">
        <v>2.3405</v>
      </c>
      <c r="J832" s="40" t="n">
        <v>2.2005</v>
      </c>
      <c r="K832" s="40" t="n">
        <v>2.203</v>
      </c>
      <c r="L832" s="40" t="n">
        <v>2.208</v>
      </c>
      <c r="M832" s="40" t="n">
        <v>2.1955</v>
      </c>
      <c r="N832" s="40" t="n">
        <v>2.2705</v>
      </c>
      <c r="O832" s="40" t="n">
        <v>2.413</v>
      </c>
      <c r="P832" s="40" t="n">
        <v>2.508</v>
      </c>
      <c r="Q832" s="40" t="n">
        <v>2.428</v>
      </c>
      <c r="R832" s="40" t="n">
        <v>2.868</v>
      </c>
      <c r="S832" s="40" t="n">
        <v>2.1905</v>
      </c>
      <c r="T832" s="40" t="n">
        <v>2.383</v>
      </c>
      <c r="V832" s="41" t="n">
        <f aca="false">I832-$H832</f>
        <v>0.0525000000000002</v>
      </c>
      <c r="W832" s="41" t="n">
        <f aca="false">J832-$H832</f>
        <v>-0.0874999999999999</v>
      </c>
      <c r="X832" s="41" t="n">
        <f aca="false">K832-$H832</f>
        <v>-0.085</v>
      </c>
      <c r="Y832" s="41" t="n">
        <f aca="false">L832-$H832</f>
        <v>-0.0800000000000001</v>
      </c>
      <c r="Z832" s="41" t="n">
        <f aca="false">M832-$H832</f>
        <v>-0.0924999999999998</v>
      </c>
      <c r="AA832" s="41" t="n">
        <f aca="false">N832-$H832</f>
        <v>-0.0175000000000001</v>
      </c>
      <c r="AB832" s="41" t="n">
        <f aca="false">O832-$H832</f>
        <v>0.125</v>
      </c>
      <c r="AC832" s="41" t="n">
        <f aca="false">P832-$H832</f>
        <v>0.22</v>
      </c>
      <c r="AD832" s="41" t="n">
        <f aca="false">Q832-$H832</f>
        <v>0.14</v>
      </c>
      <c r="AE832" s="41" t="n">
        <f aca="false">R832-$H832</f>
        <v>0.58</v>
      </c>
      <c r="AF832" s="41" t="n">
        <f aca="false">S832-$H832</f>
        <v>-0.0975000000000001</v>
      </c>
      <c r="AG832" s="41" t="n">
        <f aca="false">T832-$H832</f>
        <v>0.0950000000000002</v>
      </c>
    </row>
    <row r="833" customFormat="false" ht="12.75" hidden="false" customHeight="false" outlineLevel="0" collapsed="false">
      <c r="A833" s="39" t="n">
        <v>36504</v>
      </c>
      <c r="B833" s="40" t="s">
        <v>192</v>
      </c>
      <c r="C833" s="40" t="n">
        <f aca="false">IF(SWAPFIXED="FIXED",D833,D833-E833)</f>
        <v>0.0874999999999999</v>
      </c>
      <c r="D833" s="40" t="n">
        <f aca="false">VLOOKUP($A833,SWAPLOOK,HLOOKUP(D$2,SWAPLOOK,2,FALSE()),FALSE())</f>
        <v>2.5335</v>
      </c>
      <c r="E833" s="40" t="n">
        <f aca="false">VLOOKUP($A833,SWAPLOOK,HLOOKUP(E$2,SWAPLOOK,2,FALSE()),FALSE())</f>
        <v>2.446</v>
      </c>
      <c r="F833" s="40"/>
      <c r="G833" s="40"/>
      <c r="H833" s="40" t="n">
        <v>2.446</v>
      </c>
      <c r="I833" s="40" t="n">
        <v>2.501</v>
      </c>
      <c r="J833" s="40" t="n">
        <v>2.3185</v>
      </c>
      <c r="K833" s="40" t="n">
        <v>2.326</v>
      </c>
      <c r="L833" s="40" t="n">
        <v>2.326</v>
      </c>
      <c r="M833" s="40" t="n">
        <v>2.3485</v>
      </c>
      <c r="N833" s="40" t="n">
        <v>2.42225</v>
      </c>
      <c r="O833" s="40" t="n">
        <v>2.5335</v>
      </c>
      <c r="P833" s="40" t="n">
        <v>2.616</v>
      </c>
      <c r="Q833" s="40" t="n">
        <v>2.581</v>
      </c>
      <c r="R833" s="40" t="n">
        <v>3.086</v>
      </c>
      <c r="S833" s="40" t="n">
        <v>2.346</v>
      </c>
      <c r="T833" s="40" t="n">
        <v>2.511</v>
      </c>
      <c r="V833" s="41" t="n">
        <f aca="false">I833-$H833</f>
        <v>0.0550000000000002</v>
      </c>
      <c r="W833" s="41" t="n">
        <f aca="false">J833-$H833</f>
        <v>-0.1275</v>
      </c>
      <c r="X833" s="41" t="n">
        <f aca="false">K833-$H833</f>
        <v>-0.12</v>
      </c>
      <c r="Y833" s="41" t="n">
        <f aca="false">L833-$H833</f>
        <v>-0.12</v>
      </c>
      <c r="Z833" s="41" t="n">
        <f aca="false">M833-$H833</f>
        <v>-0.0975000000000001</v>
      </c>
      <c r="AA833" s="41" t="n">
        <f aca="false">N833-$H833</f>
        <v>-0.0237500000000002</v>
      </c>
      <c r="AB833" s="41" t="n">
        <f aca="false">O833-$H833</f>
        <v>0.0874999999999999</v>
      </c>
      <c r="AC833" s="41" t="n">
        <f aca="false">P833-$H833</f>
        <v>0.17</v>
      </c>
      <c r="AD833" s="41" t="n">
        <f aca="false">Q833-$H833</f>
        <v>0.135</v>
      </c>
      <c r="AE833" s="41" t="n">
        <f aca="false">R833-$H833</f>
        <v>0.64</v>
      </c>
      <c r="AF833" s="41" t="n">
        <f aca="false">S833-$H833</f>
        <v>-0.1</v>
      </c>
      <c r="AG833" s="41" t="n">
        <f aca="false">T833-$H833</f>
        <v>0.065</v>
      </c>
    </row>
    <row r="834" customFormat="false" ht="12.75" hidden="false" customHeight="false" outlineLevel="0" collapsed="false">
      <c r="A834" s="39" t="n">
        <v>36507</v>
      </c>
      <c r="B834" s="6" t="s">
        <v>192</v>
      </c>
      <c r="C834" s="40" t="n">
        <f aca="false">IF(SWAPFIXED="FIXED",D834,D834-E834)</f>
        <v>0.0625</v>
      </c>
      <c r="D834" s="40" t="n">
        <f aca="false">VLOOKUP($A834,SWAPLOOK,HLOOKUP(D$2,SWAPLOOK,2,FALSE()),FALSE())</f>
        <v>2.5715</v>
      </c>
      <c r="E834" s="40" t="n">
        <f aca="false">VLOOKUP($A834,SWAPLOOK,HLOOKUP(E$2,SWAPLOOK,2,FALSE()),FALSE())</f>
        <v>2.509</v>
      </c>
      <c r="F834" s="6"/>
      <c r="G834" s="40"/>
      <c r="H834" s="40" t="n">
        <v>2.509</v>
      </c>
      <c r="I834" s="40" t="n">
        <v>2.5665</v>
      </c>
      <c r="J834" s="40" t="n">
        <v>2.384</v>
      </c>
      <c r="K834" s="40" t="n">
        <v>2.3665</v>
      </c>
      <c r="L834" s="40" t="n">
        <v>2.379</v>
      </c>
      <c r="M834" s="40" t="n">
        <v>2.4115</v>
      </c>
      <c r="N834" s="40" t="n">
        <v>2.489</v>
      </c>
      <c r="O834" s="40" t="n">
        <v>2.5715</v>
      </c>
      <c r="P834" s="40" t="n">
        <v>2.634</v>
      </c>
      <c r="Q834" s="40" t="n">
        <v>2.649</v>
      </c>
      <c r="R834" s="40" t="n">
        <v>3.149</v>
      </c>
      <c r="S834" s="40" t="n">
        <v>2.4165</v>
      </c>
      <c r="T834" s="40" t="n">
        <v>2.534</v>
      </c>
      <c r="V834" s="41" t="n">
        <f aca="false">I834-$H834</f>
        <v>0.0575000000000001</v>
      </c>
      <c r="W834" s="41" t="n">
        <f aca="false">J834-$H834</f>
        <v>-0.125</v>
      </c>
      <c r="X834" s="41" t="n">
        <f aca="false">K834-$H834</f>
        <v>-0.1425</v>
      </c>
      <c r="Y834" s="41" t="n">
        <f aca="false">L834-$H834</f>
        <v>-0.13</v>
      </c>
      <c r="Z834" s="41" t="n">
        <f aca="false">M834-$H834</f>
        <v>-0.0975000000000001</v>
      </c>
      <c r="AA834" s="41" t="n">
        <f aca="false">N834-$H834</f>
        <v>-0.02</v>
      </c>
      <c r="AB834" s="41" t="n">
        <f aca="false">O834-$H834</f>
        <v>0.0625</v>
      </c>
      <c r="AC834" s="41" t="n">
        <f aca="false">P834-$H834</f>
        <v>0.125</v>
      </c>
      <c r="AD834" s="41" t="n">
        <f aca="false">Q834-$H834</f>
        <v>0.14</v>
      </c>
      <c r="AE834" s="41" t="n">
        <f aca="false">R834-$H834</f>
        <v>0.64</v>
      </c>
      <c r="AF834" s="41" t="n">
        <f aca="false">S834-$H834</f>
        <v>-0.0924999999999998</v>
      </c>
      <c r="AG834" s="41" t="n">
        <f aca="false">T834-$H834</f>
        <v>0.0249999999999999</v>
      </c>
    </row>
    <row r="835" customFormat="false" ht="12.75" hidden="false" customHeight="false" outlineLevel="0" collapsed="false">
      <c r="A835" s="39" t="n">
        <v>36508</v>
      </c>
      <c r="B835" s="6" t="s">
        <v>192</v>
      </c>
      <c r="C835" s="40" t="n">
        <f aca="false">IF(SWAPFIXED="FIXED",D835,D835-E835)</f>
        <v>0.0525000000000002</v>
      </c>
      <c r="D835" s="40" t="n">
        <f aca="false">VLOOKUP($A835,SWAPLOOK,HLOOKUP(D$2,SWAPLOOK,2,FALSE()),FALSE())</f>
        <v>2.6375</v>
      </c>
      <c r="E835" s="40" t="n">
        <f aca="false">VLOOKUP($A835,SWAPLOOK,HLOOKUP(E$2,SWAPLOOK,2,FALSE()),FALSE())</f>
        <v>2.585</v>
      </c>
      <c r="F835" s="6"/>
      <c r="G835" s="40"/>
      <c r="H835" s="40" t="n">
        <v>2.585</v>
      </c>
      <c r="I835" s="40" t="n">
        <v>2.65875</v>
      </c>
      <c r="J835" s="40" t="n">
        <v>2.4425</v>
      </c>
      <c r="K835" s="40" t="n">
        <v>2.4225</v>
      </c>
      <c r="L835" s="40" t="n">
        <v>2.4275</v>
      </c>
      <c r="M835" s="40" t="n">
        <v>2.4875</v>
      </c>
      <c r="N835" s="40" t="n">
        <v>2.56</v>
      </c>
      <c r="O835" s="40" t="n">
        <v>2.6375</v>
      </c>
      <c r="P835" s="40" t="n">
        <v>2.675</v>
      </c>
      <c r="Q835" s="40" t="n">
        <v>2.73</v>
      </c>
      <c r="R835" s="40" t="n">
        <v>3.255</v>
      </c>
      <c r="S835" s="40" t="n">
        <v>2.4875</v>
      </c>
      <c r="T835" s="40" t="n">
        <v>2.5875</v>
      </c>
      <c r="V835" s="41" t="n">
        <f aca="false">I835-$H835</f>
        <v>0.07375</v>
      </c>
      <c r="W835" s="41" t="n">
        <f aca="false">J835-$H835</f>
        <v>-0.1425</v>
      </c>
      <c r="X835" s="41" t="n">
        <f aca="false">K835-$H835</f>
        <v>-0.1625</v>
      </c>
      <c r="Y835" s="41" t="n">
        <f aca="false">L835-$H835</f>
        <v>-0.1575</v>
      </c>
      <c r="Z835" s="41" t="n">
        <f aca="false">M835-$H835</f>
        <v>-0.0975000000000001</v>
      </c>
      <c r="AA835" s="41" t="n">
        <f aca="false">N835-$H835</f>
        <v>-0.0249999999999999</v>
      </c>
      <c r="AB835" s="41" t="n">
        <f aca="false">O835-$H835</f>
        <v>0.0525000000000002</v>
      </c>
      <c r="AC835" s="41" t="n">
        <f aca="false">P835-$H835</f>
        <v>0.0899999999999999</v>
      </c>
      <c r="AD835" s="41" t="n">
        <f aca="false">Q835-$H835</f>
        <v>0.145</v>
      </c>
      <c r="AE835" s="41" t="n">
        <f aca="false">R835-$H835</f>
        <v>0.67</v>
      </c>
      <c r="AF835" s="41" t="n">
        <f aca="false">S835-$H835</f>
        <v>-0.0975000000000001</v>
      </c>
      <c r="AG835" s="41" t="n">
        <f aca="false">T835-$H835</f>
        <v>0.00249999999999995</v>
      </c>
    </row>
    <row r="836" customFormat="false" ht="12.75" hidden="false" customHeight="false" outlineLevel="0" collapsed="false">
      <c r="A836" s="39" t="n">
        <v>36509</v>
      </c>
      <c r="B836" s="6" t="s">
        <v>192</v>
      </c>
      <c r="C836" s="40" t="n">
        <f aca="false">IF(SWAPFIXED="FIXED",D836,D836-E836)</f>
        <v>0.115</v>
      </c>
      <c r="D836" s="40" t="n">
        <f aca="false">VLOOKUP($A836,SWAPLOOK,HLOOKUP(D$2,SWAPLOOK,2,FALSE()),FALSE())</f>
        <v>2.601</v>
      </c>
      <c r="E836" s="40" t="n">
        <f aca="false">VLOOKUP($A836,SWAPLOOK,HLOOKUP(E$2,SWAPLOOK,2,FALSE()),FALSE())</f>
        <v>2.486</v>
      </c>
      <c r="F836" s="6"/>
      <c r="G836" s="40"/>
      <c r="H836" s="40" t="n">
        <v>2.486</v>
      </c>
      <c r="I836" s="40" t="n">
        <v>2.556</v>
      </c>
      <c r="J836" s="40" t="n">
        <v>2.3785</v>
      </c>
      <c r="K836" s="40" t="n">
        <v>2.381</v>
      </c>
      <c r="L836" s="40" t="n">
        <v>2.381</v>
      </c>
      <c r="M836" s="40" t="n">
        <v>2.391</v>
      </c>
      <c r="N836" s="40" t="n">
        <v>2.4635</v>
      </c>
      <c r="O836" s="40" t="n">
        <v>2.601</v>
      </c>
      <c r="P836" s="40" t="n">
        <v>2.706</v>
      </c>
      <c r="Q836" s="40" t="n">
        <v>2.621</v>
      </c>
      <c r="R836" s="40" t="n">
        <v>3.141</v>
      </c>
      <c r="S836" s="40" t="n">
        <v>2.391</v>
      </c>
      <c r="T836" s="40" t="n">
        <v>2.571</v>
      </c>
      <c r="V836" s="41" t="n">
        <f aca="false">I836-$H836</f>
        <v>0.0699999999999998</v>
      </c>
      <c r="W836" s="41" t="n">
        <f aca="false">J836-$H836</f>
        <v>-0.1075</v>
      </c>
      <c r="X836" s="41" t="n">
        <f aca="false">K836-$H836</f>
        <v>-0.105</v>
      </c>
      <c r="Y836" s="41" t="n">
        <f aca="false">L836-$H836</f>
        <v>-0.105</v>
      </c>
      <c r="Z836" s="41" t="n">
        <f aca="false">M836-$H836</f>
        <v>-0.0950000000000002</v>
      </c>
      <c r="AA836" s="41" t="n">
        <f aca="false">N836-$H836</f>
        <v>-0.0225</v>
      </c>
      <c r="AB836" s="41" t="n">
        <f aca="false">O836-$H836</f>
        <v>0.115</v>
      </c>
      <c r="AC836" s="41" t="n">
        <f aca="false">P836-$H836</f>
        <v>0.22</v>
      </c>
      <c r="AD836" s="41" t="n">
        <f aca="false">Q836-$H836</f>
        <v>0.135</v>
      </c>
      <c r="AE836" s="41" t="n">
        <f aca="false">R836-$H836</f>
        <v>0.655</v>
      </c>
      <c r="AF836" s="41" t="n">
        <f aca="false">S836-$H836</f>
        <v>-0.0950000000000002</v>
      </c>
      <c r="AG836" s="41" t="n">
        <f aca="false">T836-$H836</f>
        <v>0.085</v>
      </c>
    </row>
    <row r="837" customFormat="false" ht="12.75" hidden="false" customHeight="false" outlineLevel="0" collapsed="false">
      <c r="A837" s="39" t="n">
        <v>36510</v>
      </c>
      <c r="B837" s="6" t="s">
        <v>192</v>
      </c>
      <c r="C837" s="40" t="n">
        <f aca="false">IF(SWAPFIXED="FIXED",D837,D837-E837)</f>
        <v>0.0600000000000001</v>
      </c>
      <c r="D837" s="40" t="n">
        <f aca="false">VLOOKUP($A837,SWAPLOOK,HLOOKUP(D$2,SWAPLOOK,2,FALSE()),FALSE())</f>
        <v>2.696</v>
      </c>
      <c r="E837" s="40" t="n">
        <f aca="false">VLOOKUP($A837,SWAPLOOK,HLOOKUP(E$2,SWAPLOOK,2,FALSE()),FALSE())</f>
        <v>2.636</v>
      </c>
      <c r="F837" s="6"/>
      <c r="G837" s="40"/>
      <c r="H837" s="40" t="n">
        <v>2.636</v>
      </c>
      <c r="I837" s="40" t="n">
        <v>2.706</v>
      </c>
      <c r="J837" s="40" t="n">
        <v>2.501</v>
      </c>
      <c r="K837" s="40" t="n">
        <v>2.476</v>
      </c>
      <c r="L837" s="40" t="n">
        <v>2.486</v>
      </c>
      <c r="M837" s="40" t="n">
        <v>2.536</v>
      </c>
      <c r="N837" s="40" t="n">
        <v>2.60975</v>
      </c>
      <c r="O837" s="40" t="n">
        <v>2.696</v>
      </c>
      <c r="P837" s="40" t="n">
        <v>2.671</v>
      </c>
      <c r="Q837" s="40" t="n">
        <v>2.771</v>
      </c>
      <c r="R837" s="40" t="n">
        <v>3.311</v>
      </c>
      <c r="S837" s="40" t="n">
        <v>2.526</v>
      </c>
      <c r="T837" s="40" t="n">
        <v>2.646</v>
      </c>
      <c r="V837" s="41" t="n">
        <f aca="false">I837-$H837</f>
        <v>0.0699999999999998</v>
      </c>
      <c r="W837" s="41" t="n">
        <f aca="false">J837-$H837</f>
        <v>-0.135</v>
      </c>
      <c r="X837" s="41" t="n">
        <f aca="false">K837-$H837</f>
        <v>-0.16</v>
      </c>
      <c r="Y837" s="41" t="n">
        <f aca="false">L837-$H837</f>
        <v>-0.15</v>
      </c>
      <c r="Z837" s="41" t="n">
        <f aca="false">M837-$H837</f>
        <v>-0.1</v>
      </c>
      <c r="AA837" s="41" t="n">
        <f aca="false">N837-$H837</f>
        <v>-0.0262500000000001</v>
      </c>
      <c r="AB837" s="41" t="n">
        <f aca="false">O837-$H837</f>
        <v>0.0600000000000001</v>
      </c>
      <c r="AC837" s="41" t="n">
        <f aca="false">P837-$H837</f>
        <v>0.0350000000000001</v>
      </c>
      <c r="AD837" s="41" t="n">
        <f aca="false">Q837-$H837</f>
        <v>0.135</v>
      </c>
      <c r="AE837" s="41" t="n">
        <f aca="false">R837-$H837</f>
        <v>0.675</v>
      </c>
      <c r="AF837" s="41" t="n">
        <f aca="false">S837-$H837</f>
        <v>-0.11</v>
      </c>
      <c r="AG837" s="41" t="n">
        <f aca="false">T837-$H837</f>
        <v>0.00999999999999979</v>
      </c>
    </row>
    <row r="838" customFormat="false" ht="12.75" hidden="false" customHeight="false" outlineLevel="0" collapsed="false">
      <c r="A838" s="39" t="n">
        <v>36511</v>
      </c>
      <c r="B838" s="6" t="s">
        <v>192</v>
      </c>
      <c r="C838" s="40" t="n">
        <f aca="false">IF(SWAPFIXED="FIXED",D838,D838-E838)</f>
        <v>0.0425</v>
      </c>
      <c r="D838" s="40" t="n">
        <f aca="false">VLOOKUP($A838,SWAPLOOK,HLOOKUP(D$2,SWAPLOOK,2,FALSE()),FALSE())</f>
        <v>2.6975</v>
      </c>
      <c r="E838" s="40" t="n">
        <f aca="false">VLOOKUP($A838,SWAPLOOK,HLOOKUP(E$2,SWAPLOOK,2,FALSE()),FALSE())</f>
        <v>2.655</v>
      </c>
      <c r="F838" s="6"/>
      <c r="G838" s="40"/>
      <c r="H838" s="40" t="n">
        <v>2.655</v>
      </c>
      <c r="I838" s="40" t="n">
        <v>2.72875</v>
      </c>
      <c r="J838" s="40" t="n">
        <v>2.5175</v>
      </c>
      <c r="K838" s="40" t="n">
        <v>2.495</v>
      </c>
      <c r="L838" s="40" t="n">
        <v>2.495</v>
      </c>
      <c r="M838" s="40" t="n">
        <v>2.555</v>
      </c>
      <c r="N838" s="40" t="n">
        <v>2.6275</v>
      </c>
      <c r="O838" s="40" t="n">
        <v>2.6975</v>
      </c>
      <c r="P838" s="40" t="n">
        <v>2.685</v>
      </c>
      <c r="Q838" s="40" t="n">
        <v>2.79</v>
      </c>
      <c r="R838" s="40" t="n">
        <v>3.35</v>
      </c>
      <c r="S838" s="40" t="n">
        <v>2.55</v>
      </c>
      <c r="T838" s="40" t="n">
        <v>2.645</v>
      </c>
      <c r="V838" s="41" t="n">
        <f aca="false">I838-$H838</f>
        <v>0.07375</v>
      </c>
      <c r="W838" s="41" t="n">
        <f aca="false">J838-$H838</f>
        <v>-0.1375</v>
      </c>
      <c r="X838" s="41" t="n">
        <f aca="false">K838-$H838</f>
        <v>-0.16</v>
      </c>
      <c r="Y838" s="41" t="n">
        <f aca="false">L838-$H838</f>
        <v>-0.16</v>
      </c>
      <c r="Z838" s="41" t="n">
        <f aca="false">M838-$H838</f>
        <v>-0.0999999999999996</v>
      </c>
      <c r="AA838" s="41" t="n">
        <f aca="false">N838-$H838</f>
        <v>-0.0274999999999999</v>
      </c>
      <c r="AB838" s="41" t="n">
        <f aca="false">O838-$H838</f>
        <v>0.0425</v>
      </c>
      <c r="AC838" s="41" t="n">
        <f aca="false">P838-$H838</f>
        <v>0.0300000000000003</v>
      </c>
      <c r="AD838" s="41" t="n">
        <f aca="false">Q838-$H838</f>
        <v>0.135</v>
      </c>
      <c r="AE838" s="41" t="n">
        <f aca="false">R838-$H838</f>
        <v>0.695</v>
      </c>
      <c r="AF838" s="41" t="n">
        <f aca="false">S838-$H838</f>
        <v>-0.105</v>
      </c>
      <c r="AG838" s="41" t="n">
        <f aca="false">T838-$H838</f>
        <v>-0.00999999999999979</v>
      </c>
    </row>
    <row r="839" customFormat="false" ht="12.75" hidden="false" customHeight="false" outlineLevel="0" collapsed="false">
      <c r="A839" s="39" t="n">
        <v>36514</v>
      </c>
      <c r="B839" s="6" t="s">
        <v>192</v>
      </c>
      <c r="C839" s="40" t="n">
        <f aca="false">IF(SWAPFIXED="FIXED",D839,D839-E839)</f>
        <v>-0.02</v>
      </c>
      <c r="D839" s="40" t="n">
        <f aca="false">VLOOKUP($A839,SWAPLOOK,HLOOKUP(D$2,SWAPLOOK,2,FALSE()),FALSE())</f>
        <v>2.609</v>
      </c>
      <c r="E839" s="40" t="n">
        <f aca="false">VLOOKUP($A839,SWAPLOOK,HLOOKUP(E$2,SWAPLOOK,2,FALSE()),FALSE())</f>
        <v>2.629</v>
      </c>
      <c r="F839" s="6"/>
      <c r="G839" s="40"/>
      <c r="H839" s="40" t="n">
        <v>2.629</v>
      </c>
      <c r="I839" s="40" t="n">
        <v>2.71025</v>
      </c>
      <c r="J839" s="40" t="n">
        <v>2.469</v>
      </c>
      <c r="K839" s="40" t="n">
        <v>2.429</v>
      </c>
      <c r="L839" s="40" t="n">
        <v>2.434</v>
      </c>
      <c r="M839" s="40" t="n">
        <v>2.52275</v>
      </c>
      <c r="N839" s="40" t="n">
        <v>2.6015</v>
      </c>
      <c r="O839" s="40" t="n">
        <v>2.609</v>
      </c>
      <c r="P839" s="40" t="n">
        <v>2.539</v>
      </c>
      <c r="Q839" s="40" t="n">
        <v>2.769</v>
      </c>
      <c r="R839" s="40" t="n">
        <v>3.329</v>
      </c>
      <c r="S839" s="40" t="n">
        <v>2.524</v>
      </c>
      <c r="T839" s="40" t="n">
        <v>2.5465</v>
      </c>
      <c r="V839" s="41" t="n">
        <f aca="false">I839-$H839</f>
        <v>0.0812499999999998</v>
      </c>
      <c r="W839" s="41" t="n">
        <f aca="false">J839-$H839</f>
        <v>-0.16</v>
      </c>
      <c r="X839" s="41" t="n">
        <f aca="false">K839-$H839</f>
        <v>-0.2</v>
      </c>
      <c r="Y839" s="41" t="n">
        <f aca="false">L839-$H839</f>
        <v>-0.195</v>
      </c>
      <c r="Z839" s="41" t="n">
        <f aca="false">M839-$H839</f>
        <v>-0.10625</v>
      </c>
      <c r="AA839" s="41" t="n">
        <f aca="false">N839-$H839</f>
        <v>-0.0274999999999999</v>
      </c>
      <c r="AB839" s="41" t="n">
        <f aca="false">O839-$H839</f>
        <v>-0.02</v>
      </c>
      <c r="AC839" s="41" t="n">
        <f aca="false">P839-$H839</f>
        <v>-0.0899999999999999</v>
      </c>
      <c r="AD839" s="41" t="n">
        <f aca="false">Q839-$H839</f>
        <v>0.14</v>
      </c>
      <c r="AE839" s="41" t="n">
        <f aca="false">R839-$H839</f>
        <v>0.7</v>
      </c>
      <c r="AF839" s="41" t="n">
        <f aca="false">S839-$H839</f>
        <v>-0.105</v>
      </c>
      <c r="AG839" s="41" t="n">
        <f aca="false">T839-$H839</f>
        <v>-0.0825</v>
      </c>
    </row>
    <row r="840" customFormat="false" ht="12.75" hidden="false" customHeight="false" outlineLevel="0" collapsed="false">
      <c r="A840" s="39" t="n">
        <v>36515</v>
      </c>
      <c r="B840" s="6" t="s">
        <v>192</v>
      </c>
      <c r="C840" s="40" t="n">
        <f aca="false">IF(SWAPFIXED="FIXED",D840,D840-E840)</f>
        <v>0.115</v>
      </c>
      <c r="D840" s="40" t="n">
        <f aca="false">VLOOKUP($A840,SWAPLOOK,HLOOKUP(D$2,SWAPLOOK,2,FALSE()),FALSE())</f>
        <v>2.637</v>
      </c>
      <c r="E840" s="40" t="n">
        <f aca="false">VLOOKUP($A840,SWAPLOOK,HLOOKUP(E$2,SWAPLOOK,2,FALSE()),FALSE())</f>
        <v>2.522</v>
      </c>
      <c r="F840" s="6"/>
      <c r="G840" s="40"/>
      <c r="H840" s="40" t="n">
        <v>2.522</v>
      </c>
      <c r="I840" s="40" t="n">
        <v>2.592</v>
      </c>
      <c r="J840" s="40" t="n">
        <v>2.4145</v>
      </c>
      <c r="K840" s="40" t="n">
        <v>2.417</v>
      </c>
      <c r="L840" s="40" t="n">
        <v>2.417</v>
      </c>
      <c r="M840" s="40" t="n">
        <v>2.427</v>
      </c>
      <c r="N840" s="40" t="n">
        <v>2.4995</v>
      </c>
      <c r="O840" s="40" t="n">
        <v>2.637</v>
      </c>
      <c r="P840" s="40" t="n">
        <v>2.742</v>
      </c>
      <c r="Q840" s="40" t="n">
        <v>2.657</v>
      </c>
      <c r="R840" s="40" t="n">
        <v>3.177</v>
      </c>
      <c r="S840" s="40" t="n">
        <v>2.427</v>
      </c>
      <c r="T840" s="40" t="n">
        <v>2.607</v>
      </c>
      <c r="V840" s="41" t="n">
        <f aca="false">I840-$H840</f>
        <v>0.0699999999999998</v>
      </c>
      <c r="W840" s="41" t="n">
        <f aca="false">J840-$H840</f>
        <v>-0.1075</v>
      </c>
      <c r="X840" s="41" t="n">
        <f aca="false">K840-$H840</f>
        <v>-0.105</v>
      </c>
      <c r="Y840" s="41" t="n">
        <f aca="false">L840-$H840</f>
        <v>-0.105</v>
      </c>
      <c r="Z840" s="41" t="n">
        <f aca="false">M840-$H840</f>
        <v>-0.0950000000000002</v>
      </c>
      <c r="AA840" s="41" t="n">
        <f aca="false">N840-$H840</f>
        <v>-0.0225</v>
      </c>
      <c r="AB840" s="41" t="n">
        <f aca="false">O840-$H840</f>
        <v>0.115</v>
      </c>
      <c r="AC840" s="41" t="n">
        <f aca="false">P840-$H840</f>
        <v>0.22</v>
      </c>
      <c r="AD840" s="41" t="n">
        <f aca="false">Q840-$H840</f>
        <v>0.135</v>
      </c>
      <c r="AE840" s="41" t="n">
        <f aca="false">R840-$H840</f>
        <v>0.655</v>
      </c>
      <c r="AF840" s="41" t="n">
        <f aca="false">S840-$H840</f>
        <v>-0.0950000000000002</v>
      </c>
      <c r="AG840" s="41" t="n">
        <f aca="false">T840-$H840</f>
        <v>0.085</v>
      </c>
    </row>
    <row r="841" customFormat="false" ht="12.75" hidden="false" customHeight="false" outlineLevel="0" collapsed="false">
      <c r="A841" s="39" t="n">
        <v>36516</v>
      </c>
      <c r="B841" s="6" t="s">
        <v>192</v>
      </c>
      <c r="C841" s="40" t="n">
        <f aca="false">IF(SWAPFIXED="FIXED",D841,D841-E841)</f>
        <v>0.02</v>
      </c>
      <c r="D841" s="40" t="n">
        <f aca="false">VLOOKUP($A841,SWAPLOOK,HLOOKUP(D$2,SWAPLOOK,2,FALSE()),FALSE())</f>
        <v>2.464</v>
      </c>
      <c r="E841" s="40" t="n">
        <f aca="false">VLOOKUP($A841,SWAPLOOK,HLOOKUP(E$2,SWAPLOOK,2,FALSE()),FALSE())</f>
        <v>2.444</v>
      </c>
      <c r="F841" s="6"/>
      <c r="G841" s="40"/>
      <c r="H841" s="40" t="n">
        <v>2.444</v>
      </c>
      <c r="I841" s="40" t="n">
        <v>2.5215</v>
      </c>
      <c r="J841" s="40" t="n">
        <v>2.304</v>
      </c>
      <c r="K841" s="40" t="n">
        <v>2.279</v>
      </c>
      <c r="L841" s="40" t="n">
        <v>2.2765</v>
      </c>
      <c r="M841" s="40" t="n">
        <v>2.349</v>
      </c>
      <c r="N841" s="40" t="n">
        <v>2.424</v>
      </c>
      <c r="O841" s="40" t="n">
        <v>2.464</v>
      </c>
      <c r="P841" s="40" t="n">
        <v>2.384</v>
      </c>
      <c r="Q841" s="40" t="n">
        <v>2.584</v>
      </c>
      <c r="R841" s="40" t="n">
        <v>3.174</v>
      </c>
      <c r="S841" s="40" t="n">
        <v>2.3415</v>
      </c>
      <c r="T841" s="40" t="n">
        <v>2.414</v>
      </c>
      <c r="V841" s="41" t="n">
        <f aca="false">I841-$H841</f>
        <v>0.0775000000000001</v>
      </c>
      <c r="W841" s="41" t="n">
        <f aca="false">J841-$H841</f>
        <v>-0.14</v>
      </c>
      <c r="X841" s="41" t="n">
        <f aca="false">K841-$H841</f>
        <v>-0.165</v>
      </c>
      <c r="Y841" s="41" t="n">
        <f aca="false">L841-$H841</f>
        <v>-0.1675</v>
      </c>
      <c r="Z841" s="41" t="n">
        <f aca="false">M841-$H841</f>
        <v>-0.0950000000000002</v>
      </c>
      <c r="AA841" s="41" t="n">
        <f aca="false">N841-$H841</f>
        <v>-0.02</v>
      </c>
      <c r="AB841" s="41" t="n">
        <f aca="false">O841-$H841</f>
        <v>0.02</v>
      </c>
      <c r="AC841" s="41" t="n">
        <f aca="false">P841-$H841</f>
        <v>-0.0600000000000001</v>
      </c>
      <c r="AD841" s="41" t="n">
        <f aca="false">Q841-$H841</f>
        <v>0.14</v>
      </c>
      <c r="AE841" s="41" t="n">
        <f aca="false">R841-$H841</f>
        <v>0.73</v>
      </c>
      <c r="AF841" s="41" t="n">
        <f aca="false">S841-$H841</f>
        <v>-0.1025</v>
      </c>
      <c r="AG841" s="41" t="n">
        <f aca="false">T841-$H841</f>
        <v>-0.0299999999999998</v>
      </c>
    </row>
    <row r="842" customFormat="false" ht="12.75" hidden="false" customHeight="false" outlineLevel="0" collapsed="false">
      <c r="A842" s="39" t="n">
        <v>36517</v>
      </c>
      <c r="B842" s="6" t="s">
        <v>192</v>
      </c>
      <c r="C842" s="40" t="n">
        <f aca="false">IF(SWAPFIXED="FIXED",D842,D842-E842)</f>
        <v>0.00999999999999979</v>
      </c>
      <c r="D842" s="40" t="n">
        <f aca="false">VLOOKUP($A842,SWAPLOOK,HLOOKUP(D$2,SWAPLOOK,2,FALSE()),FALSE())</f>
        <v>2.409</v>
      </c>
      <c r="E842" s="40" t="n">
        <f aca="false">VLOOKUP($A842,SWAPLOOK,HLOOKUP(E$2,SWAPLOOK,2,FALSE()),FALSE())</f>
        <v>2.399</v>
      </c>
      <c r="F842" s="6"/>
      <c r="G842" s="40"/>
      <c r="H842" s="40" t="n">
        <v>2.399</v>
      </c>
      <c r="I842" s="40" t="n">
        <v>2.466</v>
      </c>
      <c r="J842" s="40" t="n">
        <v>2.2565</v>
      </c>
      <c r="K842" s="40" t="n">
        <v>2.2365</v>
      </c>
      <c r="L842" s="40" t="n">
        <v>2.2315</v>
      </c>
      <c r="M842" s="40" t="n">
        <v>2.3015</v>
      </c>
      <c r="N842" s="40" t="n">
        <v>2.37775</v>
      </c>
      <c r="O842" s="40" t="n">
        <v>2.409</v>
      </c>
      <c r="P842" s="40" t="n">
        <v>2.289</v>
      </c>
      <c r="Q842" s="40" t="n">
        <v>2.539</v>
      </c>
      <c r="R842" s="40" t="n">
        <v>3.1215</v>
      </c>
      <c r="S842" s="40" t="n">
        <v>2.294</v>
      </c>
      <c r="T842" s="40" t="n">
        <v>2.369</v>
      </c>
      <c r="V842" s="41" t="n">
        <f aca="false">I842-$H842</f>
        <v>0.0670000000000002</v>
      </c>
      <c r="W842" s="41" t="n">
        <f aca="false">J842-$H842</f>
        <v>-0.1425</v>
      </c>
      <c r="X842" s="41" t="n">
        <f aca="false">K842-$H842</f>
        <v>-0.1625</v>
      </c>
      <c r="Y842" s="41" t="n">
        <f aca="false">L842-$H842</f>
        <v>-0.1675</v>
      </c>
      <c r="Z842" s="41" t="n">
        <f aca="false">M842-$H842</f>
        <v>-0.0975000000000001</v>
      </c>
      <c r="AA842" s="41" t="n">
        <f aca="false">N842-$H842</f>
        <v>-0.0212500000000002</v>
      </c>
      <c r="AB842" s="41" t="n">
        <f aca="false">O842-$H842</f>
        <v>0.00999999999999979</v>
      </c>
      <c r="AC842" s="41" t="n">
        <f aca="false">P842-$H842</f>
        <v>-0.11</v>
      </c>
      <c r="AD842" s="41" t="n">
        <f aca="false">Q842-$H842</f>
        <v>0.14</v>
      </c>
      <c r="AE842" s="41" t="n">
        <f aca="false">R842-$H842</f>
        <v>0.7225</v>
      </c>
      <c r="AF842" s="41" t="n">
        <f aca="false">S842-$H842</f>
        <v>-0.105</v>
      </c>
      <c r="AG842" s="41" t="n">
        <f aca="false">T842-$H842</f>
        <v>-0.0299999999999998</v>
      </c>
    </row>
    <row r="843" customFormat="false" ht="12.75" hidden="false" customHeight="false" outlineLevel="0" collapsed="false">
      <c r="A843" s="39" t="n">
        <v>36521</v>
      </c>
      <c r="B843" s="6" t="s">
        <v>192</v>
      </c>
      <c r="C843" s="40" t="n">
        <f aca="false">IF(SWAPFIXED="FIXED",D843,D843-E843)</f>
        <v>0.0699999999999998</v>
      </c>
      <c r="D843" s="40" t="n">
        <f aca="false">VLOOKUP($A843,SWAPLOOK,HLOOKUP(D$2,SWAPLOOK,2,FALSE()),FALSE())</f>
        <v>2.341</v>
      </c>
      <c r="E843" s="40" t="n">
        <f aca="false">VLOOKUP($A843,SWAPLOOK,HLOOKUP(E$2,SWAPLOOK,2,FALSE()),FALSE())</f>
        <v>2.271</v>
      </c>
      <c r="F843" s="6"/>
      <c r="G843" s="40"/>
      <c r="H843" s="40" t="n">
        <v>2.271</v>
      </c>
      <c r="I843" s="40" t="n">
        <v>2.33725</v>
      </c>
      <c r="J843" s="40" t="n">
        <v>2.131</v>
      </c>
      <c r="K843" s="40" t="n">
        <v>2.136</v>
      </c>
      <c r="L843" s="40" t="n">
        <v>2.1335</v>
      </c>
      <c r="M843" s="40" t="n">
        <v>2.1735</v>
      </c>
      <c r="N843" s="40" t="n">
        <v>2.25725</v>
      </c>
      <c r="O843" s="40" t="n">
        <v>2.341</v>
      </c>
      <c r="P843" s="40" t="n">
        <v>2.161</v>
      </c>
      <c r="Q843" s="40" t="n">
        <v>2.411</v>
      </c>
      <c r="R843" s="40" t="n">
        <v>3.291</v>
      </c>
      <c r="S843" s="40" t="n">
        <v>2.176</v>
      </c>
      <c r="T843" s="40" t="n">
        <v>2.291</v>
      </c>
      <c r="V843" s="41" t="n">
        <f aca="false">I843-$H843</f>
        <v>0.0662500000000001</v>
      </c>
      <c r="W843" s="41" t="n">
        <f aca="false">J843-$H843</f>
        <v>-0.14</v>
      </c>
      <c r="X843" s="41" t="n">
        <f aca="false">K843-$H843</f>
        <v>-0.135</v>
      </c>
      <c r="Y843" s="41" t="n">
        <f aca="false">L843-$H843</f>
        <v>-0.1375</v>
      </c>
      <c r="Z843" s="41" t="n">
        <f aca="false">M843-$H843</f>
        <v>-0.0975000000000001</v>
      </c>
      <c r="AA843" s="41" t="n">
        <f aca="false">N843-$H843</f>
        <v>-0.0137499999999999</v>
      </c>
      <c r="AB843" s="41" t="n">
        <f aca="false">O843-$H843</f>
        <v>0.0699999999999998</v>
      </c>
      <c r="AC843" s="41" t="n">
        <f aca="false">P843-$H843</f>
        <v>-0.11</v>
      </c>
      <c r="AD843" s="41" t="n">
        <f aca="false">Q843-$H843</f>
        <v>0.14</v>
      </c>
      <c r="AE843" s="41" t="n">
        <f aca="false">R843-$H843</f>
        <v>1.02</v>
      </c>
      <c r="AF843" s="41" t="n">
        <f aca="false">S843-$H843</f>
        <v>-0.0950000000000002</v>
      </c>
      <c r="AG843" s="41" t="n">
        <f aca="false">T843-$H843</f>
        <v>0.02</v>
      </c>
    </row>
    <row r="844" customFormat="false" ht="12.75" hidden="false" customHeight="false" outlineLevel="0" collapsed="false">
      <c r="A844" s="39" t="n">
        <v>36522</v>
      </c>
      <c r="B844" s="6" t="s">
        <v>192</v>
      </c>
      <c r="C844" s="40" t="n">
        <f aca="false">IF(SWAPFIXED="FIXED",D844,D844-E844)</f>
        <v>0.0600000000000001</v>
      </c>
      <c r="D844" s="40" t="n">
        <f aca="false">VLOOKUP($A844,SWAPLOOK,HLOOKUP(D$2,SWAPLOOK,2,FALSE()),FALSE())</f>
        <v>2.404</v>
      </c>
      <c r="E844" s="40" t="n">
        <f aca="false">VLOOKUP($A844,SWAPLOOK,HLOOKUP(E$2,SWAPLOOK,2,FALSE()),FALSE())</f>
        <v>2.344</v>
      </c>
      <c r="F844" s="6"/>
      <c r="G844" s="40" t="n">
        <v>1</v>
      </c>
      <c r="H844" s="40" t="n">
        <v>2.344</v>
      </c>
      <c r="I844" s="40" t="n">
        <v>2.419</v>
      </c>
      <c r="J844" s="40" t="n">
        <v>2.209</v>
      </c>
      <c r="K844" s="40" t="n">
        <v>2.194</v>
      </c>
      <c r="L844" s="40" t="n">
        <v>2.194</v>
      </c>
      <c r="M844" s="40" t="n">
        <v>2.244</v>
      </c>
      <c r="N844" s="40" t="n">
        <v>2.334</v>
      </c>
      <c r="O844" s="40" t="n">
        <v>2.404</v>
      </c>
      <c r="P844" s="40" t="n">
        <v>2.294</v>
      </c>
      <c r="Q844" s="40" t="n">
        <v>2.4815</v>
      </c>
      <c r="R844" s="40" t="n">
        <v>3.694</v>
      </c>
      <c r="S844" s="40" t="n">
        <v>2.244</v>
      </c>
      <c r="T844" s="40" t="n">
        <v>2.344</v>
      </c>
      <c r="V844" s="41" t="n">
        <f aca="false">I844-$H844</f>
        <v>0.0750000000000002</v>
      </c>
      <c r="W844" s="41" t="n">
        <f aca="false">J844-$H844</f>
        <v>-0.135</v>
      </c>
      <c r="X844" s="41" t="n">
        <f aca="false">K844-$H844</f>
        <v>-0.15</v>
      </c>
      <c r="Y844" s="41" t="n">
        <f aca="false">L844-$H844</f>
        <v>-0.15</v>
      </c>
      <c r="Z844" s="41" t="n">
        <f aca="false">M844-$H844</f>
        <v>-0.1</v>
      </c>
      <c r="AA844" s="41" t="n">
        <f aca="false">N844-$H844</f>
        <v>-0.00999999999999979</v>
      </c>
      <c r="AB844" s="41" t="n">
        <f aca="false">O844-$H844</f>
        <v>0.0600000000000001</v>
      </c>
      <c r="AC844" s="41" t="n">
        <f aca="false">P844-$H844</f>
        <v>-0.0499999999999998</v>
      </c>
      <c r="AD844" s="41" t="n">
        <f aca="false">Q844-$H844</f>
        <v>0.1375</v>
      </c>
      <c r="AE844" s="41" t="n">
        <f aca="false">R844-$H844</f>
        <v>1.35</v>
      </c>
      <c r="AF844" s="41" t="n">
        <f aca="false">S844-$H844</f>
        <v>-0.1</v>
      </c>
      <c r="AG844" s="41" t="n">
        <f aca="false">T844-$H844</f>
        <v>0</v>
      </c>
    </row>
    <row r="845" customFormat="false" ht="12.75" hidden="false" customHeight="false" outlineLevel="0" collapsed="false">
      <c r="A845" s="39" t="n">
        <v>36523</v>
      </c>
      <c r="B845" s="6" t="s">
        <v>193</v>
      </c>
      <c r="C845" s="40" t="n">
        <f aca="false">IF(SWAPFIXED="FIXED",D845,D845-E845)</f>
        <v>0.0499999999999998</v>
      </c>
      <c r="D845" s="40" t="n">
        <f aca="false">VLOOKUP($A845,SWAPLOOK,HLOOKUP(D$2,SWAPLOOK,2,FALSE()),FALSE())</f>
        <v>2.44</v>
      </c>
      <c r="E845" s="40" t="n">
        <f aca="false">VLOOKUP($A845,SWAPLOOK,HLOOKUP(E$2,SWAPLOOK,2,FALSE()),FALSE())</f>
        <v>2.39</v>
      </c>
      <c r="F845" s="6"/>
      <c r="G845" s="40"/>
      <c r="H845" s="40" t="n">
        <v>2.39</v>
      </c>
      <c r="I845" s="40" t="n">
        <v>2.4625</v>
      </c>
      <c r="J845" s="40" t="n">
        <v>2.255</v>
      </c>
      <c r="K845" s="40" t="n">
        <v>2.245</v>
      </c>
      <c r="L845" s="40" t="n">
        <v>2.25</v>
      </c>
      <c r="M845" s="40" t="n">
        <v>2.2875</v>
      </c>
      <c r="N845" s="40" t="n">
        <v>2.38</v>
      </c>
      <c r="O845" s="40" t="n">
        <v>2.44</v>
      </c>
      <c r="P845" s="40" t="n">
        <v>2.34</v>
      </c>
      <c r="Q845" s="40" t="n">
        <v>2.5275</v>
      </c>
      <c r="R845" s="40" t="n">
        <v>3.165</v>
      </c>
      <c r="S845" s="40" t="n">
        <v>2.29</v>
      </c>
      <c r="T845" s="40" t="n">
        <v>2.38</v>
      </c>
      <c r="V845" s="41" t="n">
        <f aca="false">I845-$H845</f>
        <v>0.0724999999999998</v>
      </c>
      <c r="W845" s="41" t="n">
        <f aca="false">J845-$H845</f>
        <v>-0.135</v>
      </c>
      <c r="X845" s="41" t="n">
        <f aca="false">K845-$H845</f>
        <v>-0.145</v>
      </c>
      <c r="Y845" s="41" t="n">
        <f aca="false">L845-$H845</f>
        <v>-0.14</v>
      </c>
      <c r="Z845" s="41" t="n">
        <f aca="false">M845-$H845</f>
        <v>-0.1025</v>
      </c>
      <c r="AA845" s="41" t="n">
        <f aca="false">N845-$H845</f>
        <v>-0.0100000000000002</v>
      </c>
      <c r="AB845" s="41" t="n">
        <f aca="false">O845-$H845</f>
        <v>0.0499999999999998</v>
      </c>
      <c r="AC845" s="41" t="n">
        <f aca="false">P845-$H845</f>
        <v>-0.0500000000000003</v>
      </c>
      <c r="AD845" s="41" t="n">
        <f aca="false">Q845-$H845</f>
        <v>0.1375</v>
      </c>
      <c r="AE845" s="41" t="n">
        <f aca="false">R845-$H845</f>
        <v>0.775</v>
      </c>
      <c r="AF845" s="41" t="n">
        <f aca="false">S845-$H845</f>
        <v>-0.1</v>
      </c>
      <c r="AG845" s="41" t="n">
        <f aca="false">T845-$H845</f>
        <v>-0.0100000000000002</v>
      </c>
    </row>
    <row r="846" customFormat="false" ht="12.75" hidden="false" customHeight="false" outlineLevel="0" collapsed="false">
      <c r="A846" s="39" t="n">
        <v>36524</v>
      </c>
      <c r="B846" s="6" t="s">
        <v>193</v>
      </c>
      <c r="C846" s="40" t="n">
        <f aca="false">IF(SWAPFIXED="FIXED",D846,D846-E846)</f>
        <v>0.0600000000000001</v>
      </c>
      <c r="D846" s="40" t="n">
        <f aca="false">VLOOKUP($A846,SWAPLOOK,HLOOKUP(D$2,SWAPLOOK,2,FALSE()),FALSE())</f>
        <v>2.389</v>
      </c>
      <c r="E846" s="40" t="n">
        <f aca="false">VLOOKUP($A846,SWAPLOOK,HLOOKUP(E$2,SWAPLOOK,2,FALSE()),FALSE())</f>
        <v>2.329</v>
      </c>
      <c r="F846" s="6"/>
      <c r="G846" s="40"/>
      <c r="H846" s="40" t="n">
        <v>2.329</v>
      </c>
      <c r="I846" s="40" t="n">
        <v>2.399</v>
      </c>
      <c r="J846" s="40" t="n">
        <v>2.199</v>
      </c>
      <c r="K846" s="40" t="n">
        <v>2.194</v>
      </c>
      <c r="L846" s="40" t="n">
        <v>2.204</v>
      </c>
      <c r="M846" s="40" t="n">
        <v>2.229</v>
      </c>
      <c r="N846" s="40" t="n">
        <v>2.32025</v>
      </c>
      <c r="O846" s="40" t="n">
        <v>2.389</v>
      </c>
      <c r="P846" s="40" t="n">
        <v>2.279</v>
      </c>
      <c r="Q846" s="40" t="n">
        <v>2.46525</v>
      </c>
      <c r="R846" s="40" t="n">
        <v>3.064</v>
      </c>
      <c r="S846" s="40" t="n">
        <v>2.2365</v>
      </c>
      <c r="T846" s="40" t="n">
        <v>2.364</v>
      </c>
      <c r="V846" s="41" t="n">
        <f aca="false">I846-$H846</f>
        <v>0.0699999999999998</v>
      </c>
      <c r="W846" s="41" t="n">
        <f aca="false">J846-$H846</f>
        <v>-0.13</v>
      </c>
      <c r="X846" s="41" t="n">
        <f aca="false">K846-$H846</f>
        <v>-0.135</v>
      </c>
      <c r="Y846" s="41" t="n">
        <f aca="false">L846-$H846</f>
        <v>-0.125</v>
      </c>
      <c r="Z846" s="41" t="n">
        <f aca="false">M846-$H846</f>
        <v>-0.1</v>
      </c>
      <c r="AA846" s="41" t="n">
        <f aca="false">N846-$H846</f>
        <v>-0.00875000000000004</v>
      </c>
      <c r="AB846" s="41" t="n">
        <f aca="false">O846-$H846</f>
        <v>0.0600000000000001</v>
      </c>
      <c r="AC846" s="41" t="n">
        <f aca="false">P846-$H846</f>
        <v>-0.0499999999999998</v>
      </c>
      <c r="AD846" s="41" t="n">
        <f aca="false">Q846-$H846</f>
        <v>0.13625</v>
      </c>
      <c r="AE846" s="41" t="n">
        <f aca="false">R846-$H846</f>
        <v>0.735</v>
      </c>
      <c r="AF846" s="41" t="n">
        <f aca="false">S846-$H846</f>
        <v>-0.0924999999999998</v>
      </c>
      <c r="AG846" s="41" t="n">
        <f aca="false">T846-$H846</f>
        <v>0.0350000000000001</v>
      </c>
    </row>
    <row r="847" customFormat="false" ht="12.75" hidden="false" customHeight="false" outlineLevel="0" collapsed="false">
      <c r="A847" s="39" t="n">
        <v>36529</v>
      </c>
      <c r="B847" s="6" t="s">
        <v>193</v>
      </c>
      <c r="C847" s="40" t="n">
        <f aca="false">IF(SWAPFIXED="FIXED",D847,D847-E847)</f>
        <v>0.1175</v>
      </c>
      <c r="D847" s="40" t="n">
        <f aca="false">VLOOKUP($A847,SWAPLOOK,HLOOKUP(D$2,SWAPLOOK,2,FALSE()),FALSE())</f>
        <v>2.2935</v>
      </c>
      <c r="E847" s="40" t="n">
        <f aca="false">VLOOKUP($A847,SWAPLOOK,HLOOKUP(E$2,SWAPLOOK,2,FALSE()),FALSE())</f>
        <v>2.176</v>
      </c>
      <c r="F847" s="6"/>
      <c r="G847" s="40"/>
      <c r="H847" s="40" t="n">
        <v>2.176</v>
      </c>
      <c r="I847" s="40" t="n">
        <v>2.2335</v>
      </c>
      <c r="J847" s="40" t="n">
        <v>2.081</v>
      </c>
      <c r="K847" s="40" t="n">
        <v>2.081</v>
      </c>
      <c r="L847" s="40" t="n">
        <v>2.081</v>
      </c>
      <c r="M847" s="40" t="n">
        <v>2.086</v>
      </c>
      <c r="N847" s="40" t="n">
        <v>2.176</v>
      </c>
      <c r="O847" s="40" t="n">
        <v>2.2935</v>
      </c>
      <c r="P847" s="40" t="n">
        <v>2.146</v>
      </c>
      <c r="Q847" s="40" t="n">
        <v>2.3035</v>
      </c>
      <c r="R847" s="40" t="n">
        <v>2.8135</v>
      </c>
      <c r="S847" s="40" t="n">
        <v>2.086</v>
      </c>
      <c r="T847" s="40" t="n">
        <v>2.256</v>
      </c>
      <c r="V847" s="41" t="n">
        <f aca="false">I847-$H847</f>
        <v>0.0575000000000001</v>
      </c>
      <c r="W847" s="41" t="n">
        <f aca="false">J847-$H847</f>
        <v>-0.0950000000000002</v>
      </c>
      <c r="X847" s="41" t="n">
        <f aca="false">K847-$H847</f>
        <v>-0.0950000000000002</v>
      </c>
      <c r="Y847" s="41" t="n">
        <f aca="false">L847-$H847</f>
        <v>-0.0950000000000002</v>
      </c>
      <c r="Z847" s="41" t="n">
        <f aca="false">M847-$H847</f>
        <v>-0.0899999999999999</v>
      </c>
      <c r="AA847" s="41" t="n">
        <f aca="false">N847-$H847</f>
        <v>0</v>
      </c>
      <c r="AB847" s="41" t="n">
        <f aca="false">O847-$H847</f>
        <v>0.1175</v>
      </c>
      <c r="AC847" s="41" t="n">
        <f aca="false">P847-$H847</f>
        <v>-0.0299999999999998</v>
      </c>
      <c r="AD847" s="41" t="n">
        <f aca="false">Q847-$H847</f>
        <v>0.1275</v>
      </c>
      <c r="AE847" s="41" t="n">
        <f aca="false">R847-$H847</f>
        <v>0.6375</v>
      </c>
      <c r="AF847" s="41" t="n">
        <f aca="false">S847-$H847</f>
        <v>-0.0899999999999999</v>
      </c>
      <c r="AG847" s="41" t="n">
        <f aca="false">T847-$H847</f>
        <v>0.0800000000000001</v>
      </c>
    </row>
    <row r="848" customFormat="false" ht="12.75" hidden="false" customHeight="false" outlineLevel="0" collapsed="false">
      <c r="A848" s="39" t="n">
        <v>36530</v>
      </c>
      <c r="B848" s="6" t="s">
        <v>193</v>
      </c>
      <c r="C848" s="40" t="n">
        <f aca="false">IF(SWAPFIXED="FIXED",D848,D848-E848)</f>
        <v>0.125</v>
      </c>
      <c r="D848" s="40" t="n">
        <f aca="false">VLOOKUP($A848,SWAPLOOK,HLOOKUP(D$2,SWAPLOOK,2,FALSE()),FALSE())</f>
        <v>2.293</v>
      </c>
      <c r="E848" s="40" t="n">
        <f aca="false">VLOOKUP($A848,SWAPLOOK,HLOOKUP(E$2,SWAPLOOK,2,FALSE()),FALSE())</f>
        <v>2.168</v>
      </c>
      <c r="F848" s="6"/>
      <c r="G848" s="40"/>
      <c r="H848" s="40" t="n">
        <v>2.168</v>
      </c>
      <c r="I848" s="40" t="n">
        <v>2.233</v>
      </c>
      <c r="J848" s="40" t="n">
        <v>2.0755</v>
      </c>
      <c r="K848" s="40" t="n">
        <v>2.073</v>
      </c>
      <c r="L848" s="40" t="n">
        <v>2.073</v>
      </c>
      <c r="M848" s="40" t="n">
        <v>2.078</v>
      </c>
      <c r="N848" s="40" t="n">
        <v>2.17175</v>
      </c>
      <c r="O848" s="40" t="n">
        <v>2.293</v>
      </c>
      <c r="P848" s="40" t="n">
        <v>2.128</v>
      </c>
      <c r="Q848" s="40" t="n">
        <v>2.2955</v>
      </c>
      <c r="R848" s="40" t="n">
        <v>2.783</v>
      </c>
      <c r="S848" s="40" t="n">
        <v>2.0955</v>
      </c>
      <c r="T848" s="40" t="n">
        <v>2.238</v>
      </c>
      <c r="V848" s="41" t="n">
        <f aca="false">I848-$H848</f>
        <v>0.065</v>
      </c>
      <c r="W848" s="41" t="n">
        <f aca="false">J848-$H848</f>
        <v>-0.0924999999999998</v>
      </c>
      <c r="X848" s="41" t="n">
        <f aca="false">K848-$H848</f>
        <v>-0.0950000000000002</v>
      </c>
      <c r="Y848" s="41" t="n">
        <f aca="false">L848-$H848</f>
        <v>-0.0950000000000002</v>
      </c>
      <c r="Z848" s="41" t="n">
        <f aca="false">M848-$H848</f>
        <v>-0.0899999999999999</v>
      </c>
      <c r="AA848" s="41" t="n">
        <f aca="false">N848-$H848</f>
        <v>0.00375000000000014</v>
      </c>
      <c r="AB848" s="41" t="n">
        <f aca="false">O848-$H848</f>
        <v>0.125</v>
      </c>
      <c r="AC848" s="41" t="n">
        <f aca="false">P848-$H848</f>
        <v>-0.04</v>
      </c>
      <c r="AD848" s="41" t="n">
        <f aca="false">Q848-$H848</f>
        <v>0.1275</v>
      </c>
      <c r="AE848" s="41" t="n">
        <f aca="false">R848-$H848</f>
        <v>0.615</v>
      </c>
      <c r="AF848" s="41" t="n">
        <f aca="false">S848-$H848</f>
        <v>-0.0724999999999998</v>
      </c>
      <c r="AG848" s="41" t="n">
        <f aca="false">T848-$H848</f>
        <v>0.0699999999999998</v>
      </c>
    </row>
    <row r="849" customFormat="false" ht="12.75" hidden="false" customHeight="false" outlineLevel="0" collapsed="false">
      <c r="A849" s="39" t="n">
        <v>36531</v>
      </c>
      <c r="B849" s="6" t="s">
        <v>193</v>
      </c>
      <c r="C849" s="40" t="n">
        <f aca="false">IF(SWAPFIXED="FIXED",D849,D849-E849)</f>
        <v>0.115</v>
      </c>
      <c r="D849" s="40" t="n">
        <f aca="false">VLOOKUP($A849,SWAPLOOK,HLOOKUP(D$2,SWAPLOOK,2,FALSE()),FALSE())</f>
        <v>2.311</v>
      </c>
      <c r="E849" s="40" t="n">
        <f aca="false">VLOOKUP($A849,SWAPLOOK,HLOOKUP(E$2,SWAPLOOK,2,FALSE()),FALSE())</f>
        <v>2.196</v>
      </c>
      <c r="F849" s="6"/>
      <c r="G849" s="40"/>
      <c r="H849" s="40" t="n">
        <v>2.196</v>
      </c>
      <c r="I849" s="40" t="n">
        <v>2.266</v>
      </c>
      <c r="J849" s="40" t="n">
        <v>2.101</v>
      </c>
      <c r="K849" s="40" t="n">
        <v>2.101</v>
      </c>
      <c r="L849" s="40" t="n">
        <v>2.0935</v>
      </c>
      <c r="M849" s="40" t="n">
        <v>2.1035</v>
      </c>
      <c r="N849" s="40" t="n">
        <v>2.19975</v>
      </c>
      <c r="O849" s="40" t="n">
        <v>2.311</v>
      </c>
      <c r="P849" s="40" t="n">
        <v>2.156</v>
      </c>
      <c r="Q849" s="40" t="n">
        <v>2.3285</v>
      </c>
      <c r="R849" s="40" t="n">
        <v>2.856</v>
      </c>
      <c r="S849" s="40" t="n">
        <v>2.1235</v>
      </c>
      <c r="T849" s="40" t="n">
        <v>2.266</v>
      </c>
      <c r="V849" s="41" t="n">
        <f aca="false">I849-$H849</f>
        <v>0.0699999999999998</v>
      </c>
      <c r="W849" s="41" t="n">
        <f aca="false">J849-$H849</f>
        <v>-0.0950000000000002</v>
      </c>
      <c r="X849" s="41" t="n">
        <f aca="false">K849-$H849</f>
        <v>-0.0950000000000002</v>
      </c>
      <c r="Y849" s="41" t="n">
        <f aca="false">L849-$H849</f>
        <v>-0.1025</v>
      </c>
      <c r="Z849" s="41" t="n">
        <f aca="false">M849-$H849</f>
        <v>-0.0924999999999998</v>
      </c>
      <c r="AA849" s="41" t="n">
        <f aca="false">N849-$H849</f>
        <v>0.00375000000000014</v>
      </c>
      <c r="AB849" s="41" t="n">
        <f aca="false">O849-$H849</f>
        <v>0.115</v>
      </c>
      <c r="AC849" s="41" t="n">
        <f aca="false">P849-$H849</f>
        <v>-0.04</v>
      </c>
      <c r="AD849" s="41" t="n">
        <f aca="false">Q849-$H849</f>
        <v>0.1325</v>
      </c>
      <c r="AE849" s="41" t="n">
        <f aca="false">R849-$H849</f>
        <v>0.66</v>
      </c>
      <c r="AF849" s="41" t="n">
        <f aca="false">S849-$H849</f>
        <v>-0.0724999999999998</v>
      </c>
      <c r="AG849" s="41" t="n">
        <f aca="false">T849-$H849</f>
        <v>0.0699999999999998</v>
      </c>
    </row>
    <row r="850" customFormat="false" ht="12.75" hidden="false" customHeight="false" outlineLevel="0" collapsed="false">
      <c r="A850" s="39" t="n">
        <v>36532</v>
      </c>
      <c r="B850" s="6" t="s">
        <v>193</v>
      </c>
      <c r="C850" s="40" t="n">
        <f aca="false">IF(SWAPFIXED="FIXED",D850,D850-E850)</f>
        <v>0.115</v>
      </c>
      <c r="D850" s="40" t="n">
        <f aca="false">VLOOKUP($A850,SWAPLOOK,HLOOKUP(D$2,SWAPLOOK,2,FALSE()),FALSE())</f>
        <v>2.288</v>
      </c>
      <c r="E850" s="40" t="n">
        <f aca="false">VLOOKUP($A850,SWAPLOOK,HLOOKUP(E$2,SWAPLOOK,2,FALSE()),FALSE())</f>
        <v>2.173</v>
      </c>
      <c r="F850" s="6"/>
      <c r="G850" s="40"/>
      <c r="H850" s="40" t="n">
        <v>2.173</v>
      </c>
      <c r="I850" s="40" t="n">
        <v>2.243</v>
      </c>
      <c r="J850" s="40" t="n">
        <v>2.078</v>
      </c>
      <c r="K850" s="40" t="n">
        <v>2.078</v>
      </c>
      <c r="L850" s="40" t="n">
        <v>2.0705</v>
      </c>
      <c r="M850" s="40" t="n">
        <v>2.0805</v>
      </c>
      <c r="N850" s="40" t="n">
        <v>2.17675</v>
      </c>
      <c r="O850" s="40" t="n">
        <v>2.288</v>
      </c>
      <c r="P850" s="40" t="n">
        <v>2.133</v>
      </c>
      <c r="Q850" s="40" t="n">
        <v>2.3055</v>
      </c>
      <c r="R850" s="40" t="n">
        <v>2.833</v>
      </c>
      <c r="S850" s="40" t="n">
        <v>2.1005</v>
      </c>
      <c r="T850" s="40" t="n">
        <v>2.243</v>
      </c>
      <c r="V850" s="41" t="n">
        <f aca="false">I850-$H850</f>
        <v>0.0699999999999998</v>
      </c>
      <c r="W850" s="41" t="n">
        <f aca="false">J850-$H850</f>
        <v>-0.0950000000000002</v>
      </c>
      <c r="X850" s="41" t="n">
        <f aca="false">K850-$H850</f>
        <v>-0.0950000000000002</v>
      </c>
      <c r="Y850" s="41" t="n">
        <f aca="false">L850-$H850</f>
        <v>-0.1025</v>
      </c>
      <c r="Z850" s="41" t="n">
        <f aca="false">M850-$H850</f>
        <v>-0.0924999999999998</v>
      </c>
      <c r="AA850" s="41" t="n">
        <f aca="false">N850-$H850</f>
        <v>0.00375000000000014</v>
      </c>
      <c r="AB850" s="41" t="n">
        <f aca="false">O850-$H850</f>
        <v>0.115</v>
      </c>
      <c r="AC850" s="41" t="n">
        <f aca="false">P850-$H850</f>
        <v>-0.04</v>
      </c>
      <c r="AD850" s="41" t="n">
        <f aca="false">Q850-$H850</f>
        <v>0.1325</v>
      </c>
      <c r="AE850" s="41" t="n">
        <f aca="false">R850-$H850</f>
        <v>0.66</v>
      </c>
      <c r="AF850" s="41" t="n">
        <f aca="false">S850-$H850</f>
        <v>-0.0724999999999998</v>
      </c>
      <c r="AG850" s="41" t="n">
        <f aca="false">T850-$H850</f>
        <v>0.0699999999999998</v>
      </c>
    </row>
    <row r="851" customFormat="false" ht="12.75" hidden="false" customHeight="false" outlineLevel="0" collapsed="false">
      <c r="A851" s="39" t="n">
        <v>36535</v>
      </c>
      <c r="B851" s="6" t="s">
        <v>193</v>
      </c>
      <c r="C851" s="40" t="n">
        <f aca="false">IF(SWAPFIXED="FIXED",D851,D851-E851)</f>
        <v>0.12</v>
      </c>
      <c r="D851" s="40" t="n">
        <f aca="false">VLOOKUP($A851,SWAPLOOK,HLOOKUP(D$2,SWAPLOOK,2,FALSE()),FALSE())</f>
        <v>2.336</v>
      </c>
      <c r="E851" s="40" t="n">
        <f aca="false">VLOOKUP($A851,SWAPLOOK,HLOOKUP(E$2,SWAPLOOK,2,FALSE()),FALSE())</f>
        <v>2.216</v>
      </c>
      <c r="F851" s="6"/>
      <c r="G851" s="40"/>
      <c r="H851" s="40" t="n">
        <v>2.216</v>
      </c>
      <c r="I851" s="40" t="n">
        <v>2.286</v>
      </c>
      <c r="J851" s="40" t="n">
        <v>2.116</v>
      </c>
      <c r="K851" s="40" t="n">
        <v>2.111</v>
      </c>
      <c r="L851" s="40" t="n">
        <v>2.1035</v>
      </c>
      <c r="M851" s="40" t="n">
        <v>2.1235</v>
      </c>
      <c r="N851" s="40" t="n">
        <v>2.21975</v>
      </c>
      <c r="O851" s="40" t="n">
        <v>2.336</v>
      </c>
      <c r="P851" s="40" t="n">
        <v>2.176</v>
      </c>
      <c r="Q851" s="40" t="n">
        <v>2.3485</v>
      </c>
      <c r="R851" s="40" t="n">
        <v>2.921</v>
      </c>
      <c r="S851" s="40" t="n">
        <v>2.136</v>
      </c>
      <c r="T851" s="40" t="n">
        <v>2.286</v>
      </c>
      <c r="V851" s="41" t="n">
        <f aca="false">I851-$H851</f>
        <v>0.0699999999999998</v>
      </c>
      <c r="W851" s="41" t="n">
        <f aca="false">J851-$H851</f>
        <v>-0.1</v>
      </c>
      <c r="X851" s="41" t="n">
        <f aca="false">K851-$H851</f>
        <v>-0.105</v>
      </c>
      <c r="Y851" s="41" t="n">
        <f aca="false">L851-$H851</f>
        <v>-0.1125</v>
      </c>
      <c r="Z851" s="41" t="n">
        <f aca="false">M851-$H851</f>
        <v>-0.0924999999999998</v>
      </c>
      <c r="AA851" s="41" t="n">
        <f aca="false">N851-$H851</f>
        <v>0.00375000000000014</v>
      </c>
      <c r="AB851" s="41" t="n">
        <f aca="false">O851-$H851</f>
        <v>0.12</v>
      </c>
      <c r="AC851" s="41" t="n">
        <f aca="false">P851-$H851</f>
        <v>-0.04</v>
      </c>
      <c r="AD851" s="41" t="n">
        <f aca="false">Q851-$H851</f>
        <v>0.1325</v>
      </c>
      <c r="AE851" s="41" t="n">
        <f aca="false">R851-$H851</f>
        <v>0.705</v>
      </c>
      <c r="AF851" s="41" t="n">
        <f aca="false">S851-$H851</f>
        <v>-0.0800000000000001</v>
      </c>
      <c r="AG851" s="41" t="n">
        <f aca="false">T851-$H851</f>
        <v>0.0699999999999998</v>
      </c>
    </row>
    <row r="852" customFormat="false" ht="12.75" hidden="false" customHeight="false" outlineLevel="0" collapsed="false">
      <c r="A852" s="39" t="n">
        <v>36536</v>
      </c>
      <c r="B852" s="6" t="s">
        <v>193</v>
      </c>
      <c r="C852" s="40" t="n">
        <f aca="false">IF(SWAPFIXED="FIXED",D852,D852-E852)</f>
        <v>0.12</v>
      </c>
      <c r="D852" s="40" t="n">
        <f aca="false">VLOOKUP($A852,SWAPLOOK,HLOOKUP(D$2,SWAPLOOK,2,FALSE()),FALSE())</f>
        <v>2.38</v>
      </c>
      <c r="E852" s="40" t="n">
        <f aca="false">VLOOKUP($A852,SWAPLOOK,HLOOKUP(E$2,SWAPLOOK,2,FALSE()),FALSE())</f>
        <v>2.26</v>
      </c>
      <c r="F852" s="6"/>
      <c r="G852" s="40"/>
      <c r="H852" s="40" t="n">
        <v>2.26</v>
      </c>
      <c r="I852" s="40" t="n">
        <v>2.33</v>
      </c>
      <c r="J852" s="40" t="n">
        <v>2.1525</v>
      </c>
      <c r="K852" s="40" t="n">
        <v>2.15</v>
      </c>
      <c r="L852" s="40" t="n">
        <v>2.1475</v>
      </c>
      <c r="M852" s="40" t="n">
        <v>2.16375</v>
      </c>
      <c r="N852" s="40" t="n">
        <v>2.26375</v>
      </c>
      <c r="O852" s="40" t="n">
        <v>2.38</v>
      </c>
      <c r="P852" s="40" t="n">
        <v>2.2175</v>
      </c>
      <c r="Q852" s="40" t="n">
        <v>2.3925</v>
      </c>
      <c r="R852" s="40" t="n">
        <v>3.135</v>
      </c>
      <c r="S852" s="40" t="n">
        <v>2.18</v>
      </c>
      <c r="T852" s="40" t="n">
        <v>2.325</v>
      </c>
      <c r="V852" s="41" t="n">
        <f aca="false">I852-$H852</f>
        <v>0.0700000000000003</v>
      </c>
      <c r="W852" s="41" t="n">
        <f aca="false">J852-$H852</f>
        <v>-0.1075</v>
      </c>
      <c r="X852" s="41" t="n">
        <f aca="false">K852-$H852</f>
        <v>-0.11</v>
      </c>
      <c r="Y852" s="41" t="n">
        <f aca="false">L852-$H852</f>
        <v>-0.1125</v>
      </c>
      <c r="Z852" s="41" t="n">
        <f aca="false">M852-$H852</f>
        <v>-0.09625</v>
      </c>
      <c r="AA852" s="41" t="n">
        <f aca="false">N852-$H852</f>
        <v>0.00375000000000014</v>
      </c>
      <c r="AB852" s="41" t="n">
        <f aca="false">O852-$H852</f>
        <v>0.12</v>
      </c>
      <c r="AC852" s="41" t="n">
        <f aca="false">P852-$H852</f>
        <v>-0.0425</v>
      </c>
      <c r="AD852" s="41" t="n">
        <f aca="false">Q852-$H852</f>
        <v>0.1325</v>
      </c>
      <c r="AE852" s="41" t="n">
        <f aca="false">R852-$H852</f>
        <v>0.875</v>
      </c>
      <c r="AF852" s="41" t="n">
        <f aca="false">S852-$H852</f>
        <v>-0.0799999999999996</v>
      </c>
      <c r="AG852" s="41" t="n">
        <f aca="false">T852-$H852</f>
        <v>0.0650000000000004</v>
      </c>
    </row>
    <row r="853" customFormat="false" ht="12.75" hidden="false" customHeight="false" outlineLevel="0" collapsed="false">
      <c r="A853" s="39" t="n">
        <v>36537</v>
      </c>
      <c r="B853" s="6" t="s">
        <v>193</v>
      </c>
      <c r="C853" s="40" t="n">
        <f aca="false">IF(SWAPFIXED="FIXED",D853,D853-E853)</f>
        <v>0.1325</v>
      </c>
      <c r="D853" s="40" t="n">
        <f aca="false">VLOOKUP($A853,SWAPLOOK,HLOOKUP(D$2,SWAPLOOK,2,FALSE()),FALSE())</f>
        <v>2.3765</v>
      </c>
      <c r="E853" s="40" t="n">
        <f aca="false">VLOOKUP($A853,SWAPLOOK,HLOOKUP(E$2,SWAPLOOK,2,FALSE()),FALSE())</f>
        <v>2.244</v>
      </c>
      <c r="F853" s="6"/>
      <c r="G853" s="40"/>
      <c r="H853" s="40" t="n">
        <v>2.244</v>
      </c>
      <c r="I853" s="40" t="n">
        <v>2.314</v>
      </c>
      <c r="J853" s="40" t="n">
        <v>2.129</v>
      </c>
      <c r="K853" s="40" t="n">
        <v>2.1265</v>
      </c>
      <c r="L853" s="40" t="n">
        <v>2.129</v>
      </c>
      <c r="M853" s="40" t="n">
        <v>2.15025</v>
      </c>
      <c r="N853" s="40" t="n">
        <v>2.2465</v>
      </c>
      <c r="O853" s="40" t="n">
        <v>2.3765</v>
      </c>
      <c r="P853" s="40" t="n">
        <v>2.1965</v>
      </c>
      <c r="Q853" s="40" t="n">
        <v>2.37775</v>
      </c>
      <c r="R853" s="40" t="n">
        <v>3.194</v>
      </c>
      <c r="S853" s="40" t="n">
        <v>2.16025</v>
      </c>
      <c r="T853" s="40" t="n">
        <v>2.314</v>
      </c>
      <c r="V853" s="41" t="n">
        <f aca="false">I853-$H853</f>
        <v>0.0699999999999998</v>
      </c>
      <c r="W853" s="41" t="n">
        <f aca="false">J853-$H853</f>
        <v>-0.115</v>
      </c>
      <c r="X853" s="41" t="n">
        <f aca="false">K853-$H853</f>
        <v>-0.1175</v>
      </c>
      <c r="Y853" s="41" t="n">
        <f aca="false">L853-$H853</f>
        <v>-0.115</v>
      </c>
      <c r="Z853" s="41" t="n">
        <f aca="false">M853-$H853</f>
        <v>-0.09375</v>
      </c>
      <c r="AA853" s="41" t="n">
        <f aca="false">N853-$H853</f>
        <v>0.00249999999999995</v>
      </c>
      <c r="AB853" s="41" t="n">
        <f aca="false">O853-$H853</f>
        <v>0.1325</v>
      </c>
      <c r="AC853" s="41" t="n">
        <f aca="false">P853-$H853</f>
        <v>-0.0474999999999999</v>
      </c>
      <c r="AD853" s="41" t="n">
        <f aca="false">Q853-$H853</f>
        <v>0.13375</v>
      </c>
      <c r="AE853" s="41" t="n">
        <f aca="false">R853-$H853</f>
        <v>0.95</v>
      </c>
      <c r="AF853" s="41" t="n">
        <f aca="false">S853-$H853</f>
        <v>-0.0837500000000002</v>
      </c>
      <c r="AG853" s="41" t="n">
        <f aca="false">T853-$H853</f>
        <v>0.0699999999999998</v>
      </c>
    </row>
    <row r="854" customFormat="false" ht="12.75" hidden="false" customHeight="false" outlineLevel="0" collapsed="false">
      <c r="A854" s="39" t="n">
        <v>36538</v>
      </c>
      <c r="B854" s="6" t="s">
        <v>193</v>
      </c>
      <c r="C854" s="40" t="n">
        <f aca="false">IF(SWAPFIXED="FIXED",D854,D854-E854)</f>
        <v>0.12</v>
      </c>
      <c r="D854" s="40" t="n">
        <f aca="false">VLOOKUP($A854,SWAPLOOK,HLOOKUP(D$2,SWAPLOOK,2,FALSE()),FALSE())</f>
        <v>2.372</v>
      </c>
      <c r="E854" s="40" t="n">
        <f aca="false">VLOOKUP($A854,SWAPLOOK,HLOOKUP(E$2,SWAPLOOK,2,FALSE()),FALSE())</f>
        <v>2.252</v>
      </c>
      <c r="F854" s="6"/>
      <c r="G854" s="40"/>
      <c r="H854" s="40" t="n">
        <v>2.252</v>
      </c>
      <c r="I854" s="40" t="n">
        <v>2.317</v>
      </c>
      <c r="J854" s="40" t="n">
        <v>2.1395</v>
      </c>
      <c r="K854" s="40" t="n">
        <v>2.132</v>
      </c>
      <c r="L854" s="40" t="n">
        <v>2.132</v>
      </c>
      <c r="M854" s="40" t="n">
        <v>2.1545</v>
      </c>
      <c r="N854" s="40" t="n">
        <v>2.25325</v>
      </c>
      <c r="O854" s="40" t="n">
        <v>2.372</v>
      </c>
      <c r="P854" s="40" t="n">
        <v>2.207</v>
      </c>
      <c r="Q854" s="40" t="n">
        <v>2.39575</v>
      </c>
      <c r="R854" s="40" t="n">
        <v>3.277</v>
      </c>
      <c r="S854" s="40" t="n">
        <v>2.167</v>
      </c>
      <c r="T854" s="40" t="n">
        <v>2.317</v>
      </c>
      <c r="V854" s="41" t="n">
        <f aca="false">I854-$H854</f>
        <v>0.065</v>
      </c>
      <c r="W854" s="41" t="n">
        <f aca="false">J854-$H854</f>
        <v>-0.1125</v>
      </c>
      <c r="X854" s="41" t="n">
        <f aca="false">K854-$H854</f>
        <v>-0.12</v>
      </c>
      <c r="Y854" s="41" t="n">
        <f aca="false">L854-$H854</f>
        <v>-0.12</v>
      </c>
      <c r="Z854" s="41" t="n">
        <f aca="false">M854-$H854</f>
        <v>-0.0975000000000001</v>
      </c>
      <c r="AA854" s="41" t="n">
        <f aca="false">N854-$H854</f>
        <v>0.0012500000000002</v>
      </c>
      <c r="AB854" s="41" t="n">
        <f aca="false">O854-$H854</f>
        <v>0.12</v>
      </c>
      <c r="AC854" s="41" t="n">
        <f aca="false">P854-$H854</f>
        <v>-0.0449999999999999</v>
      </c>
      <c r="AD854" s="41" t="n">
        <f aca="false">Q854-$H854</f>
        <v>0.14375</v>
      </c>
      <c r="AE854" s="41" t="n">
        <f aca="false">R854-$H854</f>
        <v>1.025</v>
      </c>
      <c r="AF854" s="41" t="n">
        <f aca="false">S854-$H854</f>
        <v>-0.085</v>
      </c>
      <c r="AG854" s="41" t="n">
        <f aca="false">T854-$H854</f>
        <v>0.065</v>
      </c>
    </row>
    <row r="855" customFormat="false" ht="12.75" hidden="false" customHeight="false" outlineLevel="0" collapsed="false">
      <c r="A855" s="39" t="n">
        <v>36539</v>
      </c>
      <c r="B855" s="6" t="s">
        <v>193</v>
      </c>
      <c r="C855" s="40" t="n">
        <f aca="false">IF(SWAPFIXED="FIXED",D855,D855-E855)</f>
        <v>0.1</v>
      </c>
      <c r="D855" s="40" t="n">
        <f aca="false">VLOOKUP($A855,SWAPLOOK,HLOOKUP(D$2,SWAPLOOK,2,FALSE()),FALSE())</f>
        <v>2.422</v>
      </c>
      <c r="E855" s="40" t="n">
        <f aca="false">VLOOKUP($A855,SWAPLOOK,HLOOKUP(E$2,SWAPLOOK,2,FALSE()),FALSE())</f>
        <v>2.322</v>
      </c>
      <c r="F855" s="6"/>
      <c r="G855" s="40"/>
      <c r="H855" s="40" t="n">
        <v>2.322</v>
      </c>
      <c r="I855" s="40" t="n">
        <v>2.3895</v>
      </c>
      <c r="J855" s="40" t="n">
        <v>2.1895</v>
      </c>
      <c r="K855" s="40" t="n">
        <v>2.172</v>
      </c>
      <c r="L855" s="40" t="n">
        <v>2.172</v>
      </c>
      <c r="M855" s="40" t="n">
        <v>2.2195</v>
      </c>
      <c r="N855" s="40" t="n">
        <v>2.32325</v>
      </c>
      <c r="O855" s="40" t="n">
        <v>2.422</v>
      </c>
      <c r="P855" s="40" t="n">
        <v>2.2645</v>
      </c>
      <c r="Q855" s="40" t="n">
        <v>2.46325</v>
      </c>
      <c r="R855" s="40" t="n">
        <v>3.322</v>
      </c>
      <c r="S855" s="40" t="n">
        <v>2.237</v>
      </c>
      <c r="T855" s="40" t="n">
        <v>2.377</v>
      </c>
      <c r="V855" s="41" t="n">
        <f aca="false">I855-$H855</f>
        <v>0.0674999999999999</v>
      </c>
      <c r="W855" s="41" t="n">
        <f aca="false">J855-$H855</f>
        <v>-0.1325</v>
      </c>
      <c r="X855" s="41" t="n">
        <f aca="false">K855-$H855</f>
        <v>-0.15</v>
      </c>
      <c r="Y855" s="41" t="n">
        <f aca="false">L855-$H855</f>
        <v>-0.15</v>
      </c>
      <c r="Z855" s="41" t="n">
        <f aca="false">M855-$H855</f>
        <v>-0.1025</v>
      </c>
      <c r="AA855" s="41" t="n">
        <f aca="false">N855-$H855</f>
        <v>0.0012500000000002</v>
      </c>
      <c r="AB855" s="41" t="n">
        <f aca="false">O855-$H855</f>
        <v>0.1</v>
      </c>
      <c r="AC855" s="41" t="n">
        <f aca="false">P855-$H855</f>
        <v>-0.0575000000000001</v>
      </c>
      <c r="AD855" s="41" t="n">
        <f aca="false">Q855-$H855</f>
        <v>0.14125</v>
      </c>
      <c r="AE855" s="41" t="n">
        <f aca="false">R855-$H855</f>
        <v>1</v>
      </c>
      <c r="AF855" s="41" t="n">
        <f aca="false">S855-$H855</f>
        <v>-0.085</v>
      </c>
      <c r="AG855" s="41" t="n">
        <f aca="false">T855-$H855</f>
        <v>0.0550000000000002</v>
      </c>
    </row>
    <row r="856" customFormat="false" ht="12.75" hidden="false" customHeight="false" outlineLevel="0" collapsed="false">
      <c r="A856" s="39" t="n">
        <v>36543</v>
      </c>
      <c r="B856" s="6" t="s">
        <v>193</v>
      </c>
      <c r="C856" s="40" t="n">
        <f aca="false">IF(SWAPFIXED="FIXED",D856,D856-E856)</f>
        <v>0.0550000000000002</v>
      </c>
      <c r="D856" s="40" t="n">
        <f aca="false">VLOOKUP($A856,SWAPLOOK,HLOOKUP(D$2,SWAPLOOK,2,FALSE()),FALSE())</f>
        <v>2.438</v>
      </c>
      <c r="E856" s="40" t="n">
        <f aca="false">VLOOKUP($A856,SWAPLOOK,HLOOKUP(E$2,SWAPLOOK,2,FALSE()),FALSE())</f>
        <v>2.383</v>
      </c>
      <c r="F856" s="6"/>
      <c r="G856" s="38"/>
      <c r="H856" s="40" t="n">
        <v>2.383</v>
      </c>
      <c r="I856" s="40" t="n">
        <v>2.45425</v>
      </c>
      <c r="J856" s="40" t="n">
        <v>2.2505</v>
      </c>
      <c r="K856" s="40" t="n">
        <v>2.223</v>
      </c>
      <c r="L856" s="40" t="n">
        <v>2.223</v>
      </c>
      <c r="M856" s="40" t="n">
        <v>2.283</v>
      </c>
      <c r="N856" s="40" t="n">
        <v>2.383</v>
      </c>
      <c r="O856" s="40" t="n">
        <v>2.438</v>
      </c>
      <c r="P856" s="40" t="n">
        <v>2.303</v>
      </c>
      <c r="Q856" s="40" t="n">
        <v>2.52425</v>
      </c>
      <c r="R856" s="40" t="n">
        <v>3.433</v>
      </c>
      <c r="S856" s="40" t="n">
        <v>2.288</v>
      </c>
      <c r="T856" s="40" t="n">
        <v>2.388</v>
      </c>
      <c r="V856" s="41" t="n">
        <f aca="false">I856-$H856</f>
        <v>0.07125</v>
      </c>
      <c r="W856" s="41" t="n">
        <f aca="false">J856-$H856</f>
        <v>-0.1325</v>
      </c>
      <c r="X856" s="41" t="n">
        <f aca="false">K856-$H856</f>
        <v>-0.16</v>
      </c>
      <c r="Y856" s="41" t="n">
        <f aca="false">L856-$H856</f>
        <v>-0.16</v>
      </c>
      <c r="Z856" s="41" t="n">
        <f aca="false">M856-$H856</f>
        <v>-0.1</v>
      </c>
      <c r="AA856" s="41" t="n">
        <f aca="false">N856-$H856</f>
        <v>0</v>
      </c>
      <c r="AB856" s="41" t="n">
        <f aca="false">O856-$H856</f>
        <v>0.0550000000000002</v>
      </c>
      <c r="AC856" s="41" t="n">
        <f aca="false">P856-$H856</f>
        <v>-0.0800000000000001</v>
      </c>
      <c r="AD856" s="41" t="n">
        <f aca="false">Q856-$H856</f>
        <v>0.14125</v>
      </c>
      <c r="AE856" s="41" t="n">
        <f aca="false">R856-$H856</f>
        <v>1.05</v>
      </c>
      <c r="AF856" s="41" t="n">
        <f aca="false">S856-$H856</f>
        <v>-0.0950000000000002</v>
      </c>
      <c r="AG856" s="41" t="n">
        <f aca="false">T856-$H856</f>
        <v>0.00499999999999989</v>
      </c>
    </row>
    <row r="857" customFormat="false" ht="12.75" hidden="false" customHeight="false" outlineLevel="0" collapsed="false">
      <c r="A857" s="39" t="n">
        <v>36544</v>
      </c>
      <c r="B857" s="6" t="s">
        <v>193</v>
      </c>
      <c r="C857" s="40" t="n">
        <f aca="false">IF(SWAPFIXED="FIXED",D857,D857-E857)</f>
        <v>0.0474999999999999</v>
      </c>
      <c r="D857" s="40" t="n">
        <f aca="false">VLOOKUP($A857,SWAPLOOK,HLOOKUP(D$2,SWAPLOOK,2,FALSE()),FALSE())</f>
        <v>2.4645</v>
      </c>
      <c r="E857" s="40" t="n">
        <f aca="false">VLOOKUP($A857,SWAPLOOK,HLOOKUP(E$2,SWAPLOOK,2,FALSE()),FALSE())</f>
        <v>2.417</v>
      </c>
      <c r="F857" s="6"/>
      <c r="G857" s="38"/>
      <c r="H857" s="40" t="n">
        <v>2.417</v>
      </c>
      <c r="I857" s="40" t="n">
        <v>2.48825</v>
      </c>
      <c r="J857" s="40" t="n">
        <v>2.292</v>
      </c>
      <c r="K857" s="40" t="n">
        <v>2.257</v>
      </c>
      <c r="L857" s="40" t="n">
        <v>2.257</v>
      </c>
      <c r="M857" s="40" t="n">
        <v>2.3195</v>
      </c>
      <c r="N857" s="40" t="n">
        <v>2.412</v>
      </c>
      <c r="O857" s="40" t="n">
        <v>2.4645</v>
      </c>
      <c r="P857" s="40" t="n">
        <v>2.312</v>
      </c>
      <c r="Q857" s="40" t="n">
        <v>2.5595</v>
      </c>
      <c r="R857" s="40" t="n">
        <v>3.667</v>
      </c>
      <c r="S857" s="40" t="n">
        <v>2.322</v>
      </c>
      <c r="T857" s="40" t="n">
        <v>2.417</v>
      </c>
      <c r="V857" s="41" t="n">
        <f aca="false">I857-$H857</f>
        <v>0.07125</v>
      </c>
      <c r="W857" s="41" t="n">
        <f aca="false">J857-$H857</f>
        <v>-0.125</v>
      </c>
      <c r="X857" s="41" t="n">
        <f aca="false">K857-$H857</f>
        <v>-0.16</v>
      </c>
      <c r="Y857" s="41" t="n">
        <f aca="false">L857-$H857</f>
        <v>-0.16</v>
      </c>
      <c r="Z857" s="41" t="n">
        <f aca="false">M857-$H857</f>
        <v>-0.0975000000000001</v>
      </c>
      <c r="AA857" s="41" t="n">
        <f aca="false">N857-$H857</f>
        <v>-0.00499999999999989</v>
      </c>
      <c r="AB857" s="41" t="n">
        <f aca="false">O857-$H857</f>
        <v>0.0474999999999999</v>
      </c>
      <c r="AC857" s="41" t="n">
        <f aca="false">P857-$H857</f>
        <v>-0.105</v>
      </c>
      <c r="AD857" s="41" t="n">
        <f aca="false">Q857-$H857</f>
        <v>0.1425</v>
      </c>
      <c r="AE857" s="41" t="n">
        <f aca="false">R857-$H857</f>
        <v>1.25</v>
      </c>
      <c r="AF857" s="41" t="n">
        <f aca="false">S857-$H857</f>
        <v>-0.0950000000000002</v>
      </c>
      <c r="AG857" s="41" t="n">
        <f aca="false">T857-$H857</f>
        <v>0</v>
      </c>
    </row>
    <row r="858" customFormat="false" ht="12.75" hidden="false" customHeight="false" outlineLevel="0" collapsed="false">
      <c r="A858" s="39" t="n">
        <v>36545</v>
      </c>
      <c r="B858" s="6" t="s">
        <v>193</v>
      </c>
      <c r="C858" s="40" t="n">
        <f aca="false">IF(SWAPFIXED="FIXED",D858,D858-E858)</f>
        <v>0.00499999999999989</v>
      </c>
      <c r="D858" s="40" t="n">
        <f aca="false">VLOOKUP($A858,SWAPLOOK,HLOOKUP(D$2,SWAPLOOK,2,FALSE()),FALSE())</f>
        <v>2.564</v>
      </c>
      <c r="E858" s="40" t="n">
        <f aca="false">VLOOKUP($A858,SWAPLOOK,HLOOKUP(E$2,SWAPLOOK,2,FALSE()),FALSE())</f>
        <v>2.559</v>
      </c>
      <c r="F858" s="6"/>
      <c r="G858" s="38"/>
      <c r="H858" s="40" t="n">
        <v>2.559</v>
      </c>
      <c r="I858" s="40" t="n">
        <v>2.634</v>
      </c>
      <c r="J858" s="40" t="n">
        <v>2.419</v>
      </c>
      <c r="K858" s="40" t="n">
        <v>2.379</v>
      </c>
      <c r="L858" s="40" t="n">
        <v>2.374</v>
      </c>
      <c r="M858" s="40" t="n">
        <v>2.4565</v>
      </c>
      <c r="N858" s="40" t="n">
        <v>2.554</v>
      </c>
      <c r="O858" s="40" t="n">
        <v>2.564</v>
      </c>
      <c r="P858" s="40" t="n">
        <v>2.4315</v>
      </c>
      <c r="Q858" s="40" t="n">
        <v>2.709</v>
      </c>
      <c r="R858" s="40" t="n">
        <v>4.359</v>
      </c>
      <c r="S858" s="40" t="n">
        <v>2.4515</v>
      </c>
      <c r="T858" s="40" t="n">
        <v>2.534</v>
      </c>
      <c r="V858" s="41" t="n">
        <f aca="false">I858-$H858</f>
        <v>0.0750000000000002</v>
      </c>
      <c r="W858" s="41" t="n">
        <f aca="false">J858-$H858</f>
        <v>-0.14</v>
      </c>
      <c r="X858" s="41" t="n">
        <f aca="false">K858-$H858</f>
        <v>-0.18</v>
      </c>
      <c r="Y858" s="41" t="n">
        <f aca="false">L858-$H858</f>
        <v>-0.185</v>
      </c>
      <c r="Z858" s="41" t="n">
        <f aca="false">M858-$H858</f>
        <v>-0.1025</v>
      </c>
      <c r="AA858" s="41" t="n">
        <f aca="false">N858-$H858</f>
        <v>-0.00499999999999989</v>
      </c>
      <c r="AB858" s="41" t="n">
        <f aca="false">O858-$H858</f>
        <v>0.00499999999999989</v>
      </c>
      <c r="AC858" s="41" t="n">
        <f aca="false">P858-$H858</f>
        <v>-0.1275</v>
      </c>
      <c r="AD858" s="41" t="n">
        <f aca="false">Q858-$H858</f>
        <v>0.15</v>
      </c>
      <c r="AE858" s="41" t="n">
        <f aca="false">R858-$H858</f>
        <v>1.8</v>
      </c>
      <c r="AF858" s="41" t="n">
        <f aca="false">S858-$H858</f>
        <v>-0.1075</v>
      </c>
      <c r="AG858" s="41" t="n">
        <f aca="false">T858-$H858</f>
        <v>-0.0249999999999999</v>
      </c>
    </row>
    <row r="859" customFormat="false" ht="12.75" hidden="false" customHeight="false" outlineLevel="0" collapsed="false">
      <c r="A859" s="39" t="n">
        <v>36546</v>
      </c>
      <c r="B859" s="6" t="s">
        <v>193</v>
      </c>
      <c r="C859" s="40" t="n">
        <f aca="false">IF(SWAPFIXED="FIXED",D859,D859-E859)</f>
        <v>0.0249999999999999</v>
      </c>
      <c r="D859" s="40" t="n">
        <f aca="false">VLOOKUP($A859,SWAPLOOK,HLOOKUP(D$2,SWAPLOOK,2,FALSE()),FALSE())</f>
        <v>2.51</v>
      </c>
      <c r="E859" s="40" t="n">
        <f aca="false">VLOOKUP($A859,SWAPLOOK,HLOOKUP(E$2,SWAPLOOK,2,FALSE()),FALSE())</f>
        <v>2.485</v>
      </c>
      <c r="F859" s="6"/>
      <c r="G859" s="38"/>
      <c r="H859" s="40" t="n">
        <v>2.485</v>
      </c>
      <c r="I859" s="40" t="n">
        <v>2.555</v>
      </c>
      <c r="J859" s="40" t="n">
        <v>2.345</v>
      </c>
      <c r="K859" s="40" t="n">
        <v>2.32</v>
      </c>
      <c r="L859" s="40" t="n">
        <v>2.32</v>
      </c>
      <c r="M859" s="40" t="n">
        <v>2.3825</v>
      </c>
      <c r="N859" s="40" t="n">
        <v>2.48</v>
      </c>
      <c r="O859" s="40" t="n">
        <v>2.51</v>
      </c>
      <c r="P859" s="40" t="n">
        <v>2.3575</v>
      </c>
      <c r="Q859" s="40" t="n">
        <v>2.635</v>
      </c>
      <c r="R859" s="40" t="n">
        <v>4.085</v>
      </c>
      <c r="S859" s="40" t="n">
        <v>2.385</v>
      </c>
      <c r="T859" s="40" t="n">
        <v>2.46</v>
      </c>
      <c r="V859" s="41" t="n">
        <f aca="false">I859-$H859</f>
        <v>0.0700000000000003</v>
      </c>
      <c r="W859" s="41" t="n">
        <f aca="false">J859-$H859</f>
        <v>-0.14</v>
      </c>
      <c r="X859" s="41" t="n">
        <f aca="false">K859-$H859</f>
        <v>-0.165</v>
      </c>
      <c r="Y859" s="41" t="n">
        <f aca="false">L859-$H859</f>
        <v>-0.165</v>
      </c>
      <c r="Z859" s="41" t="n">
        <f aca="false">M859-$H859</f>
        <v>-0.1025</v>
      </c>
      <c r="AA859" s="41" t="n">
        <f aca="false">N859-$H859</f>
        <v>-0.00499999999999989</v>
      </c>
      <c r="AB859" s="41" t="n">
        <f aca="false">O859-$H859</f>
        <v>0.0249999999999999</v>
      </c>
      <c r="AC859" s="41" t="n">
        <f aca="false">P859-$H859</f>
        <v>-0.1275</v>
      </c>
      <c r="AD859" s="41" t="n">
        <f aca="false">Q859-$H859</f>
        <v>0.15</v>
      </c>
      <c r="AE859" s="41" t="n">
        <f aca="false">R859-$H859</f>
        <v>1.6</v>
      </c>
      <c r="AF859" s="41" t="n">
        <f aca="false">S859-$H859</f>
        <v>-0.1</v>
      </c>
      <c r="AG859" s="41" t="n">
        <f aca="false">T859-$H859</f>
        <v>-0.0249999999999999</v>
      </c>
    </row>
    <row r="860" customFormat="false" ht="12.75" hidden="false" customHeight="false" outlineLevel="0" collapsed="false">
      <c r="A860" s="39" t="n">
        <v>36549</v>
      </c>
      <c r="B860" s="6" t="s">
        <v>193</v>
      </c>
      <c r="C860" s="40" t="n">
        <f aca="false">IF(SWAPFIXED="FIXED",D860,D860-E860)</f>
        <v>0.00999999999999979</v>
      </c>
      <c r="D860" s="40" t="n">
        <f aca="false">VLOOKUP($A860,SWAPLOOK,HLOOKUP(D$2,SWAPLOOK,2,FALSE()),FALSE())</f>
        <v>2.538</v>
      </c>
      <c r="E860" s="40" t="n">
        <f aca="false">VLOOKUP($A860,SWAPLOOK,HLOOKUP(E$2,SWAPLOOK,2,FALSE()),FALSE())</f>
        <v>2.528</v>
      </c>
      <c r="F860" s="6"/>
      <c r="G860" s="38"/>
      <c r="H860" s="40" t="n">
        <v>2.528</v>
      </c>
      <c r="I860" s="40" t="n">
        <v>2.6005</v>
      </c>
      <c r="J860" s="40" t="n">
        <v>2.3805</v>
      </c>
      <c r="K860" s="40" t="n">
        <v>2.3455</v>
      </c>
      <c r="L860" s="40" t="n">
        <v>2.343</v>
      </c>
      <c r="M860" s="40" t="n">
        <v>2.42675</v>
      </c>
      <c r="N860" s="40" t="n">
        <v>2.52175</v>
      </c>
      <c r="O860" s="40" t="n">
        <v>2.538</v>
      </c>
      <c r="P860" s="40" t="n">
        <v>2.358</v>
      </c>
      <c r="Q860" s="40" t="n">
        <v>2.67425</v>
      </c>
      <c r="R860" s="40" t="n">
        <v>4.428</v>
      </c>
      <c r="S860" s="40" t="n">
        <v>2.428</v>
      </c>
      <c r="T860" s="40" t="n">
        <v>2.478</v>
      </c>
      <c r="V860" s="41" t="n">
        <f aca="false">I860-$H860</f>
        <v>0.0724999999999998</v>
      </c>
      <c r="W860" s="41" t="n">
        <f aca="false">J860-$H860</f>
        <v>-0.1475</v>
      </c>
      <c r="X860" s="41" t="n">
        <f aca="false">K860-$H860</f>
        <v>-0.1825</v>
      </c>
      <c r="Y860" s="41" t="n">
        <f aca="false">L860-$H860</f>
        <v>-0.185</v>
      </c>
      <c r="Z860" s="41" t="n">
        <f aca="false">M860-$H860</f>
        <v>-0.10125</v>
      </c>
      <c r="AA860" s="41" t="n">
        <f aca="false">N860-$H860</f>
        <v>-0.00625000000000009</v>
      </c>
      <c r="AB860" s="41" t="n">
        <f aca="false">O860-$H860</f>
        <v>0.00999999999999979</v>
      </c>
      <c r="AC860" s="41" t="n">
        <f aca="false">P860-$H860</f>
        <v>-0.17</v>
      </c>
      <c r="AD860" s="41" t="n">
        <f aca="false">Q860-$H860</f>
        <v>0.14625</v>
      </c>
      <c r="AE860" s="41" t="n">
        <f aca="false">R860-$H860</f>
        <v>1.9</v>
      </c>
      <c r="AF860" s="41" t="n">
        <f aca="false">S860-$H860</f>
        <v>-0.1</v>
      </c>
      <c r="AG860" s="41" t="n">
        <f aca="false">T860-$H860</f>
        <v>-0.0499999999999998</v>
      </c>
    </row>
    <row r="861" customFormat="false" ht="12.75" hidden="false" customHeight="false" outlineLevel="0" collapsed="false">
      <c r="A861" s="39" t="n">
        <v>36550</v>
      </c>
      <c r="B861" s="6" t="s">
        <v>193</v>
      </c>
      <c r="C861" s="40" t="n">
        <f aca="false">IF(SWAPFIXED="FIXED",D861,D861-E861)</f>
        <v>-0.0299999999999998</v>
      </c>
      <c r="D861" s="40" t="n">
        <f aca="false">VLOOKUP($A861,SWAPLOOK,HLOOKUP(D$2,SWAPLOOK,2,FALSE()),FALSE())</f>
        <v>2.586</v>
      </c>
      <c r="E861" s="40" t="n">
        <f aca="false">VLOOKUP($A861,SWAPLOOK,HLOOKUP(E$2,SWAPLOOK,2,FALSE()),FALSE())</f>
        <v>2.616</v>
      </c>
      <c r="F861" s="6"/>
      <c r="G861" s="38"/>
      <c r="H861" s="40" t="n">
        <v>2.616</v>
      </c>
      <c r="I861" s="40" t="n">
        <v>2.696</v>
      </c>
      <c r="J861" s="40" t="n">
        <v>2.441</v>
      </c>
      <c r="K861" s="40" t="n">
        <v>2.406</v>
      </c>
      <c r="L861" s="40" t="n">
        <v>2.401</v>
      </c>
      <c r="M861" s="40" t="n">
        <v>2.4985</v>
      </c>
      <c r="N861" s="40" t="n">
        <v>2.586</v>
      </c>
      <c r="O861" s="40" t="n">
        <v>2.586</v>
      </c>
      <c r="P861" s="40" t="n">
        <v>2.446</v>
      </c>
      <c r="Q861" s="40" t="n">
        <v>2.7685</v>
      </c>
      <c r="R861" s="40" t="n">
        <v>4.766</v>
      </c>
      <c r="S861" s="40" t="n">
        <v>2.501</v>
      </c>
      <c r="T861" s="40" t="n">
        <v>2.5385</v>
      </c>
      <c r="V861" s="41" t="n">
        <f aca="false">I861-$H861</f>
        <v>0.0800000000000001</v>
      </c>
      <c r="W861" s="41" t="n">
        <f aca="false">J861-$H861</f>
        <v>-0.175</v>
      </c>
      <c r="X861" s="41" t="n">
        <f aca="false">K861-$H861</f>
        <v>-0.21</v>
      </c>
      <c r="Y861" s="41" t="n">
        <f aca="false">L861-$H861</f>
        <v>-0.215</v>
      </c>
      <c r="Z861" s="41" t="n">
        <f aca="false">M861-$H861</f>
        <v>-0.1175</v>
      </c>
      <c r="AA861" s="41" t="n">
        <f aca="false">N861-$H861</f>
        <v>-0.0299999999999998</v>
      </c>
      <c r="AB861" s="41" t="n">
        <f aca="false">O861-$H861</f>
        <v>-0.0299999999999998</v>
      </c>
      <c r="AC861" s="41" t="n">
        <f aca="false">P861-$H861</f>
        <v>-0.17</v>
      </c>
      <c r="AD861" s="41" t="n">
        <f aca="false">Q861-$H861</f>
        <v>0.1525</v>
      </c>
      <c r="AE861" s="41" t="n">
        <f aca="false">R861-$H861</f>
        <v>2.15</v>
      </c>
      <c r="AF861" s="41" t="n">
        <f aca="false">S861-$H861</f>
        <v>-0.115</v>
      </c>
      <c r="AG861" s="41" t="n">
        <f aca="false">T861-$H861</f>
        <v>-0.0775000000000001</v>
      </c>
    </row>
    <row r="862" customFormat="false" ht="12.75" hidden="false" customHeight="false" outlineLevel="0" collapsed="false">
      <c r="A862" s="39" t="n">
        <v>36551</v>
      </c>
      <c r="B862" s="6" t="s">
        <v>193</v>
      </c>
      <c r="C862" s="40" t="n">
        <f aca="false">IF(SWAPFIXED="FIXED",D862,D862-E862)</f>
        <v>0</v>
      </c>
      <c r="D862" s="40" t="n">
        <f aca="false">VLOOKUP($A862,SWAPLOOK,HLOOKUP(D$2,SWAPLOOK,2,FALSE()),FALSE())</f>
        <v>2.523</v>
      </c>
      <c r="E862" s="40" t="n">
        <f aca="false">VLOOKUP($A862,SWAPLOOK,HLOOKUP(E$2,SWAPLOOK,2,FALSE()),FALSE())</f>
        <v>2.523</v>
      </c>
      <c r="F862" s="6"/>
      <c r="G862" s="38"/>
      <c r="H862" s="40" t="n">
        <v>2.523</v>
      </c>
      <c r="I862" s="40" t="n">
        <v>2.59925</v>
      </c>
      <c r="J862" s="40" t="n">
        <v>2.358</v>
      </c>
      <c r="K862" s="40" t="n">
        <v>2.318</v>
      </c>
      <c r="L862" s="40" t="n">
        <v>2.3205</v>
      </c>
      <c r="M862" s="40" t="n">
        <v>2.4105</v>
      </c>
      <c r="N862" s="40" t="n">
        <v>2.5005</v>
      </c>
      <c r="O862" s="40" t="n">
        <v>2.523</v>
      </c>
      <c r="P862" s="40" t="n">
        <v>2.313</v>
      </c>
      <c r="Q862" s="40" t="n">
        <v>2.673</v>
      </c>
      <c r="R862" s="40" t="n">
        <v>5.073</v>
      </c>
      <c r="S862" s="40" t="n">
        <v>2.403</v>
      </c>
      <c r="T862" s="40" t="n">
        <v>2.458</v>
      </c>
      <c r="V862" s="41" t="n">
        <f aca="false">I862-$H862</f>
        <v>0.0762499999999999</v>
      </c>
      <c r="W862" s="41" t="n">
        <f aca="false">J862-$H862</f>
        <v>-0.165</v>
      </c>
      <c r="X862" s="41" t="n">
        <f aca="false">K862-$H862</f>
        <v>-0.205</v>
      </c>
      <c r="Y862" s="41" t="n">
        <f aca="false">L862-$H862</f>
        <v>-0.2025</v>
      </c>
      <c r="Z862" s="41" t="n">
        <f aca="false">M862-$H862</f>
        <v>-0.1125</v>
      </c>
      <c r="AA862" s="41" t="n">
        <f aca="false">N862-$H862</f>
        <v>-0.0225</v>
      </c>
      <c r="AB862" s="41" t="n">
        <f aca="false">O862-$H862</f>
        <v>0</v>
      </c>
      <c r="AC862" s="41" t="n">
        <f aca="false">P862-$H862</f>
        <v>-0.21</v>
      </c>
      <c r="AD862" s="41" t="n">
        <f aca="false">Q862-$H862</f>
        <v>0.15</v>
      </c>
      <c r="AE862" s="41" t="n">
        <f aca="false">R862-$H862</f>
        <v>2.55</v>
      </c>
      <c r="AF862" s="41" t="n">
        <f aca="false">S862-$H862</f>
        <v>-0.12</v>
      </c>
      <c r="AG862" s="41" t="n">
        <f aca="false">T862-$H862</f>
        <v>-0.065</v>
      </c>
    </row>
    <row r="863" customFormat="false" ht="12.75" hidden="false" customHeight="false" outlineLevel="0" collapsed="false">
      <c r="A863" s="39" t="n">
        <v>36552</v>
      </c>
      <c r="B863" s="6" t="s">
        <v>193</v>
      </c>
      <c r="C863" s="40" t="n">
        <f aca="false">IF(SWAPFIXED="FIXED",D863,D863-E863)</f>
        <v>0</v>
      </c>
      <c r="D863" s="40" t="n">
        <f aca="false">VLOOKUP($A863,SWAPLOOK,HLOOKUP(D$2,SWAPLOOK,2,FALSE()),FALSE())</f>
        <v>2.61</v>
      </c>
      <c r="E863" s="40" t="n">
        <f aca="false">VLOOKUP($A863,SWAPLOOK,HLOOKUP(E$2,SWAPLOOK,2,FALSE()),FALSE())</f>
        <v>2.61</v>
      </c>
      <c r="F863" s="6"/>
      <c r="G863" s="38" t="n">
        <v>1</v>
      </c>
      <c r="H863" s="40" t="n">
        <v>2.61</v>
      </c>
      <c r="I863" s="40" t="n">
        <v>2.685</v>
      </c>
      <c r="J863" s="40" t="n">
        <v>2.445</v>
      </c>
      <c r="K863" s="40" t="n">
        <v>2.405</v>
      </c>
      <c r="L863" s="40" t="n">
        <v>2.4075</v>
      </c>
      <c r="M863" s="40" t="n">
        <v>2.4975</v>
      </c>
      <c r="N863" s="40" t="n">
        <v>2.58</v>
      </c>
      <c r="O863" s="40" t="n">
        <v>2.61</v>
      </c>
      <c r="P863" s="40" t="n">
        <v>2.4</v>
      </c>
      <c r="Q863" s="40" t="n">
        <v>2.76</v>
      </c>
      <c r="R863" s="40" t="n">
        <v>5.31</v>
      </c>
      <c r="S863" s="40" t="n">
        <v>2.49</v>
      </c>
      <c r="T863" s="40" t="n">
        <v>2.545</v>
      </c>
      <c r="V863" s="41" t="n">
        <f aca="false">I863-$H863</f>
        <v>0.0750000000000002</v>
      </c>
      <c r="W863" s="41" t="n">
        <f aca="false">J863-$H863</f>
        <v>-0.165</v>
      </c>
      <c r="X863" s="41" t="n">
        <f aca="false">K863-$H863</f>
        <v>-0.205</v>
      </c>
      <c r="Y863" s="41" t="n">
        <f aca="false">L863-$H863</f>
        <v>-0.2025</v>
      </c>
      <c r="Z863" s="41" t="n">
        <f aca="false">M863-$H863</f>
        <v>-0.1125</v>
      </c>
      <c r="AA863" s="41" t="n">
        <f aca="false">N863-$H863</f>
        <v>-0.0299999999999998</v>
      </c>
      <c r="AB863" s="41" t="n">
        <f aca="false">O863-$H863</f>
        <v>0</v>
      </c>
      <c r="AC863" s="41" t="n">
        <f aca="false">P863-$H863</f>
        <v>-0.21</v>
      </c>
      <c r="AD863" s="41" t="n">
        <f aca="false">Q863-$H863</f>
        <v>0.15</v>
      </c>
      <c r="AE863" s="41" t="n">
        <f aca="false">R863-$H863</f>
        <v>2.7</v>
      </c>
      <c r="AF863" s="41" t="n">
        <f aca="false">S863-$H863</f>
        <v>-0.12</v>
      </c>
      <c r="AG863" s="41" t="n">
        <f aca="false">T863-$H863</f>
        <v>-0.065</v>
      </c>
    </row>
    <row r="864" customFormat="false" ht="12.75" hidden="false" customHeight="false" outlineLevel="0" collapsed="false">
      <c r="A864" s="39" t="n">
        <v>36553</v>
      </c>
      <c r="B864" s="6" t="s">
        <v>194</v>
      </c>
      <c r="C864" s="40" t="n">
        <f aca="false">IF(SWAPFIXED="FIXED",D864,D864-E864)</f>
        <v>-0.0150000000000001</v>
      </c>
      <c r="D864" s="40" t="n">
        <f aca="false">VLOOKUP($A864,SWAPLOOK,HLOOKUP(D$2,SWAPLOOK,2,FALSE()),FALSE())</f>
        <v>2.517</v>
      </c>
      <c r="E864" s="40" t="n">
        <f aca="false">VLOOKUP($A864,SWAPLOOK,HLOOKUP(E$2,SWAPLOOK,2,FALSE()),FALSE())</f>
        <v>2.532</v>
      </c>
      <c r="F864" s="6"/>
      <c r="G864" s="38"/>
      <c r="H864" s="40" t="n">
        <v>2.532</v>
      </c>
      <c r="I864" s="40" t="n">
        <v>2.6045</v>
      </c>
      <c r="J864" s="40" t="n">
        <v>2.352</v>
      </c>
      <c r="K864" s="40" t="n">
        <v>2.297</v>
      </c>
      <c r="L864" s="40" t="n">
        <v>2.287</v>
      </c>
      <c r="M864" s="40" t="n">
        <v>2.4145</v>
      </c>
      <c r="N864" s="40" t="n">
        <v>2.507</v>
      </c>
      <c r="O864" s="40" t="n">
        <v>2.517</v>
      </c>
      <c r="P864" s="40" t="n">
        <v>2.262</v>
      </c>
      <c r="Q864" s="40" t="n">
        <v>2.6845</v>
      </c>
      <c r="R864" s="40" t="n">
        <v>3.342</v>
      </c>
      <c r="S864" s="40" t="n">
        <v>2.412</v>
      </c>
      <c r="T864" s="40" t="n">
        <v>2.452</v>
      </c>
      <c r="V864" s="41" t="n">
        <f aca="false">I864-$H864</f>
        <v>0.0724999999999998</v>
      </c>
      <c r="W864" s="41" t="n">
        <f aca="false">J864-$H864</f>
        <v>-0.18</v>
      </c>
      <c r="X864" s="41" t="n">
        <f aca="false">K864-$H864</f>
        <v>-0.235</v>
      </c>
      <c r="Y864" s="41" t="n">
        <f aca="false">L864-$H864</f>
        <v>-0.245</v>
      </c>
      <c r="Z864" s="41" t="n">
        <f aca="false">M864-$H864</f>
        <v>-0.1175</v>
      </c>
      <c r="AA864" s="41" t="n">
        <f aca="false">N864-$H864</f>
        <v>-0.0249999999999999</v>
      </c>
      <c r="AB864" s="41" t="n">
        <f aca="false">O864-$H864</f>
        <v>-0.0150000000000001</v>
      </c>
      <c r="AC864" s="41" t="n">
        <f aca="false">P864-$H864</f>
        <v>-0.27</v>
      </c>
      <c r="AD864" s="41" t="n">
        <f aca="false">Q864-$H864</f>
        <v>0.1525</v>
      </c>
      <c r="AE864" s="41" t="n">
        <f aca="false">R864-$H864</f>
        <v>0.81</v>
      </c>
      <c r="AF864" s="41" t="n">
        <f aca="false">S864-$H864</f>
        <v>-0.12</v>
      </c>
      <c r="AG864" s="41" t="n">
        <f aca="false">T864-$H864</f>
        <v>-0.0800000000000001</v>
      </c>
    </row>
    <row r="865" customFormat="false" ht="12.75" hidden="false" customHeight="false" outlineLevel="0" collapsed="false">
      <c r="A865" s="39" t="n">
        <v>36556</v>
      </c>
      <c r="B865" s="6" t="s">
        <v>194</v>
      </c>
      <c r="C865" s="40" t="n">
        <f aca="false">IF(SWAPFIXED="FIXED",D865,D865-E865)</f>
        <v>-0.0249999999999999</v>
      </c>
      <c r="D865" s="40" t="n">
        <f aca="false">VLOOKUP($A865,SWAPLOOK,HLOOKUP(D$2,SWAPLOOK,2,FALSE()),FALSE())</f>
        <v>2.637</v>
      </c>
      <c r="E865" s="40" t="n">
        <f aca="false">VLOOKUP($A865,SWAPLOOK,HLOOKUP(E$2,SWAPLOOK,2,FALSE()),FALSE())</f>
        <v>2.662</v>
      </c>
      <c r="F865" s="6"/>
      <c r="G865" s="38"/>
      <c r="H865" s="40" t="n">
        <v>2.662</v>
      </c>
      <c r="I865" s="40" t="n">
        <v>2.7345</v>
      </c>
      <c r="J865" s="40" t="n">
        <v>2.477</v>
      </c>
      <c r="K865" s="40" t="n">
        <v>2.407</v>
      </c>
      <c r="L865" s="40" t="n">
        <v>2.397</v>
      </c>
      <c r="M865" s="40" t="n">
        <v>2.537</v>
      </c>
      <c r="N865" s="40" t="n">
        <v>2.637</v>
      </c>
      <c r="O865" s="40" t="n">
        <v>2.637</v>
      </c>
      <c r="P865" s="40" t="n">
        <v>2.392</v>
      </c>
      <c r="Q865" s="40" t="n">
        <v>2.8145</v>
      </c>
      <c r="R865" s="40" t="n">
        <v>3.472</v>
      </c>
      <c r="S865" s="40" t="n">
        <v>2.542</v>
      </c>
      <c r="T865" s="40" t="n">
        <v>2.582</v>
      </c>
      <c r="V865" s="41" t="n">
        <f aca="false">I865-$H865</f>
        <v>0.0724999999999998</v>
      </c>
      <c r="W865" s="41" t="n">
        <f aca="false">J865-$H865</f>
        <v>-0.185</v>
      </c>
      <c r="X865" s="41" t="n">
        <f aca="false">K865-$H865</f>
        <v>-0.255</v>
      </c>
      <c r="Y865" s="41" t="n">
        <f aca="false">L865-$H865</f>
        <v>-0.265</v>
      </c>
      <c r="Z865" s="41" t="n">
        <f aca="false">M865-$H865</f>
        <v>-0.125</v>
      </c>
      <c r="AA865" s="41" t="n">
        <f aca="false">N865-$H865</f>
        <v>-0.0249999999999999</v>
      </c>
      <c r="AB865" s="41" t="n">
        <f aca="false">O865-$H865</f>
        <v>-0.0249999999999999</v>
      </c>
      <c r="AC865" s="41" t="n">
        <f aca="false">P865-$H865</f>
        <v>-0.27</v>
      </c>
      <c r="AD865" s="41" t="n">
        <f aca="false">Q865-$H865</f>
        <v>0.1525</v>
      </c>
      <c r="AE865" s="41" t="n">
        <f aca="false">R865-$H865</f>
        <v>0.81</v>
      </c>
      <c r="AF865" s="41" t="n">
        <f aca="false">S865-$H865</f>
        <v>-0.12</v>
      </c>
      <c r="AG865" s="41" t="n">
        <f aca="false">T865-$H865</f>
        <v>-0.0800000000000001</v>
      </c>
    </row>
    <row r="866" customFormat="false" ht="12.75" hidden="false" customHeight="false" outlineLevel="0" collapsed="false">
      <c r="A866" s="39" t="n">
        <v>36557</v>
      </c>
      <c r="B866" s="6" t="s">
        <v>194</v>
      </c>
      <c r="C866" s="40" t="n">
        <f aca="false">IF(SWAPFIXED="FIXED",D866,D866-E866)</f>
        <v>-0.02</v>
      </c>
      <c r="D866" s="40" t="n">
        <f aca="false">VLOOKUP($A866,SWAPLOOK,HLOOKUP(D$2,SWAPLOOK,2,FALSE()),FALSE())</f>
        <v>2.679</v>
      </c>
      <c r="E866" s="40" t="n">
        <f aca="false">VLOOKUP($A866,SWAPLOOK,HLOOKUP(E$2,SWAPLOOK,2,FALSE()),FALSE())</f>
        <v>2.699</v>
      </c>
      <c r="F866" s="6"/>
      <c r="G866" s="38"/>
      <c r="H866" s="40" t="n">
        <v>2.699</v>
      </c>
      <c r="I866" s="40" t="n">
        <v>2.764</v>
      </c>
      <c r="J866" s="40" t="n">
        <v>2.519</v>
      </c>
      <c r="K866" s="40" t="n">
        <v>2.459</v>
      </c>
      <c r="L866" s="40" t="n">
        <v>2.439</v>
      </c>
      <c r="M866" s="40" t="n">
        <v>2.5765</v>
      </c>
      <c r="N866" s="40" t="n">
        <v>2.6765</v>
      </c>
      <c r="O866" s="40" t="n">
        <v>2.679</v>
      </c>
      <c r="P866" s="40" t="n">
        <v>2.414</v>
      </c>
      <c r="Q866" s="40" t="n">
        <v>2.854</v>
      </c>
      <c r="R866" s="40" t="n">
        <v>3.599</v>
      </c>
      <c r="S866" s="40" t="n">
        <v>2.579</v>
      </c>
      <c r="T866" s="40" t="n">
        <v>2.629</v>
      </c>
      <c r="V866" s="41" t="n">
        <f aca="false">I866-$H866</f>
        <v>0.065</v>
      </c>
      <c r="W866" s="41" t="n">
        <f aca="false">J866-$H866</f>
        <v>-0.18</v>
      </c>
      <c r="X866" s="41" t="n">
        <f aca="false">K866-$H866</f>
        <v>-0.24</v>
      </c>
      <c r="Y866" s="41" t="n">
        <f aca="false">L866-$H866</f>
        <v>-0.26</v>
      </c>
      <c r="Z866" s="41" t="n">
        <f aca="false">M866-$H866</f>
        <v>-0.1225</v>
      </c>
      <c r="AA866" s="41" t="n">
        <f aca="false">N866-$H866</f>
        <v>-0.0225</v>
      </c>
      <c r="AB866" s="41" t="n">
        <f aca="false">O866-$H866</f>
        <v>-0.02</v>
      </c>
      <c r="AC866" s="41" t="n">
        <f aca="false">P866-$H866</f>
        <v>-0.285</v>
      </c>
      <c r="AD866" s="41" t="n">
        <f aca="false">Q866-$H866</f>
        <v>0.155</v>
      </c>
      <c r="AE866" s="41" t="n">
        <f aca="false">R866-$H866</f>
        <v>0.9</v>
      </c>
      <c r="AF866" s="41" t="n">
        <f aca="false">S866-$H866</f>
        <v>-0.12</v>
      </c>
      <c r="AG866" s="41" t="n">
        <f aca="false">T866-$H866</f>
        <v>-0.0699999999999998</v>
      </c>
    </row>
    <row r="867" customFormat="false" ht="12.75" hidden="false" customHeight="false" outlineLevel="0" collapsed="false">
      <c r="A867" s="39" t="n">
        <v>36558</v>
      </c>
      <c r="B867" s="6" t="s">
        <v>194</v>
      </c>
      <c r="C867" s="40" t="n">
        <f aca="false">IF(SWAPFIXED="FIXED",D867,D867-E867)</f>
        <v>-0.0625</v>
      </c>
      <c r="D867" s="40" t="n">
        <f aca="false">VLOOKUP($A867,SWAPLOOK,HLOOKUP(D$2,SWAPLOOK,2,FALSE()),FALSE())</f>
        <v>2.6965</v>
      </c>
      <c r="E867" s="40" t="n">
        <f aca="false">VLOOKUP($A867,SWAPLOOK,HLOOKUP(E$2,SWAPLOOK,2,FALSE()),FALSE())</f>
        <v>2.759</v>
      </c>
      <c r="F867" s="6"/>
      <c r="G867" s="38"/>
      <c r="H867" s="40" t="n">
        <v>2.759</v>
      </c>
      <c r="I867" s="40" t="n">
        <v>2.824</v>
      </c>
      <c r="J867" s="40" t="n">
        <v>2.5565</v>
      </c>
      <c r="K867" s="40" t="n">
        <v>2.479</v>
      </c>
      <c r="L867" s="40" t="n">
        <v>2.4665</v>
      </c>
      <c r="M867" s="40" t="n">
        <v>2.619</v>
      </c>
      <c r="N867" s="40" t="n">
        <v>2.7165</v>
      </c>
      <c r="O867" s="40" t="n">
        <v>2.6965</v>
      </c>
      <c r="P867" s="40" t="n">
        <v>2.439</v>
      </c>
      <c r="Q867" s="40" t="n">
        <v>2.9215</v>
      </c>
      <c r="R867" s="40" t="n">
        <v>3.999</v>
      </c>
      <c r="S867" s="40" t="n">
        <v>2.6215</v>
      </c>
      <c r="T867" s="40" t="n">
        <v>2.634</v>
      </c>
      <c r="V867" s="41" t="n">
        <f aca="false">I867-$H867</f>
        <v>0.065</v>
      </c>
      <c r="W867" s="41" t="n">
        <f aca="false">J867-$H867</f>
        <v>-0.2025</v>
      </c>
      <c r="X867" s="41" t="n">
        <f aca="false">K867-$H867</f>
        <v>-0.28</v>
      </c>
      <c r="Y867" s="41" t="n">
        <f aca="false">L867-$H867</f>
        <v>-0.2925</v>
      </c>
      <c r="Z867" s="41" t="n">
        <f aca="false">M867-$H867</f>
        <v>-0.14</v>
      </c>
      <c r="AA867" s="41" t="n">
        <f aca="false">N867-$H867</f>
        <v>-0.0425</v>
      </c>
      <c r="AB867" s="41" t="n">
        <f aca="false">O867-$H867</f>
        <v>-0.0625</v>
      </c>
      <c r="AC867" s="41" t="n">
        <f aca="false">P867-$H867</f>
        <v>-0.32</v>
      </c>
      <c r="AD867" s="41" t="n">
        <f aca="false">Q867-$H867</f>
        <v>0.1625</v>
      </c>
      <c r="AE867" s="41" t="n">
        <f aca="false">R867-$H867</f>
        <v>1.24</v>
      </c>
      <c r="AF867" s="41" t="n">
        <f aca="false">S867-$H867</f>
        <v>-0.1375</v>
      </c>
      <c r="AG867" s="41" t="n">
        <f aca="false">T867-$H867</f>
        <v>-0.125</v>
      </c>
    </row>
    <row r="868" customFormat="false" ht="12.75" hidden="false" customHeight="false" outlineLevel="0" collapsed="false">
      <c r="A868" s="39" t="n">
        <v>36559</v>
      </c>
      <c r="B868" s="6" t="s">
        <v>194</v>
      </c>
      <c r="C868" s="40" t="n">
        <f aca="false">IF(SWAPFIXED="FIXED",D868,D868-E868)</f>
        <v>-0.065</v>
      </c>
      <c r="D868" s="40" t="n">
        <f aca="false">VLOOKUP($A868,SWAPLOOK,HLOOKUP(D$2,SWAPLOOK,2,FALSE()),FALSE())</f>
        <v>2.594</v>
      </c>
      <c r="E868" s="40" t="n">
        <f aca="false">VLOOKUP($A868,SWAPLOOK,HLOOKUP(E$2,SWAPLOOK,2,FALSE()),FALSE())</f>
        <v>2.659</v>
      </c>
      <c r="F868" s="6"/>
      <c r="G868" s="38"/>
      <c r="H868" s="40" t="n">
        <v>2.659</v>
      </c>
      <c r="I868" s="40" t="n">
        <v>2.724</v>
      </c>
      <c r="J868" s="40" t="n">
        <v>2.469</v>
      </c>
      <c r="K868" s="40" t="n">
        <v>2.379</v>
      </c>
      <c r="L868" s="40" t="n">
        <v>2.349</v>
      </c>
      <c r="M868" s="40" t="n">
        <v>2.524</v>
      </c>
      <c r="N868" s="40" t="n">
        <v>2.6215</v>
      </c>
      <c r="O868" s="40" t="n">
        <v>2.594</v>
      </c>
      <c r="P868" s="40" t="n">
        <v>2.269</v>
      </c>
      <c r="Q868" s="40" t="n">
        <v>2.819</v>
      </c>
      <c r="R868" s="40" t="n">
        <v>4.059</v>
      </c>
      <c r="S868" s="40" t="n">
        <v>2.524</v>
      </c>
      <c r="T868" s="40" t="n">
        <v>2.494</v>
      </c>
      <c r="V868" s="41" t="n">
        <f aca="false">I868-$H868</f>
        <v>0.065</v>
      </c>
      <c r="W868" s="41" t="n">
        <f aca="false">J868-$H868</f>
        <v>-0.19</v>
      </c>
      <c r="X868" s="41" t="n">
        <f aca="false">K868-$H868</f>
        <v>-0.28</v>
      </c>
      <c r="Y868" s="41" t="n">
        <f aca="false">L868-$H868</f>
        <v>-0.31</v>
      </c>
      <c r="Z868" s="41" t="n">
        <f aca="false">M868-$H868</f>
        <v>-0.135</v>
      </c>
      <c r="AA868" s="41" t="n">
        <f aca="false">N868-$H868</f>
        <v>-0.0375000000000001</v>
      </c>
      <c r="AB868" s="41" t="n">
        <f aca="false">O868-$H868</f>
        <v>-0.065</v>
      </c>
      <c r="AC868" s="41" t="n">
        <f aca="false">P868-$H868</f>
        <v>-0.39</v>
      </c>
      <c r="AD868" s="41" t="n">
        <f aca="false">Q868-$H868</f>
        <v>0.16</v>
      </c>
      <c r="AE868" s="41" t="n">
        <f aca="false">R868-$H868</f>
        <v>1.4</v>
      </c>
      <c r="AF868" s="41" t="n">
        <f aca="false">S868-$H868</f>
        <v>-0.135</v>
      </c>
      <c r="AG868" s="41" t="n">
        <f aca="false">T868-$H868</f>
        <v>-0.165</v>
      </c>
    </row>
    <row r="869" customFormat="false" ht="12.75" hidden="false" customHeight="false" outlineLevel="0" collapsed="false">
      <c r="A869" s="39" t="n">
        <v>36560</v>
      </c>
      <c r="B869" s="6" t="s">
        <v>194</v>
      </c>
      <c r="C869" s="40" t="n">
        <f aca="false">IF(SWAPFIXED="FIXED",D869,D869-E869)</f>
        <v>-0.085</v>
      </c>
      <c r="D869" s="40" t="n">
        <f aca="false">VLOOKUP($A869,SWAPLOOK,HLOOKUP(D$2,SWAPLOOK,2,FALSE()),FALSE())</f>
        <v>2.657</v>
      </c>
      <c r="E869" s="40" t="n">
        <f aca="false">VLOOKUP($A869,SWAPLOOK,HLOOKUP(E$2,SWAPLOOK,2,FALSE()),FALSE())</f>
        <v>2.742</v>
      </c>
      <c r="F869" s="6"/>
      <c r="G869" s="38"/>
      <c r="H869" s="40" t="n">
        <v>2.742</v>
      </c>
      <c r="I869" s="40" t="n">
        <v>2.802</v>
      </c>
      <c r="J869" s="40" t="n">
        <v>2.532</v>
      </c>
      <c r="K869" s="40" t="n">
        <v>2.442</v>
      </c>
      <c r="L869" s="40" t="n">
        <v>2.3945</v>
      </c>
      <c r="M869" s="40" t="n">
        <v>2.592</v>
      </c>
      <c r="N869" s="40" t="n">
        <v>2.702</v>
      </c>
      <c r="O869" s="40" t="n">
        <v>2.657</v>
      </c>
      <c r="P869" s="40" t="n">
        <v>2.332</v>
      </c>
      <c r="Q869" s="40" t="n">
        <v>2.8995</v>
      </c>
      <c r="R869" s="40" t="n">
        <v>4.022</v>
      </c>
      <c r="S869" s="40" t="n">
        <v>2.6045</v>
      </c>
      <c r="T869" s="40" t="n">
        <v>2.542</v>
      </c>
      <c r="V869" s="41" t="n">
        <f aca="false">I869-$H869</f>
        <v>0.0600000000000001</v>
      </c>
      <c r="W869" s="41" t="n">
        <f aca="false">J869-$H869</f>
        <v>-0.21</v>
      </c>
      <c r="X869" s="41" t="n">
        <f aca="false">K869-$H869</f>
        <v>-0.3</v>
      </c>
      <c r="Y869" s="41" t="n">
        <f aca="false">L869-$H869</f>
        <v>-0.3475</v>
      </c>
      <c r="Z869" s="41" t="n">
        <f aca="false">M869-$H869</f>
        <v>-0.15</v>
      </c>
      <c r="AA869" s="41" t="n">
        <f aca="false">N869-$H869</f>
        <v>-0.04</v>
      </c>
      <c r="AB869" s="41" t="n">
        <f aca="false">O869-$H869</f>
        <v>-0.085</v>
      </c>
      <c r="AC869" s="41" t="n">
        <f aca="false">P869-$H869</f>
        <v>-0.41</v>
      </c>
      <c r="AD869" s="41" t="n">
        <f aca="false">Q869-$H869</f>
        <v>0.1575</v>
      </c>
      <c r="AE869" s="41" t="n">
        <f aca="false">R869-$H869</f>
        <v>1.28</v>
      </c>
      <c r="AF869" s="41" t="n">
        <f aca="false">S869-$H869</f>
        <v>-0.1375</v>
      </c>
      <c r="AG869" s="41" t="n">
        <f aca="false">T869-$H869</f>
        <v>-0.2</v>
      </c>
    </row>
    <row r="870" customFormat="false" ht="12.75" hidden="false" customHeight="false" outlineLevel="0" collapsed="false">
      <c r="A870" s="39" t="n">
        <v>36563</v>
      </c>
      <c r="B870" s="6" t="s">
        <v>194</v>
      </c>
      <c r="C870" s="40" t="n">
        <f aca="false">IF(SWAPFIXED="FIXED",D870,D870-E870)</f>
        <v>-0.0449999999999999</v>
      </c>
      <c r="D870" s="40" t="n">
        <f aca="false">VLOOKUP($A870,SWAPLOOK,HLOOKUP(D$2,SWAPLOOK,2,FALSE()),FALSE())</f>
        <v>2.517</v>
      </c>
      <c r="E870" s="40" t="n">
        <f aca="false">VLOOKUP($A870,SWAPLOOK,HLOOKUP(E$2,SWAPLOOK,2,FALSE()),FALSE())</f>
        <v>2.562</v>
      </c>
      <c r="F870" s="6"/>
      <c r="G870" s="38"/>
      <c r="H870" s="40" t="n">
        <v>2.562</v>
      </c>
      <c r="I870" s="40" t="n">
        <v>2.617</v>
      </c>
      <c r="J870" s="40" t="n">
        <v>2.367</v>
      </c>
      <c r="K870" s="40" t="n">
        <v>2.282</v>
      </c>
      <c r="L870" s="40" t="n">
        <v>2.262</v>
      </c>
      <c r="M870" s="40" t="n">
        <v>2.422</v>
      </c>
      <c r="N870" s="40" t="n">
        <v>2.532</v>
      </c>
      <c r="O870" s="40" t="n">
        <v>2.517</v>
      </c>
      <c r="P870" s="40" t="n">
        <v>2.192</v>
      </c>
      <c r="Q870" s="40" t="n">
        <v>2.722</v>
      </c>
      <c r="R870" s="40" t="n">
        <v>3.412</v>
      </c>
      <c r="S870" s="40" t="n">
        <v>2.422</v>
      </c>
      <c r="T870" s="40" t="n">
        <v>2.392</v>
      </c>
      <c r="V870" s="41" t="n">
        <f aca="false">I870-$H870</f>
        <v>0.0550000000000002</v>
      </c>
      <c r="W870" s="41" t="n">
        <f aca="false">J870-$H870</f>
        <v>-0.195</v>
      </c>
      <c r="X870" s="41" t="n">
        <f aca="false">K870-$H870</f>
        <v>-0.28</v>
      </c>
      <c r="Y870" s="41" t="n">
        <f aca="false">L870-$H870</f>
        <v>-0.3</v>
      </c>
      <c r="Z870" s="41" t="n">
        <f aca="false">M870-$H870</f>
        <v>-0.14</v>
      </c>
      <c r="AA870" s="41" t="n">
        <f aca="false">N870-$H870</f>
        <v>-0.0299999999999998</v>
      </c>
      <c r="AB870" s="41" t="n">
        <f aca="false">O870-$H870</f>
        <v>-0.0449999999999999</v>
      </c>
      <c r="AC870" s="41" t="n">
        <f aca="false">P870-$H870</f>
        <v>-0.37</v>
      </c>
      <c r="AD870" s="41" t="n">
        <f aca="false">Q870-$H870</f>
        <v>0.16</v>
      </c>
      <c r="AE870" s="41" t="n">
        <f aca="false">R870-$H870</f>
        <v>0.85</v>
      </c>
      <c r="AF870" s="41" t="n">
        <f aca="false">S870-$H870</f>
        <v>-0.14</v>
      </c>
      <c r="AG870" s="41" t="n">
        <f aca="false">T870-$H870</f>
        <v>-0.17</v>
      </c>
    </row>
    <row r="871" customFormat="false" ht="12.75" hidden="false" customHeight="false" outlineLevel="0" collapsed="false">
      <c r="A871" s="39" t="n">
        <v>36564</v>
      </c>
      <c r="B871" s="6" t="s">
        <v>194</v>
      </c>
      <c r="C871" s="40" t="n">
        <f aca="false">IF(SWAPFIXED="FIXED",D871,D871-E871)</f>
        <v>0.00499999999999989</v>
      </c>
      <c r="D871" s="40" t="n">
        <f aca="false">VLOOKUP($A871,SWAPLOOK,HLOOKUP(D$2,SWAPLOOK,2,FALSE()),FALSE())</f>
        <v>2.5</v>
      </c>
      <c r="E871" s="40" t="n">
        <f aca="false">VLOOKUP($A871,SWAPLOOK,HLOOKUP(E$2,SWAPLOOK,2,FALSE()),FALSE())</f>
        <v>2.495</v>
      </c>
      <c r="F871" s="6"/>
      <c r="G871" s="38"/>
      <c r="H871" s="40" t="n">
        <v>2.495</v>
      </c>
      <c r="I871" s="40" t="n">
        <v>2.5575</v>
      </c>
      <c r="J871" s="40" t="n">
        <v>2.31</v>
      </c>
      <c r="K871" s="40" t="n">
        <v>2.2575</v>
      </c>
      <c r="L871" s="40" t="n">
        <v>2.2325</v>
      </c>
      <c r="M871" s="40" t="n">
        <v>2.36</v>
      </c>
      <c r="N871" s="40" t="n">
        <v>2.4725</v>
      </c>
      <c r="O871" s="40" t="n">
        <v>2.5</v>
      </c>
      <c r="P871" s="40" t="n">
        <v>2.18</v>
      </c>
      <c r="Q871" s="40" t="n">
        <v>2.645</v>
      </c>
      <c r="R871" s="40" t="n">
        <v>3.245</v>
      </c>
      <c r="S871" s="40" t="n">
        <v>2.365</v>
      </c>
      <c r="T871" s="40" t="n">
        <v>2.39</v>
      </c>
      <c r="V871" s="41" t="n">
        <f aca="false">I871-$H871</f>
        <v>0.0625</v>
      </c>
      <c r="W871" s="41" t="n">
        <f aca="false">J871-$H871</f>
        <v>-0.185</v>
      </c>
      <c r="X871" s="41" t="n">
        <f aca="false">K871-$H871</f>
        <v>-0.2375</v>
      </c>
      <c r="Y871" s="41" t="n">
        <f aca="false">L871-$H871</f>
        <v>-0.2625</v>
      </c>
      <c r="Z871" s="41" t="n">
        <f aca="false">M871-$H871</f>
        <v>-0.135</v>
      </c>
      <c r="AA871" s="41" t="n">
        <f aca="false">N871-$H871</f>
        <v>-0.0225</v>
      </c>
      <c r="AB871" s="41" t="n">
        <f aca="false">O871-$H871</f>
        <v>0.00499999999999989</v>
      </c>
      <c r="AC871" s="41" t="n">
        <f aca="false">P871-$H871</f>
        <v>-0.315</v>
      </c>
      <c r="AD871" s="41" t="n">
        <f aca="false">Q871-$H871</f>
        <v>0.15</v>
      </c>
      <c r="AE871" s="41" t="n">
        <f aca="false">R871-$H871</f>
        <v>0.75</v>
      </c>
      <c r="AF871" s="41" t="n">
        <f aca="false">S871-$H871</f>
        <v>-0.13</v>
      </c>
      <c r="AG871" s="41" t="n">
        <f aca="false">T871-$H871</f>
        <v>-0.105</v>
      </c>
    </row>
    <row r="872" customFormat="false" ht="12.75" hidden="false" customHeight="false" outlineLevel="0" collapsed="false">
      <c r="A872" s="39" t="n">
        <v>36565</v>
      </c>
      <c r="B872" s="6" t="s">
        <v>194</v>
      </c>
      <c r="C872" s="40" t="n">
        <f aca="false">IF(SWAPFIXED="FIXED",D872,D872-E872)</f>
        <v>0.00499999999999989</v>
      </c>
      <c r="D872" s="40" t="n">
        <f aca="false">VLOOKUP($A872,SWAPLOOK,HLOOKUP(D$2,SWAPLOOK,2,FALSE()),FALSE())</f>
        <v>2.545</v>
      </c>
      <c r="E872" s="40" t="n">
        <f aca="false">VLOOKUP($A872,SWAPLOOK,HLOOKUP(E$2,SWAPLOOK,2,FALSE()),FALSE())</f>
        <v>2.54</v>
      </c>
      <c r="F872" s="6"/>
      <c r="G872" s="38"/>
      <c r="H872" s="40" t="n">
        <v>2.54</v>
      </c>
      <c r="I872" s="40" t="n">
        <v>2.605</v>
      </c>
      <c r="J872" s="40" t="n">
        <v>2.36</v>
      </c>
      <c r="K872" s="40" t="n">
        <v>2.3</v>
      </c>
      <c r="L872" s="40" t="n">
        <v>2.29</v>
      </c>
      <c r="M872" s="40" t="n">
        <v>2.4025</v>
      </c>
      <c r="N872" s="40" t="n">
        <v>2.5125</v>
      </c>
      <c r="O872" s="40" t="n">
        <v>2.545</v>
      </c>
      <c r="P872" s="40" t="n">
        <v>2.255</v>
      </c>
      <c r="Q872" s="40" t="n">
        <v>2.69</v>
      </c>
      <c r="R872" s="40" t="n">
        <v>3.14</v>
      </c>
      <c r="S872" s="40" t="n">
        <v>2.41</v>
      </c>
      <c r="T872" s="40" t="n">
        <v>2.425</v>
      </c>
      <c r="V872" s="41" t="n">
        <f aca="false">I872-$H872</f>
        <v>0.065</v>
      </c>
      <c r="W872" s="41" t="n">
        <f aca="false">J872-$H872</f>
        <v>-0.18</v>
      </c>
      <c r="X872" s="41" t="n">
        <f aca="false">K872-$H872</f>
        <v>-0.24</v>
      </c>
      <c r="Y872" s="41" t="n">
        <f aca="false">L872-$H872</f>
        <v>-0.25</v>
      </c>
      <c r="Z872" s="41" t="n">
        <f aca="false">M872-$H872</f>
        <v>-0.1375</v>
      </c>
      <c r="AA872" s="41" t="n">
        <f aca="false">N872-$H872</f>
        <v>-0.0274999999999999</v>
      </c>
      <c r="AB872" s="41" t="n">
        <f aca="false">O872-$H872</f>
        <v>0.00499999999999989</v>
      </c>
      <c r="AC872" s="41" t="n">
        <f aca="false">P872-$H872</f>
        <v>-0.285</v>
      </c>
      <c r="AD872" s="41" t="n">
        <f aca="false">Q872-$H872</f>
        <v>0.15</v>
      </c>
      <c r="AE872" s="41" t="n">
        <f aca="false">R872-$H872</f>
        <v>0.6</v>
      </c>
      <c r="AF872" s="41" t="n">
        <f aca="false">S872-$H872</f>
        <v>-0.13</v>
      </c>
      <c r="AG872" s="41" t="n">
        <f aca="false">T872-$H872</f>
        <v>-0.115</v>
      </c>
    </row>
    <row r="873" customFormat="false" ht="12.75" hidden="false" customHeight="false" outlineLevel="0" collapsed="false">
      <c r="A873" s="39" t="n">
        <v>36566</v>
      </c>
      <c r="B873" s="6" t="s">
        <v>194</v>
      </c>
      <c r="C873" s="40" t="n">
        <f aca="false">IF(SWAPFIXED="FIXED",D873,D873-E873)</f>
        <v>-0.0350000000000001</v>
      </c>
      <c r="D873" s="40" t="n">
        <f aca="false">VLOOKUP($A873,SWAPLOOK,HLOOKUP(D$2,SWAPLOOK,2,FALSE()),FALSE())</f>
        <v>2.557</v>
      </c>
      <c r="E873" s="40" t="n">
        <f aca="false">VLOOKUP($A873,SWAPLOOK,HLOOKUP(E$2,SWAPLOOK,2,FALSE()),FALSE())</f>
        <v>2.592</v>
      </c>
      <c r="F873" s="6"/>
      <c r="G873" s="38"/>
      <c r="H873" s="40" t="n">
        <v>2.592</v>
      </c>
      <c r="I873" s="40" t="n">
        <v>2.662</v>
      </c>
      <c r="J873" s="40" t="n">
        <v>2.397</v>
      </c>
      <c r="K873" s="40" t="n">
        <v>2.357</v>
      </c>
      <c r="L873" s="40" t="n">
        <v>2.3095</v>
      </c>
      <c r="M873" s="40" t="n">
        <v>2.44825</v>
      </c>
      <c r="N873" s="40" t="n">
        <v>2.5595</v>
      </c>
      <c r="O873" s="40" t="n">
        <v>2.557</v>
      </c>
      <c r="P873" s="40" t="n">
        <v>2.282</v>
      </c>
      <c r="Q873" s="40" t="n">
        <v>2.762</v>
      </c>
      <c r="R873" s="40" t="n">
        <v>3.292</v>
      </c>
      <c r="S873" s="40" t="n">
        <v>2.452</v>
      </c>
      <c r="T873" s="40" t="n">
        <v>2.427</v>
      </c>
      <c r="V873" s="41" t="n">
        <f aca="false">I873-$H873</f>
        <v>0.0699999999999998</v>
      </c>
      <c r="W873" s="41" t="n">
        <f aca="false">J873-$H873</f>
        <v>-0.195</v>
      </c>
      <c r="X873" s="41" t="n">
        <f aca="false">K873-$H873</f>
        <v>-0.235</v>
      </c>
      <c r="Y873" s="41" t="n">
        <f aca="false">L873-$H873</f>
        <v>-0.2825</v>
      </c>
      <c r="Z873" s="41" t="n">
        <f aca="false">M873-$H873</f>
        <v>-0.14375</v>
      </c>
      <c r="AA873" s="41" t="n">
        <f aca="false">N873-$H873</f>
        <v>-0.0325000000000002</v>
      </c>
      <c r="AB873" s="41" t="n">
        <f aca="false">O873-$H873</f>
        <v>-0.0350000000000001</v>
      </c>
      <c r="AC873" s="41" t="n">
        <f aca="false">P873-$H873</f>
        <v>-0.31</v>
      </c>
      <c r="AD873" s="41" t="n">
        <f aca="false">Q873-$H873</f>
        <v>0.17</v>
      </c>
      <c r="AE873" s="41" t="n">
        <f aca="false">R873-$H873</f>
        <v>0.7</v>
      </c>
      <c r="AF873" s="41" t="n">
        <f aca="false">S873-$H873</f>
        <v>-0.14</v>
      </c>
      <c r="AG873" s="41" t="n">
        <f aca="false">T873-$H873</f>
        <v>-0.165</v>
      </c>
    </row>
    <row r="874" customFormat="false" ht="12.75" hidden="false" customHeight="false" outlineLevel="0" collapsed="false">
      <c r="A874" s="39" t="n">
        <v>36567</v>
      </c>
      <c r="B874" s="6" t="s">
        <v>194</v>
      </c>
      <c r="C874" s="40" t="n">
        <f aca="false">IF(SWAPFIXED="FIXED",D874,D874-E874)</f>
        <v>0.00500000000000034</v>
      </c>
      <c r="D874" s="40" t="n">
        <f aca="false">VLOOKUP($A874,SWAPLOOK,HLOOKUP(D$2,SWAPLOOK,2,FALSE()),FALSE())</f>
        <v>2.575</v>
      </c>
      <c r="E874" s="40" t="n">
        <f aca="false">VLOOKUP($A874,SWAPLOOK,HLOOKUP(E$2,SWAPLOOK,2,FALSE()),FALSE())</f>
        <v>2.57</v>
      </c>
      <c r="F874" s="6"/>
      <c r="G874" s="38"/>
      <c r="H874" s="40" t="n">
        <v>2.57</v>
      </c>
      <c r="I874" s="40" t="n">
        <v>2.6425</v>
      </c>
      <c r="J874" s="40" t="n">
        <v>2.385</v>
      </c>
      <c r="K874" s="40" t="n">
        <v>2.35</v>
      </c>
      <c r="L874" s="40" t="n">
        <v>2.3222</v>
      </c>
      <c r="M874" s="40" t="n">
        <v>2.4325</v>
      </c>
      <c r="N874" s="40" t="n">
        <v>2.5425</v>
      </c>
      <c r="O874" s="40" t="n">
        <v>2.575</v>
      </c>
      <c r="P874" s="40" t="n">
        <v>2.27</v>
      </c>
      <c r="Q874" s="40" t="n">
        <v>2.7275</v>
      </c>
      <c r="R874" s="40" t="n">
        <v>3.27</v>
      </c>
      <c r="S874" s="40" t="n">
        <v>2.425</v>
      </c>
      <c r="T874" s="40" t="n">
        <v>2.42</v>
      </c>
      <c r="V874" s="41" t="n">
        <f aca="false">I874-$H874</f>
        <v>0.0725000000000002</v>
      </c>
      <c r="W874" s="41" t="n">
        <f aca="false">J874-$H874</f>
        <v>-0.185</v>
      </c>
      <c r="X874" s="41" t="n">
        <f aca="false">K874-$H874</f>
        <v>-0.22</v>
      </c>
      <c r="Y874" s="41" t="n">
        <f aca="false">L874-$H874</f>
        <v>-0.2478</v>
      </c>
      <c r="Z874" s="41" t="n">
        <f aca="false">M874-$H874</f>
        <v>-0.1375</v>
      </c>
      <c r="AA874" s="41" t="n">
        <f aca="false">N874-$H874</f>
        <v>-0.0274999999999999</v>
      </c>
      <c r="AB874" s="41" t="n">
        <f aca="false">O874-$H874</f>
        <v>0.00500000000000034</v>
      </c>
      <c r="AC874" s="41" t="n">
        <f aca="false">P874-$H874</f>
        <v>-0.3</v>
      </c>
      <c r="AD874" s="41" t="n">
        <f aca="false">Q874-$H874</f>
        <v>0.1575</v>
      </c>
      <c r="AE874" s="41" t="n">
        <f aca="false">R874-$H874</f>
        <v>0.7</v>
      </c>
      <c r="AF874" s="41" t="n">
        <f aca="false">S874-$H874</f>
        <v>-0.145</v>
      </c>
      <c r="AG874" s="41" t="n">
        <f aca="false">T874-$H874</f>
        <v>-0.15</v>
      </c>
    </row>
    <row r="875" customFormat="false" ht="12.75" hidden="false" customHeight="false" outlineLevel="0" collapsed="false">
      <c r="A875" s="39" t="n">
        <v>36570</v>
      </c>
      <c r="B875" s="6" t="s">
        <v>194</v>
      </c>
      <c r="C875" s="40" t="n">
        <f aca="false">IF(SWAPFIXED="FIXED",D875,D875-E875)</f>
        <v>0.0299999999999998</v>
      </c>
      <c r="D875" s="40" t="n">
        <f aca="false">VLOOKUP($A875,SWAPLOOK,HLOOKUP(D$2,SWAPLOOK,2,FALSE()),FALSE())</f>
        <v>2.571</v>
      </c>
      <c r="E875" s="40" t="n">
        <f aca="false">VLOOKUP($A875,SWAPLOOK,HLOOKUP(E$2,SWAPLOOK,2,FALSE()),FALSE())</f>
        <v>2.541</v>
      </c>
      <c r="F875" s="6"/>
      <c r="G875" s="38"/>
      <c r="H875" s="40" t="n">
        <v>2.541</v>
      </c>
      <c r="I875" s="40" t="n">
        <v>2.611</v>
      </c>
      <c r="J875" s="40" t="n">
        <v>2.361</v>
      </c>
      <c r="K875" s="40" t="n">
        <v>2.326</v>
      </c>
      <c r="L875" s="40" t="n">
        <v>2.306</v>
      </c>
      <c r="M875" s="40" t="n">
        <v>2.4085</v>
      </c>
      <c r="N875" s="40" t="n">
        <v>2.516</v>
      </c>
      <c r="O875" s="40" t="n">
        <v>2.571</v>
      </c>
      <c r="P875" s="40" t="n">
        <v>2.261</v>
      </c>
      <c r="Q875" s="40" t="n">
        <v>2.691</v>
      </c>
      <c r="R875" s="40" t="n">
        <v>3.141</v>
      </c>
      <c r="S875" s="40" t="n">
        <v>2.4085</v>
      </c>
      <c r="T875" s="40" t="n">
        <v>2.441</v>
      </c>
      <c r="V875" s="41" t="n">
        <f aca="false">I875-$H875</f>
        <v>0.0699999999999998</v>
      </c>
      <c r="W875" s="41" t="n">
        <f aca="false">J875-$H875</f>
        <v>-0.18</v>
      </c>
      <c r="X875" s="41" t="n">
        <f aca="false">K875-$H875</f>
        <v>-0.215</v>
      </c>
      <c r="Y875" s="41" t="n">
        <f aca="false">L875-$H875</f>
        <v>-0.235</v>
      </c>
      <c r="Z875" s="41" t="n">
        <f aca="false">M875-$H875</f>
        <v>-0.1325</v>
      </c>
      <c r="AA875" s="41" t="n">
        <f aca="false">N875-$H875</f>
        <v>-0.0249999999999999</v>
      </c>
      <c r="AB875" s="41" t="n">
        <f aca="false">O875-$H875</f>
        <v>0.0299999999999998</v>
      </c>
      <c r="AC875" s="41" t="n">
        <f aca="false">P875-$H875</f>
        <v>-0.28</v>
      </c>
      <c r="AD875" s="41" t="n">
        <f aca="false">Q875-$H875</f>
        <v>0.15</v>
      </c>
      <c r="AE875" s="41" t="n">
        <f aca="false">R875-$H875</f>
        <v>0.6</v>
      </c>
      <c r="AF875" s="41" t="n">
        <f aca="false">S875-$H875</f>
        <v>-0.1325</v>
      </c>
      <c r="AG875" s="41" t="n">
        <f aca="false">T875-$H875</f>
        <v>-0.1</v>
      </c>
    </row>
    <row r="876" customFormat="false" ht="12.75" hidden="false" customHeight="false" outlineLevel="0" collapsed="false">
      <c r="A876" s="39" t="n">
        <v>36571</v>
      </c>
      <c r="B876" s="6" t="s">
        <v>194</v>
      </c>
      <c r="C876" s="40" t="n">
        <f aca="false">IF(SWAPFIXED="FIXED",D876,D876-E876)</f>
        <v>0</v>
      </c>
      <c r="D876" s="40" t="n">
        <f aca="false">VLOOKUP($A876,SWAPLOOK,HLOOKUP(D$2,SWAPLOOK,2,FALSE()),FALSE())</f>
        <v>2.618</v>
      </c>
      <c r="E876" s="40" t="n">
        <f aca="false">VLOOKUP($A876,SWAPLOOK,HLOOKUP(E$2,SWAPLOOK,2,FALSE()),FALSE())</f>
        <v>2.618</v>
      </c>
      <c r="F876" s="6"/>
      <c r="G876" s="38"/>
      <c r="H876" s="40" t="n">
        <v>2.618</v>
      </c>
      <c r="I876" s="40" t="n">
        <v>2.688</v>
      </c>
      <c r="J876" s="40" t="n">
        <v>2.438</v>
      </c>
      <c r="K876" s="40" t="n">
        <v>2.393</v>
      </c>
      <c r="L876" s="40" t="n">
        <v>2.363</v>
      </c>
      <c r="M876" s="40" t="n">
        <v>2.4855</v>
      </c>
      <c r="N876" s="40" t="n">
        <v>2.5905</v>
      </c>
      <c r="O876" s="40" t="n">
        <v>2.618</v>
      </c>
      <c r="P876" s="40" t="n">
        <v>2.318</v>
      </c>
      <c r="Q876" s="40" t="n">
        <v>2.773</v>
      </c>
      <c r="R876" s="40" t="n">
        <v>3.168</v>
      </c>
      <c r="S876" s="40" t="n">
        <v>2.4855</v>
      </c>
      <c r="T876" s="40" t="n">
        <v>2.498</v>
      </c>
      <c r="V876" s="41" t="n">
        <f aca="false">I876-$H876</f>
        <v>0.0699999999999998</v>
      </c>
      <c r="W876" s="41" t="n">
        <f aca="false">J876-$H876</f>
        <v>-0.18</v>
      </c>
      <c r="X876" s="41" t="n">
        <f aca="false">K876-$H876</f>
        <v>-0.225</v>
      </c>
      <c r="Y876" s="41" t="n">
        <f aca="false">L876-$H876</f>
        <v>-0.255</v>
      </c>
      <c r="Z876" s="41" t="n">
        <f aca="false">M876-$H876</f>
        <v>-0.1325</v>
      </c>
      <c r="AA876" s="41" t="n">
        <f aca="false">N876-$H876</f>
        <v>-0.0274999999999999</v>
      </c>
      <c r="AB876" s="41" t="n">
        <f aca="false">O876-$H876</f>
        <v>0</v>
      </c>
      <c r="AC876" s="41" t="n">
        <f aca="false">P876-$H876</f>
        <v>-0.3</v>
      </c>
      <c r="AD876" s="41" t="n">
        <f aca="false">Q876-$H876</f>
        <v>0.155</v>
      </c>
      <c r="AE876" s="41" t="n">
        <f aca="false">R876-$H876</f>
        <v>0.55</v>
      </c>
      <c r="AF876" s="41" t="n">
        <f aca="false">S876-$H876</f>
        <v>-0.1325</v>
      </c>
      <c r="AG876" s="41" t="n">
        <f aca="false">T876-$H876</f>
        <v>-0.12</v>
      </c>
    </row>
    <row r="877" customFormat="false" ht="12.75" hidden="false" customHeight="false" outlineLevel="0" collapsed="false">
      <c r="A877" s="39" t="n">
        <v>36572</v>
      </c>
      <c r="B877" s="6" t="s">
        <v>194</v>
      </c>
      <c r="C877" s="40" t="n">
        <f aca="false">IF(SWAPFIXED="FIXED",D877,D877-E877)</f>
        <v>0.0249999999999999</v>
      </c>
      <c r="D877" s="40" t="n">
        <f aca="false">VLOOKUP($A877,SWAPLOOK,HLOOKUP(D$2,SWAPLOOK,2,FALSE()),FALSE())</f>
        <v>2.589</v>
      </c>
      <c r="E877" s="40" t="n">
        <f aca="false">VLOOKUP($A877,SWAPLOOK,HLOOKUP(E$2,SWAPLOOK,2,FALSE()),FALSE())</f>
        <v>2.564</v>
      </c>
      <c r="F877" s="6"/>
      <c r="G877" s="38"/>
      <c r="H877" s="40" t="n">
        <v>2.564</v>
      </c>
      <c r="I877" s="40" t="n">
        <v>2.6315</v>
      </c>
      <c r="J877" s="40" t="n">
        <v>2.404</v>
      </c>
      <c r="K877" s="40" t="n">
        <v>2.359</v>
      </c>
      <c r="L877" s="40" t="n">
        <v>2.334</v>
      </c>
      <c r="M877" s="40" t="n">
        <v>2.4415</v>
      </c>
      <c r="N877" s="40" t="n">
        <v>2.544</v>
      </c>
      <c r="O877" s="40" t="n">
        <v>2.589</v>
      </c>
      <c r="P877" s="40" t="n">
        <v>2.314</v>
      </c>
      <c r="Q877" s="40" t="n">
        <v>2.7165</v>
      </c>
      <c r="R877" s="40" t="n">
        <v>3.149</v>
      </c>
      <c r="S877" s="40" t="n">
        <v>2.449</v>
      </c>
      <c r="T877" s="40" t="n">
        <v>2.479</v>
      </c>
      <c r="V877" s="41" t="n">
        <f aca="false">I877-$H877</f>
        <v>0.0674999999999999</v>
      </c>
      <c r="W877" s="41" t="n">
        <f aca="false">J877-$H877</f>
        <v>-0.16</v>
      </c>
      <c r="X877" s="41" t="n">
        <f aca="false">K877-$H877</f>
        <v>-0.205</v>
      </c>
      <c r="Y877" s="41" t="n">
        <f aca="false">L877-$H877</f>
        <v>-0.23</v>
      </c>
      <c r="Z877" s="41" t="n">
        <f aca="false">M877-$H877</f>
        <v>-0.1225</v>
      </c>
      <c r="AA877" s="41" t="n">
        <f aca="false">N877-$H877</f>
        <v>-0.02</v>
      </c>
      <c r="AB877" s="41" t="n">
        <f aca="false">O877-$H877</f>
        <v>0.0249999999999999</v>
      </c>
      <c r="AC877" s="41" t="n">
        <f aca="false">P877-$H877</f>
        <v>-0.25</v>
      </c>
      <c r="AD877" s="41" t="n">
        <f aca="false">Q877-$H877</f>
        <v>0.1525</v>
      </c>
      <c r="AE877" s="41" t="n">
        <f aca="false">R877-$H877</f>
        <v>0.585</v>
      </c>
      <c r="AF877" s="41" t="n">
        <f aca="false">S877-$H877</f>
        <v>-0.115</v>
      </c>
      <c r="AG877" s="41" t="n">
        <f aca="false">T877-$H877</f>
        <v>-0.085</v>
      </c>
    </row>
    <row r="878" customFormat="false" ht="12.75" hidden="false" customHeight="false" outlineLevel="0" collapsed="false">
      <c r="A878" s="39" t="n">
        <v>36573</v>
      </c>
      <c r="B878" s="6" t="s">
        <v>194</v>
      </c>
      <c r="C878" s="40" t="n">
        <f aca="false">IF(SWAPFIXED="FIXED",D878,D878-E878)</f>
        <v>0.00499999999999989</v>
      </c>
      <c r="D878" s="40" t="n">
        <f aca="false">VLOOKUP($A878,SWAPLOOK,HLOOKUP(D$2,SWAPLOOK,2,FALSE()),FALSE())</f>
        <v>2.672</v>
      </c>
      <c r="E878" s="40" t="n">
        <f aca="false">VLOOKUP($A878,SWAPLOOK,HLOOKUP(E$2,SWAPLOOK,2,FALSE()),FALSE())</f>
        <v>2.667</v>
      </c>
      <c r="F878" s="6"/>
      <c r="G878" s="38"/>
      <c r="H878" s="40" t="n">
        <v>2.667</v>
      </c>
      <c r="I878" s="40" t="n">
        <v>2.7345</v>
      </c>
      <c r="J878" s="40" t="n">
        <v>2.4995</v>
      </c>
      <c r="K878" s="40" t="n">
        <v>2.4495</v>
      </c>
      <c r="L878" s="40" t="n">
        <v>2.432</v>
      </c>
      <c r="M878" s="40" t="n">
        <v>2.542</v>
      </c>
      <c r="N878" s="40" t="n">
        <v>2.6445</v>
      </c>
      <c r="O878" s="40" t="n">
        <v>2.672</v>
      </c>
      <c r="P878" s="40" t="n">
        <v>2.3845</v>
      </c>
      <c r="Q878" s="40" t="n">
        <v>2.822</v>
      </c>
      <c r="R878" s="40" t="n">
        <v>3.262</v>
      </c>
      <c r="S878" s="40" t="n">
        <v>2.5495</v>
      </c>
      <c r="T878" s="40" t="n">
        <v>2.567</v>
      </c>
      <c r="V878" s="41" t="n">
        <f aca="false">I878-$H878</f>
        <v>0.0674999999999999</v>
      </c>
      <c r="W878" s="41" t="n">
        <f aca="false">J878-$H878</f>
        <v>-0.1675</v>
      </c>
      <c r="X878" s="41" t="n">
        <f aca="false">K878-$H878</f>
        <v>-0.2175</v>
      </c>
      <c r="Y878" s="41" t="n">
        <f aca="false">L878-$H878</f>
        <v>-0.235</v>
      </c>
      <c r="Z878" s="41" t="n">
        <f aca="false">M878-$H878</f>
        <v>-0.125</v>
      </c>
      <c r="AA878" s="41" t="n">
        <f aca="false">N878-$H878</f>
        <v>-0.0225</v>
      </c>
      <c r="AB878" s="41" t="n">
        <f aca="false">O878-$H878</f>
        <v>0.00499999999999989</v>
      </c>
      <c r="AC878" s="41" t="n">
        <f aca="false">P878-$H878</f>
        <v>-0.2825</v>
      </c>
      <c r="AD878" s="41" t="n">
        <f aca="false">Q878-$H878</f>
        <v>0.155</v>
      </c>
      <c r="AE878" s="41" t="n">
        <f aca="false">R878-$H878</f>
        <v>0.595</v>
      </c>
      <c r="AF878" s="41" t="n">
        <f aca="false">S878-$H878</f>
        <v>-0.1175</v>
      </c>
      <c r="AG878" s="41" t="n">
        <f aca="false">T878-$H878</f>
        <v>-0.1</v>
      </c>
    </row>
    <row r="879" customFormat="false" ht="12.75" hidden="false" customHeight="false" outlineLevel="0" collapsed="false">
      <c r="A879" s="39" t="n">
        <v>36574</v>
      </c>
      <c r="B879" s="6" t="s">
        <v>194</v>
      </c>
      <c r="C879" s="40" t="n">
        <f aca="false">IF(SWAPFIXED="FIXED",D879,D879-E879)</f>
        <v>0.0299999999999998</v>
      </c>
      <c r="D879" s="40" t="n">
        <f aca="false">VLOOKUP($A879,SWAPLOOK,HLOOKUP(D$2,SWAPLOOK,2,FALSE()),FALSE())</f>
        <v>2.663</v>
      </c>
      <c r="E879" s="40" t="n">
        <f aca="false">VLOOKUP($A879,SWAPLOOK,HLOOKUP(E$2,SWAPLOOK,2,FALSE()),FALSE())</f>
        <v>2.633</v>
      </c>
      <c r="F879" s="6"/>
      <c r="G879" s="38"/>
      <c r="H879" s="40" t="n">
        <v>2.633</v>
      </c>
      <c r="I879" s="40" t="n">
        <v>2.6955</v>
      </c>
      <c r="J879" s="40" t="n">
        <v>2.478</v>
      </c>
      <c r="K879" s="40" t="n">
        <v>2.418</v>
      </c>
      <c r="L879" s="40" t="n">
        <v>2.4155</v>
      </c>
      <c r="M879" s="40" t="n">
        <v>2.5105</v>
      </c>
      <c r="N879" s="40" t="n">
        <v>2.6105</v>
      </c>
      <c r="O879" s="40" t="n">
        <v>2.663</v>
      </c>
      <c r="P879" s="40" t="n">
        <v>2.3605</v>
      </c>
      <c r="Q879" s="40" t="n">
        <v>2.788</v>
      </c>
      <c r="R879" s="40" t="n">
        <v>3.213</v>
      </c>
      <c r="S879" s="40" t="n">
        <v>2.5105</v>
      </c>
      <c r="T879" s="40" t="n">
        <v>2.518</v>
      </c>
      <c r="V879" s="41" t="n">
        <f aca="false">I879-$H879</f>
        <v>0.0625</v>
      </c>
      <c r="W879" s="41" t="n">
        <f aca="false">J879-$H879</f>
        <v>-0.155</v>
      </c>
      <c r="X879" s="41" t="n">
        <f aca="false">K879-$H879</f>
        <v>-0.215</v>
      </c>
      <c r="Y879" s="41" t="n">
        <f aca="false">L879-$H879</f>
        <v>-0.2175</v>
      </c>
      <c r="Z879" s="41" t="n">
        <f aca="false">M879-$H879</f>
        <v>-0.1225</v>
      </c>
      <c r="AA879" s="41" t="n">
        <f aca="false">N879-$H879</f>
        <v>-0.0225</v>
      </c>
      <c r="AB879" s="41" t="n">
        <f aca="false">O879-$H879</f>
        <v>0.0299999999999998</v>
      </c>
      <c r="AC879" s="41" t="n">
        <f aca="false">P879-$H879</f>
        <v>-0.2725</v>
      </c>
      <c r="AD879" s="41" t="n">
        <f aca="false">Q879-$H879</f>
        <v>0.155</v>
      </c>
      <c r="AE879" s="41" t="n">
        <f aca="false">R879-$H879</f>
        <v>0.58</v>
      </c>
      <c r="AF879" s="41" t="n">
        <f aca="false">S879-$H879</f>
        <v>-0.1225</v>
      </c>
      <c r="AG879" s="41" t="n">
        <f aca="false">T879-$H879</f>
        <v>-0.115</v>
      </c>
    </row>
    <row r="880" customFormat="false" ht="12.75" hidden="false" customHeight="false" outlineLevel="0" collapsed="false">
      <c r="A880" s="39" t="n">
        <v>36578</v>
      </c>
      <c r="B880" s="6" t="s">
        <v>194</v>
      </c>
      <c r="C880" s="40" t="n">
        <f aca="false">IF(SWAPFIXED="FIXED",D880,D880-E880)</f>
        <v>0.0800000000000001</v>
      </c>
      <c r="D880" s="40" t="n">
        <f aca="false">VLOOKUP($A880,SWAPLOOK,HLOOKUP(D$2,SWAPLOOK,2,FALSE()),FALSE())</f>
        <v>2.595</v>
      </c>
      <c r="E880" s="40" t="n">
        <f aca="false">VLOOKUP($A880,SWAPLOOK,HLOOKUP(E$2,SWAPLOOK,2,FALSE()),FALSE())</f>
        <v>2.515</v>
      </c>
      <c r="F880" s="6"/>
      <c r="G880" s="38"/>
      <c r="H880" s="40" t="n">
        <v>2.515</v>
      </c>
      <c r="I880" s="40" t="n">
        <v>2.5775</v>
      </c>
      <c r="J880" s="40" t="n">
        <v>2.375</v>
      </c>
      <c r="K880" s="40" t="n">
        <v>2.3525</v>
      </c>
      <c r="L880" s="40" t="n">
        <v>2.335</v>
      </c>
      <c r="M880" s="40" t="n">
        <v>2.405</v>
      </c>
      <c r="N880" s="40" t="n">
        <v>2.495</v>
      </c>
      <c r="O880" s="40" t="n">
        <v>2.595</v>
      </c>
      <c r="P880" s="40" t="n">
        <v>2.2775</v>
      </c>
      <c r="Q880" s="40" t="n">
        <v>2.665</v>
      </c>
      <c r="R880" s="40" t="n">
        <v>3.02</v>
      </c>
      <c r="S880" s="40" t="n">
        <v>2.41</v>
      </c>
      <c r="T880" s="40" t="n">
        <v>2.445</v>
      </c>
      <c r="V880" s="41" t="n">
        <f aca="false">I880-$H880</f>
        <v>0.0625</v>
      </c>
      <c r="W880" s="41" t="n">
        <f aca="false">J880-$H880</f>
        <v>-0.14</v>
      </c>
      <c r="X880" s="41" t="n">
        <f aca="false">K880-$H880</f>
        <v>-0.1625</v>
      </c>
      <c r="Y880" s="41" t="n">
        <f aca="false">L880-$H880</f>
        <v>-0.18</v>
      </c>
      <c r="Z880" s="41" t="n">
        <f aca="false">M880-$H880</f>
        <v>-0.11</v>
      </c>
      <c r="AA880" s="41" t="n">
        <f aca="false">N880-$H880</f>
        <v>-0.02</v>
      </c>
      <c r="AB880" s="41" t="n">
        <f aca="false">O880-$H880</f>
        <v>0.0800000000000001</v>
      </c>
      <c r="AC880" s="41" t="n">
        <f aca="false">P880-$H880</f>
        <v>-0.2375</v>
      </c>
      <c r="AD880" s="41" t="n">
        <f aca="false">Q880-$H880</f>
        <v>0.15</v>
      </c>
      <c r="AE880" s="41" t="n">
        <f aca="false">R880-$H880</f>
        <v>0.505</v>
      </c>
      <c r="AF880" s="41" t="n">
        <f aca="false">S880-$H880</f>
        <v>-0.105</v>
      </c>
      <c r="AG880" s="41" t="n">
        <f aca="false">T880-$H880</f>
        <v>-0.0700000000000003</v>
      </c>
    </row>
    <row r="881" customFormat="false" ht="12.75" hidden="false" customHeight="false" outlineLevel="0" collapsed="false">
      <c r="A881" s="39" t="n">
        <v>36579</v>
      </c>
      <c r="B881" s="6" t="s">
        <v>194</v>
      </c>
      <c r="C881" s="40" t="n">
        <f aca="false">IF(SWAPFIXED="FIXED",D881,D881-E881)</f>
        <v>0.0650000000000004</v>
      </c>
      <c r="D881" s="40" t="n">
        <f aca="false">VLOOKUP($A881,SWAPLOOK,HLOOKUP(D$2,SWAPLOOK,2,FALSE()),FALSE())</f>
        <v>2.595</v>
      </c>
      <c r="E881" s="40" t="n">
        <f aca="false">VLOOKUP($A881,SWAPLOOK,HLOOKUP(E$2,SWAPLOOK,2,FALSE()),FALSE())</f>
        <v>2.53</v>
      </c>
      <c r="F881" s="6"/>
      <c r="G881" s="38"/>
      <c r="H881" s="40" t="n">
        <v>2.53</v>
      </c>
      <c r="I881" s="40" t="n">
        <v>2.585</v>
      </c>
      <c r="J881" s="40" t="n">
        <v>2.3925</v>
      </c>
      <c r="K881" s="40" t="n">
        <v>2.3625</v>
      </c>
      <c r="L881" s="40" t="n">
        <v>2.335</v>
      </c>
      <c r="M881" s="40" t="n">
        <v>2.4175</v>
      </c>
      <c r="N881" s="40" t="n">
        <v>2.5175</v>
      </c>
      <c r="O881" s="40" t="n">
        <v>2.595</v>
      </c>
      <c r="P881" s="40" t="n">
        <v>2.2925</v>
      </c>
      <c r="Q881" s="40" t="n">
        <v>2.6725</v>
      </c>
      <c r="R881" s="40" t="n">
        <v>2.975</v>
      </c>
      <c r="S881" s="40" t="n">
        <v>2.425</v>
      </c>
      <c r="T881" s="40" t="n">
        <v>2.455</v>
      </c>
      <c r="V881" s="41" t="n">
        <f aca="false">I881-$H881</f>
        <v>0.0550000000000002</v>
      </c>
      <c r="W881" s="41" t="n">
        <f aca="false">J881-$H881</f>
        <v>-0.1375</v>
      </c>
      <c r="X881" s="41" t="n">
        <f aca="false">K881-$H881</f>
        <v>-0.1675</v>
      </c>
      <c r="Y881" s="41" t="n">
        <f aca="false">L881-$H881</f>
        <v>-0.195</v>
      </c>
      <c r="Z881" s="41" t="n">
        <f aca="false">M881-$H881</f>
        <v>-0.1125</v>
      </c>
      <c r="AA881" s="41" t="n">
        <f aca="false">N881-$H881</f>
        <v>-0.0124999999999997</v>
      </c>
      <c r="AB881" s="41" t="n">
        <f aca="false">O881-$H881</f>
        <v>0.0650000000000004</v>
      </c>
      <c r="AC881" s="41" t="n">
        <f aca="false">P881-$H881</f>
        <v>-0.2375</v>
      </c>
      <c r="AD881" s="41" t="n">
        <f aca="false">Q881-$H881</f>
        <v>0.1425</v>
      </c>
      <c r="AE881" s="41" t="n">
        <f aca="false">R881-$H881</f>
        <v>0.445</v>
      </c>
      <c r="AF881" s="41" t="n">
        <f aca="false">S881-$H881</f>
        <v>-0.105</v>
      </c>
      <c r="AG881" s="41" t="n">
        <f aca="false">T881-$H881</f>
        <v>-0.0749999999999997</v>
      </c>
    </row>
    <row r="882" customFormat="false" ht="12.75" hidden="false" customHeight="false" outlineLevel="0" collapsed="false">
      <c r="A882" s="39" t="n">
        <v>36580</v>
      </c>
      <c r="B882" s="6" t="s">
        <v>194</v>
      </c>
      <c r="C882" s="40" t="n">
        <f aca="false">IF(SWAPFIXED="FIXED",D882,D882-E882)</f>
        <v>0.0325000000000002</v>
      </c>
      <c r="D882" s="40" t="n">
        <f aca="false">VLOOKUP($A882,SWAPLOOK,HLOOKUP(D$2,SWAPLOOK,2,FALSE()),FALSE())</f>
        <v>2.5815</v>
      </c>
      <c r="E882" s="40" t="n">
        <f aca="false">VLOOKUP($A882,SWAPLOOK,HLOOKUP(E$2,SWAPLOOK,2,FALSE()),FALSE())</f>
        <v>2.549</v>
      </c>
      <c r="F882" s="6"/>
      <c r="G882" s="38"/>
      <c r="H882" s="40" t="n">
        <v>2.549</v>
      </c>
      <c r="I882" s="40" t="n">
        <v>2.609</v>
      </c>
      <c r="J882" s="40" t="n">
        <v>2.414</v>
      </c>
      <c r="K882" s="40" t="n">
        <v>2.3665</v>
      </c>
      <c r="L882" s="40" t="n">
        <v>2.344</v>
      </c>
      <c r="M882" s="40" t="n">
        <v>2.4365</v>
      </c>
      <c r="N882" s="40" t="n">
        <v>2.534</v>
      </c>
      <c r="O882" s="40" t="n">
        <v>2.5815</v>
      </c>
      <c r="P882" s="40" t="n">
        <v>2.314</v>
      </c>
      <c r="Q882" s="40" t="n">
        <v>2.6965</v>
      </c>
      <c r="R882" s="40" t="n">
        <v>3.049</v>
      </c>
      <c r="S882" s="40" t="n">
        <v>2.4415</v>
      </c>
      <c r="T882" s="40" t="n">
        <v>2.459</v>
      </c>
      <c r="V882" s="41" t="n">
        <f aca="false">I882-$H882</f>
        <v>0.0600000000000001</v>
      </c>
      <c r="W882" s="41" t="n">
        <f aca="false">J882-$H882</f>
        <v>-0.135</v>
      </c>
      <c r="X882" s="41" t="n">
        <f aca="false">K882-$H882</f>
        <v>-0.1825</v>
      </c>
      <c r="Y882" s="41" t="n">
        <f aca="false">L882-$H882</f>
        <v>-0.205</v>
      </c>
      <c r="Z882" s="41" t="n">
        <f aca="false">M882-$H882</f>
        <v>-0.1125</v>
      </c>
      <c r="AA882" s="41" t="n">
        <f aca="false">N882-$H882</f>
        <v>-0.0150000000000001</v>
      </c>
      <c r="AB882" s="41" t="n">
        <f aca="false">O882-$H882</f>
        <v>0.0325000000000002</v>
      </c>
      <c r="AC882" s="41" t="n">
        <f aca="false">P882-$H882</f>
        <v>-0.235</v>
      </c>
      <c r="AD882" s="41" t="n">
        <f aca="false">Q882-$H882</f>
        <v>0.1475</v>
      </c>
      <c r="AE882" s="41" t="n">
        <f aca="false">R882-$H882</f>
        <v>0.5</v>
      </c>
      <c r="AF882" s="41" t="n">
        <f aca="false">S882-$H882</f>
        <v>-0.1075</v>
      </c>
      <c r="AG882" s="41" t="n">
        <f aca="false">T882-$H882</f>
        <v>-0.0899999999999999</v>
      </c>
    </row>
    <row r="883" customFormat="false" ht="12.75" hidden="false" customHeight="false" outlineLevel="0" collapsed="false">
      <c r="A883" s="39" t="n">
        <v>36581</v>
      </c>
      <c r="B883" s="6" t="s">
        <v>194</v>
      </c>
      <c r="C883" s="40" t="n">
        <f aca="false">IF(SWAPFIXED="FIXED",D883,D883-E883)</f>
        <v>-0.00999999999999979</v>
      </c>
      <c r="D883" s="40" t="n">
        <f aca="false">VLOOKUP($A883,SWAPLOOK,HLOOKUP(D$2,SWAPLOOK,2,FALSE()),FALSE())</f>
        <v>2.593</v>
      </c>
      <c r="E883" s="40" t="n">
        <f aca="false">VLOOKUP($A883,SWAPLOOK,HLOOKUP(E$2,SWAPLOOK,2,FALSE()),FALSE())</f>
        <v>2.603</v>
      </c>
      <c r="F883" s="6"/>
      <c r="G883" s="38" t="n">
        <v>1</v>
      </c>
      <c r="H883" s="40" t="n">
        <v>2.603</v>
      </c>
      <c r="I883" s="40" t="n">
        <v>2.668</v>
      </c>
      <c r="J883" s="40" t="n">
        <v>2.438</v>
      </c>
      <c r="K883" s="40" t="n">
        <v>2.373</v>
      </c>
      <c r="L883" s="40" t="n">
        <v>2.358</v>
      </c>
      <c r="M883" s="40" t="n">
        <v>2.4855</v>
      </c>
      <c r="N883" s="40" t="n">
        <v>2.593</v>
      </c>
      <c r="O883" s="40" t="n">
        <v>2.593</v>
      </c>
      <c r="P883" s="40" t="n">
        <v>2.368</v>
      </c>
      <c r="Q883" s="40" t="n">
        <v>2.743</v>
      </c>
      <c r="R883" s="40" t="n">
        <v>3.103</v>
      </c>
      <c r="S883" s="40" t="n">
        <v>2.4855</v>
      </c>
      <c r="T883" s="40" t="n">
        <v>2.513</v>
      </c>
      <c r="V883" s="41" t="n">
        <f aca="false">I883-$H883</f>
        <v>0.065</v>
      </c>
      <c r="W883" s="41" t="n">
        <f aca="false">J883-$H883</f>
        <v>-0.165</v>
      </c>
      <c r="X883" s="41" t="n">
        <f aca="false">K883-$H883</f>
        <v>-0.23</v>
      </c>
      <c r="Y883" s="41" t="n">
        <f aca="false">L883-$H883</f>
        <v>-0.245</v>
      </c>
      <c r="Z883" s="41" t="n">
        <f aca="false">M883-$H883</f>
        <v>-0.1175</v>
      </c>
      <c r="AA883" s="41" t="n">
        <f aca="false">N883-$H883</f>
        <v>-0.00999999999999979</v>
      </c>
      <c r="AB883" s="41" t="n">
        <f aca="false">O883-$H883</f>
        <v>-0.00999999999999979</v>
      </c>
      <c r="AC883" s="41" t="n">
        <f aca="false">P883-$H883</f>
        <v>-0.235</v>
      </c>
      <c r="AD883" s="41" t="n">
        <f aca="false">Q883-$H883</f>
        <v>0.14</v>
      </c>
      <c r="AE883" s="41" t="n">
        <f aca="false">R883-$H883</f>
        <v>0.5</v>
      </c>
      <c r="AF883" s="41" t="n">
        <f aca="false">S883-$H883</f>
        <v>-0.1175</v>
      </c>
      <c r="AG883" s="41" t="n">
        <f aca="false">T883-$H883</f>
        <v>-0.0899999999999999</v>
      </c>
    </row>
    <row r="884" customFormat="false" ht="12.75" hidden="false" customHeight="false" outlineLevel="0" collapsed="false">
      <c r="A884" s="39" t="n">
        <v>36584</v>
      </c>
      <c r="B884" s="46" t="s">
        <v>195</v>
      </c>
      <c r="C884" s="40" t="n">
        <f aca="false">IF(SWAPFIXED="FIXED",D884,D884-E884)</f>
        <v>-0.0175000000000001</v>
      </c>
      <c r="D884" s="40" t="n">
        <f aca="false">VLOOKUP($A884,SWAPLOOK,HLOOKUP(D$2,SWAPLOOK,2,FALSE()),FALSE())</f>
        <v>2.6685</v>
      </c>
      <c r="E884" s="40" t="n">
        <f aca="false">VLOOKUP($A884,SWAPLOOK,HLOOKUP(E$2,SWAPLOOK,2,FALSE()),FALSE())</f>
        <v>2.686</v>
      </c>
      <c r="F884" s="46"/>
      <c r="G884" s="38"/>
      <c r="H884" s="40" t="n">
        <v>2.686</v>
      </c>
      <c r="I884" s="40" t="n">
        <v>2.746</v>
      </c>
      <c r="J884" s="40" t="n">
        <v>2.521</v>
      </c>
      <c r="K884" s="40" t="n">
        <v>2.446</v>
      </c>
      <c r="L884" s="40" t="n">
        <v>2.391</v>
      </c>
      <c r="M884" s="40" t="n">
        <v>2.5685</v>
      </c>
      <c r="N884" s="40" t="n">
        <v>2.691</v>
      </c>
      <c r="O884" s="40" t="n">
        <v>2.6685</v>
      </c>
      <c r="P884" s="40" t="n">
        <v>2.386</v>
      </c>
      <c r="Q884" s="40" t="n">
        <v>2.826</v>
      </c>
      <c r="R884" s="40" t="n">
        <v>3.041</v>
      </c>
      <c r="S884" s="40" t="n">
        <v>2.5685</v>
      </c>
      <c r="T884" s="40" t="n">
        <v>2.526</v>
      </c>
      <c r="V884" s="41" t="n">
        <f aca="false">I884-$H884</f>
        <v>0.0600000000000001</v>
      </c>
      <c r="W884" s="41" t="n">
        <f aca="false">J884-$H884</f>
        <v>-0.165</v>
      </c>
      <c r="X884" s="41" t="n">
        <f aca="false">K884-$H884</f>
        <v>-0.24</v>
      </c>
      <c r="Y884" s="41" t="n">
        <f aca="false">L884-$H884</f>
        <v>-0.295</v>
      </c>
      <c r="Z884" s="41" t="n">
        <f aca="false">M884-$H884</f>
        <v>-0.1175</v>
      </c>
      <c r="AA884" s="41" t="n">
        <f aca="false">N884-$H884</f>
        <v>0.00499999999999989</v>
      </c>
      <c r="AB884" s="41" t="n">
        <f aca="false">O884-$H884</f>
        <v>-0.0175000000000001</v>
      </c>
      <c r="AC884" s="41" t="n">
        <f aca="false">P884-$H884</f>
        <v>-0.3</v>
      </c>
      <c r="AD884" s="41" t="n">
        <f aca="false">Q884-$H884</f>
        <v>0.14</v>
      </c>
      <c r="AE884" s="41" t="n">
        <f aca="false">R884-$H884</f>
        <v>0.355</v>
      </c>
      <c r="AF884" s="41" t="n">
        <f aca="false">S884-$H884</f>
        <v>-0.1175</v>
      </c>
      <c r="AG884" s="41" t="n">
        <f aca="false">T884-$H884</f>
        <v>-0.16</v>
      </c>
    </row>
    <row r="885" customFormat="false" ht="12.75" hidden="false" customHeight="false" outlineLevel="0" collapsed="false">
      <c r="A885" s="39" t="n">
        <v>36585</v>
      </c>
      <c r="B885" s="46" t="s">
        <v>195</v>
      </c>
      <c r="C885" s="40" t="n">
        <f aca="false">IF(SWAPFIXED="FIXED",D885,D885-E885)</f>
        <v>-0.02</v>
      </c>
      <c r="D885" s="40" t="n">
        <f aca="false">VLOOKUP($A885,SWAPLOOK,HLOOKUP(D$2,SWAPLOOK,2,FALSE()),FALSE())</f>
        <v>2.741</v>
      </c>
      <c r="E885" s="40" t="n">
        <f aca="false">VLOOKUP($A885,SWAPLOOK,HLOOKUP(E$2,SWAPLOOK,2,FALSE()),FALSE())</f>
        <v>2.761</v>
      </c>
      <c r="F885" s="46"/>
      <c r="G885" s="38"/>
      <c r="H885" s="40" t="n">
        <v>2.761</v>
      </c>
      <c r="I885" s="40" t="n">
        <v>2.826</v>
      </c>
      <c r="J885" s="40" t="n">
        <v>2.601</v>
      </c>
      <c r="K885" s="40" t="n">
        <v>2.521</v>
      </c>
      <c r="L885" s="40" t="n">
        <v>2.471</v>
      </c>
      <c r="M885" s="40" t="n">
        <v>2.641</v>
      </c>
      <c r="N885" s="40" t="n">
        <v>2.766</v>
      </c>
      <c r="O885" s="40" t="n">
        <v>2.741</v>
      </c>
      <c r="P885" s="40" t="n">
        <v>2.476</v>
      </c>
      <c r="Q885" s="40" t="n">
        <v>2.926</v>
      </c>
      <c r="R885" s="40" t="n">
        <v>3.1235</v>
      </c>
      <c r="S885" s="40" t="n">
        <v>2.651</v>
      </c>
      <c r="T885" s="40" t="n">
        <v>2.601</v>
      </c>
      <c r="V885" s="41" t="n">
        <f aca="false">I885-$H885</f>
        <v>0.065</v>
      </c>
      <c r="W885" s="41" t="n">
        <f aca="false">J885-$H885</f>
        <v>-0.16</v>
      </c>
      <c r="X885" s="41" t="n">
        <f aca="false">K885-$H885</f>
        <v>-0.24</v>
      </c>
      <c r="Y885" s="41" t="n">
        <f aca="false">L885-$H885</f>
        <v>-0.29</v>
      </c>
      <c r="Z885" s="41" t="n">
        <f aca="false">M885-$H885</f>
        <v>-0.12</v>
      </c>
      <c r="AA885" s="41" t="n">
        <f aca="false">N885-$H885</f>
        <v>0.00499999999999989</v>
      </c>
      <c r="AB885" s="41" t="n">
        <f aca="false">O885-$H885</f>
        <v>-0.02</v>
      </c>
      <c r="AC885" s="41" t="n">
        <f aca="false">P885-$H885</f>
        <v>-0.285</v>
      </c>
      <c r="AD885" s="41" t="n">
        <f aca="false">Q885-$H885</f>
        <v>0.165</v>
      </c>
      <c r="AE885" s="41" t="n">
        <f aca="false">R885-$H885</f>
        <v>0.3625</v>
      </c>
      <c r="AF885" s="41" t="n">
        <f aca="false">S885-$H885</f>
        <v>-0.11</v>
      </c>
      <c r="AG885" s="41" t="n">
        <f aca="false">T885-$H885</f>
        <v>-0.16</v>
      </c>
    </row>
    <row r="886" customFormat="false" ht="12.75" hidden="false" customHeight="false" outlineLevel="0" collapsed="false">
      <c r="A886" s="39" t="n">
        <v>36586</v>
      </c>
      <c r="B886" s="46" t="s">
        <v>195</v>
      </c>
      <c r="C886" s="40" t="n">
        <f aca="false">IF(SWAPFIXED="FIXED",D886,D886-E886)</f>
        <v>-0.0274999999999999</v>
      </c>
      <c r="D886" s="40" t="n">
        <f aca="false">VLOOKUP($A886,SWAPLOOK,HLOOKUP(D$2,SWAPLOOK,2,FALSE()),FALSE())</f>
        <v>2.7875</v>
      </c>
      <c r="E886" s="40" t="n">
        <f aca="false">VLOOKUP($A886,SWAPLOOK,HLOOKUP(E$2,SWAPLOOK,2,FALSE()),FALSE())</f>
        <v>2.815</v>
      </c>
      <c r="F886" s="46"/>
      <c r="G886" s="38"/>
      <c r="H886" s="40" t="n">
        <v>2.815</v>
      </c>
      <c r="I886" s="40" t="n">
        <v>2.88</v>
      </c>
      <c r="J886" s="40" t="n">
        <v>2.66</v>
      </c>
      <c r="K886" s="40" t="n">
        <v>2.58</v>
      </c>
      <c r="L886" s="40" t="n">
        <v>2.53</v>
      </c>
      <c r="M886" s="40" t="n">
        <v>2.6975</v>
      </c>
      <c r="N886" s="40" t="n">
        <v>2.82</v>
      </c>
      <c r="O886" s="40" t="n">
        <v>2.7875</v>
      </c>
      <c r="P886" s="40" t="n">
        <v>2.54</v>
      </c>
      <c r="Q886" s="40" t="n">
        <v>2.98</v>
      </c>
      <c r="R886" s="40" t="n">
        <v>3.1775</v>
      </c>
      <c r="S886" s="40" t="n">
        <v>2.71</v>
      </c>
      <c r="T886" s="40" t="n">
        <v>2.67</v>
      </c>
      <c r="V886" s="41" t="n">
        <f aca="false">I886-$H886</f>
        <v>0.065</v>
      </c>
      <c r="W886" s="41" t="n">
        <f aca="false">J886-$H886</f>
        <v>-0.155</v>
      </c>
      <c r="X886" s="41" t="n">
        <f aca="false">K886-$H886</f>
        <v>-0.235</v>
      </c>
      <c r="Y886" s="41" t="n">
        <f aca="false">L886-$H886</f>
        <v>-0.285</v>
      </c>
      <c r="Z886" s="41" t="n">
        <f aca="false">M886-$H886</f>
        <v>-0.1175</v>
      </c>
      <c r="AA886" s="41" t="n">
        <f aca="false">N886-$H886</f>
        <v>0.00499999999999989</v>
      </c>
      <c r="AB886" s="41" t="n">
        <f aca="false">O886-$H886</f>
        <v>-0.0274999999999999</v>
      </c>
      <c r="AC886" s="41" t="n">
        <f aca="false">P886-$H886</f>
        <v>-0.275</v>
      </c>
      <c r="AD886" s="41" t="n">
        <f aca="false">Q886-$H886</f>
        <v>0.165</v>
      </c>
      <c r="AE886" s="41" t="n">
        <f aca="false">R886-$H886</f>
        <v>0.3625</v>
      </c>
      <c r="AF886" s="41" t="n">
        <f aca="false">S886-$H886</f>
        <v>-0.105</v>
      </c>
      <c r="AG886" s="41" t="n">
        <f aca="false">T886-$H886</f>
        <v>-0.145</v>
      </c>
    </row>
    <row r="887" customFormat="false" ht="12.75" hidden="false" customHeight="false" outlineLevel="0" collapsed="false">
      <c r="A887" s="39" t="n">
        <v>36587</v>
      </c>
      <c r="B887" s="46" t="s">
        <v>195</v>
      </c>
      <c r="C887" s="40" t="n">
        <f aca="false">IF(SWAPFIXED="FIXED",D887,D887-E887)</f>
        <v>-0.00999999999999979</v>
      </c>
      <c r="D887" s="40" t="n">
        <f aca="false">VLOOKUP($A887,SWAPLOOK,HLOOKUP(D$2,SWAPLOOK,2,FALSE()),FALSE())</f>
        <v>2.773</v>
      </c>
      <c r="E887" s="40" t="n">
        <f aca="false">VLOOKUP($A887,SWAPLOOK,HLOOKUP(E$2,SWAPLOOK,2,FALSE()),FALSE())</f>
        <v>2.783</v>
      </c>
      <c r="F887" s="46"/>
      <c r="G887" s="38"/>
      <c r="H887" s="40" t="n">
        <v>2.783</v>
      </c>
      <c r="I887" s="40" t="n">
        <v>2.8455</v>
      </c>
      <c r="J887" s="40" t="n">
        <v>2.6455</v>
      </c>
      <c r="K887" s="40" t="n">
        <v>2.563</v>
      </c>
      <c r="L887" s="40" t="n">
        <v>2.523</v>
      </c>
      <c r="M887" s="40" t="n">
        <v>2.6705</v>
      </c>
      <c r="N887" s="40" t="n">
        <v>2.793</v>
      </c>
      <c r="O887" s="40" t="n">
        <v>2.773</v>
      </c>
      <c r="P887" s="40" t="n">
        <v>2.538</v>
      </c>
      <c r="Q887" s="40" t="n">
        <v>2.948</v>
      </c>
      <c r="R887" s="40" t="n">
        <v>3.143</v>
      </c>
      <c r="S887" s="40" t="n">
        <v>2.678</v>
      </c>
      <c r="T887" s="40" t="n">
        <v>2.678</v>
      </c>
      <c r="V887" s="41" t="n">
        <f aca="false">I887-$H887</f>
        <v>0.0625</v>
      </c>
      <c r="W887" s="41" t="n">
        <f aca="false">J887-$H887</f>
        <v>-0.1375</v>
      </c>
      <c r="X887" s="41" t="n">
        <f aca="false">K887-$H887</f>
        <v>-0.22</v>
      </c>
      <c r="Y887" s="41" t="n">
        <f aca="false">L887-$H887</f>
        <v>-0.26</v>
      </c>
      <c r="Z887" s="41" t="n">
        <f aca="false">M887-$H887</f>
        <v>-0.1125</v>
      </c>
      <c r="AA887" s="41" t="n">
        <f aca="false">N887-$H887</f>
        <v>0.00999999999999979</v>
      </c>
      <c r="AB887" s="41" t="n">
        <f aca="false">O887-$H887</f>
        <v>-0.00999999999999979</v>
      </c>
      <c r="AC887" s="41" t="n">
        <f aca="false">P887-$H887</f>
        <v>-0.245</v>
      </c>
      <c r="AD887" s="41" t="n">
        <f aca="false">Q887-$H887</f>
        <v>0.165</v>
      </c>
      <c r="AE887" s="41" t="n">
        <f aca="false">R887-$H887</f>
        <v>0.36</v>
      </c>
      <c r="AF887" s="41" t="n">
        <f aca="false">S887-$H887</f>
        <v>-0.105</v>
      </c>
      <c r="AG887" s="41" t="n">
        <f aca="false">T887-$H887</f>
        <v>-0.105</v>
      </c>
    </row>
    <row r="888" customFormat="false" ht="12.75" hidden="false" customHeight="false" outlineLevel="0" collapsed="false">
      <c r="A888" s="39" t="n">
        <v>36588</v>
      </c>
      <c r="B888" s="46" t="s">
        <v>195</v>
      </c>
      <c r="C888" s="40" t="n">
        <f aca="false">IF(SWAPFIXED="FIXED",D888,D888-E888)</f>
        <v>-0.00250000000000039</v>
      </c>
      <c r="D888" s="40" t="n">
        <f aca="false">VLOOKUP($A888,SWAPLOOK,HLOOKUP(D$2,SWAPLOOK,2,FALSE()),FALSE())</f>
        <v>2.8225</v>
      </c>
      <c r="E888" s="40" t="n">
        <f aca="false">VLOOKUP($A888,SWAPLOOK,HLOOKUP(E$2,SWAPLOOK,2,FALSE()),FALSE())</f>
        <v>2.825</v>
      </c>
      <c r="F888" s="46"/>
      <c r="G888" s="38"/>
      <c r="H888" s="40" t="n">
        <v>2.825</v>
      </c>
      <c r="I888" s="40" t="n">
        <v>2.885</v>
      </c>
      <c r="J888" s="40" t="n">
        <v>2.68</v>
      </c>
      <c r="K888" s="40" t="n">
        <v>2.615</v>
      </c>
      <c r="L888" s="40" t="n">
        <v>2.56</v>
      </c>
      <c r="M888" s="40" t="n">
        <v>2.7125</v>
      </c>
      <c r="N888" s="40" t="n">
        <v>2.8375</v>
      </c>
      <c r="O888" s="40" t="n">
        <v>2.8225</v>
      </c>
      <c r="P888" s="40" t="n">
        <v>2.5625</v>
      </c>
      <c r="Q888" s="40" t="n">
        <v>2.985</v>
      </c>
      <c r="R888" s="40" t="n">
        <v>3.1825</v>
      </c>
      <c r="S888" s="40" t="n">
        <v>2.72</v>
      </c>
      <c r="T888" s="40" t="n">
        <v>2.725</v>
      </c>
      <c r="V888" s="41" t="n">
        <f aca="false">I888-$H888</f>
        <v>0.0599999999999996</v>
      </c>
      <c r="W888" s="41" t="n">
        <f aca="false">J888-$H888</f>
        <v>-0.145</v>
      </c>
      <c r="X888" s="41" t="n">
        <f aca="false">K888-$H888</f>
        <v>-0.21</v>
      </c>
      <c r="Y888" s="41" t="n">
        <f aca="false">L888-$H888</f>
        <v>-0.265</v>
      </c>
      <c r="Z888" s="41" t="n">
        <f aca="false">M888-$H888</f>
        <v>-0.1125</v>
      </c>
      <c r="AA888" s="41" t="n">
        <f aca="false">N888-$H888</f>
        <v>0.0124999999999997</v>
      </c>
      <c r="AB888" s="41" t="n">
        <f aca="false">O888-$H888</f>
        <v>-0.00250000000000039</v>
      </c>
      <c r="AC888" s="41" t="n">
        <f aca="false">P888-$H888</f>
        <v>-0.2625</v>
      </c>
      <c r="AD888" s="41" t="n">
        <f aca="false">Q888-$H888</f>
        <v>0.16</v>
      </c>
      <c r="AE888" s="41" t="n">
        <f aca="false">R888-$H888</f>
        <v>0.3575</v>
      </c>
      <c r="AF888" s="41" t="n">
        <f aca="false">S888-$H888</f>
        <v>-0.105</v>
      </c>
      <c r="AG888" s="41" t="n">
        <f aca="false">T888-$H888</f>
        <v>-0.1</v>
      </c>
    </row>
    <row r="889" customFormat="false" ht="12.75" hidden="false" customHeight="false" outlineLevel="0" collapsed="false">
      <c r="A889" s="39" t="n">
        <v>36591</v>
      </c>
      <c r="B889" s="46" t="s">
        <v>195</v>
      </c>
      <c r="C889" s="40" t="n">
        <f aca="false">IF(SWAPFIXED="FIXED",D889,D889-E889)</f>
        <v>0.02</v>
      </c>
      <c r="D889" s="40" t="n">
        <f aca="false">VLOOKUP($A889,SWAPLOOK,HLOOKUP(D$2,SWAPLOOK,2,FALSE()),FALSE())</f>
        <v>2.87</v>
      </c>
      <c r="E889" s="40" t="n">
        <f aca="false">VLOOKUP($A889,SWAPLOOK,HLOOKUP(E$2,SWAPLOOK,2,FALSE()),FALSE())</f>
        <v>2.85</v>
      </c>
      <c r="F889" s="46"/>
      <c r="G889" s="38"/>
      <c r="H889" s="40" t="n">
        <v>2.85</v>
      </c>
      <c r="I889" s="40" t="n">
        <v>2.905</v>
      </c>
      <c r="J889" s="40" t="n">
        <v>2.71</v>
      </c>
      <c r="K889" s="40" t="n">
        <v>2.645</v>
      </c>
      <c r="L889" s="40" t="n">
        <v>2.5975</v>
      </c>
      <c r="M889" s="40" t="n">
        <v>2.735</v>
      </c>
      <c r="N889" s="40" t="n">
        <v>2.8675</v>
      </c>
      <c r="O889" s="40" t="n">
        <v>2.87</v>
      </c>
      <c r="P889" s="40" t="n">
        <v>2.605</v>
      </c>
      <c r="Q889" s="40" t="n">
        <v>3.01</v>
      </c>
      <c r="R889" s="40" t="n">
        <v>3.205</v>
      </c>
      <c r="S889" s="40" t="n">
        <v>2.7525</v>
      </c>
      <c r="T889" s="40" t="n">
        <v>2.77</v>
      </c>
      <c r="V889" s="41" t="n">
        <f aca="false">I889-$H889</f>
        <v>0.0549999999999997</v>
      </c>
      <c r="W889" s="41" t="n">
        <f aca="false">J889-$H889</f>
        <v>-0.14</v>
      </c>
      <c r="X889" s="41" t="n">
        <f aca="false">K889-$H889</f>
        <v>-0.205</v>
      </c>
      <c r="Y889" s="41" t="n">
        <f aca="false">L889-$H889</f>
        <v>-0.2525</v>
      </c>
      <c r="Z889" s="41" t="n">
        <f aca="false">M889-$H889</f>
        <v>-0.115</v>
      </c>
      <c r="AA889" s="41" t="n">
        <f aca="false">N889-$H889</f>
        <v>0.0175000000000001</v>
      </c>
      <c r="AB889" s="41" t="n">
        <f aca="false">O889-$H889</f>
        <v>0.02</v>
      </c>
      <c r="AC889" s="41" t="n">
        <f aca="false">P889-$H889</f>
        <v>-0.245</v>
      </c>
      <c r="AD889" s="41" t="n">
        <f aca="false">Q889-$H889</f>
        <v>0.16</v>
      </c>
      <c r="AE889" s="41" t="n">
        <f aca="false">R889-$H889</f>
        <v>0.355</v>
      </c>
      <c r="AF889" s="41" t="n">
        <f aca="false">S889-$H889</f>
        <v>-0.0975000000000001</v>
      </c>
      <c r="AG889" s="41" t="n">
        <f aca="false">T889-$H889</f>
        <v>-0.0800000000000001</v>
      </c>
    </row>
    <row r="890" customFormat="false" ht="12.75" hidden="false" customHeight="false" outlineLevel="0" collapsed="false">
      <c r="A890" s="39" t="n">
        <v>36592</v>
      </c>
      <c r="B890" s="46" t="s">
        <v>195</v>
      </c>
      <c r="C890" s="40" t="n">
        <f aca="false">IF(SWAPFIXED="FIXED",D890,D890-E890)</f>
        <v>0.04</v>
      </c>
      <c r="D890" s="40" t="n">
        <f aca="false">VLOOKUP($A890,SWAPLOOK,HLOOKUP(D$2,SWAPLOOK,2,FALSE()),FALSE())</f>
        <v>2.839</v>
      </c>
      <c r="E890" s="40" t="n">
        <f aca="false">VLOOKUP($A890,SWAPLOOK,HLOOKUP(E$2,SWAPLOOK,2,FALSE()),FALSE())</f>
        <v>2.799</v>
      </c>
      <c r="F890" s="46"/>
      <c r="G890" s="38"/>
      <c r="H890" s="40" t="n">
        <v>2.799</v>
      </c>
      <c r="I890" s="40" t="n">
        <v>2.854</v>
      </c>
      <c r="J890" s="40" t="n">
        <v>2.669</v>
      </c>
      <c r="K890" s="40" t="n">
        <v>2.609</v>
      </c>
      <c r="L890" s="40" t="n">
        <v>2.564</v>
      </c>
      <c r="M890" s="40" t="n">
        <v>2.689</v>
      </c>
      <c r="N890" s="40" t="n">
        <v>2.819</v>
      </c>
      <c r="O890" s="40" t="n">
        <v>2.839</v>
      </c>
      <c r="P890" s="40" t="n">
        <v>2.569</v>
      </c>
      <c r="Q890" s="40" t="n">
        <v>2.9565</v>
      </c>
      <c r="R890" s="40" t="n">
        <v>3.1415</v>
      </c>
      <c r="S890" s="40" t="n">
        <v>2.7015</v>
      </c>
      <c r="T890" s="40" t="n">
        <v>2.729</v>
      </c>
      <c r="V890" s="41" t="n">
        <f aca="false">I890-$H890</f>
        <v>0.0550000000000002</v>
      </c>
      <c r="W890" s="41" t="n">
        <f aca="false">J890-$H890</f>
        <v>-0.13</v>
      </c>
      <c r="X890" s="41" t="n">
        <f aca="false">K890-$H890</f>
        <v>-0.19</v>
      </c>
      <c r="Y890" s="41" t="n">
        <f aca="false">L890-$H890</f>
        <v>-0.235</v>
      </c>
      <c r="Z890" s="41" t="n">
        <f aca="false">M890-$H890</f>
        <v>-0.11</v>
      </c>
      <c r="AA890" s="41" t="n">
        <f aca="false">N890-$H890</f>
        <v>0.02</v>
      </c>
      <c r="AB890" s="41" t="n">
        <f aca="false">O890-$H890</f>
        <v>0.04</v>
      </c>
      <c r="AC890" s="41" t="n">
        <f aca="false">P890-$H890</f>
        <v>-0.23</v>
      </c>
      <c r="AD890" s="41" t="n">
        <f aca="false">Q890-$H890</f>
        <v>0.1575</v>
      </c>
      <c r="AE890" s="41" t="n">
        <f aca="false">R890-$H890</f>
        <v>0.3425</v>
      </c>
      <c r="AF890" s="41" t="n">
        <f aca="false">S890-$H890</f>
        <v>-0.0975000000000001</v>
      </c>
      <c r="AG890" s="41" t="n">
        <f aca="false">T890-$H890</f>
        <v>-0.0699999999999998</v>
      </c>
    </row>
    <row r="891" customFormat="false" ht="12.75" hidden="false" customHeight="false" outlineLevel="0" collapsed="false">
      <c r="A891" s="39" t="n">
        <v>36593</v>
      </c>
      <c r="B891" s="46" t="s">
        <v>195</v>
      </c>
      <c r="C891" s="40" t="n">
        <f aca="false">IF(SWAPFIXED="FIXED",D891,D891-E891)</f>
        <v>0.0474999999999999</v>
      </c>
      <c r="D891" s="40" t="n">
        <f aca="false">VLOOKUP($A891,SWAPLOOK,HLOOKUP(D$2,SWAPLOOK,2,FALSE()),FALSE())</f>
        <v>2.7575</v>
      </c>
      <c r="E891" s="40" t="n">
        <f aca="false">VLOOKUP($A891,SWAPLOOK,HLOOKUP(E$2,SWAPLOOK,2,FALSE()),FALSE())</f>
        <v>2.71</v>
      </c>
      <c r="F891" s="46"/>
      <c r="G891" s="38"/>
      <c r="H891" s="40" t="n">
        <v>2.71</v>
      </c>
      <c r="I891" s="40" t="n">
        <v>2.765</v>
      </c>
      <c r="J891" s="40" t="n">
        <v>2.585</v>
      </c>
      <c r="K891" s="40" t="n">
        <v>2.525</v>
      </c>
      <c r="L891" s="40" t="n">
        <v>2.49</v>
      </c>
      <c r="M891" s="40" t="n">
        <v>2.605</v>
      </c>
      <c r="N891" s="40" t="n">
        <v>2.73</v>
      </c>
      <c r="O891" s="40" t="n">
        <v>2.7575</v>
      </c>
      <c r="P891" s="40" t="n">
        <v>2.49</v>
      </c>
      <c r="Q891" s="40" t="n">
        <v>2.86</v>
      </c>
      <c r="R891" s="40" t="n">
        <v>3.035</v>
      </c>
      <c r="S891" s="40" t="n">
        <v>2.625</v>
      </c>
      <c r="T891" s="40" t="n">
        <v>2.65</v>
      </c>
      <c r="V891" s="41" t="n">
        <f aca="false">I891-$H891</f>
        <v>0.0550000000000002</v>
      </c>
      <c r="W891" s="41" t="n">
        <f aca="false">J891-$H891</f>
        <v>-0.125</v>
      </c>
      <c r="X891" s="41" t="n">
        <f aca="false">K891-$H891</f>
        <v>-0.185</v>
      </c>
      <c r="Y891" s="41" t="n">
        <f aca="false">L891-$H891</f>
        <v>-0.22</v>
      </c>
      <c r="Z891" s="41" t="n">
        <f aca="false">M891-$H891</f>
        <v>-0.105</v>
      </c>
      <c r="AA891" s="41" t="n">
        <f aca="false">N891-$H891</f>
        <v>0.02</v>
      </c>
      <c r="AB891" s="41" t="n">
        <f aca="false">O891-$H891</f>
        <v>0.0474999999999999</v>
      </c>
      <c r="AC891" s="41" t="n">
        <f aca="false">P891-$H891</f>
        <v>-0.22</v>
      </c>
      <c r="AD891" s="41" t="n">
        <f aca="false">Q891-$H891</f>
        <v>0.15</v>
      </c>
      <c r="AE891" s="41" t="n">
        <f aca="false">R891-$H891</f>
        <v>0.325</v>
      </c>
      <c r="AF891" s="41" t="n">
        <f aca="false">S891-$H891</f>
        <v>-0.085</v>
      </c>
      <c r="AG891" s="41" t="n">
        <f aca="false">T891-$H891</f>
        <v>-0.0600000000000001</v>
      </c>
    </row>
    <row r="892" customFormat="false" ht="12.75" hidden="false" customHeight="false" outlineLevel="0" collapsed="false">
      <c r="A892" s="39" t="n">
        <v>36594</v>
      </c>
      <c r="B892" s="46" t="s">
        <v>195</v>
      </c>
      <c r="C892" s="40" t="n">
        <f aca="false">IF(SWAPFIXED="FIXED",D892,D892-E892)</f>
        <v>0.0249999999999999</v>
      </c>
      <c r="D892" s="40" t="n">
        <f aca="false">VLOOKUP($A892,SWAPLOOK,HLOOKUP(D$2,SWAPLOOK,2,FALSE()),FALSE())</f>
        <v>2.811</v>
      </c>
      <c r="E892" s="40" t="n">
        <f aca="false">VLOOKUP($A892,SWAPLOOK,HLOOKUP(E$2,SWAPLOOK,2,FALSE()),FALSE())</f>
        <v>2.786</v>
      </c>
      <c r="F892" s="46"/>
      <c r="G892" s="38"/>
      <c r="H892" s="40" t="n">
        <v>2.786</v>
      </c>
      <c r="I892" s="40" t="n">
        <v>2.841</v>
      </c>
      <c r="J892" s="40" t="n">
        <v>2.6485</v>
      </c>
      <c r="K892" s="40" t="n">
        <v>2.5835</v>
      </c>
      <c r="L892" s="40" t="n">
        <v>2.531</v>
      </c>
      <c r="M892" s="40" t="n">
        <v>2.681</v>
      </c>
      <c r="N892" s="40" t="n">
        <v>2.806</v>
      </c>
      <c r="O892" s="40" t="n">
        <v>2.811</v>
      </c>
      <c r="P892" s="40" t="n">
        <v>2.5785</v>
      </c>
      <c r="Q892" s="40" t="n">
        <v>2.936</v>
      </c>
      <c r="R892" s="40" t="n">
        <v>3.096</v>
      </c>
      <c r="S892" s="40" t="n">
        <v>2.6935</v>
      </c>
      <c r="T892" s="40" t="n">
        <v>2.746</v>
      </c>
      <c r="V892" s="41" t="n">
        <f aca="false">I892-$H892</f>
        <v>0.0550000000000002</v>
      </c>
      <c r="W892" s="41" t="n">
        <f aca="false">J892-$H892</f>
        <v>-0.1375</v>
      </c>
      <c r="X892" s="41" t="n">
        <f aca="false">K892-$H892</f>
        <v>-0.2025</v>
      </c>
      <c r="Y892" s="41" t="n">
        <f aca="false">L892-$H892</f>
        <v>-0.255</v>
      </c>
      <c r="Z892" s="41" t="n">
        <f aca="false">M892-$H892</f>
        <v>-0.105</v>
      </c>
      <c r="AA892" s="41" t="n">
        <f aca="false">N892-$H892</f>
        <v>0.02</v>
      </c>
      <c r="AB892" s="41" t="n">
        <f aca="false">O892-$H892</f>
        <v>0.0249999999999999</v>
      </c>
      <c r="AC892" s="41" t="n">
        <f aca="false">P892-$H892</f>
        <v>-0.2075</v>
      </c>
      <c r="AD892" s="41" t="n">
        <f aca="false">Q892-$H892</f>
        <v>0.15</v>
      </c>
      <c r="AE892" s="41" t="n">
        <f aca="false">R892-$H892</f>
        <v>0.31</v>
      </c>
      <c r="AF892" s="41" t="n">
        <f aca="false">S892-$H892</f>
        <v>-0.0924999999999998</v>
      </c>
      <c r="AG892" s="41" t="n">
        <f aca="false">T892-$H892</f>
        <v>-0.04</v>
      </c>
    </row>
    <row r="893" customFormat="false" ht="12.75" hidden="false" customHeight="false" outlineLevel="0" collapsed="false">
      <c r="A893" s="39" t="n">
        <v>36595</v>
      </c>
      <c r="B893" s="46" t="s">
        <v>195</v>
      </c>
      <c r="C893" s="40" t="n">
        <f aca="false">IF(SWAPFIXED="FIXED",D893,D893-E893)</f>
        <v>0.0375000000000001</v>
      </c>
      <c r="D893" s="40" t="n">
        <f aca="false">VLOOKUP($A893,SWAPLOOK,HLOOKUP(D$2,SWAPLOOK,2,FALSE()),FALSE())</f>
        <v>2.8115</v>
      </c>
      <c r="E893" s="40" t="n">
        <f aca="false">VLOOKUP($A893,SWAPLOOK,HLOOKUP(E$2,SWAPLOOK,2,FALSE()),FALSE())</f>
        <v>2.774</v>
      </c>
      <c r="F893" s="46"/>
      <c r="G893" s="38"/>
      <c r="H893" s="40" t="n">
        <v>2.774</v>
      </c>
      <c r="I893" s="40" t="n">
        <v>2.8315</v>
      </c>
      <c r="J893" s="40" t="n">
        <v>2.6415</v>
      </c>
      <c r="K893" s="40" t="n">
        <v>2.5815</v>
      </c>
      <c r="L893" s="40" t="n">
        <v>2.529</v>
      </c>
      <c r="M893" s="40" t="n">
        <v>2.669</v>
      </c>
      <c r="N893" s="40" t="n">
        <v>2.7915</v>
      </c>
      <c r="O893" s="40" t="n">
        <v>2.8115</v>
      </c>
      <c r="P893" s="40" t="n">
        <v>2.5315</v>
      </c>
      <c r="Q893" s="40" t="n">
        <v>2.9265</v>
      </c>
      <c r="R893" s="40" t="n">
        <v>3.0815</v>
      </c>
      <c r="S893" s="40" t="n">
        <v>2.684</v>
      </c>
      <c r="T893" s="40" t="n">
        <v>2.7365</v>
      </c>
      <c r="V893" s="41" t="n">
        <f aca="false">I893-$H893</f>
        <v>0.0575000000000001</v>
      </c>
      <c r="W893" s="41" t="n">
        <f aca="false">J893-$H893</f>
        <v>-0.1325</v>
      </c>
      <c r="X893" s="41" t="n">
        <f aca="false">K893-$H893</f>
        <v>-0.1925</v>
      </c>
      <c r="Y893" s="41" t="n">
        <f aca="false">L893-$H893</f>
        <v>-0.245</v>
      </c>
      <c r="Z893" s="41" t="n">
        <f aca="false">M893-$H893</f>
        <v>-0.105</v>
      </c>
      <c r="AA893" s="41" t="n">
        <f aca="false">N893-$H893</f>
        <v>0.0175000000000001</v>
      </c>
      <c r="AB893" s="41" t="n">
        <f aca="false">O893-$H893</f>
        <v>0.0375000000000001</v>
      </c>
      <c r="AC893" s="41" t="n">
        <f aca="false">P893-$H893</f>
        <v>-0.2425</v>
      </c>
      <c r="AD893" s="41" t="n">
        <f aca="false">Q893-$H893</f>
        <v>0.1525</v>
      </c>
      <c r="AE893" s="41" t="n">
        <f aca="false">R893-$H893</f>
        <v>0.3075</v>
      </c>
      <c r="AF893" s="41" t="n">
        <f aca="false">S893-$H893</f>
        <v>-0.0899999999999999</v>
      </c>
      <c r="AG893" s="41" t="n">
        <f aca="false">T893-$H893</f>
        <v>-0.0375000000000001</v>
      </c>
    </row>
    <row r="894" customFormat="false" ht="12.75" hidden="false" customHeight="false" outlineLevel="0" collapsed="false">
      <c r="A894" s="39" t="n">
        <v>36598</v>
      </c>
      <c r="B894" s="46" t="s">
        <v>195</v>
      </c>
      <c r="C894" s="40" t="n">
        <f aca="false">IF(SWAPFIXED="FIXED",D894,D894-E894)</f>
        <v>0.0150000000000001</v>
      </c>
      <c r="D894" s="40" t="n">
        <f aca="false">VLOOKUP($A894,SWAPLOOK,HLOOKUP(D$2,SWAPLOOK,2,FALSE()),FALSE())</f>
        <v>2.875</v>
      </c>
      <c r="E894" s="40" t="n">
        <f aca="false">VLOOKUP($A894,SWAPLOOK,HLOOKUP(E$2,SWAPLOOK,2,FALSE()),FALSE())</f>
        <v>2.86</v>
      </c>
      <c r="F894" s="46"/>
      <c r="G894" s="38"/>
      <c r="H894" s="40" t="n">
        <v>2.86</v>
      </c>
      <c r="I894" s="40" t="n">
        <v>2.9175</v>
      </c>
      <c r="J894" s="40" t="n">
        <v>2.725</v>
      </c>
      <c r="K894" s="40" t="n">
        <v>2.64</v>
      </c>
      <c r="L894" s="40" t="n">
        <v>2.6</v>
      </c>
      <c r="M894" s="40" t="n">
        <v>2.7525</v>
      </c>
      <c r="N894" s="40" t="n">
        <v>2.875</v>
      </c>
      <c r="O894" s="40" t="n">
        <v>2.875</v>
      </c>
      <c r="P894" s="40" t="n">
        <v>2.615</v>
      </c>
      <c r="Q894" s="40" t="n">
        <v>3.0125</v>
      </c>
      <c r="R894" s="40" t="n">
        <v>3.1825</v>
      </c>
      <c r="S894" s="40" t="n">
        <v>2.77</v>
      </c>
      <c r="T894" s="40" t="n">
        <v>2.79</v>
      </c>
      <c r="V894" s="41" t="n">
        <f aca="false">I894-$H894</f>
        <v>0.0575000000000001</v>
      </c>
      <c r="W894" s="41" t="n">
        <f aca="false">J894-$H894</f>
        <v>-0.135</v>
      </c>
      <c r="X894" s="41" t="n">
        <f aca="false">K894-$H894</f>
        <v>-0.22</v>
      </c>
      <c r="Y894" s="41" t="n">
        <f aca="false">L894-$H894</f>
        <v>-0.26</v>
      </c>
      <c r="Z894" s="41" t="n">
        <f aca="false">M894-$H894</f>
        <v>-0.1075</v>
      </c>
      <c r="AA894" s="41" t="n">
        <f aca="false">N894-$H894</f>
        <v>0.0150000000000001</v>
      </c>
      <c r="AB894" s="41" t="n">
        <f aca="false">O894-$H894</f>
        <v>0.0150000000000001</v>
      </c>
      <c r="AC894" s="41" t="n">
        <f aca="false">P894-$H894</f>
        <v>-0.245</v>
      </c>
      <c r="AD894" s="41" t="n">
        <f aca="false">Q894-$H894</f>
        <v>0.1525</v>
      </c>
      <c r="AE894" s="41" t="n">
        <f aca="false">R894-$H894</f>
        <v>0.3225</v>
      </c>
      <c r="AF894" s="41" t="n">
        <f aca="false">S894-$H894</f>
        <v>-0.0899999999999999</v>
      </c>
      <c r="AG894" s="41" t="n">
        <f aca="false">T894-$H894</f>
        <v>-0.0699999999999998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5" activeCellId="0" sqref="O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7"/>
    <col collapsed="false" customWidth="true" hidden="false" outlineLevel="0" max="2" min="2" style="0" width="8.14"/>
    <col collapsed="false" customWidth="true" hidden="false" outlineLevel="0" max="3" min="3" style="0" width="7.7"/>
    <col collapsed="false" customWidth="true" hidden="false" outlineLevel="0" max="5" min="4" style="0" width="6.7"/>
    <col collapsed="false" customWidth="true" hidden="false" outlineLevel="0" max="6" min="6" style="0" width="6.85"/>
    <col collapsed="false" customWidth="true" hidden="false" outlineLevel="0" max="11" min="7" style="0" width="6.7"/>
    <col collapsed="false" customWidth="true" hidden="false" outlineLevel="0" max="12" min="12" style="0" width="8.7"/>
    <col collapsed="false" customWidth="true" hidden="false" outlineLevel="0" max="17" min="13" style="0" width="6.7"/>
  </cols>
  <sheetData>
    <row r="1" customFormat="false" ht="12.75" hidden="false" customHeight="false" outlineLevel="0" collapsed="false">
      <c r="A1" s="4" t="s">
        <v>214</v>
      </c>
      <c r="B1" s="4"/>
      <c r="C1" s="4"/>
      <c r="D1" s="4" t="s">
        <v>261</v>
      </c>
      <c r="E1" s="4"/>
      <c r="F1" s="4" t="str">
        <f aca="false">IF(fixed="fixed",CONCATENATE(pipe1,"  Fixed Price"),CONCATENATE(pipe1," - ",discount))</f>
        <v>CGT APP - NYMEX</v>
      </c>
      <c r="G1" s="4"/>
      <c r="H1" s="4"/>
      <c r="I1" s="4"/>
      <c r="J1" s="4"/>
      <c r="K1" s="4"/>
      <c r="L1" s="4" t="s">
        <v>262</v>
      </c>
      <c r="M1" s="4" t="n">
        <v>0.35</v>
      </c>
      <c r="N1" s="4"/>
      <c r="O1" s="4"/>
      <c r="P1" s="4"/>
      <c r="Q1" s="4"/>
    </row>
    <row r="2" customFormat="false" ht="12.75" hidden="false" customHeight="false" outlineLevel="0" collapsed="false">
      <c r="A2" s="4" t="s">
        <v>215</v>
      </c>
      <c r="B2" s="4"/>
      <c r="C2" s="4"/>
      <c r="D2" s="1" t="s">
        <v>32</v>
      </c>
      <c r="E2" s="16"/>
      <c r="F2" s="4"/>
      <c r="G2" s="4"/>
      <c r="H2" s="4"/>
      <c r="I2" s="4"/>
      <c r="J2" s="4"/>
      <c r="K2" s="4"/>
      <c r="L2" s="4" t="s">
        <v>263</v>
      </c>
      <c r="M2" s="4" t="s">
        <v>264</v>
      </c>
      <c r="N2" s="4"/>
      <c r="O2" s="4"/>
      <c r="P2" s="4"/>
      <c r="Q2" s="4"/>
    </row>
    <row r="3" customFormat="false" ht="12.75" hidden="false" customHeight="false" outlineLevel="0" collapsed="false">
      <c r="A3" s="4" t="s">
        <v>217</v>
      </c>
      <c r="B3" s="4"/>
      <c r="C3" s="4"/>
      <c r="D3" s="1" t="s">
        <v>34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customFormat="false" ht="12.75" hidden="false" customHeight="false" outlineLevel="0" collapsed="false">
      <c r="A4" s="16" t="s">
        <v>233</v>
      </c>
      <c r="B4" s="18" t="s">
        <v>234</v>
      </c>
      <c r="C4" s="18" t="s">
        <v>265</v>
      </c>
      <c r="D4" s="18" t="s">
        <v>266</v>
      </c>
      <c r="E4" s="18" t="s">
        <v>235</v>
      </c>
      <c r="F4" s="18" t="s">
        <v>236</v>
      </c>
      <c r="G4" s="18" t="s">
        <v>237</v>
      </c>
      <c r="H4" s="18" t="s">
        <v>238</v>
      </c>
      <c r="I4" s="18" t="s">
        <v>239</v>
      </c>
      <c r="J4" s="18" t="s">
        <v>240</v>
      </c>
      <c r="K4" s="18" t="s">
        <v>241</v>
      </c>
      <c r="L4" s="18" t="s">
        <v>242</v>
      </c>
      <c r="M4" s="18" t="s">
        <v>243</v>
      </c>
      <c r="N4" s="18"/>
      <c r="O4" s="18" t="s">
        <v>220</v>
      </c>
      <c r="P4" s="18" t="s">
        <v>221</v>
      </c>
      <c r="Q4" s="18" t="s">
        <v>222</v>
      </c>
    </row>
    <row r="5" customFormat="false" ht="12.75" hidden="false" customHeight="false" outlineLevel="0" collapsed="false">
      <c r="A5" s="4" t="n">
        <v>1990</v>
      </c>
      <c r="B5" s="17" t="s">
        <v>233</v>
      </c>
      <c r="C5" s="17" t="s">
        <v>233</v>
      </c>
      <c r="D5" s="17" t="s">
        <v>233</v>
      </c>
      <c r="E5" s="17" t="s">
        <v>233</v>
      </c>
      <c r="F5" s="17" t="s">
        <v>233</v>
      </c>
      <c r="G5" s="17" t="s">
        <v>233</v>
      </c>
      <c r="H5" s="17" t="s">
        <v>233</v>
      </c>
      <c r="I5" s="17" t="s">
        <v>233</v>
      </c>
      <c r="J5" s="17" t="s">
        <v>233</v>
      </c>
      <c r="K5" s="17" t="s">
        <v>233</v>
      </c>
      <c r="L5" s="17" t="s">
        <v>233</v>
      </c>
      <c r="M5" s="17" t="s">
        <v>233</v>
      </c>
      <c r="N5" s="17"/>
      <c r="O5" s="17" t="str">
        <f aca="false">IF(SUM(E107:K107)=7,AVERAGE(E5:K5)," ")</f>
        <v> </v>
      </c>
      <c r="P5" s="17" t="str">
        <f aca="false">IF((L107+M107+B108+C108+D108)=5,(L5+M5+B6+C6+D6)/5," ")</f>
        <v> </v>
      </c>
      <c r="Q5" s="17" t="str">
        <f aca="false">IF(SUM(B107:M107)=12,AVERAGE(B5:M5)," ")</f>
        <v> </v>
      </c>
    </row>
    <row r="6" customFormat="false" ht="12.75" hidden="false" customHeight="false" outlineLevel="0" collapsed="false">
      <c r="A6" s="4" t="n">
        <v>1991</v>
      </c>
      <c r="B6" s="17" t="s">
        <v>233</v>
      </c>
      <c r="C6" s="17" t="s">
        <v>233</v>
      </c>
      <c r="D6" s="17" t="s">
        <v>233</v>
      </c>
      <c r="E6" s="17" t="s">
        <v>233</v>
      </c>
      <c r="F6" s="17" t="s">
        <v>233</v>
      </c>
      <c r="G6" s="17" t="s">
        <v>233</v>
      </c>
      <c r="H6" s="17" t="s">
        <v>233</v>
      </c>
      <c r="I6" s="17" t="s">
        <v>233</v>
      </c>
      <c r="J6" s="17" t="s">
        <v>233</v>
      </c>
      <c r="K6" s="17" t="s">
        <v>233</v>
      </c>
      <c r="L6" s="17" t="s">
        <v>233</v>
      </c>
      <c r="M6" s="17" t="s">
        <v>233</v>
      </c>
      <c r="N6" s="17"/>
      <c r="O6" s="17" t="str">
        <f aca="false">IF(SUM(E108:K108)=7,AVERAGE(E6:K6)," ")</f>
        <v> </v>
      </c>
      <c r="P6" s="17" t="str">
        <f aca="false">IF((L108+M108+B109+C109+D109)=5,(L6+M6+B7+C7+D7)/5," ")</f>
        <v> </v>
      </c>
      <c r="Q6" s="17" t="str">
        <f aca="false">IF(SUM(B108:M108)=12,AVERAGE(B6:M6)," ")</f>
        <v> </v>
      </c>
      <c r="R6" s="15" t="s">
        <v>229</v>
      </c>
      <c r="S6" s="15" t="s">
        <v>230</v>
      </c>
    </row>
    <row r="7" customFormat="false" ht="12.75" hidden="false" customHeight="false" outlineLevel="0" collapsed="false">
      <c r="A7" s="4" t="n">
        <v>1992</v>
      </c>
      <c r="B7" s="17" t="s">
        <v>233</v>
      </c>
      <c r="C7" s="17" t="s">
        <v>233</v>
      </c>
      <c r="D7" s="17" t="s">
        <v>233</v>
      </c>
      <c r="E7" s="17" t="s">
        <v>233</v>
      </c>
      <c r="F7" s="17" t="s">
        <v>233</v>
      </c>
      <c r="G7" s="17" t="s">
        <v>233</v>
      </c>
      <c r="H7" s="17" t="s">
        <v>233</v>
      </c>
      <c r="I7" s="17" t="s">
        <v>233</v>
      </c>
      <c r="J7" s="17" t="n">
        <f aca="false">IF(fixed="fixed",IF(J59&gt;0,J59," "),IF(J59&gt;0,IF(J77&gt;0,J59-J77," ")," "))</f>
        <v>0.113</v>
      </c>
      <c r="K7" s="17" t="n">
        <f aca="false">IF(fixed="fixed",IF(K59&gt;0,K59," "),IF(K59&gt;0,IF(K77&gt;0,K59-K77," ")," "))</f>
        <v>0.077</v>
      </c>
      <c r="L7" s="17" t="n">
        <f aca="false">IF(fixed="fixed",IF(L59&gt;0,L59," "),IF(L59&gt;0,IF(L77&gt;0,L59-L77," ")," "))</f>
        <v>0.121</v>
      </c>
      <c r="M7" s="17" t="n">
        <f aca="false">IF(fixed="fixed",IF(M59&gt;0,M59," "),IF(M59&gt;0,IF(M77&gt;0,M59-M77," ")," "))</f>
        <v>0.368</v>
      </c>
      <c r="N7" s="17"/>
      <c r="O7" s="17" t="str">
        <f aca="false">IF(SUM(E109:K109)=7,AVERAGE(E7:K7)," ")</f>
        <v> </v>
      </c>
      <c r="P7" s="17" t="n">
        <f aca="false">IF((L109+M109+B110+C110+D110)=5,(L7+M7+B8+C8+D8)/5," ")</f>
        <v>0.2992</v>
      </c>
      <c r="Q7" s="17" t="str">
        <f aca="false">IF(SUM(B109:M109)=12,AVERAGE(B7:M7)," ")</f>
        <v> </v>
      </c>
      <c r="R7" s="17" t="n">
        <f aca="false">MAX(B7:M7)</f>
        <v>0.368</v>
      </c>
      <c r="S7" s="17" t="n">
        <f aca="false">MIN(B7:M7)</f>
        <v>0.077</v>
      </c>
    </row>
    <row r="8" customFormat="false" ht="12.75" hidden="false" customHeight="false" outlineLevel="0" collapsed="false">
      <c r="A8" s="4" t="n">
        <v>1993</v>
      </c>
      <c r="B8" s="17" t="n">
        <f aca="false">IF(fixed="fixed",IF(B60&gt;0,B60," "),IF(B60&gt;0,IF(B78&gt;0,B60-B78," ")," "))</f>
        <v>0.427</v>
      </c>
      <c r="C8" s="17" t="n">
        <f aca="false">IF(fixed="fixed",IF(C60&gt;0,C60," "),IF(C60&gt;0,IF(C78&gt;0,C60-C78," ")," "))</f>
        <v>0.316</v>
      </c>
      <c r="D8" s="17" t="n">
        <f aca="false">IF(fixed="fixed",IF(D60&gt;0,D60," "),IF(D60&gt;0,IF(D78&gt;0,D60-D78," ")," "))</f>
        <v>0.264</v>
      </c>
      <c r="E8" s="17" t="n">
        <f aca="false">IF(fixed="fixed",IF(E60&gt;0,E60," "),IF(E60&gt;0,IF(E78&gt;0,E60-E78," ")," "))</f>
        <v>0.116</v>
      </c>
      <c r="F8" s="17" t="n">
        <f aca="false">IF(fixed="fixed",IF(F60&gt;0,F60," "),IF(F60&gt;0,IF(F78&gt;0,F60-F78," ")," "))</f>
        <v>0.172</v>
      </c>
      <c r="G8" s="17" t="n">
        <f aca="false">IF(fixed="fixed",IF(G60&gt;0,G60," "),IF(G60&gt;0,IF(G78&gt;0,G60-G78," ")," "))</f>
        <v>0.181</v>
      </c>
      <c r="H8" s="17" t="n">
        <f aca="false">IF(fixed="fixed",IF(H60&gt;0,H60," "),IF(H60&gt;0,IF(H78&gt;0,H60-H78," ")," "))</f>
        <v>0.182</v>
      </c>
      <c r="I8" s="17" t="n">
        <f aca="false">IF(fixed="fixed",IF(I60&gt;0,I60," "),IF(I60&gt;0,IF(I78&gt;0,I60-I78," ")," "))</f>
        <v>0.0790000000000002</v>
      </c>
      <c r="J8" s="17" t="n">
        <f aca="false">IF(fixed="fixed",IF(J60&gt;0,J60," "),IF(J60&gt;0,IF(J78&gt;0,J60-J78," ")," "))</f>
        <v>0.119</v>
      </c>
      <c r="K8" s="17" t="n">
        <f aca="false">IF(fixed="fixed",IF(K60&gt;0,K60," "),IF(K60&gt;0,IF(K78&gt;0,K60-K78," ")," "))</f>
        <v>0.134</v>
      </c>
      <c r="L8" s="17" t="n">
        <f aca="false">IF(fixed="fixed",IF(L60&gt;0,L60," "),IF(L60&gt;0,IF(L78&gt;0,L60-L78," ")," "))</f>
        <v>0.155</v>
      </c>
      <c r="M8" s="17" t="n">
        <f aca="false">IF(fixed="fixed",IF(M60&gt;0,M60," "),IF(M60&gt;0,IF(M78&gt;0,M60-M78," ")," "))</f>
        <v>0.245</v>
      </c>
      <c r="N8" s="17"/>
      <c r="O8" s="17" t="n">
        <f aca="false">IF(SUM(E110:K110)=7,AVERAGE(E8:K8)," ")</f>
        <v>0.140428571428571</v>
      </c>
      <c r="P8" s="17" t="n">
        <f aca="false">IF((L110+M110+B111+C111+D111)=5,(L8+M8+B9+C9+D9)/5," ")</f>
        <v>0.25</v>
      </c>
      <c r="Q8" s="17" t="n">
        <f aca="false">IF(SUM(B110:M110)=12,AVERAGE(B8:M8)," ")</f>
        <v>0.199166666666667</v>
      </c>
      <c r="R8" s="17" t="n">
        <f aca="false">MAX(B8:M8)</f>
        <v>0.427</v>
      </c>
      <c r="S8" s="17" t="n">
        <f aca="false">MIN(B8:M8)</f>
        <v>0.0790000000000002</v>
      </c>
    </row>
    <row r="9" customFormat="false" ht="12.75" hidden="false" customHeight="false" outlineLevel="0" collapsed="false">
      <c r="A9" s="4" t="n">
        <v>1994</v>
      </c>
      <c r="B9" s="17" t="n">
        <f aca="false">IF(fixed="fixed",IF(B61&gt;0,B61," "),IF(B61&gt;0,IF(B79&gt;0,B61-B79," ")," "))</f>
        <v>0.278</v>
      </c>
      <c r="C9" s="17" t="n">
        <f aca="false">IF(fixed="fixed",IF(C61&gt;0,C61," "),IF(C61&gt;0,IF(C79&gt;0,C61-C79," ")," "))</f>
        <v>0.21</v>
      </c>
      <c r="D9" s="17" t="n">
        <f aca="false">IF(fixed="fixed",IF(D61&gt;0,D61," "),IF(D61&gt;0,IF(D79&gt;0,D61-D79," ")," "))</f>
        <v>0.362</v>
      </c>
      <c r="E9" s="17" t="n">
        <f aca="false">IF(fixed="fixed",IF(E61&gt;0,E61," "),IF(E61&gt;0,IF(E79&gt;0,E61-E79," ")," "))</f>
        <v>0.259</v>
      </c>
      <c r="F9" s="17" t="n">
        <f aca="false">IF(fixed="fixed",IF(F61&gt;0,F61," "),IF(F61&gt;0,IF(F79&gt;0,F61-F79," ")," "))</f>
        <v>0.204</v>
      </c>
      <c r="G9" s="17" t="n">
        <f aca="false">IF(fixed="fixed",IF(G61&gt;0,G61," "),IF(G61&gt;0,IF(G79&gt;0,G61-G79," ")," "))</f>
        <v>0.129</v>
      </c>
      <c r="H9" s="17" t="n">
        <f aca="false">IF(fixed="fixed",IF(H61&gt;0,H61," "),IF(H61&gt;0,IF(H79&gt;0,H61-H79," ")," "))</f>
        <v>0.0940000000000001</v>
      </c>
      <c r="I9" s="17" t="n">
        <f aca="false">IF(fixed="fixed",IF(I61&gt;0,I61," "),IF(I61&gt;0,IF(I79&gt;0,I61-I79," ")," "))</f>
        <v>0.091</v>
      </c>
      <c r="J9" s="17" t="n">
        <f aca="false">IF(fixed="fixed",IF(J61&gt;0,J61," "),IF(J61&gt;0,IF(J79&gt;0,J61-J79," ")," "))</f>
        <v>0.0760000000000001</v>
      </c>
      <c r="K9" s="17" t="n">
        <f aca="false">IF(fixed="fixed",IF(K61&gt;0,K61," "),IF(K61&gt;0,IF(K79&gt;0,K61-K79," ")," "))</f>
        <v>0.104</v>
      </c>
      <c r="L9" s="17" t="n">
        <f aca="false">IF(fixed="fixed",IF(L61&gt;0,L61," "),IF(L61&gt;0,IF(L79&gt;0,L61-L79," ")," "))</f>
        <v>0.157</v>
      </c>
      <c r="M9" s="17" t="n">
        <f aca="false">IF(fixed="fixed",IF(M61&gt;0,M61," "),IF(M61&gt;0,IF(M79&gt;0,M61-M79," ")," "))</f>
        <v>0.269</v>
      </c>
      <c r="N9" s="17"/>
      <c r="O9" s="17" t="n">
        <f aca="false">IF(SUM(E111:K111)=7,AVERAGE(E9:K9)," ")</f>
        <v>0.136714285714286</v>
      </c>
      <c r="P9" s="17" t="n">
        <f aca="false">IF((L111+M111+B112+C112+D112)=5,(L9+M9+B10+C10+D10)/5," ")</f>
        <v>0.2126</v>
      </c>
      <c r="Q9" s="17" t="n">
        <f aca="false">IF(SUM(B111:M111)=12,AVERAGE(B9:M9)," ")</f>
        <v>0.186083333333333</v>
      </c>
      <c r="R9" s="17" t="n">
        <f aca="false">MAX(B9:M9)</f>
        <v>0.362</v>
      </c>
      <c r="S9" s="17" t="n">
        <f aca="false">MIN(B9:M9)</f>
        <v>0.0760000000000001</v>
      </c>
    </row>
    <row r="10" customFormat="false" ht="12.75" hidden="false" customHeight="false" outlineLevel="0" collapsed="false">
      <c r="A10" s="4" t="n">
        <v>1995</v>
      </c>
      <c r="B10" s="17" t="n">
        <f aca="false">IF(fixed="fixed",IF(B62&gt;0,B62," "),IF(B62&gt;0,IF(B80&gt;0,B62-B80," ")," "))</f>
        <v>0.241</v>
      </c>
      <c r="C10" s="17" t="n">
        <f aca="false">IF(fixed="fixed",IF(C62&gt;0,C62," "),IF(C62&gt;0,IF(C80&gt;0,C62-C80," ")," "))</f>
        <v>0.224</v>
      </c>
      <c r="D10" s="17" t="n">
        <f aca="false">IF(fixed="fixed",IF(D62&gt;0,D62," "),IF(D62&gt;0,IF(D80&gt;0,D62-D80," ")," "))</f>
        <v>0.172</v>
      </c>
      <c r="E10" s="17" t="n">
        <f aca="false">IF(fixed="fixed",IF(E62&gt;0,E62," "),IF(E62&gt;0,IF(E80&gt;0,E62-E80," ")," "))</f>
        <v>0.104</v>
      </c>
      <c r="F10" s="17" t="n">
        <f aca="false">IF(fixed="fixed",IF(F62&gt;0,F62," "),IF(F62&gt;0,IF(F80&gt;0,F62-F80," ")," "))</f>
        <v>0.138</v>
      </c>
      <c r="G10" s="17" t="n">
        <f aca="false">IF(fixed="fixed",IF(G62&gt;0,G62," "),IF(G62&gt;0,IF(G80&gt;0,G62-G80," ")," "))</f>
        <v>0.0830000000000002</v>
      </c>
      <c r="H10" s="17" t="n">
        <f aca="false">IF(fixed="fixed",IF(H62&gt;0,H62," "),IF(H62&gt;0,IF(H80&gt;0,H62-H80," ")," "))</f>
        <v>0.0680000000000001</v>
      </c>
      <c r="I10" s="17" t="n">
        <f aca="false">IF(fixed="fixed",IF(I62&gt;0,I62," "),IF(I62&gt;0,IF(I80&gt;0,I62-I80," ")," "))</f>
        <v>0.075</v>
      </c>
      <c r="J10" s="17" t="n">
        <f aca="false">IF(fixed="fixed",IF(J62&gt;0,J62," "),IF(J62&gt;0,IF(J80&gt;0,J62-J80," ")," "))</f>
        <v>0.095</v>
      </c>
      <c r="K10" s="17" t="n">
        <f aca="false">IF(fixed="fixed",IF(K62&gt;0,K62," "),IF(K62&gt;0,IF(K80&gt;0,K62-K80," ")," "))</f>
        <v>0.116</v>
      </c>
      <c r="L10" s="17" t="n">
        <f aca="false">IF(fixed="fixed",IF(L62&gt;0,L62," "),IF(L62&gt;0,IF(L80&gt;0,L62-L80," ")," "))</f>
        <v>0.178</v>
      </c>
      <c r="M10" s="17" t="n">
        <f aca="false">IF(fixed="fixed",IF(M62&gt;0,M62," "),IF(M62&gt;0,IF(M80&gt;0,M62-M80," ")," "))</f>
        <v>0.259</v>
      </c>
      <c r="N10" s="17"/>
      <c r="O10" s="17" t="n">
        <f aca="false">IF(SUM(E112:K112)=7,AVERAGE(E10:K10)," ")</f>
        <v>0.097</v>
      </c>
      <c r="P10" s="17" t="n">
        <f aca="false">IF((L112+M112+B113+C113+D113)=5,(L10+M10+B11+C11+D11)/5," ")</f>
        <v>0.7166</v>
      </c>
      <c r="Q10" s="17" t="n">
        <f aca="false">IF(SUM(B112:M112)=12,AVERAGE(B10:M10)," ")</f>
        <v>0.146083333333333</v>
      </c>
      <c r="R10" s="17" t="n">
        <f aca="false">MAX(B10:M10)</f>
        <v>0.259</v>
      </c>
      <c r="S10" s="17" t="n">
        <f aca="false">MIN(B10:M10)</f>
        <v>0.0680000000000001</v>
      </c>
    </row>
    <row r="11" customFormat="false" ht="12.75" hidden="false" customHeight="false" outlineLevel="0" collapsed="false">
      <c r="A11" s="4" t="n">
        <v>1996</v>
      </c>
      <c r="B11" s="17" t="n">
        <f aca="false">IF(fixed="fixed",IF(B63&gt;0,B63," "),IF(B63&gt;0,IF(B81&gt;0,B63-B81," ")," "))</f>
        <v>0.252</v>
      </c>
      <c r="C11" s="17" t="n">
        <f aca="false">IF(fixed="fixed",IF(C63&gt;0,C63," "),IF(C63&gt;0,IF(C81&gt;0,C63-C81," ")," "))</f>
        <v>1.08</v>
      </c>
      <c r="D11" s="17" t="n">
        <f aca="false">IF(fixed="fixed",IF(D63&gt;0,D63," "),IF(D63&gt;0,IF(D81&gt;0,D63-D81," ")," "))</f>
        <v>1.814</v>
      </c>
      <c r="E11" s="17" t="n">
        <f aca="false">IF(fixed="fixed",IF(E63&gt;0,E63," "),IF(E63&gt;0,IF(E81&gt;0,E63-E81," ")," "))</f>
        <v>0.281</v>
      </c>
      <c r="F11" s="17" t="n">
        <f aca="false">IF(fixed="fixed",IF(F63&gt;0,F63," "),IF(F63&gt;0,IF(F81&gt;0,F63-F81," ")," "))</f>
        <v>0.226</v>
      </c>
      <c r="G11" s="17" t="n">
        <f aca="false">IF(fixed="fixed",IF(G63&gt;0,G63," "),IF(G63&gt;0,IF(G81&gt;0,G63-G81," ")," "))</f>
        <v>0.169</v>
      </c>
      <c r="H11" s="17" t="n">
        <f aca="false">IF(fixed="fixed",IF(H63&gt;0,H63," "),IF(H63&gt;0,IF(H81&gt;0,H63-H81," ")," "))</f>
        <v>0.164</v>
      </c>
      <c r="I11" s="17" t="n">
        <f aca="false">IF(fixed="fixed",IF(I63&gt;0,I63," "),IF(I63&gt;0,IF(I81&gt;0,I63-I81," ")," "))</f>
        <v>0.128</v>
      </c>
      <c r="J11" s="17" t="n">
        <f aca="false">IF(fixed="fixed",IF(J63&gt;0,J63," "),IF(J63&gt;0,IF(J81&gt;0,J63-J81," ")," "))</f>
        <v>0.077</v>
      </c>
      <c r="K11" s="17" t="n">
        <f aca="false">IF(fixed="fixed",IF(K63&gt;0,K63," "),IF(K63&gt;0,IF(K81&gt;0,K63-K81," ")," "))</f>
        <v>0.162</v>
      </c>
      <c r="L11" s="17" t="n">
        <f aca="false">IF(fixed="fixed",IF(L63&gt;0,L63," "),IF(L63&gt;0,IF(L81&gt;0,L63-L81," ")," "))</f>
        <v>0.288</v>
      </c>
      <c r="M11" s="17" t="n">
        <f aca="false">IF(fixed="fixed",IF(M63&gt;0,M63," "),IF(M63&gt;0,IF(M81&gt;0,M63-M81," ")," "))</f>
        <v>0.329000000000001</v>
      </c>
      <c r="N11" s="17"/>
      <c r="O11" s="17" t="n">
        <f aca="false">IF(SUM(E113:K113)=7,AVERAGE(E11:K11)," ")</f>
        <v>0.172428571428571</v>
      </c>
      <c r="P11" s="17" t="n">
        <f aca="false">IF((L113+M113+B114+C114+D114)=5,(L11+M11+B12+C12+D12)/5," ")</f>
        <v>0.249</v>
      </c>
      <c r="Q11" s="17" t="n">
        <f aca="false">IF(SUM(B113:M113)=12,AVERAGE(B11:M11)," ")</f>
        <v>0.414166666666667</v>
      </c>
      <c r="R11" s="17" t="n">
        <f aca="false">MAX(B11:M11)</f>
        <v>1.814</v>
      </c>
      <c r="S11" s="17" t="n">
        <f aca="false">MIN(B11:M11)</f>
        <v>0.077</v>
      </c>
    </row>
    <row r="12" customFormat="false" ht="12.75" hidden="false" customHeight="false" outlineLevel="0" collapsed="false">
      <c r="A12" s="4" t="n">
        <v>1997</v>
      </c>
      <c r="B12" s="17" t="n">
        <f aca="false">IF(fixed="fixed",IF(B64&gt;0,B64," "),IF(B64&gt;0,IF(B82&gt;0,B64-B82," ")," "))</f>
        <v>0.302</v>
      </c>
      <c r="C12" s="17" t="n">
        <f aca="false">IF(fixed="fixed",IF(C64&gt;0,C64," "),IF(C64&gt;0,IF(C82&gt;0,C64-C82," ")," "))</f>
        <v>0.236</v>
      </c>
      <c r="D12" s="17" t="n">
        <f aca="false">IF(fixed="fixed",IF(D64&gt;0,D64," "),IF(D64&gt;0,IF(D82&gt;0,D64-D82," ")," "))</f>
        <v>0.0900000000000001</v>
      </c>
      <c r="E12" s="17" t="n">
        <f aca="false">IF(fixed="fixed",IF(E64&gt;0,E64," "),IF(E64&gt;0,IF(E82&gt;0,E64-E82," ")," "))</f>
        <v>0.193</v>
      </c>
      <c r="F12" s="17" t="n">
        <f aca="false">IF(fixed="fixed",IF(F64&gt;0,F64," "),IF(F64&gt;0,IF(F82&gt;0,F64-F82," ")," "))</f>
        <v>0.188</v>
      </c>
      <c r="G12" s="17" t="n">
        <f aca="false">IF(fixed="fixed",IF(G64&gt;0,G64," "),IF(G64&gt;0,IF(G82&gt;0,G64-G82," ")," "))</f>
        <v>0.114</v>
      </c>
      <c r="H12" s="17" t="n">
        <f aca="false">IF(fixed="fixed",IF(H64&gt;0,H64," "),IF(H64&gt;0,IF(H82&gt;0,H64-H82," ")," "))</f>
        <v>0.145</v>
      </c>
      <c r="I12" s="17" t="n">
        <f aca="false">IF(fixed="fixed",IF(I64&gt;0,I64," "),IF(I64&gt;0,IF(I82&gt;0,I64-I82," ")," "))</f>
        <v>0.149</v>
      </c>
      <c r="J12" s="17" t="n">
        <f aca="false">IF(fixed="fixed",IF(J64&gt;0,J64," "),IF(J64&gt;0,IF(J82&gt;0,J64-J82," ")," "))</f>
        <v>0.175</v>
      </c>
      <c r="K12" s="17" t="n">
        <f aca="false">IF(fixed="fixed",IF(K64&gt;0,K64," "),IF(K64&gt;0,IF(K82&gt;0,K64-K82," ")," "))</f>
        <v>-0.0560000000000001</v>
      </c>
      <c r="L12" s="17" t="n">
        <f aca="false">IF(fixed="fixed",IF(L64&gt;0,L64," "),IF(L64&gt;0,IF(L82&gt;0,L64-L82," ")," "))</f>
        <v>0.254</v>
      </c>
      <c r="M12" s="17" t="n">
        <f aca="false">IF(fixed="fixed",IF(M64&gt;0,M64," "),IF(M64&gt;0,IF(M82&gt;0,M64-M82," ")," "))</f>
        <v>0.0830000000000002</v>
      </c>
      <c r="N12" s="17"/>
      <c r="O12" s="17" t="n">
        <f aca="false">IF(SUM(E114:K114)=7,AVERAGE(E12:K12)," ")</f>
        <v>0.129714285714286</v>
      </c>
      <c r="P12" s="17" t="n">
        <f aca="false">IF((L114+M114+B115+C115+D115)=5,(L12+M12+B13+C13+D13)/5," ")</f>
        <v>0.1222</v>
      </c>
      <c r="Q12" s="17" t="n">
        <f aca="false">IF(SUM(B114:M114)=12,AVERAGE(B12:M12)," ")</f>
        <v>0.156083333333333</v>
      </c>
      <c r="R12" s="17" t="n">
        <f aca="false">MAX(B12:M12)</f>
        <v>0.302</v>
      </c>
      <c r="S12" s="17" t="n">
        <f aca="false">MIN(B12:M12)</f>
        <v>-0.0560000000000001</v>
      </c>
    </row>
    <row r="13" customFormat="false" ht="12.75" hidden="false" customHeight="false" outlineLevel="0" collapsed="false">
      <c r="A13" s="4" t="n">
        <v>1998</v>
      </c>
      <c r="B13" s="17" t="n">
        <f aca="false">IF(fixed="fixed",IF(B65&gt;0,B65," "),IF(B65&gt;0,IF(B83&gt;0,B65-B83," ")," "))</f>
        <v>0.0709999999999997</v>
      </c>
      <c r="C13" s="17" t="n">
        <f aca="false">IF(fixed="fixed",IF(C65&gt;0,C65," "),IF(C65&gt;0,IF(C83&gt;0,C65-C83," ")," "))</f>
        <v>0.119</v>
      </c>
      <c r="D13" s="17" t="n">
        <f aca="false">IF(fixed="fixed",IF(D65&gt;0,D65," "),IF(D65&gt;0,IF(D83&gt;0,D65-D83," ")," "))</f>
        <v>0.0840000000000001</v>
      </c>
      <c r="E13" s="17" t="n">
        <f aca="false">IF(fixed="fixed",IF(E65&gt;0,E65," "),IF(E65&gt;0,IF(E83&gt;0,E65-E83," ")," "))</f>
        <v>0.15</v>
      </c>
      <c r="F13" s="17" t="n">
        <f aca="false">IF(fixed="fixed",IF(F65&gt;0,F65," "),IF(F65&gt;0,IF(F83&gt;0,F65-F83," ")," "))</f>
        <v>0.158</v>
      </c>
      <c r="G13" s="17" t="n">
        <f aca="false">IF(fixed="fixed",IF(G65&gt;0,G65," "),IF(G65&gt;0,IF(G83&gt;0,G65-G83," ")," "))</f>
        <v>0.143</v>
      </c>
      <c r="H13" s="17" t="n">
        <f aca="false">IF(fixed="fixed",IF(H65&gt;0,H65," "),IF(H65&gt;0,IF(H83&gt;0,H65-H83," ")," "))</f>
        <v>0.102</v>
      </c>
      <c r="I13" s="17" t="n">
        <f aca="false">IF(fixed="fixed",IF(I65&gt;0,I65," "),IF(I65&gt;0,IF(I83&gt;0,I65-I83," ")," "))</f>
        <v>0.118</v>
      </c>
      <c r="J13" s="17" t="n">
        <f aca="false">IF(fixed="fixed",IF(J65&gt;0,J65," "),IF(J65&gt;0,IF(J83&gt;0,J65-J83," ")," "))</f>
        <v>0.0980000000000001</v>
      </c>
      <c r="K13" s="17" t="n">
        <f aca="false">IF(fixed="fixed",IF(K65&gt;0,K65," "),IF(K65&gt;0,IF(K83&gt;0,K65-K83," ")," "))</f>
        <v>0.169</v>
      </c>
      <c r="L13" s="17" t="n">
        <f aca="false">IF(fixed="fixed",IF(L65&gt;0,L65," "),IF(L65&gt;0,IF(L83&gt;0,L65-L83," ")," "))</f>
        <v>0.268</v>
      </c>
      <c r="M13" s="17" t="n">
        <f aca="false">IF(fixed="fixed",IF(M65&gt;0,M65," "),IF(M65&gt;0,IF(M83&gt;0,M65-M83," ")," "))</f>
        <v>0.081</v>
      </c>
      <c r="N13" s="17"/>
      <c r="O13" s="17" t="n">
        <f aca="false">IF(SUM(E115:K115)=7,AVERAGE(E13:K13)," ")</f>
        <v>0.134</v>
      </c>
      <c r="P13" s="17" t="n">
        <f aca="false">IF((L116+M116+B117+C117+D117)=5,(L14+M14+B15+C15+D15)/5," ")</f>
        <v>0.1442</v>
      </c>
      <c r="Q13" s="17" t="n">
        <f aca="false">IF(SUM(B115:M115)=12,AVERAGE(B13:M13)," ")</f>
        <v>0.130083333333333</v>
      </c>
      <c r="R13" s="17" t="n">
        <f aca="false">MAX(B13:M13)</f>
        <v>0.268</v>
      </c>
      <c r="S13" s="17" t="n">
        <f aca="false">MIN(B13:M13)</f>
        <v>0.0709999999999997</v>
      </c>
    </row>
    <row r="14" customFormat="false" ht="12.75" hidden="false" customHeight="false" outlineLevel="0" collapsed="false">
      <c r="A14" s="4" t="n">
        <v>1999</v>
      </c>
      <c r="B14" s="17" t="n">
        <f aca="false">IF(fixed="fixed",IF(B66&gt;0,B66," "),IF(B66&gt;0,IF(B84&gt;0,B66-B84," ")," "))</f>
        <v>0.155</v>
      </c>
      <c r="C14" s="17" t="n">
        <f aca="false">IF(fixed="fixed",IF(C66&gt;0,C66," "),IF(C66&gt;0,IF(C84&gt;0,C66-C84," ")," "))</f>
        <v>0.11</v>
      </c>
      <c r="D14" s="17" t="n">
        <f aca="false">IF(fixed="fixed",IF(D66&gt;0,D66," "),IF(D66&gt;0,IF(D84&gt;0,D66-D84," ")," "))</f>
        <v>0.0640000000000001</v>
      </c>
      <c r="E14" s="17" t="n">
        <f aca="false">IF(fixed="fixed",IF(E66&gt;0,E66," "),IF(E66&gt;0,IF(E84&gt;0,E66-E84," ")," "))</f>
        <v>0.198</v>
      </c>
      <c r="F14" s="17" t="n">
        <f aca="false">IF(fixed="fixed",IF(F66&gt;0,F66," "),IF(F66&gt;0,IF(F84&gt;0,F66-F84," ")," "))</f>
        <v>0.152</v>
      </c>
      <c r="G14" s="17" t="n">
        <f aca="false">IF(fixed="fixed",IF(G66&gt;0,G66," "),IF(G66&gt;0,IF(G84&gt;0,G66-G84," ")," "))</f>
        <v>0.124</v>
      </c>
      <c r="H14" s="17" t="n">
        <f aca="false">IF(fixed="fixed",IF(H66&gt;0,H66," "),IF(H66&gt;0,IF(H84&gt;0,H66-H84," ")," "))</f>
        <v>0.128</v>
      </c>
      <c r="I14" s="17" t="n">
        <f aca="false">IF(fixed="fixed",IF(I66&gt;0,I66," "),IF(I66&gt;0,IF(I84&gt;0,I66-I84," ")," "))</f>
        <v>0.179</v>
      </c>
      <c r="J14" s="17" t="n">
        <f aca="false">IF(fixed="fixed",IF(J66&gt;0,J66," "),IF(J66&gt;0,IF(J84&gt;0,J66-J84," ")," "))</f>
        <v>0.118</v>
      </c>
      <c r="K14" s="17" t="n">
        <f aca="false">IF(fixed="fixed",IF(K66&gt;0,K66," "),IF(K66&gt;0,IF(K84&gt;0,K66-K84," ")," "))</f>
        <v>0.13</v>
      </c>
      <c r="L14" s="17" t="n">
        <f aca="false">IF(fixed="fixed",IF(L66&gt;0,L66," "),IF(L66&gt;0,IF(L84&gt;0,L66-L84," ")," "))</f>
        <v>0.158</v>
      </c>
      <c r="M14" s="17" t="n">
        <f aca="false">IF(fixed="fixed",IF(M66&gt;0,M66," "),IF(M66&gt;0,IF(M84&gt;0,M66-M84," ")," "))</f>
        <v>0.14</v>
      </c>
      <c r="N14" s="17"/>
      <c r="O14" s="17" t="n">
        <f aca="false">IF(SUM(E116:K116)=7,AVERAGE(E14:K14)," ")</f>
        <v>0.147</v>
      </c>
      <c r="P14" s="17" t="n">
        <f aca="false">IF((L117+M117+B118+C118+D118)=5,(L15+M15+B17+C17+D17)/5," ")</f>
        <v>0.0905999999999999</v>
      </c>
      <c r="Q14" s="17" t="n">
        <f aca="false">IF(SUM(B116:M116)=12,AVERAGE(B14:M14)," ")</f>
        <v>0.138</v>
      </c>
      <c r="R14" s="17" t="n">
        <f aca="false">MAX(B14:M14)</f>
        <v>0.198</v>
      </c>
      <c r="S14" s="17" t="n">
        <f aca="false">MIN(B14:M14)</f>
        <v>0.0640000000000001</v>
      </c>
    </row>
    <row r="15" customFormat="false" ht="12.75" hidden="false" customHeight="false" outlineLevel="0" collapsed="false">
      <c r="A15" s="4" t="n">
        <v>2000</v>
      </c>
      <c r="B15" s="17" t="n">
        <f aca="false">IF(fixed="fixed",IF(B67&gt;0,B67," "),IF(B67&gt;0,IF(B85&gt;0,B67-B85," ")," "))</f>
        <v>0.146</v>
      </c>
      <c r="C15" s="17" t="n">
        <f aca="false">IF(fixed="fixed",IF(C67&gt;0,C67," "),IF(C67&gt;0,IF(C85&gt;0,C67-C85," ")," "))</f>
        <v>0.15</v>
      </c>
      <c r="D15" s="17" t="n">
        <f aca="false">IF(fixed="fixed",IF(D67&gt;0,D67," "),IF(D67&gt;0,IF(D85&gt;0,D67-D85," ")," "))</f>
        <v>0.127</v>
      </c>
      <c r="E15" s="17" t="n">
        <f aca="false">IF(fixed="fixed",IF(E67&gt;0,E67," "),IF(E67&gt;0,IF(E85&gt;0,E67-E85," ")," "))</f>
        <v>0.11</v>
      </c>
      <c r="F15" s="17" t="n">
        <f aca="false">IF(fixed="fixed",IF(F67&gt;0,F67," "),IF(F67&gt;0,IF(F85&gt;0,F67-F85," ")," "))</f>
        <v>0.161</v>
      </c>
      <c r="G15" s="17" t="n">
        <f aca="false">IF(fixed="fixed",IF(G67&gt;0,G67," "),IF(G67&gt;0,IF(G85&gt;0,G67-G85," ")," "))</f>
        <v>0.124000000000001</v>
      </c>
      <c r="H15" s="17" t="n">
        <f aca="false">IF(fixed="fixed",IF(H67&gt;0,H67," "),IF(H67&gt;0,IF(H85&gt;0,H67-H85," ")," "))</f>
        <v>0.151</v>
      </c>
      <c r="I15" s="17" t="n">
        <f aca="false">IF(fixed="fixed",IF(I67&gt;0,I67," "),IF(I67&gt;0,IF(I85&gt;0,I67-I85," ")," "))</f>
        <v>0.16</v>
      </c>
      <c r="J15" s="17" t="n">
        <f aca="false">IF(fixed="fixed",IF(J67&gt;0,J67," "),IF(J67&gt;0,IF(J85&gt;0,J67-J85," ")," "))</f>
        <v>0.191999999999999</v>
      </c>
      <c r="K15" s="17" t="n">
        <f aca="false">IF(fixed="fixed",IF(K67&gt;0,K67," "),IF(K67&gt;0,IF(K85&gt;0,K67-K85," ")," "))</f>
        <v>0.238</v>
      </c>
      <c r="L15" s="17" t="n">
        <f aca="false">IF(fixed="fixed",IF(L67&gt;0,L67," "),IF(L67&gt;0,IF(L85&gt;0,L67-L85," ")," "))</f>
        <v>0.199</v>
      </c>
      <c r="M15" s="17" t="n">
        <f aca="false">IF(fixed="fixed",IF(M67&gt;0,M67," "),IF(M67&gt;0,IF(M85&gt;0,M67-M85," ")," "))</f>
        <v>0.254</v>
      </c>
      <c r="N15" s="17"/>
      <c r="O15" s="17" t="n">
        <f aca="false">IF(SUM(E117:K117)=7,AVERAGE(E15:K15)," ")</f>
        <v>0.162285714285714</v>
      </c>
      <c r="P15" s="17" t="n">
        <f aca="false">(L15+M15+C16+D16)/4</f>
        <v>0.223</v>
      </c>
      <c r="Q15" s="17"/>
      <c r="R15" s="17" t="n">
        <f aca="false">MAX(B15:M15)</f>
        <v>0.254</v>
      </c>
      <c r="S15" s="17" t="n">
        <f aca="false">MIN(B15:M15)</f>
        <v>0.11</v>
      </c>
    </row>
    <row r="16" customFormat="false" ht="12.75" hidden="false" customHeight="false" outlineLevel="0" collapsed="false">
      <c r="A16" s="4" t="n">
        <v>2001</v>
      </c>
      <c r="B16" s="17" t="n">
        <f aca="false">IF(fixed="fixed",IF(B68&gt;0,B68," "),IF(B68&gt;0,IF(B86&gt;0,B68-B86," ")," "))</f>
        <v>0.549999999999999</v>
      </c>
      <c r="C16" s="17" t="n">
        <f aca="false">IF(fixed="fixed",IF(C68&gt;0,C68," "),IF(C68&gt;0,IF(C86&gt;0,C68-C86," ")," "))</f>
        <v>0.147</v>
      </c>
      <c r="D16" s="17" t="n">
        <f aca="false">IF(fixed="fixed",IF(D68&gt;0,D68," "),IF(D68&gt;0,IF(D86&gt;0,D68-D86," ")," "))</f>
        <v>0.292</v>
      </c>
      <c r="E16" s="17" t="n">
        <f aca="false">IF(fixed="fixed",IF(E68&gt;0,E68," "),IF(E68&gt;0,IF(E86&gt;0,E68-E86," ")," "))</f>
        <v>0.236</v>
      </c>
      <c r="F16" s="17" t="n">
        <f aca="false">IF(fixed="fixed",IF(F68&gt;0,F68," "),IF(F68&gt;0,IF(F86&gt;0,F68-F86," ")," "))</f>
        <v>0.229</v>
      </c>
      <c r="G16" s="17" t="n">
        <f aca="false">IF(fixed="fixed",IF(G68&gt;0,G68," "),IF(G68&gt;0,IF(G86&gt;0,G68-G86," ")," "))</f>
        <v>0.192</v>
      </c>
      <c r="H16" s="17" t="n">
        <f aca="false">IF(fixed="fixed",IF(H68&gt;0,H68," "),IF(H68&gt;0,IF(H86&gt;0,H68-H86," ")," "))</f>
        <v>0.158</v>
      </c>
      <c r="I16" s="17" t="n">
        <f aca="false">IF(fixed="fixed",IF(I68&gt;0,I68," "),IF(I68&gt;0,IF(I86&gt;0,I68-I86," ")," "))</f>
        <v>0.183</v>
      </c>
      <c r="J16" s="17"/>
      <c r="K16" s="17"/>
      <c r="L16" s="17"/>
      <c r="M16" s="17"/>
      <c r="N16" s="17"/>
      <c r="O16" s="17"/>
      <c r="P16" s="17"/>
      <c r="Q16" s="17"/>
      <c r="R16" s="17" t="n">
        <f aca="false">MAX(B16:M16)</f>
        <v>0.549999999999999</v>
      </c>
      <c r="S16" s="17" t="n">
        <f aca="false">MIN(B16:M16)</f>
        <v>0.147</v>
      </c>
    </row>
    <row r="17" customFormat="false" ht="12.75" hidden="false" customHeight="false" outlineLevel="0" collapsed="false">
      <c r="A17" s="4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</row>
    <row r="18" customFormat="false" ht="12.75" hidden="false" customHeight="false" outlineLevel="0" collapsed="false">
      <c r="A18" s="19" t="s">
        <v>229</v>
      </c>
      <c r="B18" s="20" t="n">
        <f aca="false">MAX(B5:B14)</f>
        <v>0.427</v>
      </c>
      <c r="C18" s="20" t="n">
        <f aca="false">MAX(C5:C14)</f>
        <v>1.08</v>
      </c>
      <c r="D18" s="20" t="n">
        <f aca="false">MAX(D5:D14)</f>
        <v>1.814</v>
      </c>
      <c r="E18" s="20" t="n">
        <f aca="false">MAX(E5:E14)</f>
        <v>0.281</v>
      </c>
      <c r="F18" s="20" t="n">
        <f aca="false">MAX(F5:F14)</f>
        <v>0.226</v>
      </c>
      <c r="G18" s="20" t="n">
        <f aca="false">MAX(G5:G14)</f>
        <v>0.181</v>
      </c>
      <c r="H18" s="20" t="n">
        <f aca="false">MAX(H5:H14)</f>
        <v>0.182</v>
      </c>
      <c r="I18" s="20" t="n">
        <f aca="false">MAX(I5:I14)</f>
        <v>0.179</v>
      </c>
      <c r="J18" s="20" t="n">
        <f aca="false">MAX(J5:J14)</f>
        <v>0.175</v>
      </c>
      <c r="K18" s="20" t="n">
        <f aca="false">MAX(K5:K14)</f>
        <v>0.169</v>
      </c>
      <c r="L18" s="20" t="n">
        <f aca="false">MAX(L5:L14)</f>
        <v>0.288</v>
      </c>
      <c r="M18" s="20" t="n">
        <f aca="false">MAX(M5:M14)</f>
        <v>0.368</v>
      </c>
      <c r="N18" s="21"/>
      <c r="O18" s="21" t="n">
        <f aca="false">MAX(O5:O13)</f>
        <v>0.172428571428571</v>
      </c>
      <c r="P18" s="21" t="n">
        <f aca="false">MAX(P5:P13)</f>
        <v>0.7166</v>
      </c>
      <c r="Q18" s="21" t="n">
        <f aca="false">MAX(Q5:Q13)</f>
        <v>0.414166666666667</v>
      </c>
    </row>
    <row r="19" customFormat="false" ht="12.75" hidden="false" customHeight="false" outlineLevel="0" collapsed="false">
      <c r="A19" s="23" t="s">
        <v>230</v>
      </c>
      <c r="B19" s="20" t="n">
        <f aca="false">MIN(B5:B14)</f>
        <v>0.0709999999999997</v>
      </c>
      <c r="C19" s="20" t="n">
        <f aca="false">MIN(C5:C14)</f>
        <v>0.11</v>
      </c>
      <c r="D19" s="20" t="n">
        <f aca="false">MIN(D5:D14)</f>
        <v>0.0640000000000001</v>
      </c>
      <c r="E19" s="20" t="n">
        <f aca="false">MIN(E5:E14)</f>
        <v>0.104</v>
      </c>
      <c r="F19" s="20" t="n">
        <f aca="false">MIN(F5:F14)</f>
        <v>0.138</v>
      </c>
      <c r="G19" s="20" t="n">
        <f aca="false">MIN(G5:G14)</f>
        <v>0.0830000000000002</v>
      </c>
      <c r="H19" s="20" t="n">
        <f aca="false">MIN(H5:H14)</f>
        <v>0.0680000000000001</v>
      </c>
      <c r="I19" s="20" t="n">
        <f aca="false">MIN(I5:I14)</f>
        <v>0.075</v>
      </c>
      <c r="J19" s="20" t="n">
        <f aca="false">MIN(J5:J14)</f>
        <v>0.0760000000000001</v>
      </c>
      <c r="K19" s="20" t="n">
        <f aca="false">MIN(K5:K14)</f>
        <v>-0.0560000000000001</v>
      </c>
      <c r="L19" s="20" t="n">
        <f aca="false">MIN(L5:L14)</f>
        <v>0.121</v>
      </c>
      <c r="M19" s="20" t="n">
        <f aca="false">MIN(M5:M14)</f>
        <v>0.081</v>
      </c>
      <c r="N19" s="24"/>
      <c r="O19" s="24" t="n">
        <f aca="false">MIN(O5:O13)</f>
        <v>0.097</v>
      </c>
      <c r="P19" s="24" t="n">
        <f aca="false">MIN(P5:P13)</f>
        <v>0.1222</v>
      </c>
      <c r="Q19" s="24" t="n">
        <f aca="false">MIN(Q5:Q13)</f>
        <v>0.130083333333333</v>
      </c>
    </row>
    <row r="20" customFormat="false" ht="12.75" hidden="false" customHeight="false" outlineLevel="0" collapsed="false">
      <c r="A20" s="26" t="s">
        <v>231</v>
      </c>
      <c r="B20" s="27" t="n">
        <f aca="false">AVERAGE(B5:B14)</f>
        <v>0.246571428571429</v>
      </c>
      <c r="C20" s="27" t="n">
        <f aca="false">AVERAGE(C5:C14)</f>
        <v>0.327857142857143</v>
      </c>
      <c r="D20" s="27" t="n">
        <f aca="false">AVERAGE(D5:D14)</f>
        <v>0.407142857142857</v>
      </c>
      <c r="E20" s="27" t="n">
        <f aca="false">AVERAGE(E5:E14)</f>
        <v>0.185857142857143</v>
      </c>
      <c r="F20" s="27" t="n">
        <f aca="false">AVERAGE(F5:F14)</f>
        <v>0.176857142857143</v>
      </c>
      <c r="G20" s="27" t="n">
        <f aca="false">AVERAGE(G5:G14)</f>
        <v>0.134714285714286</v>
      </c>
      <c r="H20" s="27" t="n">
        <f aca="false">AVERAGE(H5:H14)</f>
        <v>0.126142857142857</v>
      </c>
      <c r="I20" s="27" t="n">
        <f aca="false">AVERAGE(I5:I14)</f>
        <v>0.117</v>
      </c>
      <c r="J20" s="27" t="n">
        <f aca="false">AVERAGE(J5:J14)</f>
        <v>0.108875</v>
      </c>
      <c r="K20" s="27" t="n">
        <f aca="false">AVERAGE(K5:K14)</f>
        <v>0.1045</v>
      </c>
      <c r="L20" s="27" t="n">
        <f aca="false">AVERAGE(L5:L14)</f>
        <v>0.197375</v>
      </c>
      <c r="M20" s="27" t="n">
        <f aca="false">AVERAGE(M5:M14)</f>
        <v>0.22175</v>
      </c>
      <c r="N20" s="28"/>
      <c r="O20" s="28" t="n">
        <f aca="false">AVERAGE(O5:O13)</f>
        <v>0.135047619047619</v>
      </c>
      <c r="P20" s="28" t="n">
        <f aca="false">AVERAGE(P5:P13)</f>
        <v>0.284828571428571</v>
      </c>
      <c r="Q20" s="28" t="n">
        <f aca="false">AVERAGE(Q5:Q13)</f>
        <v>0.205277777777778</v>
      </c>
      <c r="R20" s="29" t="n">
        <f aca="false">AVERAGE(B20:M20)</f>
        <v>0.196220238095238</v>
      </c>
    </row>
    <row r="21" customFormat="false" ht="12.75" hidden="false" customHeight="false" outlineLevel="0" collapsed="false">
      <c r="A21" s="15" t="s">
        <v>232</v>
      </c>
      <c r="B21" s="27" t="n">
        <f aca="false">AVERAGE(B13:B15)</f>
        <v>0.124</v>
      </c>
      <c r="C21" s="27" t="n">
        <f aca="false">AVERAGE(C13:C15)</f>
        <v>0.126333333333333</v>
      </c>
      <c r="D21" s="27" t="n">
        <f aca="false">AVERAGE(D13:D15)</f>
        <v>0.0916666666666666</v>
      </c>
      <c r="E21" s="27" t="n">
        <f aca="false">AVERAGE(E12:E14)</f>
        <v>0.180333333333333</v>
      </c>
      <c r="F21" s="27" t="n">
        <f aca="false">AVERAGE(F12:F14)</f>
        <v>0.166</v>
      </c>
      <c r="G21" s="27" t="n">
        <f aca="false">AVERAGE(G12:G14)</f>
        <v>0.127</v>
      </c>
      <c r="H21" s="27" t="n">
        <f aca="false">AVERAGE(H12:H14)</f>
        <v>0.125</v>
      </c>
      <c r="I21" s="27" t="n">
        <f aca="false">AVERAGE(I12:I14)</f>
        <v>0.148666666666667</v>
      </c>
      <c r="J21" s="27" t="n">
        <f aca="false">AVERAGE(J12:J14)</f>
        <v>0.130333333333333</v>
      </c>
      <c r="K21" s="27" t="n">
        <f aca="false">AVERAGE(K12:K14)</f>
        <v>0.081</v>
      </c>
      <c r="L21" s="27" t="n">
        <f aca="false">AVERAGE(L12:L14)</f>
        <v>0.226666666666667</v>
      </c>
      <c r="M21" s="27" t="n">
        <f aca="false">AVERAGE(M12:M14)</f>
        <v>0.101333333333333</v>
      </c>
      <c r="N21" s="15"/>
      <c r="O21" s="15"/>
      <c r="P21" s="15"/>
      <c r="Q21" s="15"/>
    </row>
    <row r="22" customFormat="false" ht="12.75" hidden="false" customHeight="false" outlineLevel="0" collapsed="false">
      <c r="A22" s="15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15"/>
      <c r="O22" s="15"/>
      <c r="P22" s="15"/>
      <c r="Q22" s="15"/>
    </row>
    <row r="23" customFormat="false" ht="12.75" hidden="false" customHeight="false" outlineLevel="0" collapsed="false">
      <c r="A23" s="4" t="n">
        <v>1990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15"/>
      <c r="O23" s="15"/>
      <c r="P23" s="15"/>
      <c r="Q23" s="15"/>
    </row>
    <row r="24" customFormat="false" ht="12.75" hidden="false" customHeight="false" outlineLevel="0" collapsed="false">
      <c r="A24" s="4" t="n">
        <v>1991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15"/>
      <c r="O24" s="15"/>
      <c r="P24" s="15"/>
      <c r="Q24" s="15"/>
    </row>
    <row r="25" customFormat="false" ht="12.75" hidden="false" customHeight="false" outlineLevel="0" collapsed="false">
      <c r="A25" s="4" t="n">
        <v>1992</v>
      </c>
      <c r="B25" s="27"/>
      <c r="C25" s="27"/>
      <c r="D25" s="27"/>
      <c r="E25" s="27"/>
      <c r="F25" s="27"/>
      <c r="G25" s="27"/>
      <c r="H25" s="27"/>
      <c r="I25" s="27"/>
      <c r="J25" s="27" t="n">
        <f aca="false">IF(type="call",IF(J7&gt;=strike,J7-strike,0),IF(type="put",IF(J7&lt;=strike,strike-J7,0),IF(type="straddle",ABS(strike-J7))))</f>
        <v>0.237</v>
      </c>
      <c r="K25" s="27" t="n">
        <f aca="false">IF(type="call",IF(K7&gt;=strike,K7-strike,0),IF(type="put",IF(K7&lt;=strike,strike-K7,0),IF(type="straddle",ABS(strike-K7))))</f>
        <v>0.273</v>
      </c>
      <c r="L25" s="27" t="n">
        <f aca="false">IF(type="call",IF(L7&gt;=strike,L7-strike,0),IF(type="put",IF(L7&lt;=strike,strike-L7,0),IF(type="straddle",ABS(strike-L7))))</f>
        <v>0.229</v>
      </c>
      <c r="M25" s="27" t="n">
        <f aca="false">IF(type="call",IF(M7&gt;=strike,M7-strike,0),IF(type="put",IF(M7&lt;=strike,strike-M7,0),IF(type="straddle",ABS(strike-M7))))</f>
        <v>0</v>
      </c>
      <c r="N25" s="15"/>
      <c r="O25" s="15"/>
      <c r="P25" s="28" t="n">
        <f aca="false">AVERAGE(L25,M25,B26,C26,D26)</f>
        <v>0.0698</v>
      </c>
      <c r="Q25" s="15"/>
    </row>
    <row r="26" customFormat="false" ht="12.75" hidden="false" customHeight="false" outlineLevel="0" collapsed="false">
      <c r="A26" s="4" t="n">
        <v>1993</v>
      </c>
      <c r="B26" s="27" t="n">
        <f aca="false">IF(type="call",IF(B8&gt;=strike,B8-strike,0),IF(type="put",IF(B8&lt;=strike,strike-B8,0),IF(type="straddle",ABS(strike-B8))))</f>
        <v>0</v>
      </c>
      <c r="C26" s="27" t="n">
        <f aca="false">IF(type="call",IF(C8&gt;=strike,C8-strike,0),IF(type="put",IF(C8&lt;=strike,strike-C8,0),IF(type="straddle",ABS(strike-C8))))</f>
        <v>0.0339999999999999</v>
      </c>
      <c r="D26" s="27" t="n">
        <f aca="false">IF(type="call",IF(D8&gt;=strike,D8-strike,0),IF(type="put",IF(D8&lt;=strike,strike-D8,0),IF(type="straddle",ABS(strike-D8))))</f>
        <v>0.086</v>
      </c>
      <c r="E26" s="27" t="n">
        <f aca="false">IF(type="call",IF(E8&gt;=strike,E8-strike,0),IF(type="put",IF(E8&lt;=strike,strike-E8,0),IF(type="straddle",ABS(strike-E8))))</f>
        <v>0.234</v>
      </c>
      <c r="F26" s="27" t="n">
        <f aca="false">IF(type="call",IF(F8&gt;=strike,F8-strike,0),IF(type="put",IF(F8&lt;=strike,strike-F8,0),IF(type="straddle",ABS(strike-F8))))</f>
        <v>0.178</v>
      </c>
      <c r="G26" s="27" t="n">
        <f aca="false">IF(type="call",IF(G8&gt;=strike,G8-strike,0),IF(type="put",IF(G8&lt;=strike,strike-G8,0),IF(type="straddle",ABS(strike-G8))))</f>
        <v>0.169</v>
      </c>
      <c r="H26" s="27" t="n">
        <f aca="false">IF(type="call",IF(H8&gt;=strike,H8-strike,0),IF(type="put",IF(H8&lt;=strike,strike-H8,0),IF(type="straddle",ABS(strike-H8))))</f>
        <v>0.168</v>
      </c>
      <c r="I26" s="27" t="n">
        <f aca="false">IF(type="call",IF(I8&gt;=strike,I8-strike,0),IF(type="put",IF(I8&lt;=strike,strike-I8,0),IF(type="straddle",ABS(strike-I8))))</f>
        <v>0.271</v>
      </c>
      <c r="J26" s="27" t="n">
        <f aca="false">IF(type="call",IF(J8&gt;=strike,J8-strike,0),IF(type="put",IF(J8&lt;=strike,strike-J8,0),IF(type="straddle",ABS(strike-J8))))</f>
        <v>0.231</v>
      </c>
      <c r="K26" s="27" t="n">
        <f aca="false">IF(type="call",IF(K8&gt;=strike,K8-strike,0),IF(type="put",IF(K8&lt;=strike,strike-K8,0),IF(type="straddle",ABS(strike-K8))))</f>
        <v>0.216</v>
      </c>
      <c r="L26" s="27" t="n">
        <f aca="false">IF(type="call",IF(L8&gt;=strike,L8-strike,0),IF(type="put",IF(L8&lt;=strike,strike-L8,0),IF(type="straddle",ABS(strike-L8))))</f>
        <v>0.195</v>
      </c>
      <c r="M26" s="27" t="n">
        <f aca="false">IF(type="call",IF(M8&gt;=strike,M8-strike,0),IF(type="put",IF(M8&lt;=strike,strike-M8,0),IF(type="straddle",ABS(strike-M8))))</f>
        <v>0.105</v>
      </c>
      <c r="N26" s="15"/>
      <c r="O26" s="28" t="n">
        <f aca="false">AVERAGE(E26:K26)</f>
        <v>0.209571428571429</v>
      </c>
      <c r="P26" s="28" t="n">
        <f aca="false">AVERAGE(L26,M26,B27,C27,D27)</f>
        <v>0.1024</v>
      </c>
      <c r="Q26" s="28" t="n">
        <f aca="false">AVERAGE(B26:M26)</f>
        <v>0.15725</v>
      </c>
    </row>
    <row r="27" customFormat="false" ht="12.75" hidden="false" customHeight="false" outlineLevel="0" collapsed="false">
      <c r="A27" s="4" t="n">
        <v>1994</v>
      </c>
      <c r="B27" s="27" t="n">
        <f aca="false">IF(type="call",IF(B9&gt;=strike,B9-strike,0),IF(type="put",IF(B9&lt;=strike,strike-B9,0),IF(type="straddle",ABS(strike-B9))))</f>
        <v>0.072</v>
      </c>
      <c r="C27" s="27" t="n">
        <f aca="false">IF(type="call",IF(C9&gt;=strike,C9-strike,0),IF(type="put",IF(C9&lt;=strike,strike-C9,0),IF(type="straddle",ABS(strike-C9))))</f>
        <v>0.14</v>
      </c>
      <c r="D27" s="27" t="n">
        <f aca="false">IF(type="call",IF(D9&gt;=strike,D9-strike,0),IF(type="put",IF(D9&lt;=strike,strike-D9,0),IF(type="straddle",ABS(strike-D9))))</f>
        <v>0</v>
      </c>
      <c r="E27" s="27" t="n">
        <f aca="false">IF(type="call",IF(E9&gt;=strike,E9-strike,0),IF(type="put",IF(E9&lt;=strike,strike-E9,0),IF(type="straddle",ABS(strike-E9))))</f>
        <v>0.0909999999999999</v>
      </c>
      <c r="F27" s="27" t="n">
        <f aca="false">IF(type="call",IF(F9&gt;=strike,F9-strike,0),IF(type="put",IF(F9&lt;=strike,strike-F9,0),IF(type="straddle",ABS(strike-F9))))</f>
        <v>0.146</v>
      </c>
      <c r="G27" s="27" t="n">
        <f aca="false">IF(type="call",IF(G9&gt;=strike,G9-strike,0),IF(type="put",IF(G9&lt;=strike,strike-G9,0),IF(type="straddle",ABS(strike-G9))))</f>
        <v>0.221</v>
      </c>
      <c r="H27" s="27" t="n">
        <f aca="false">IF(type="call",IF(H9&gt;=strike,H9-strike,0),IF(type="put",IF(H9&lt;=strike,strike-H9,0),IF(type="straddle",ABS(strike-H9))))</f>
        <v>0.256</v>
      </c>
      <c r="I27" s="27" t="n">
        <f aca="false">IF(type="call",IF(I9&gt;=strike,I9-strike,0),IF(type="put",IF(I9&lt;=strike,strike-I9,0),IF(type="straddle",ABS(strike-I9))))</f>
        <v>0.259</v>
      </c>
      <c r="J27" s="27" t="n">
        <f aca="false">IF(type="call",IF(J9&gt;=strike,J9-strike,0),IF(type="put",IF(J9&lt;=strike,strike-J9,0),IF(type="straddle",ABS(strike-J9))))</f>
        <v>0.274</v>
      </c>
      <c r="K27" s="27" t="n">
        <f aca="false">IF(type="call",IF(K9&gt;=strike,K9-strike,0),IF(type="put",IF(K9&lt;=strike,strike-K9,0),IF(type="straddle",ABS(strike-K9))))</f>
        <v>0.246</v>
      </c>
      <c r="L27" s="27" t="n">
        <f aca="false">IF(type="call",IF(L9&gt;=strike,L9-strike,0),IF(type="put",IF(L9&lt;=strike,strike-L9,0),IF(type="straddle",ABS(strike-L9))))</f>
        <v>0.193</v>
      </c>
      <c r="M27" s="27" t="n">
        <f aca="false">IF(type="call",IF(M9&gt;=strike,M9-strike,0),IF(type="put",IF(M9&lt;=strike,strike-M9,0),IF(type="straddle",ABS(strike-M9))))</f>
        <v>0.0810000000000001</v>
      </c>
      <c r="N27" s="15"/>
      <c r="O27" s="28" t="n">
        <f aca="false">AVERAGE(E27:K27)</f>
        <v>0.213285714285714</v>
      </c>
      <c r="P27" s="28" t="n">
        <f aca="false">AVERAGE(L27,M27,B28,C28,D28)</f>
        <v>0.1374</v>
      </c>
      <c r="Q27" s="28" t="n">
        <f aca="false">AVERAGE(B27:M27)</f>
        <v>0.164916666666667</v>
      </c>
    </row>
    <row r="28" customFormat="false" ht="12.75" hidden="false" customHeight="false" outlineLevel="0" collapsed="false">
      <c r="A28" s="4" t="n">
        <v>1995</v>
      </c>
      <c r="B28" s="27" t="n">
        <f aca="false">IF(type="call",IF(B10&gt;=strike,B10-strike,0),IF(type="put",IF(B10&lt;=strike,strike-B10,0),IF(type="straddle",ABS(strike-B10))))</f>
        <v>0.109</v>
      </c>
      <c r="C28" s="27" t="n">
        <f aca="false">IF(type="call",IF(C10&gt;=strike,C10-strike,0),IF(type="put",IF(C10&lt;=strike,strike-C10,0),IF(type="straddle",ABS(strike-C10))))</f>
        <v>0.126</v>
      </c>
      <c r="D28" s="27" t="n">
        <f aca="false">IF(type="call",IF(D10&gt;=strike,D10-strike,0),IF(type="put",IF(D10&lt;=strike,strike-D10,0),IF(type="straddle",ABS(strike-D10))))</f>
        <v>0.178</v>
      </c>
      <c r="E28" s="27" t="n">
        <f aca="false">IF(type="call",IF(E10&gt;=strike,E10-strike,0),IF(type="put",IF(E10&lt;=strike,strike-E10,0),IF(type="straddle",ABS(strike-E10))))</f>
        <v>0.246</v>
      </c>
      <c r="F28" s="27" t="n">
        <f aca="false">IF(type="call",IF(F10&gt;=strike,F10-strike,0),IF(type="put",IF(F10&lt;=strike,strike-F10,0),IF(type="straddle",ABS(strike-F10))))</f>
        <v>0.212</v>
      </c>
      <c r="G28" s="27" t="n">
        <f aca="false">IF(type="call",IF(G10&gt;=strike,G10-strike,0),IF(type="put",IF(G10&lt;=strike,strike-G10,0),IF(type="straddle",ABS(strike-G10))))</f>
        <v>0.267</v>
      </c>
      <c r="H28" s="27" t="n">
        <f aca="false">IF(type="call",IF(H10&gt;=strike,H10-strike,0),IF(type="put",IF(H10&lt;=strike,strike-H10,0),IF(type="straddle",ABS(strike-H10))))</f>
        <v>0.282</v>
      </c>
      <c r="I28" s="27" t="n">
        <f aca="false">IF(type="call",IF(I10&gt;=strike,I10-strike,0),IF(type="put",IF(I10&lt;=strike,strike-I10,0),IF(type="straddle",ABS(strike-I10))))</f>
        <v>0.275</v>
      </c>
      <c r="J28" s="27" t="n">
        <f aca="false">IF(type="call",IF(J10&gt;=strike,J10-strike,0),IF(type="put",IF(J10&lt;=strike,strike-J10,0),IF(type="straddle",ABS(strike-J10))))</f>
        <v>0.255</v>
      </c>
      <c r="K28" s="27" t="n">
        <f aca="false">IF(type="call",IF(K10&gt;=strike,K10-strike,0),IF(type="put",IF(K10&lt;=strike,strike-K10,0),IF(type="straddle",ABS(strike-K10))))</f>
        <v>0.234</v>
      </c>
      <c r="L28" s="27" t="n">
        <f aca="false">IF(type="call",IF(L10&gt;=strike,L10-strike,0),IF(type="put",IF(L10&lt;=strike,strike-L10,0),IF(type="straddle",ABS(strike-L10))))</f>
        <v>0.172</v>
      </c>
      <c r="M28" s="27" t="n">
        <f aca="false">IF(type="call",IF(M10&gt;=strike,M10-strike,0),IF(type="put",IF(M10&lt;=strike,strike-M10,0),IF(type="straddle",ABS(strike-M10))))</f>
        <v>0.0910000000000001</v>
      </c>
      <c r="N28" s="15"/>
      <c r="O28" s="28" t="n">
        <f aca="false">AVERAGE(E28:K28)</f>
        <v>0.253</v>
      </c>
      <c r="P28" s="28" t="n">
        <f aca="false">AVERAGE(L28,M28,B29,C29,D29)</f>
        <v>0.0722</v>
      </c>
      <c r="Q28" s="28" t="n">
        <f aca="false">AVERAGE(B28:M28)</f>
        <v>0.203916666666667</v>
      </c>
    </row>
    <row r="29" customFormat="false" ht="12.75" hidden="false" customHeight="false" outlineLevel="0" collapsed="false">
      <c r="A29" s="4" t="n">
        <v>1996</v>
      </c>
      <c r="B29" s="27" t="n">
        <f aca="false">IF(type="call",IF(B11&gt;=strike,B11-strike,0),IF(type="put",IF(B11&lt;=strike,strike-B11,0),IF(type="straddle",ABS(strike-B11))))</f>
        <v>0.0979999999999998</v>
      </c>
      <c r="C29" s="27" t="n">
        <f aca="false">IF(type="call",IF(C11&gt;=strike,C11-strike,0),IF(type="put",IF(C11&lt;=strike,strike-C11,0),IF(type="straddle",ABS(strike-C11))))</f>
        <v>0</v>
      </c>
      <c r="D29" s="27" t="n">
        <f aca="false">IF(type="call",IF(D11&gt;=strike,D11-strike,0),IF(type="put",IF(D11&lt;=strike,strike-D11,0),IF(type="straddle",ABS(strike-D11))))</f>
        <v>0</v>
      </c>
      <c r="E29" s="27" t="n">
        <f aca="false">IF(type="call",IF(E11&gt;=strike,E11-strike,0),IF(type="put",IF(E11&lt;=strike,strike-E11,0),IF(type="straddle",ABS(strike-E11))))</f>
        <v>0.0689999999999998</v>
      </c>
      <c r="F29" s="27" t="n">
        <f aca="false">IF(type="call",IF(F11&gt;=strike,F11-strike,0),IF(type="put",IF(F11&lt;=strike,strike-F11,0),IF(type="straddle",ABS(strike-F11))))</f>
        <v>0.124</v>
      </c>
      <c r="G29" s="27" t="n">
        <f aca="false">IF(type="call",IF(G11&gt;=strike,G11-strike,0),IF(type="put",IF(G11&lt;=strike,strike-G11,0),IF(type="straddle",ABS(strike-G11))))</f>
        <v>0.181</v>
      </c>
      <c r="H29" s="27" t="n">
        <f aca="false">IF(type="call",IF(H11&gt;=strike,H11-strike,0),IF(type="put",IF(H11&lt;=strike,strike-H11,0),IF(type="straddle",ABS(strike-H11))))</f>
        <v>0.186</v>
      </c>
      <c r="I29" s="27" t="n">
        <f aca="false">IF(type="call",IF(I11&gt;=strike,I11-strike,0),IF(type="put",IF(I11&lt;=strike,strike-I11,0),IF(type="straddle",ABS(strike-I11))))</f>
        <v>0.222</v>
      </c>
      <c r="J29" s="27" t="n">
        <f aca="false">IF(type="call",IF(J11&gt;=strike,J11-strike,0),IF(type="put",IF(J11&lt;=strike,strike-J11,0),IF(type="straddle",ABS(strike-J11))))</f>
        <v>0.273</v>
      </c>
      <c r="K29" s="27" t="n">
        <f aca="false">IF(type="call",IF(K11&gt;=strike,K11-strike,0),IF(type="put",IF(K11&lt;=strike,strike-K11,0),IF(type="straddle",ABS(strike-K11))))</f>
        <v>0.188</v>
      </c>
      <c r="L29" s="27" t="n">
        <f aca="false">IF(type="call",IF(L11&gt;=strike,L11-strike,0),IF(type="put",IF(L11&lt;=strike,strike-L11,0),IF(type="straddle",ABS(strike-L11))))</f>
        <v>0.0620000000000002</v>
      </c>
      <c r="M29" s="27" t="n">
        <f aca="false">IF(type="call",IF(M11&gt;=strike,M11-strike,0),IF(type="put",IF(M11&lt;=strike,strike-M11,0),IF(type="straddle",ABS(strike-M11))))</f>
        <v>0.0209999999999994</v>
      </c>
      <c r="N29" s="15"/>
      <c r="O29" s="28" t="n">
        <f aca="false">AVERAGE(E29:K29)</f>
        <v>0.177571428571429</v>
      </c>
      <c r="P29" s="28" t="n">
        <f aca="false">AVERAGE(L29,M29,B30,C30,D30)</f>
        <v>0.101</v>
      </c>
      <c r="Q29" s="28" t="n">
        <f aca="false">AVERAGE(B29:M29)</f>
        <v>0.118666666666667</v>
      </c>
    </row>
    <row r="30" customFormat="false" ht="12.75" hidden="false" customHeight="false" outlineLevel="0" collapsed="false">
      <c r="A30" s="4" t="n">
        <v>1997</v>
      </c>
      <c r="B30" s="27" t="n">
        <f aca="false">IF(type="call",IF(B12&gt;=strike,B12-strike,0),IF(type="put",IF(B12&lt;=strike,strike-B12,0),IF(type="straddle",ABS(strike-B12))))</f>
        <v>0.0480000000000004</v>
      </c>
      <c r="C30" s="27" t="n">
        <f aca="false">IF(type="call",IF(C12&gt;=strike,C12-strike,0),IF(type="put",IF(C12&lt;=strike,strike-C12,0),IF(type="straddle",ABS(strike-C12))))</f>
        <v>0.114</v>
      </c>
      <c r="D30" s="27" t="n">
        <f aca="false">IF(type="call",IF(D12&gt;=strike,D12-strike,0),IF(type="put",IF(D12&lt;=strike,strike-D12,0),IF(type="straddle",ABS(strike-D12))))</f>
        <v>0.26</v>
      </c>
      <c r="E30" s="27" t="n">
        <f aca="false">IF(type="call",IF(E12&gt;=strike,E12-strike,0),IF(type="put",IF(E12&lt;=strike,strike-E12,0),IF(type="straddle",ABS(strike-E12))))</f>
        <v>0.157</v>
      </c>
      <c r="F30" s="27" t="n">
        <f aca="false">IF(type="call",IF(F12&gt;=strike,F12-strike,0),IF(type="put",IF(F12&lt;=strike,strike-F12,0),IF(type="straddle",ABS(strike-F12))))</f>
        <v>0.162</v>
      </c>
      <c r="G30" s="27" t="n">
        <f aca="false">IF(type="call",IF(G12&gt;=strike,G12-strike,0),IF(type="put",IF(G12&lt;=strike,strike-G12,0),IF(type="straddle",ABS(strike-G12))))</f>
        <v>0.236</v>
      </c>
      <c r="H30" s="27" t="n">
        <f aca="false">IF(type="call",IF(H12&gt;=strike,H12-strike,0),IF(type="put",IF(H12&lt;=strike,strike-H12,0),IF(type="straddle",ABS(strike-H12))))</f>
        <v>0.205</v>
      </c>
      <c r="I30" s="27" t="n">
        <f aca="false">IF(type="call",IF(I12&gt;=strike,I12-strike,0),IF(type="put",IF(I12&lt;=strike,strike-I12,0),IF(type="straddle",ABS(strike-I12))))</f>
        <v>0.201</v>
      </c>
      <c r="J30" s="27" t="n">
        <f aca="false">IF(type="call",IF(J12&gt;=strike,J12-strike,0),IF(type="put",IF(J12&lt;=strike,strike-J12,0),IF(type="straddle",ABS(strike-J12))))</f>
        <v>0.175</v>
      </c>
      <c r="K30" s="27" t="n">
        <f aca="false">IF(type="call",IF(K12&gt;=strike,K12-strike,0),IF(type="put",IF(K12&lt;=strike,strike-K12,0),IF(type="straddle",ABS(strike-K12))))</f>
        <v>0.406</v>
      </c>
      <c r="L30" s="27" t="n">
        <f aca="false">IF(type="call",IF(L12&gt;=strike,L12-strike,0),IF(type="put",IF(L12&lt;=strike,strike-L12,0),IF(type="straddle",ABS(strike-L12))))</f>
        <v>0.096</v>
      </c>
      <c r="M30" s="27" t="n">
        <f aca="false">IF(type="call",IF(M12&gt;=strike,M12-strike,0),IF(type="put",IF(M12&lt;=strike,strike-M12,0),IF(type="straddle",ABS(strike-M12))))</f>
        <v>0.267</v>
      </c>
      <c r="N30" s="15"/>
      <c r="O30" s="28" t="n">
        <f aca="false">AVERAGE(E30:K30)</f>
        <v>0.220285714285714</v>
      </c>
      <c r="P30" s="28" t="n">
        <f aca="false">AVERAGE(L30,M30,B31,C31,D31)</f>
        <v>0.2278</v>
      </c>
      <c r="Q30" s="28" t="n">
        <f aca="false">AVERAGE(B30:M30)</f>
        <v>0.193916666666667</v>
      </c>
    </row>
    <row r="31" customFormat="false" ht="12.75" hidden="false" customHeight="false" outlineLevel="0" collapsed="false">
      <c r="A31" s="4" t="n">
        <v>1998</v>
      </c>
      <c r="B31" s="27" t="n">
        <f aca="false">IF(type="call",IF(B13&gt;=strike,B13-strike,0),IF(type="put",IF(B13&lt;=strike,strike-B13,0),IF(type="straddle",ABS(strike-B13))))</f>
        <v>0.279</v>
      </c>
      <c r="C31" s="27" t="n">
        <f aca="false">IF(type="call",IF(C13&gt;=strike,C13-strike,0),IF(type="put",IF(C13&lt;=strike,strike-C13,0),IF(type="straddle",ABS(strike-C13))))</f>
        <v>0.231</v>
      </c>
      <c r="D31" s="27" t="n">
        <f aca="false">IF(type="call",IF(D13&gt;=strike,D13-strike,0),IF(type="put",IF(D13&lt;=strike,strike-D13,0),IF(type="straddle",ABS(strike-D13))))</f>
        <v>0.266</v>
      </c>
      <c r="E31" s="27" t="n">
        <f aca="false">IF(type="call",IF(E13&gt;=strike,E13-strike,0),IF(type="put",IF(E13&lt;=strike,strike-E13,0),IF(type="straddle",ABS(strike-E13))))</f>
        <v>0.2</v>
      </c>
      <c r="F31" s="27" t="n">
        <f aca="false">IF(type="call",IF(F13&gt;=strike,F13-strike,0),IF(type="put",IF(F13&lt;=strike,strike-F13,0),IF(type="straddle",ABS(strike-F13))))</f>
        <v>0.192</v>
      </c>
      <c r="G31" s="27" t="n">
        <f aca="false">IF(type="call",IF(G13&gt;=strike,G13-strike,0),IF(type="put",IF(G13&lt;=strike,strike-G13,0),IF(type="straddle",ABS(strike-G13))))</f>
        <v>0.207</v>
      </c>
      <c r="H31" s="27" t="n">
        <f aca="false">IF(type="call",IF(H13&gt;=strike,H13-strike,0),IF(type="put",IF(H13&lt;=strike,strike-H13,0),IF(type="straddle",ABS(strike-H13))))</f>
        <v>0.248</v>
      </c>
      <c r="I31" s="27" t="n">
        <f aca="false">IF(type="call",IF(I13&gt;=strike,I13-strike,0),IF(type="put",IF(I13&lt;=strike,strike-I13,0),IF(type="straddle",ABS(strike-I13))))</f>
        <v>0.232</v>
      </c>
      <c r="J31" s="27" t="n">
        <f aca="false">IF(type="call",IF(J13&gt;=strike,J13-strike,0),IF(type="put",IF(J13&lt;=strike,strike-J13,0),IF(type="straddle",ABS(strike-J13))))</f>
        <v>0.252</v>
      </c>
      <c r="K31" s="27" t="n">
        <f aca="false">IF(type="call",IF(K13&gt;=strike,K13-strike,0),IF(type="put",IF(K13&lt;=strike,strike-K13,0),IF(type="straddle",ABS(strike-K13))))</f>
        <v>0.181</v>
      </c>
      <c r="L31" s="27" t="n">
        <f aca="false">IF(type="call",IF(L13&gt;=strike,L13-strike,0),IF(type="put",IF(L13&lt;=strike,strike-L13,0),IF(type="straddle",ABS(strike-L13))))</f>
        <v>0.0819999999999997</v>
      </c>
      <c r="M31" s="27" t="n">
        <f aca="false">IF(type="call",IF(M13&gt;=strike,M13-strike,0),IF(type="put",IF(M13&lt;=strike,strike-M13,0),IF(type="straddle",ABS(strike-M13))))</f>
        <v>0.269</v>
      </c>
      <c r="N31" s="15"/>
      <c r="O31" s="28" t="n">
        <f aca="false">AVERAGE(E31:K31)</f>
        <v>0.216</v>
      </c>
      <c r="P31" s="28" t="n">
        <f aca="false">AVERAGE(L31,M31,B32,C32,D32)</f>
        <v>0.2144</v>
      </c>
      <c r="Q31" s="28" t="n">
        <f aca="false">AVERAGE(B31:M31)</f>
        <v>0.219916666666667</v>
      </c>
    </row>
    <row r="32" customFormat="false" ht="12.75" hidden="false" customHeight="false" outlineLevel="0" collapsed="false">
      <c r="A32" s="4" t="n">
        <v>1999</v>
      </c>
      <c r="B32" s="27" t="n">
        <f aca="false">IF(type="call",IF(B14&gt;=strike,B14-strike,0),IF(type="put",IF(B14&lt;=strike,strike-B14,0),IF(type="straddle",ABS(strike-B14))))</f>
        <v>0.195</v>
      </c>
      <c r="C32" s="27" t="n">
        <f aca="false">IF(type="call",IF(C14&gt;=strike,C14-strike,0),IF(type="put",IF(C14&lt;=strike,strike-C14,0),IF(type="straddle",ABS(strike-C14))))</f>
        <v>0.24</v>
      </c>
      <c r="D32" s="27" t="n">
        <f aca="false">IF(type="call",IF(D14&gt;=strike,D14-strike,0),IF(type="put",IF(D14&lt;=strike,strike-D14,0),IF(type="straddle",ABS(strike-D14))))</f>
        <v>0.286</v>
      </c>
      <c r="E32" s="27" t="n">
        <f aca="false">IF(type="call",IF(E14&gt;=strike,E14-strike,0),IF(type="put",IF(E14&lt;=strike,strike-E14,0),IF(type="straddle",ABS(strike-E14))))</f>
        <v>0.152</v>
      </c>
      <c r="F32" s="27" t="n">
        <f aca="false">IF(type="call",IF(F14&gt;=strike,F14-strike,0),IF(type="put",IF(F14&lt;=strike,strike-F14,0),IF(type="straddle",ABS(strike-F14))))</f>
        <v>0.198</v>
      </c>
      <c r="G32" s="27" t="n">
        <f aca="false">IF(type="call",IF(G14&gt;=strike,G14-strike,0),IF(type="put",IF(G14&lt;=strike,strike-G14,0),IF(type="straddle",ABS(strike-G14))))</f>
        <v>0.226</v>
      </c>
      <c r="H32" s="27" t="n">
        <f aca="false">IF(type="call",IF(H14&gt;=strike,H14-strike,0),IF(type="put",IF(H14&lt;=strike,strike-H14,0),IF(type="straddle",ABS(strike-H14))))</f>
        <v>0.222</v>
      </c>
      <c r="I32" s="27" t="n">
        <f aca="false">IF(type="call",IF(I14&gt;=strike,I14-strike,0),IF(type="put",IF(I14&lt;=strike,strike-I14,0),IF(type="straddle",ABS(strike-I14))))</f>
        <v>0.171</v>
      </c>
      <c r="J32" s="27" t="n">
        <f aca="false">IF(type="call",IF(J14&gt;=strike,J14-strike,0),IF(type="put",IF(J14&lt;=strike,strike-J14,0),IF(type="straddle",ABS(strike-J14))))</f>
        <v>0.232</v>
      </c>
      <c r="K32" s="27" t="n">
        <f aca="false">IF(type="call",IF(K14&gt;=strike,K14-strike,0),IF(type="put",IF(K14&lt;=strike,strike-K14,0),IF(type="straddle",ABS(strike-K14))))</f>
        <v>0.22</v>
      </c>
      <c r="L32" s="27" t="n">
        <f aca="false">IF(type="call",IF(L14&gt;=strike,L14-strike,0),IF(type="put",IF(L14&lt;=strike,strike-L14,0),IF(type="straddle",ABS(strike-L14))))</f>
        <v>0.192</v>
      </c>
      <c r="M32" s="27" t="n">
        <f aca="false">IF(type="call",IF(M14&gt;=strike,M14-strike,0),IF(type="put",IF(M14&lt;=strike,strike-M14,0),IF(type="straddle",ABS(strike-M14))))</f>
        <v>0.21</v>
      </c>
      <c r="N32" s="15"/>
      <c r="O32" s="28" t="n">
        <f aca="false">AVERAGE(E32:K32)</f>
        <v>0.203</v>
      </c>
      <c r="P32" s="28" t="n">
        <f aca="false">AVERAGE(L32,M32,B33,C33,D33)</f>
        <v>0.2058</v>
      </c>
      <c r="Q32" s="28" t="n">
        <f aca="false">AVERAGE(B32:M32)</f>
        <v>0.212</v>
      </c>
    </row>
    <row r="33" customFormat="false" ht="12.75" hidden="false" customHeight="false" outlineLevel="0" collapsed="false">
      <c r="A33" s="4" t="n">
        <v>2000</v>
      </c>
      <c r="B33" s="27" t="n">
        <f aca="false">IF(type="call",IF(B15&gt;=strike,B15-strike,0),IF(type="put",IF(B15&lt;=strike,strike-B15,0),IF(type="straddle",ABS(strike-B15))))</f>
        <v>0.204</v>
      </c>
      <c r="C33" s="27" t="n">
        <f aca="false">IF(type="call",IF(C15&gt;=strike,C15-strike,0),IF(type="put",IF(C15&lt;=strike,strike-C15,0),IF(type="straddle",ABS(strike-C15))))</f>
        <v>0.2</v>
      </c>
      <c r="D33" s="27" t="n">
        <f aca="false">IF(type="call",IF(D15&gt;=strike,D15-strike,0),IF(type="put",IF(D15&lt;=strike,strike-D15,0),IF(type="straddle",ABS(strike-D15))))</f>
        <v>0.223</v>
      </c>
      <c r="E33" s="27" t="n">
        <f aca="false">IF(type="call",IF(E15&gt;=strike,E15-strike,0),IF(type="put",IF(E15&lt;=strike,strike-E15,0),IF(type="straddle",ABS(strike-E15))))</f>
        <v>0.24</v>
      </c>
      <c r="F33" s="27" t="n">
        <f aca="false">IF(type="call",IF(F15&gt;=strike,F15-strike,0),IF(type="put",IF(F15&lt;=strike,strike-F15,0),IF(type="straddle",ABS(strike-F15))))</f>
        <v>0.189</v>
      </c>
      <c r="G33" s="27" t="n">
        <f aca="false">IF(type="call",IF(G15&gt;=strike,G15-strike,0),IF(type="put",IF(G15&lt;=strike,strike-G15,0),IF(type="straddle",ABS(strike-G15))))</f>
        <v>0.225999999999999</v>
      </c>
      <c r="H33" s="27" t="n">
        <f aca="false">IF(type="call",IF(H15&gt;=strike,H15-strike,0),IF(type="put",IF(H15&lt;=strike,strike-H15,0),IF(type="straddle",ABS(strike-H15))))</f>
        <v>0.199</v>
      </c>
      <c r="I33" s="27" t="n">
        <f aca="false">IF(type="call",IF(I15&gt;=strike,I15-strike,0),IF(type="put",IF(I15&lt;=strike,strike-I15,0),IF(type="straddle",ABS(strike-I15))))</f>
        <v>0.19</v>
      </c>
      <c r="J33" s="27" t="n">
        <f aca="false">IF(type="call",IF(J15&gt;=strike,J15-strike,0),IF(type="put",IF(J15&lt;=strike,strike-J15,0),IF(type="straddle",ABS(strike-J15))))</f>
        <v>0.158000000000001</v>
      </c>
      <c r="K33" s="27" t="n">
        <f aca="false">IF(type="call",IF(K15&gt;=strike,K15-strike,0),IF(type="put",IF(K15&lt;=strike,strike-K15,0),IF(type="straddle",ABS(strike-K15))))</f>
        <v>0.112</v>
      </c>
      <c r="L33" s="27" t="n">
        <f aca="false">IF(type="call",IF(L15&gt;=strike,L15-strike,0),IF(type="put",IF(L15&lt;=strike,strike-L15,0),IF(type="straddle",ABS(strike-L15))))</f>
        <v>0.151</v>
      </c>
      <c r="M33" s="27" t="n">
        <f aca="false">IF(type="call",IF(M15&gt;=strike,M15-strike,0),IF(type="put",IF(M15&lt;=strike,strike-M15,0),IF(type="straddle",ABS(strike-M15))))</f>
        <v>0.0960000000000004</v>
      </c>
      <c r="N33" s="15"/>
      <c r="O33" s="28" t="n">
        <f aca="false">AVERAGE(E33:K33)</f>
        <v>0.187714285714286</v>
      </c>
      <c r="P33" s="28" t="n">
        <f aca="false">AVERAGE(L33,M33,B34,C34,D34)</f>
        <v>0.1016</v>
      </c>
      <c r="Q33" s="28" t="n">
        <f aca="false">AVERAGE(B33:M33)</f>
        <v>0.182333333333333</v>
      </c>
    </row>
    <row r="34" customFormat="false" ht="12.75" hidden="false" customHeight="false" outlineLevel="0" collapsed="false">
      <c r="A34" s="4" t="n">
        <v>2001</v>
      </c>
      <c r="B34" s="27" t="n">
        <f aca="false">IF(type="call",IF(B16&gt;=strike,B16-strike,0),IF(type="put",IF(B16&lt;=strike,strike-B16,0),IF(type="straddle",ABS(strike-B16))))</f>
        <v>0</v>
      </c>
      <c r="C34" s="27" t="n">
        <f aca="false">IF(type="call",IF(C16&gt;=strike,C16-strike,0),IF(type="put",IF(C16&lt;=strike,strike-C16,0),IF(type="straddle",ABS(strike-C16))))</f>
        <v>0.203</v>
      </c>
      <c r="D34" s="27" t="n">
        <f aca="false">IF(type="call",IF(D16&gt;=strike,D16-strike,0),IF(type="put",IF(D16&lt;=strike,strike-D16,0),IF(type="straddle",ABS(strike-D16))))</f>
        <v>0.0580000000000002</v>
      </c>
      <c r="E34" s="27" t="n">
        <f aca="false">IF(type="call",IF(E16&gt;=strike,E16-strike,0),IF(type="put",IF(E16&lt;=strike,strike-E16,0),IF(type="straddle",ABS(strike-E16))))</f>
        <v>0.114</v>
      </c>
      <c r="F34" s="27" t="n">
        <f aca="false">IF(type="call",IF(F16&gt;=strike,F16-strike,0),IF(type="put",IF(F16&lt;=strike,strike-F16,0),IF(type="straddle",ABS(strike-F16))))</f>
        <v>0.121</v>
      </c>
      <c r="G34" s="27" t="n">
        <f aca="false">IF(type="call",IF(G16&gt;=strike,G16-strike,0),IF(type="put",IF(G16&lt;=strike,strike-G16,0),IF(type="straddle",ABS(strike-G16))))</f>
        <v>0.158</v>
      </c>
      <c r="H34" s="27" t="n">
        <f aca="false">IF(type="call",IF(H16&gt;=strike,H16-strike,0),IF(type="put",IF(H16&lt;=strike,strike-H16,0),IF(type="straddle",ABS(strike-H16))))</f>
        <v>0.192</v>
      </c>
      <c r="I34" s="27" t="n">
        <f aca="false">IF(type="call",IF(I16&gt;=strike,I16-strike,0),IF(type="put",IF(I16&lt;=strike,strike-I16,0),IF(type="straddle",ABS(strike-I16))))</f>
        <v>0.167</v>
      </c>
      <c r="J34" s="27"/>
      <c r="K34" s="27"/>
      <c r="L34" s="27"/>
      <c r="M34" s="27"/>
      <c r="N34" s="15"/>
      <c r="O34" s="28" t="n">
        <f aca="false">AVERAGE(E34:K34)</f>
        <v>0.1504</v>
      </c>
      <c r="P34" s="15"/>
      <c r="Q34" s="15"/>
    </row>
    <row r="35" customFormat="false" ht="12.75" hidden="false" customHeight="false" outlineLevel="0" collapsed="false">
      <c r="A35" s="15"/>
      <c r="B35" s="27"/>
      <c r="C35" s="27"/>
      <c r="D35" s="27"/>
      <c r="E35" s="15"/>
      <c r="F35" s="27"/>
      <c r="G35" s="27"/>
      <c r="H35" s="27"/>
      <c r="I35" s="27"/>
      <c r="J35" s="27"/>
      <c r="K35" s="27"/>
      <c r="L35" s="27"/>
      <c r="M35" s="27"/>
      <c r="N35" s="15"/>
      <c r="O35" s="15"/>
      <c r="P35" s="15"/>
      <c r="Q35" s="15"/>
    </row>
    <row r="36" customFormat="false" ht="12.75" hidden="false" customHeight="false" outlineLevel="0" collapsed="false">
      <c r="A36" s="1" t="s">
        <v>4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15"/>
      <c r="O36" s="15"/>
      <c r="P36" s="15"/>
      <c r="Q36" s="15"/>
    </row>
    <row r="37" customFormat="false" ht="12.75" hidden="false" customHeight="false" outlineLevel="0" collapsed="false">
      <c r="A37" s="16" t="s">
        <v>233</v>
      </c>
      <c r="B37" s="18" t="s">
        <v>234</v>
      </c>
      <c r="C37" s="18" t="s">
        <v>265</v>
      </c>
      <c r="D37" s="18" t="s">
        <v>266</v>
      </c>
      <c r="E37" s="18" t="s">
        <v>235</v>
      </c>
      <c r="F37" s="18" t="s">
        <v>236</v>
      </c>
      <c r="G37" s="18" t="s">
        <v>237</v>
      </c>
      <c r="H37" s="18" t="s">
        <v>238</v>
      </c>
      <c r="I37" s="18" t="s">
        <v>239</v>
      </c>
      <c r="J37" s="18" t="s">
        <v>240</v>
      </c>
      <c r="K37" s="18" t="s">
        <v>241</v>
      </c>
      <c r="L37" s="18" t="s">
        <v>242</v>
      </c>
      <c r="M37" s="18" t="s">
        <v>243</v>
      </c>
      <c r="N37" s="18"/>
      <c r="O37" s="18" t="s">
        <v>220</v>
      </c>
      <c r="P37" s="18" t="s">
        <v>221</v>
      </c>
      <c r="Q37" s="18" t="s">
        <v>222</v>
      </c>
    </row>
    <row r="38" customFormat="false" ht="12.75" hidden="false" customHeight="false" outlineLevel="0" collapsed="false">
      <c r="A38" s="4" t="n">
        <v>1990</v>
      </c>
      <c r="B38" s="17" t="s">
        <v>233</v>
      </c>
      <c r="C38" s="17" t="s">
        <v>233</v>
      </c>
      <c r="D38" s="17" t="s">
        <v>233</v>
      </c>
      <c r="E38" s="17" t="s">
        <v>233</v>
      </c>
      <c r="F38" s="17" t="s">
        <v>233</v>
      </c>
      <c r="G38" s="17" t="s">
        <v>233</v>
      </c>
      <c r="H38" s="17" t="s">
        <v>233</v>
      </c>
      <c r="I38" s="17" t="s">
        <v>233</v>
      </c>
      <c r="J38" s="17" t="s">
        <v>233</v>
      </c>
      <c r="K38" s="17" t="s">
        <v>233</v>
      </c>
      <c r="L38" s="17" t="s">
        <v>233</v>
      </c>
      <c r="M38" s="17" t="s">
        <v>233</v>
      </c>
      <c r="N38" s="17"/>
      <c r="O38" s="17" t="s">
        <v>233</v>
      </c>
      <c r="P38" s="17" t="s">
        <v>233</v>
      </c>
      <c r="Q38" s="17" t="s">
        <v>233</v>
      </c>
    </row>
    <row r="39" customFormat="false" ht="12.75" hidden="false" customHeight="false" outlineLevel="0" collapsed="false">
      <c r="A39" s="4" t="n">
        <v>1991</v>
      </c>
      <c r="B39" s="17" t="s">
        <v>233</v>
      </c>
      <c r="C39" s="17" t="s">
        <v>233</v>
      </c>
      <c r="D39" s="17" t="s">
        <v>233</v>
      </c>
      <c r="E39" s="17" t="s">
        <v>233</v>
      </c>
      <c r="F39" s="17" t="s">
        <v>233</v>
      </c>
      <c r="G39" s="17" t="s">
        <v>233</v>
      </c>
      <c r="H39" s="17" t="s">
        <v>233</v>
      </c>
      <c r="I39" s="17" t="s">
        <v>233</v>
      </c>
      <c r="J39" s="17" t="s">
        <v>233</v>
      </c>
      <c r="K39" s="17" t="s">
        <v>233</v>
      </c>
      <c r="L39" s="17" t="s">
        <v>233</v>
      </c>
      <c r="M39" s="17" t="s">
        <v>233</v>
      </c>
      <c r="N39" s="17"/>
      <c r="O39" s="17" t="s">
        <v>233</v>
      </c>
      <c r="P39" s="17" t="s">
        <v>233</v>
      </c>
      <c r="Q39" s="17" t="s">
        <v>233</v>
      </c>
    </row>
    <row r="40" customFormat="false" ht="12.75" hidden="false" customHeight="false" outlineLevel="0" collapsed="false">
      <c r="A40" s="4" t="n">
        <v>1992</v>
      </c>
      <c r="B40" s="17" t="s">
        <v>233</v>
      </c>
      <c r="C40" s="17" t="s">
        <v>233</v>
      </c>
      <c r="D40" s="17" t="s">
        <v>233</v>
      </c>
      <c r="E40" s="17" t="s">
        <v>233</v>
      </c>
      <c r="F40" s="17" t="s">
        <v>233</v>
      </c>
      <c r="G40" s="17" t="s">
        <v>233</v>
      </c>
      <c r="H40" s="17" t="s">
        <v>233</v>
      </c>
      <c r="I40" s="17" t="s">
        <v>233</v>
      </c>
      <c r="J40" s="17" t="n">
        <v>1.987</v>
      </c>
      <c r="K40" s="17" t="n">
        <v>2.743</v>
      </c>
      <c r="L40" s="17" t="n">
        <v>2.499</v>
      </c>
      <c r="M40" s="17" t="n">
        <v>2.332</v>
      </c>
      <c r="N40" s="17"/>
      <c r="O40" s="17" t="s">
        <v>233</v>
      </c>
      <c r="P40" s="17" t="n">
        <v>2.0748</v>
      </c>
      <c r="Q40" s="17" t="s">
        <v>233</v>
      </c>
    </row>
    <row r="41" customFormat="false" ht="12.75" hidden="false" customHeight="false" outlineLevel="0" collapsed="false">
      <c r="A41" s="4" t="n">
        <v>1993</v>
      </c>
      <c r="B41" s="17" t="n">
        <v>2.003</v>
      </c>
      <c r="C41" s="17" t="n">
        <v>1.634</v>
      </c>
      <c r="D41" s="17" t="n">
        <v>1.906</v>
      </c>
      <c r="E41" s="17" t="n">
        <v>2.224</v>
      </c>
      <c r="F41" s="17" t="n">
        <v>2.758</v>
      </c>
      <c r="G41" s="17" t="n">
        <v>2.119</v>
      </c>
      <c r="H41" s="17" t="n">
        <v>1.918</v>
      </c>
      <c r="I41" s="17" t="n">
        <v>2.121</v>
      </c>
      <c r="J41" s="17" t="n">
        <v>2.401</v>
      </c>
      <c r="K41" s="17" t="n">
        <v>2.066</v>
      </c>
      <c r="L41" s="17" t="n">
        <v>2.155</v>
      </c>
      <c r="M41" s="17" t="n">
        <v>2.385</v>
      </c>
      <c r="N41" s="17"/>
      <c r="O41" s="17" t="n">
        <v>2.22957142857143</v>
      </c>
      <c r="P41" s="17" t="n">
        <v>2.29</v>
      </c>
      <c r="Q41" s="17" t="n">
        <v>2.14083333333333</v>
      </c>
    </row>
    <row r="42" customFormat="false" ht="12.75" hidden="false" customHeight="false" outlineLevel="0" collapsed="false">
      <c r="A42" s="4" t="n">
        <v>1994</v>
      </c>
      <c r="B42" s="17" t="n">
        <v>2.022</v>
      </c>
      <c r="C42" s="17" t="n">
        <v>2.47</v>
      </c>
      <c r="D42" s="17" t="n">
        <v>2.418</v>
      </c>
      <c r="E42" s="17" t="n">
        <v>1.981</v>
      </c>
      <c r="F42" s="17" t="n">
        <v>2.076</v>
      </c>
      <c r="G42" s="17" t="n">
        <v>1.851</v>
      </c>
      <c r="H42" s="17" t="n">
        <v>1.966</v>
      </c>
      <c r="I42" s="17" t="n">
        <v>1.789</v>
      </c>
      <c r="J42" s="17" t="n">
        <v>1.484</v>
      </c>
      <c r="K42" s="17" t="n">
        <v>1.406</v>
      </c>
      <c r="L42" s="17" t="n">
        <v>1.683</v>
      </c>
      <c r="M42" s="17" t="n">
        <v>1.661</v>
      </c>
      <c r="N42" s="17"/>
      <c r="O42" s="17" t="n">
        <v>1.79328571428571</v>
      </c>
      <c r="P42" s="17" t="n">
        <v>1.5654</v>
      </c>
      <c r="Q42" s="17" t="n">
        <v>1.90058333333333</v>
      </c>
    </row>
    <row r="43" customFormat="false" ht="12.75" hidden="false" customHeight="false" outlineLevel="0" collapsed="false">
      <c r="A43" s="4" t="n">
        <v>1995</v>
      </c>
      <c r="B43" s="17" t="n">
        <v>1.639</v>
      </c>
      <c r="C43" s="17" t="n">
        <v>1.416</v>
      </c>
      <c r="D43" s="17" t="n">
        <v>1.428</v>
      </c>
      <c r="E43" s="17" t="n">
        <v>1.566</v>
      </c>
      <c r="F43" s="17" t="n">
        <v>1.672</v>
      </c>
      <c r="G43" s="17" t="n">
        <v>1.757</v>
      </c>
      <c r="H43" s="17" t="n">
        <v>1.532</v>
      </c>
      <c r="I43" s="17" t="n">
        <v>1.385</v>
      </c>
      <c r="J43" s="17" t="n">
        <v>1.575</v>
      </c>
      <c r="K43" s="17" t="n">
        <v>1.644</v>
      </c>
      <c r="L43" s="17" t="n">
        <v>1.772</v>
      </c>
      <c r="M43" s="17" t="n">
        <v>2.241</v>
      </c>
      <c r="N43" s="17"/>
      <c r="O43" s="17" t="n">
        <v>1.59014285714286</v>
      </c>
      <c r="P43" s="17" t="n">
        <v>2.5094</v>
      </c>
      <c r="Q43" s="17" t="n">
        <v>1.63558333333333</v>
      </c>
    </row>
    <row r="44" customFormat="false" ht="12.75" hidden="false" customHeight="false" outlineLevel="0" collapsed="false">
      <c r="A44" s="4" t="n">
        <v>1996</v>
      </c>
      <c r="B44" s="17" t="n">
        <v>3.448</v>
      </c>
      <c r="C44" s="17" t="n">
        <v>2.34</v>
      </c>
      <c r="D44" s="17" t="n">
        <v>2.746</v>
      </c>
      <c r="E44" s="17" t="n">
        <v>2.779</v>
      </c>
      <c r="F44" s="17" t="n">
        <v>2.214</v>
      </c>
      <c r="G44" s="17" t="n">
        <v>2.361</v>
      </c>
      <c r="H44" s="17" t="n">
        <v>2.646</v>
      </c>
      <c r="I44" s="17" t="n">
        <v>2.322</v>
      </c>
      <c r="J44" s="17" t="n">
        <v>1.853</v>
      </c>
      <c r="K44" s="17" t="n">
        <v>1.828</v>
      </c>
      <c r="L44" s="17" t="n">
        <v>2.652</v>
      </c>
      <c r="M44" s="17" t="n">
        <v>3.901</v>
      </c>
      <c r="N44" s="17"/>
      <c r="O44" s="17" t="n">
        <v>2.28614285714286</v>
      </c>
      <c r="P44" s="17" t="n">
        <v>3.031</v>
      </c>
      <c r="Q44" s="17" t="n">
        <v>2.59083333333333</v>
      </c>
    </row>
    <row r="45" customFormat="false" ht="12.75" hidden="false" customHeight="false" outlineLevel="0" collapsed="false">
      <c r="A45" s="4" t="n">
        <v>1997</v>
      </c>
      <c r="B45" s="17" t="n">
        <v>3.998</v>
      </c>
      <c r="C45" s="17" t="n">
        <v>2.824</v>
      </c>
      <c r="D45" s="17" t="n">
        <v>1.78</v>
      </c>
      <c r="E45" s="17" t="n">
        <v>1.807</v>
      </c>
      <c r="F45" s="17" t="n">
        <v>2.122</v>
      </c>
      <c r="G45" s="17" t="n">
        <v>2.346</v>
      </c>
      <c r="H45" s="17" t="n">
        <v>2.145</v>
      </c>
      <c r="I45" s="17" t="n">
        <v>2.161</v>
      </c>
      <c r="J45" s="17" t="n">
        <v>2.515</v>
      </c>
      <c r="K45" s="17" t="n">
        <v>3.346</v>
      </c>
      <c r="L45" s="17" t="n">
        <v>3.266</v>
      </c>
      <c r="M45" s="17" t="n">
        <v>2.577</v>
      </c>
      <c r="N45" s="17"/>
      <c r="O45" s="17" t="n">
        <v>2.34885714285714</v>
      </c>
      <c r="P45" s="17" t="n">
        <v>2.4878</v>
      </c>
      <c r="Q45" s="17" t="n">
        <v>2.57391666666667</v>
      </c>
    </row>
    <row r="46" customFormat="false" ht="12.75" hidden="false" customHeight="false" outlineLevel="0" collapsed="false">
      <c r="A46" s="4" t="n">
        <v>1998</v>
      </c>
      <c r="B46" s="17" t="n">
        <v>2.309</v>
      </c>
      <c r="C46" s="17" t="n">
        <v>2.001</v>
      </c>
      <c r="D46" s="17" t="n">
        <v>2.286</v>
      </c>
      <c r="E46" s="17" t="n">
        <v>2.3</v>
      </c>
      <c r="F46" s="17" t="n">
        <v>2.262</v>
      </c>
      <c r="G46" s="17" t="n">
        <v>2.017</v>
      </c>
      <c r="H46" s="17" t="n">
        <v>2.358</v>
      </c>
      <c r="I46" s="17" t="n">
        <v>1.932</v>
      </c>
      <c r="J46" s="17" t="n">
        <v>1.672</v>
      </c>
      <c r="K46" s="17" t="n">
        <v>2.031</v>
      </c>
      <c r="L46" s="17" t="n">
        <v>1.972</v>
      </c>
      <c r="M46" s="17" t="n">
        <v>2.149</v>
      </c>
      <c r="N46" s="17"/>
      <c r="O46" s="17" t="n">
        <v>2.08171428571429</v>
      </c>
      <c r="P46" s="17" t="n">
        <v>1.8724</v>
      </c>
      <c r="Q46" s="17" t="n">
        <v>2.10741666666667</v>
      </c>
    </row>
    <row r="47" customFormat="false" ht="12.75" hidden="false" customHeight="false" outlineLevel="0" collapsed="false">
      <c r="A47" s="4" t="n">
        <v>1999</v>
      </c>
      <c r="B47" s="17" t="n">
        <v>1.765</v>
      </c>
      <c r="C47" s="17" t="n">
        <v>1.81</v>
      </c>
      <c r="D47" s="17" t="n">
        <v>1.666</v>
      </c>
      <c r="E47" s="17" t="n">
        <v>1.852</v>
      </c>
      <c r="F47" s="17" t="n">
        <v>2.348</v>
      </c>
      <c r="G47" s="17" t="n">
        <v>2.226</v>
      </c>
      <c r="H47" s="17" t="n">
        <v>2.262</v>
      </c>
      <c r="I47" s="17" t="n">
        <v>2.601</v>
      </c>
      <c r="J47" s="17" t="n">
        <v>2.912</v>
      </c>
      <c r="K47" s="17" t="n">
        <v>2.56</v>
      </c>
      <c r="L47" s="17" t="n">
        <v>3.092</v>
      </c>
      <c r="M47" s="17" t="n">
        <v>2.12</v>
      </c>
      <c r="N47" s="17"/>
      <c r="O47" s="17" t="n">
        <v>2.39442857142857</v>
      </c>
      <c r="P47" s="17" t="n">
        <v>2.5538</v>
      </c>
      <c r="Q47" s="17" t="n">
        <v>2.26783333333333</v>
      </c>
    </row>
    <row r="48" customFormat="false" ht="12.75" hidden="false" customHeight="false" outlineLevel="0" collapsed="false">
      <c r="A48" s="4" t="n">
        <v>2000</v>
      </c>
      <c r="B48" s="17" t="n">
        <v>2.344</v>
      </c>
      <c r="C48" s="17" t="n">
        <v>2.61</v>
      </c>
      <c r="D48" s="17" t="n">
        <v>2.603</v>
      </c>
      <c r="E48" s="17" t="n">
        <v>2.9</v>
      </c>
      <c r="F48" s="17" t="n">
        <v>3.089</v>
      </c>
      <c r="G48" s="17" t="n">
        <v>4.406</v>
      </c>
      <c r="H48" s="17" t="n">
        <v>4.369</v>
      </c>
      <c r="I48" s="17" t="n">
        <v>3.82</v>
      </c>
      <c r="J48" s="17" t="n">
        <v>4.618</v>
      </c>
      <c r="K48" s="17"/>
      <c r="L48" s="17"/>
      <c r="M48" s="17"/>
      <c r="N48" s="17"/>
      <c r="O48" s="17"/>
      <c r="P48" s="17"/>
      <c r="Q48" s="17"/>
    </row>
    <row r="49" customFormat="false" ht="12.75" hidden="false" customHeight="false" outlineLevel="0" collapsed="false">
      <c r="A49" s="19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1"/>
      <c r="O49" s="21"/>
      <c r="P49" s="21"/>
      <c r="Q49" s="21"/>
    </row>
    <row r="50" customFormat="false" ht="12.75" hidden="false" customHeight="false" outlineLevel="0" collapsed="false">
      <c r="A50" s="23" t="s">
        <v>229</v>
      </c>
      <c r="B50" s="20" t="n">
        <v>3.998</v>
      </c>
      <c r="C50" s="20" t="n">
        <v>2.824</v>
      </c>
      <c r="D50" s="20" t="n">
        <v>2.746</v>
      </c>
      <c r="E50" s="20" t="n">
        <v>2.779</v>
      </c>
      <c r="F50" s="20" t="n">
        <v>2.758</v>
      </c>
      <c r="G50" s="20" t="n">
        <v>2.361</v>
      </c>
      <c r="H50" s="20" t="n">
        <v>2.646</v>
      </c>
      <c r="I50" s="20" t="n">
        <v>2.601</v>
      </c>
      <c r="J50" s="20" t="n">
        <v>2.912</v>
      </c>
      <c r="K50" s="20" t="n">
        <v>3.346</v>
      </c>
      <c r="L50" s="20" t="n">
        <v>3.266</v>
      </c>
      <c r="M50" s="20" t="n">
        <v>3.901</v>
      </c>
      <c r="N50" s="24"/>
      <c r="O50" s="24" t="n">
        <v>2.34885714285714</v>
      </c>
      <c r="P50" s="24" t="n">
        <v>3.031</v>
      </c>
      <c r="Q50" s="24" t="n">
        <v>2.59083333333333</v>
      </c>
    </row>
    <row r="51" customFormat="false" ht="12.75" hidden="false" customHeight="false" outlineLevel="0" collapsed="false">
      <c r="A51" s="26" t="s">
        <v>230</v>
      </c>
      <c r="B51" s="27" t="n">
        <v>1.639</v>
      </c>
      <c r="C51" s="27" t="n">
        <v>1.416</v>
      </c>
      <c r="D51" s="27" t="n">
        <v>1.428</v>
      </c>
      <c r="E51" s="27" t="n">
        <v>1.566</v>
      </c>
      <c r="F51" s="27" t="n">
        <v>1.672</v>
      </c>
      <c r="G51" s="27" t="n">
        <v>1.757</v>
      </c>
      <c r="H51" s="27" t="n">
        <v>1.532</v>
      </c>
      <c r="I51" s="27" t="n">
        <v>1.385</v>
      </c>
      <c r="J51" s="27" t="n">
        <v>1.484</v>
      </c>
      <c r="K51" s="27" t="n">
        <v>1.406</v>
      </c>
      <c r="L51" s="27" t="n">
        <v>1.683</v>
      </c>
      <c r="M51" s="27" t="n">
        <v>1.661</v>
      </c>
      <c r="N51" s="28"/>
      <c r="O51" s="28" t="n">
        <v>1.59014285714286</v>
      </c>
      <c r="P51" s="28" t="n">
        <v>1.5654</v>
      </c>
      <c r="Q51" s="28" t="n">
        <v>1.63558333333333</v>
      </c>
    </row>
    <row r="52" customFormat="false" ht="12.75" hidden="false" customHeight="false" outlineLevel="0" collapsed="false">
      <c r="A52" s="26" t="s">
        <v>231</v>
      </c>
      <c r="B52" s="27" t="n">
        <v>2.45485714285714</v>
      </c>
      <c r="C52" s="27" t="n">
        <v>2.07071428571429</v>
      </c>
      <c r="D52" s="27" t="n">
        <v>2.03285714285714</v>
      </c>
      <c r="E52" s="27" t="n">
        <v>2.07271428571429</v>
      </c>
      <c r="F52" s="27" t="n">
        <v>2.20742857142857</v>
      </c>
      <c r="G52" s="27" t="n">
        <v>2.09671428571429</v>
      </c>
      <c r="H52" s="27" t="n">
        <v>2.11814285714286</v>
      </c>
      <c r="I52" s="27" t="n">
        <v>2.04442857142857</v>
      </c>
      <c r="J52" s="27" t="n">
        <v>2.049875</v>
      </c>
      <c r="K52" s="27" t="n">
        <v>2.203</v>
      </c>
      <c r="L52" s="27" t="n">
        <v>2.386375</v>
      </c>
      <c r="M52" s="27" t="n">
        <v>2.42075</v>
      </c>
      <c r="N52" s="28"/>
      <c r="O52" s="28" t="n">
        <v>2.05495238095238</v>
      </c>
      <c r="P52" s="28" t="n">
        <v>2.26154285714286</v>
      </c>
      <c r="Q52" s="28" t="n">
        <v>2.15819444444444</v>
      </c>
    </row>
    <row r="53" customFormat="false" ht="12.75" hidden="false" customHeight="false" outlineLevel="0" collapsed="false">
      <c r="A53" s="26" t="s">
        <v>232</v>
      </c>
      <c r="B53" s="27" t="n">
        <v>2.13933333333333</v>
      </c>
      <c r="C53" s="27" t="n">
        <v>2.14033333333333</v>
      </c>
      <c r="D53" s="27" t="n">
        <v>2.185</v>
      </c>
      <c r="E53" s="27" t="n">
        <v>1.98633333333333</v>
      </c>
      <c r="F53" s="27" t="n">
        <v>2.244</v>
      </c>
      <c r="G53" s="27" t="n">
        <v>2.19633333333333</v>
      </c>
      <c r="H53" s="27" t="n">
        <v>2.255</v>
      </c>
      <c r="I53" s="27" t="n">
        <v>2.23133333333333</v>
      </c>
      <c r="J53" s="27" t="n">
        <v>2.36633333333333</v>
      </c>
      <c r="K53" s="27" t="n">
        <v>2.64566666666667</v>
      </c>
      <c r="L53" s="27" t="n">
        <v>2.77666666666667</v>
      </c>
      <c r="M53" s="27" t="n">
        <v>2.282</v>
      </c>
      <c r="N53" s="28"/>
      <c r="O53" s="28"/>
      <c r="P53" s="28"/>
      <c r="Q53" s="28"/>
    </row>
    <row r="54" customFormat="false" ht="12.75" hidden="false" customHeight="false" outlineLevel="0" collapsed="false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8"/>
      <c r="O54" s="28"/>
      <c r="P54" s="28"/>
      <c r="Q54" s="28"/>
    </row>
    <row r="56" customFormat="false" ht="12.75" hidden="false" customHeight="false" outlineLevel="0" collapsed="false">
      <c r="A56" s="2" t="str">
        <f aca="false">pipe1</f>
        <v>CGT APP</v>
      </c>
      <c r="B56" s="30" t="s">
        <v>234</v>
      </c>
      <c r="C56" s="30" t="s">
        <v>265</v>
      </c>
      <c r="D56" s="30" t="s">
        <v>266</v>
      </c>
      <c r="E56" s="30" t="s">
        <v>235</v>
      </c>
      <c r="F56" s="30" t="s">
        <v>236</v>
      </c>
      <c r="G56" s="30" t="s">
        <v>237</v>
      </c>
      <c r="H56" s="30" t="s">
        <v>238</v>
      </c>
      <c r="I56" s="30" t="s">
        <v>239</v>
      </c>
      <c r="J56" s="30" t="s">
        <v>240</v>
      </c>
      <c r="K56" s="30" t="s">
        <v>241</v>
      </c>
      <c r="L56" s="30" t="s">
        <v>242</v>
      </c>
      <c r="M56" s="30" t="s">
        <v>243</v>
      </c>
      <c r="N56" s="30"/>
      <c r="O56" s="30"/>
      <c r="P56" s="30"/>
      <c r="Q56" s="30"/>
    </row>
    <row r="57" customFormat="false" ht="12.75" hidden="false" customHeight="false" outlineLevel="0" collapsed="false">
      <c r="A57" s="31" t="n">
        <v>1990</v>
      </c>
      <c r="B57" s="32" t="s">
        <v>233</v>
      </c>
      <c r="C57" s="32" t="s">
        <v>233</v>
      </c>
      <c r="D57" s="32" t="s">
        <v>233</v>
      </c>
      <c r="E57" s="32" t="s">
        <v>233</v>
      </c>
      <c r="F57" s="32" t="s">
        <v>233</v>
      </c>
      <c r="G57" s="32" t="s">
        <v>233</v>
      </c>
      <c r="H57" s="32" t="n">
        <f aca="false">VLOOKUP(H93,IFERCPRICES,HLOOKUP($A$56,IFERCPRICES,2,FALSE()),FALSE())</f>
        <v>1.62</v>
      </c>
      <c r="I57" s="32" t="n">
        <f aca="false">VLOOKUP(I93,IFERCPRICES,HLOOKUP($A$56,IFERCPRICES,2,FALSE()),FALSE())</f>
        <v>1.54</v>
      </c>
      <c r="J57" s="32" t="str">
        <f aca="false">VLOOKUP(J93,IFERCPRICES,HLOOKUP($A$56,IFERCPRICES,2,FALSE()),FALSE())</f>
        <v>          </v>
      </c>
      <c r="K57" s="32" t="n">
        <f aca="false">VLOOKUP(K93,IFERCPRICES,HLOOKUP($A$56,IFERCPRICES,2,FALSE()),FALSE())</f>
        <v>1.74</v>
      </c>
      <c r="L57" s="32" t="n">
        <f aca="false">VLOOKUP(L93,IFERCPRICES,HLOOKUP($A$56,IFERCPRICES,2,FALSE()),FALSE())</f>
        <v>2.42</v>
      </c>
      <c r="M57" s="32" t="n">
        <f aca="false">VLOOKUP(M93,IFERCPRICES,HLOOKUP($A$56,IFERCPRICES,2,FALSE()),FALSE())</f>
        <v>2.72</v>
      </c>
      <c r="N57" s="32"/>
      <c r="O57" s="32"/>
      <c r="P57" s="32"/>
      <c r="Q57" s="32"/>
    </row>
    <row r="58" customFormat="false" ht="12.75" hidden="false" customHeight="false" outlineLevel="0" collapsed="false">
      <c r="A58" s="31" t="n">
        <v>1991</v>
      </c>
      <c r="B58" s="32" t="n">
        <f aca="false">VLOOKUP(B94,IFERCPRICES,HLOOKUP($A$56,IFERCPRICES,2,FALSE()),FALSE())</f>
        <v>2.77</v>
      </c>
      <c r="C58" s="32" t="n">
        <f aca="false">VLOOKUP(C94,IFERCPRICES,HLOOKUP($A$56,IFERCPRICES,2,FALSE()),FALSE())</f>
        <v>2</v>
      </c>
      <c r="D58" s="32" t="n">
        <f aca="false">VLOOKUP(D94,IFERCPRICES,HLOOKUP($A$56,IFERCPRICES,2,FALSE()),FALSE())</f>
        <v>1.75</v>
      </c>
      <c r="E58" s="32" t="n">
        <f aca="false">VLOOKUP(E94,IFERCPRICES,HLOOKUP($A$56,IFERCPRICES,2,FALSE()),FALSE())</f>
        <v>1.69</v>
      </c>
      <c r="F58" s="32" t="n">
        <f aca="false">VLOOKUP(F94,IFERCPRICES,HLOOKUP($A$56,IFERCPRICES,2,FALSE()),FALSE())</f>
        <v>1.54</v>
      </c>
      <c r="G58" s="32" t="n">
        <f aca="false">VLOOKUP(G94,IFERCPRICES,HLOOKUP($A$56,IFERCPRICES,2,FALSE()),FALSE())</f>
        <v>1.43</v>
      </c>
      <c r="H58" s="32" t="n">
        <f aca="false">VLOOKUP(H94,IFERCPRICES,HLOOKUP($A$56,IFERCPRICES,2,FALSE()),FALSE())</f>
        <v>1.28</v>
      </c>
      <c r="I58" s="32" t="n">
        <f aca="false">VLOOKUP(I94,IFERCPRICES,HLOOKUP($A$56,IFERCPRICES,2,FALSE()),FALSE())</f>
        <v>1.29</v>
      </c>
      <c r="J58" s="32" t="n">
        <f aca="false">VLOOKUP(J94,IFERCPRICES,HLOOKUP($A$56,IFERCPRICES,2,FALSE()),FALSE())</f>
        <v>1.5</v>
      </c>
      <c r="K58" s="32" t="n">
        <f aca="false">VLOOKUP(K94,IFERCPRICES,HLOOKUP($A$56,IFERCPRICES,2,FALSE()),FALSE())</f>
        <v>1.86</v>
      </c>
      <c r="L58" s="32" t="n">
        <f aca="false">VLOOKUP(L94,IFERCPRICES,HLOOKUP($A$56,IFERCPRICES,2,FALSE()),FALSE())</f>
        <v>2.04</v>
      </c>
      <c r="M58" s="32" t="n">
        <f aca="false">VLOOKUP(M94,IFERCPRICES,HLOOKUP($A$56,IFERCPRICES,2,FALSE()),FALSE())</f>
        <v>2.5</v>
      </c>
      <c r="N58" s="32"/>
      <c r="O58" s="32"/>
      <c r="P58" s="32"/>
      <c r="Q58" s="32"/>
    </row>
    <row r="59" customFormat="false" ht="12.75" hidden="false" customHeight="false" outlineLevel="0" collapsed="false">
      <c r="A59" s="31" t="n">
        <v>1992</v>
      </c>
      <c r="B59" s="32" t="n">
        <f aca="false">VLOOKUP(B95,IFERCPRICES,HLOOKUP($A$56,IFERCPRICES,2,FALSE()),FALSE())</f>
        <v>2.16</v>
      </c>
      <c r="C59" s="32" t="n">
        <f aca="false">VLOOKUP(C95,IFERCPRICES,HLOOKUP($A$56,IFERCPRICES,2,FALSE()),FALSE())</f>
        <v>1.38</v>
      </c>
      <c r="D59" s="32" t="n">
        <f aca="false">VLOOKUP(D95,IFERCPRICES,HLOOKUP($A$56,IFERCPRICES,2,FALSE()),FALSE())</f>
        <v>1.45</v>
      </c>
      <c r="E59" s="32" t="n">
        <f aca="false">VLOOKUP(E95,IFERCPRICES,HLOOKUP($A$56,IFERCPRICES,2,FALSE()),FALSE())</f>
        <v>1.52</v>
      </c>
      <c r="F59" s="32" t="n">
        <f aca="false">VLOOKUP(F95,IFERCPRICES,HLOOKUP($A$56,IFERCPRICES,2,FALSE()),FALSE())</f>
        <v>1.75</v>
      </c>
      <c r="G59" s="32" t="n">
        <f aca="false">VLOOKUP(G95,IFERCPRICES,HLOOKUP($A$56,IFERCPRICES,2,FALSE()),FALSE())</f>
        <v>1.95</v>
      </c>
      <c r="H59" s="32" t="n">
        <f aca="false">VLOOKUP(H95,IFERCPRICES,HLOOKUP($A$56,IFERCPRICES,2,FALSE()),FALSE())</f>
        <v>1.64</v>
      </c>
      <c r="I59" s="32" t="n">
        <f aca="false">VLOOKUP(I95,IFERCPRICES,HLOOKUP($A$56,IFERCPRICES,2,FALSE()),FALSE())</f>
        <v>2.02</v>
      </c>
      <c r="J59" s="32" t="n">
        <f aca="false">VLOOKUP(J95,IFERCPRICES,HLOOKUP($A$56,IFERCPRICES,2,FALSE()),FALSE())</f>
        <v>2.1</v>
      </c>
      <c r="K59" s="32" t="n">
        <f aca="false">VLOOKUP(K95,IFERCPRICES,HLOOKUP($A$56,IFERCPRICES,2,FALSE()),FALSE())</f>
        <v>2.82</v>
      </c>
      <c r="L59" s="32" t="n">
        <f aca="false">VLOOKUP(L95,IFERCPRICES,HLOOKUP($A$56,IFERCPRICES,2,FALSE()),FALSE())</f>
        <v>2.62</v>
      </c>
      <c r="M59" s="32" t="n">
        <f aca="false">VLOOKUP(M95,IFERCPRICES,HLOOKUP($A$56,IFERCPRICES,2,FALSE()),FALSE())</f>
        <v>2.7</v>
      </c>
      <c r="N59" s="32"/>
      <c r="O59" s="32"/>
      <c r="P59" s="32"/>
      <c r="Q59" s="32"/>
    </row>
    <row r="60" customFormat="false" ht="12.75" hidden="false" customHeight="false" outlineLevel="0" collapsed="false">
      <c r="A60" s="31" t="n">
        <v>1993</v>
      </c>
      <c r="B60" s="32" t="n">
        <f aca="false">VLOOKUP(B96,IFERCPRICES,HLOOKUP($A$56,IFERCPRICES,2,FALSE()),FALSE())</f>
        <v>2.43</v>
      </c>
      <c r="C60" s="32" t="n">
        <f aca="false">VLOOKUP(C96,IFERCPRICES,HLOOKUP($A$56,IFERCPRICES,2,FALSE()),FALSE())</f>
        <v>1.95</v>
      </c>
      <c r="D60" s="32" t="n">
        <f aca="false">VLOOKUP(D96,IFERCPRICES,HLOOKUP($A$56,IFERCPRICES,2,FALSE()),FALSE())</f>
        <v>2.17</v>
      </c>
      <c r="E60" s="32" t="n">
        <f aca="false">VLOOKUP(E96,IFERCPRICES,HLOOKUP($A$56,IFERCPRICES,2,FALSE()),FALSE())</f>
        <v>2.34</v>
      </c>
      <c r="F60" s="32" t="n">
        <f aca="false">VLOOKUP(F96,IFERCPRICES,HLOOKUP($A$56,IFERCPRICES,2,FALSE()),FALSE())</f>
        <v>2.93</v>
      </c>
      <c r="G60" s="32" t="n">
        <f aca="false">VLOOKUP(G96,IFERCPRICES,HLOOKUP($A$56,IFERCPRICES,2,FALSE()),FALSE())</f>
        <v>2.3</v>
      </c>
      <c r="H60" s="32" t="n">
        <f aca="false">VLOOKUP(H96,IFERCPRICES,HLOOKUP($A$56,IFERCPRICES,2,FALSE()),FALSE())</f>
        <v>2.1</v>
      </c>
      <c r="I60" s="32" t="n">
        <f aca="false">VLOOKUP(I96,IFERCPRICES,HLOOKUP($A$56,IFERCPRICES,2,FALSE()),FALSE())</f>
        <v>2.2</v>
      </c>
      <c r="J60" s="32" t="n">
        <f aca="false">VLOOKUP(J96,IFERCPRICES,HLOOKUP($A$56,IFERCPRICES,2,FALSE()),FALSE())</f>
        <v>2.52</v>
      </c>
      <c r="K60" s="32" t="n">
        <f aca="false">VLOOKUP(K96,IFERCPRICES,HLOOKUP($A$56,IFERCPRICES,2,FALSE()),FALSE())</f>
        <v>2.2</v>
      </c>
      <c r="L60" s="32" t="n">
        <f aca="false">VLOOKUP(L96,IFERCPRICES,HLOOKUP($A$56,IFERCPRICES,2,FALSE()),FALSE())</f>
        <v>2.31</v>
      </c>
      <c r="M60" s="32" t="n">
        <f aca="false">VLOOKUP(M96,IFERCPRICES,HLOOKUP($A$56,IFERCPRICES,2,FALSE()),FALSE())</f>
        <v>2.63</v>
      </c>
      <c r="N60" s="32"/>
      <c r="O60" s="32"/>
      <c r="P60" s="32"/>
      <c r="Q60" s="32"/>
    </row>
    <row r="61" customFormat="false" ht="12.75" hidden="false" customHeight="false" outlineLevel="0" collapsed="false">
      <c r="A61" s="31" t="n">
        <v>1994</v>
      </c>
      <c r="B61" s="32" t="n">
        <f aca="false">VLOOKUP(B97,IFERCPRICES,HLOOKUP($A$56,IFERCPRICES,2,FALSE()),FALSE())</f>
        <v>2.3</v>
      </c>
      <c r="C61" s="32" t="n">
        <f aca="false">VLOOKUP(C97,IFERCPRICES,HLOOKUP($A$56,IFERCPRICES,2,FALSE()),FALSE())</f>
        <v>2.68</v>
      </c>
      <c r="D61" s="32" t="n">
        <f aca="false">VLOOKUP(D97,IFERCPRICES,HLOOKUP($A$56,IFERCPRICES,2,FALSE()),FALSE())</f>
        <v>2.78</v>
      </c>
      <c r="E61" s="32" t="n">
        <f aca="false">VLOOKUP(E97,IFERCPRICES,HLOOKUP($A$56,IFERCPRICES,2,FALSE()),FALSE())</f>
        <v>2.24</v>
      </c>
      <c r="F61" s="32" t="n">
        <f aca="false">VLOOKUP(F97,IFERCPRICES,HLOOKUP($A$56,IFERCPRICES,2,FALSE()),FALSE())</f>
        <v>2.28</v>
      </c>
      <c r="G61" s="32" t="n">
        <f aca="false">VLOOKUP(G97,IFERCPRICES,HLOOKUP($A$56,IFERCPRICES,2,FALSE()),FALSE())</f>
        <v>1.98</v>
      </c>
      <c r="H61" s="32" t="n">
        <f aca="false">VLOOKUP(H97,IFERCPRICES,HLOOKUP($A$56,IFERCPRICES,2,FALSE()),FALSE())</f>
        <v>2.06</v>
      </c>
      <c r="I61" s="32" t="n">
        <f aca="false">VLOOKUP(I97,IFERCPRICES,HLOOKUP($A$56,IFERCPRICES,2,FALSE()),FALSE())</f>
        <v>1.88</v>
      </c>
      <c r="J61" s="32" t="n">
        <f aca="false">VLOOKUP(J97,IFERCPRICES,HLOOKUP($A$56,IFERCPRICES,2,FALSE()),FALSE())</f>
        <v>1.56</v>
      </c>
      <c r="K61" s="32" t="n">
        <f aca="false">VLOOKUP(K97,IFERCPRICES,HLOOKUP($A$56,IFERCPRICES,2,FALSE()),FALSE())</f>
        <v>1.51</v>
      </c>
      <c r="L61" s="32" t="n">
        <f aca="false">VLOOKUP(L97,IFERCPRICES,HLOOKUP($A$56,IFERCPRICES,2,FALSE()),FALSE())</f>
        <v>1.84</v>
      </c>
      <c r="M61" s="32" t="n">
        <f aca="false">VLOOKUP(M97,IFERCPRICES,HLOOKUP($A$56,IFERCPRICES,2,FALSE()),FALSE())</f>
        <v>1.93</v>
      </c>
      <c r="N61" s="32"/>
      <c r="O61" s="32"/>
      <c r="P61" s="32"/>
      <c r="Q61" s="32"/>
    </row>
    <row r="62" customFormat="false" ht="12.75" hidden="false" customHeight="false" outlineLevel="0" collapsed="false">
      <c r="A62" s="31" t="n">
        <v>1995</v>
      </c>
      <c r="B62" s="32" t="n">
        <f aca="false">VLOOKUP(B98,IFERCPRICES,HLOOKUP($A$56,IFERCPRICES,2,FALSE()),FALSE())</f>
        <v>1.88</v>
      </c>
      <c r="C62" s="32" t="n">
        <f aca="false">VLOOKUP(C98,IFERCPRICES,HLOOKUP($A$56,IFERCPRICES,2,FALSE()),FALSE())</f>
        <v>1.64</v>
      </c>
      <c r="D62" s="32" t="n">
        <f aca="false">VLOOKUP(D98,IFERCPRICES,HLOOKUP($A$56,IFERCPRICES,2,FALSE()),FALSE())</f>
        <v>1.6</v>
      </c>
      <c r="E62" s="32" t="n">
        <f aca="false">VLOOKUP(E98,IFERCPRICES,HLOOKUP($A$56,IFERCPRICES,2,FALSE()),FALSE())</f>
        <v>1.67</v>
      </c>
      <c r="F62" s="32" t="n">
        <f aca="false">VLOOKUP(F98,IFERCPRICES,HLOOKUP($A$56,IFERCPRICES,2,FALSE()),FALSE())</f>
        <v>1.81</v>
      </c>
      <c r="G62" s="32" t="n">
        <f aca="false">VLOOKUP(G98,IFERCPRICES,HLOOKUP($A$56,IFERCPRICES,2,FALSE()),FALSE())</f>
        <v>1.84</v>
      </c>
      <c r="H62" s="32" t="n">
        <f aca="false">VLOOKUP(H98,IFERCPRICES,HLOOKUP($A$56,IFERCPRICES,2,FALSE()),FALSE())</f>
        <v>1.6</v>
      </c>
      <c r="I62" s="32" t="n">
        <f aca="false">VLOOKUP(I98,IFERCPRICES,HLOOKUP($A$56,IFERCPRICES,2,FALSE()),FALSE())</f>
        <v>1.46</v>
      </c>
      <c r="J62" s="32" t="n">
        <f aca="false">VLOOKUP(J98,IFERCPRICES,HLOOKUP($A$56,IFERCPRICES,2,FALSE()),FALSE())</f>
        <v>1.67</v>
      </c>
      <c r="K62" s="32" t="n">
        <f aca="false">VLOOKUP(K98,IFERCPRICES,HLOOKUP($A$56,IFERCPRICES,2,FALSE()),FALSE())</f>
        <v>1.76</v>
      </c>
      <c r="L62" s="32" t="n">
        <f aca="false">VLOOKUP(L98,IFERCPRICES,HLOOKUP($A$56,IFERCPRICES,2,FALSE()),FALSE())</f>
        <v>1.95</v>
      </c>
      <c r="M62" s="32" t="n">
        <f aca="false">VLOOKUP(M98,IFERCPRICES,HLOOKUP($A$56,IFERCPRICES,2,FALSE()),FALSE())</f>
        <v>2.5</v>
      </c>
      <c r="N62" s="32"/>
      <c r="O62" s="32"/>
      <c r="P62" s="32"/>
      <c r="Q62" s="32"/>
    </row>
    <row r="63" customFormat="false" ht="12.75" hidden="false" customHeight="false" outlineLevel="0" collapsed="false">
      <c r="A63" s="31" t="n">
        <v>1996</v>
      </c>
      <c r="B63" s="32" t="n">
        <f aca="false">VLOOKUP(B99,IFERCPRICES,HLOOKUP($A$56,IFERCPRICES,2,FALSE()),FALSE())</f>
        <v>3.7</v>
      </c>
      <c r="C63" s="32" t="n">
        <f aca="false">VLOOKUP(C99,IFERCPRICES,HLOOKUP($A$56,IFERCPRICES,2,FALSE()),FALSE())</f>
        <v>3.42</v>
      </c>
      <c r="D63" s="32" t="n">
        <f aca="false">VLOOKUP(D99,IFERCPRICES,HLOOKUP($A$56,IFERCPRICES,2,FALSE()),FALSE())</f>
        <v>4.56</v>
      </c>
      <c r="E63" s="32" t="n">
        <f aca="false">VLOOKUP(E99,IFERCPRICES,HLOOKUP($A$56,IFERCPRICES,2,FALSE()),FALSE())</f>
        <v>3.06</v>
      </c>
      <c r="F63" s="32" t="n">
        <f aca="false">VLOOKUP(F99,IFERCPRICES,HLOOKUP($A$56,IFERCPRICES,2,FALSE()),FALSE())</f>
        <v>2.44</v>
      </c>
      <c r="G63" s="32" t="n">
        <f aca="false">VLOOKUP(G99,IFERCPRICES,HLOOKUP($A$56,IFERCPRICES,2,FALSE()),FALSE())</f>
        <v>2.53</v>
      </c>
      <c r="H63" s="32" t="n">
        <f aca="false">VLOOKUP(H99,IFERCPRICES,HLOOKUP($A$56,IFERCPRICES,2,FALSE()),FALSE())</f>
        <v>2.81</v>
      </c>
      <c r="I63" s="32" t="n">
        <f aca="false">VLOOKUP(I99,IFERCPRICES,HLOOKUP($A$56,IFERCPRICES,2,FALSE()),FALSE())</f>
        <v>2.45</v>
      </c>
      <c r="J63" s="32" t="n">
        <f aca="false">VLOOKUP(J99,IFERCPRICES,HLOOKUP($A$56,IFERCPRICES,2,FALSE()),FALSE())</f>
        <v>1.93</v>
      </c>
      <c r="K63" s="32" t="n">
        <f aca="false">VLOOKUP(K99,IFERCPRICES,HLOOKUP($A$56,IFERCPRICES,2,FALSE()),FALSE())</f>
        <v>1.99</v>
      </c>
      <c r="L63" s="32" t="n">
        <f aca="false">VLOOKUP(L99,IFERCPRICES,HLOOKUP($A$56,IFERCPRICES,2,FALSE()),FALSE())</f>
        <v>2.94</v>
      </c>
      <c r="M63" s="32" t="n">
        <f aca="false">VLOOKUP(M99,IFERCPRICES,HLOOKUP($A$56,IFERCPRICES,2,FALSE()),FALSE())</f>
        <v>4.23</v>
      </c>
      <c r="N63" s="32"/>
      <c r="O63" s="32"/>
      <c r="P63" s="32"/>
      <c r="Q63" s="32"/>
    </row>
    <row r="64" customFormat="false" ht="12.75" hidden="false" customHeight="false" outlineLevel="0" collapsed="false">
      <c r="A64" s="31" t="n">
        <v>1997</v>
      </c>
      <c r="B64" s="32" t="n">
        <f aca="false">VLOOKUP(B100,IFERCPRICES,HLOOKUP($A$56,IFERCPRICES,2,FALSE()),FALSE())</f>
        <v>4.3</v>
      </c>
      <c r="C64" s="32" t="n">
        <f aca="false">VLOOKUP(C100,IFERCPRICES,HLOOKUP($A$56,IFERCPRICES,2,FALSE()),FALSE())</f>
        <v>3.06</v>
      </c>
      <c r="D64" s="32" t="n">
        <f aca="false">VLOOKUP(D100,IFERCPRICES,HLOOKUP($A$56,IFERCPRICES,2,FALSE()),FALSE())</f>
        <v>1.87</v>
      </c>
      <c r="E64" s="32" t="n">
        <f aca="false">VLOOKUP(E100,IFERCPRICES,HLOOKUP($A$56,IFERCPRICES,2,FALSE()),FALSE())</f>
        <v>2</v>
      </c>
      <c r="F64" s="32" t="n">
        <f aca="false">VLOOKUP(F100,IFERCPRICES,HLOOKUP($A$56,IFERCPRICES,2,FALSE()),FALSE())</f>
        <v>2.31</v>
      </c>
      <c r="G64" s="32" t="n">
        <f aca="false">VLOOKUP(G100,IFERCPRICES,HLOOKUP($A$56,IFERCPRICES,2,FALSE()),FALSE())</f>
        <v>2.46</v>
      </c>
      <c r="H64" s="32" t="n">
        <f aca="false">VLOOKUP(H100,IFERCPRICES,HLOOKUP($A$56,IFERCPRICES,2,FALSE()),FALSE())</f>
        <v>2.29</v>
      </c>
      <c r="I64" s="32" t="n">
        <f aca="false">VLOOKUP(I100,IFERCPRICES,HLOOKUP($A$56,IFERCPRICES,2,FALSE()),FALSE())</f>
        <v>2.31</v>
      </c>
      <c r="J64" s="32" t="n">
        <f aca="false">VLOOKUP(J100,IFERCPRICES,HLOOKUP($A$56,IFERCPRICES,2,FALSE()),FALSE())</f>
        <v>2.69</v>
      </c>
      <c r="K64" s="32" t="n">
        <f aca="false">VLOOKUP(K100,IFERCPRICES,HLOOKUP($A$56,IFERCPRICES,2,FALSE()),FALSE())</f>
        <v>3.29</v>
      </c>
      <c r="L64" s="32" t="n">
        <f aca="false">VLOOKUP(L100,IFERCPRICES,HLOOKUP($A$56,IFERCPRICES,2,FALSE()),FALSE())</f>
        <v>3.52</v>
      </c>
      <c r="M64" s="32" t="n">
        <f aca="false">VLOOKUP(M100,IFERCPRICES,HLOOKUP($A$56,IFERCPRICES,2,FALSE()),FALSE())</f>
        <v>2.66</v>
      </c>
      <c r="N64" s="32"/>
      <c r="O64" s="32"/>
      <c r="P64" s="32"/>
      <c r="Q64" s="32"/>
    </row>
    <row r="65" customFormat="false" ht="12.75" hidden="false" customHeight="false" outlineLevel="0" collapsed="false">
      <c r="A65" s="31" t="n">
        <v>1998</v>
      </c>
      <c r="B65" s="32" t="n">
        <f aca="false">VLOOKUP(B101,IFERCPRICES,HLOOKUP($A$56,IFERCPRICES,2,FALSE()),FALSE())</f>
        <v>2.38</v>
      </c>
      <c r="C65" s="32" t="n">
        <f aca="false">VLOOKUP(C101,IFERCPRICES,HLOOKUP($A$56,IFERCPRICES,2,FALSE()),FALSE())</f>
        <v>2.12</v>
      </c>
      <c r="D65" s="32" t="n">
        <f aca="false">VLOOKUP(D101,IFERCPRICES,HLOOKUP($A$56,IFERCPRICES,2,FALSE()),FALSE())</f>
        <v>2.37</v>
      </c>
      <c r="E65" s="32" t="n">
        <f aca="false">VLOOKUP(E101,IFERCPRICES,HLOOKUP($A$56,IFERCPRICES,2,FALSE()),FALSE())</f>
        <v>2.45</v>
      </c>
      <c r="F65" s="32" t="n">
        <f aca="false">VLOOKUP(F101,IFERCPRICES,HLOOKUP($A$56,IFERCPRICES,2,FALSE()),FALSE())</f>
        <v>2.42</v>
      </c>
      <c r="G65" s="32" t="n">
        <f aca="false">VLOOKUP(G101,IFERCPRICES,HLOOKUP($A$56,IFERCPRICES,2,FALSE()),FALSE())</f>
        <v>2.16</v>
      </c>
      <c r="H65" s="32" t="n">
        <f aca="false">VLOOKUP(H101,IFERCPRICES,HLOOKUP($A$56,IFERCPRICES,2,FALSE()),FALSE())</f>
        <v>2.46</v>
      </c>
      <c r="I65" s="32" t="n">
        <f aca="false">VLOOKUP(I101,IFERCPRICES,HLOOKUP($A$56,IFERCPRICES,2,FALSE()),FALSE())</f>
        <v>2.05</v>
      </c>
      <c r="J65" s="32" t="n">
        <f aca="false">VLOOKUP(J101,IFERCPRICES,HLOOKUP($A$56,IFERCPRICES,2,FALSE()),FALSE())</f>
        <v>1.77</v>
      </c>
      <c r="K65" s="32" t="n">
        <f aca="false">VLOOKUP(K101,IFERCPRICES,HLOOKUP($A$56,IFERCPRICES,2,FALSE()),FALSE())</f>
        <v>2.2</v>
      </c>
      <c r="L65" s="32" t="n">
        <f aca="false">VLOOKUP(L101,IFERCPRICES,HLOOKUP($A$56,IFERCPRICES,2,FALSE()),FALSE())</f>
        <v>2.24</v>
      </c>
      <c r="M65" s="32" t="n">
        <f aca="false">VLOOKUP(M101,IFERCPRICES,HLOOKUP($A$56,IFERCPRICES,2,FALSE()),FALSE())</f>
        <v>2.23</v>
      </c>
      <c r="N65" s="32"/>
      <c r="O65" s="32"/>
      <c r="P65" s="32"/>
      <c r="Q65" s="32"/>
    </row>
    <row r="66" customFormat="false" ht="12.75" hidden="false" customHeight="false" outlineLevel="0" collapsed="false">
      <c r="A66" s="31" t="n">
        <v>1999</v>
      </c>
      <c r="B66" s="32" t="n">
        <f aca="false">VLOOKUP(B102,IFERCPRICES,HLOOKUP($A$56,IFERCPRICES,2,FALSE()),FALSE())</f>
        <v>1.92</v>
      </c>
      <c r="C66" s="32" t="n">
        <f aca="false">VLOOKUP(C102,IFERCPRICES,HLOOKUP($A$56,IFERCPRICES,2,FALSE()),FALSE())</f>
        <v>1.92</v>
      </c>
      <c r="D66" s="32" t="n">
        <f aca="false">VLOOKUP(D102,IFERCPRICES,HLOOKUP($A$56,IFERCPRICES,2,FALSE()),FALSE())</f>
        <v>1.73</v>
      </c>
      <c r="E66" s="32" t="n">
        <f aca="false">VLOOKUP(E102,IFERCPRICES,HLOOKUP($A$56,IFERCPRICES,2,FALSE()),FALSE())</f>
        <v>2.05</v>
      </c>
      <c r="F66" s="32" t="n">
        <f aca="false">VLOOKUP(F102,IFERCPRICES,HLOOKUP($A$56,IFERCPRICES,2,FALSE()),FALSE())</f>
        <v>2.5</v>
      </c>
      <c r="G66" s="32" t="n">
        <f aca="false">VLOOKUP(G102,IFERCPRICES,HLOOKUP($A$56,IFERCPRICES,2,FALSE()),FALSE())</f>
        <v>2.35</v>
      </c>
      <c r="H66" s="32" t="n">
        <f aca="false">VLOOKUP(H102,IFERCPRICES,HLOOKUP($A$56,IFERCPRICES,2,FALSE()),FALSE())</f>
        <v>2.39</v>
      </c>
      <c r="I66" s="32" t="n">
        <f aca="false">VLOOKUP(I102,IFERCPRICES,HLOOKUP($A$56,IFERCPRICES,2,FALSE()),FALSE())</f>
        <v>2.78</v>
      </c>
      <c r="J66" s="32" t="n">
        <f aca="false">VLOOKUP(J102,IFERCPRICES,HLOOKUP($A$56,IFERCPRICES,2,FALSE()),FALSE())</f>
        <v>3.03</v>
      </c>
      <c r="K66" s="32" t="n">
        <f aca="false">VLOOKUP(K102,IFERCPRICES,HLOOKUP($A$56,IFERCPRICES,2,FALSE()),FALSE())</f>
        <v>2.69</v>
      </c>
      <c r="L66" s="32" t="n">
        <f aca="false">VLOOKUP(L102,IFERCPRICES,HLOOKUP($A$56,IFERCPRICES,2,FALSE()),FALSE())</f>
        <v>3.25</v>
      </c>
      <c r="M66" s="32" t="n">
        <f aca="false">VLOOKUP(M102,IFERCPRICES,HLOOKUP($A$56,IFERCPRICES,2,FALSE()),FALSE())</f>
        <v>2.26</v>
      </c>
      <c r="N66" s="32"/>
      <c r="O66" s="32"/>
      <c r="P66" s="32"/>
      <c r="Q66" s="32"/>
    </row>
    <row r="67" customFormat="false" ht="12.75" hidden="false" customHeight="false" outlineLevel="0" collapsed="false">
      <c r="A67" s="31" t="n">
        <v>2000</v>
      </c>
      <c r="B67" s="32" t="n">
        <f aca="false">VLOOKUP(B103,IFERCPRICES,HLOOKUP($A$56,IFERCPRICES,2,FALSE()),FALSE())</f>
        <v>2.49</v>
      </c>
      <c r="C67" s="32" t="n">
        <f aca="false">VLOOKUP(C103,IFERCPRICES,HLOOKUP($A$56,IFERCPRICES,2,FALSE()),FALSE())</f>
        <v>2.76</v>
      </c>
      <c r="D67" s="32" t="n">
        <f aca="false">VLOOKUP(D103,IFERCPRICES,HLOOKUP($A$56,IFERCPRICES,2,FALSE()),FALSE())</f>
        <v>2.73</v>
      </c>
      <c r="E67" s="32" t="n">
        <f aca="false">VLOOKUP(E103,IFERCPRICES,HLOOKUP($A$56,IFERCPRICES,2,FALSE()),FALSE())</f>
        <v>3.01</v>
      </c>
      <c r="F67" s="32" t="n">
        <f aca="false">VLOOKUP(F103,IFERCPRICES,HLOOKUP($A$56,IFERCPRICES,2,FALSE()),FALSE())</f>
        <v>3.25</v>
      </c>
      <c r="G67" s="32" t="n">
        <f aca="false">VLOOKUP(G103,IFERCPRICES,HLOOKUP($A$56,IFERCPRICES,2,FALSE()),FALSE())</f>
        <v>4.53</v>
      </c>
      <c r="H67" s="32" t="n">
        <f aca="false">VLOOKUP(H103,IFERCPRICES,HLOOKUP($A$56,IFERCPRICES,2,FALSE()),FALSE())</f>
        <v>4.52</v>
      </c>
      <c r="I67" s="32" t="n">
        <f aca="false">VLOOKUP(I103,IFERCPRICES,HLOOKUP($A$56,IFERCPRICES,2,FALSE()),FALSE())</f>
        <v>3.98</v>
      </c>
      <c r="J67" s="32" t="n">
        <f aca="false">VLOOKUP(J103,IFERCPRICES,HLOOKUP($A$56,IFERCPRICES,2,FALSE()),FALSE())</f>
        <v>4.81</v>
      </c>
      <c r="K67" s="32" t="n">
        <f aca="false">VLOOKUP(K103,IFERCPRICES,HLOOKUP($A$56,IFERCPRICES,2,FALSE()),FALSE())</f>
        <v>5.55</v>
      </c>
      <c r="L67" s="32" t="n">
        <f aca="false">VLOOKUP(L103,IFERCPRICES,HLOOKUP($A$56,IFERCPRICES,2,FALSE()),FALSE())</f>
        <v>4.74</v>
      </c>
      <c r="M67" s="32" t="n">
        <f aca="false">VLOOKUP(M103,IFERCPRICES,HLOOKUP($A$56,IFERCPRICES,2,FALSE()),FALSE())</f>
        <v>6.27</v>
      </c>
      <c r="N67" s="32"/>
      <c r="O67" s="32"/>
      <c r="P67" s="32"/>
      <c r="Q67" s="32"/>
    </row>
    <row r="68" customFormat="false" ht="12.75" hidden="false" customHeight="false" outlineLevel="0" collapsed="false">
      <c r="A68" s="31" t="n">
        <v>2001</v>
      </c>
      <c r="B68" s="32" t="n">
        <f aca="false">VLOOKUP(B104,IFERCPRICES,HLOOKUP($A$56,IFERCPRICES,2,FALSE()),FALSE())</f>
        <v>10.53</v>
      </c>
      <c r="C68" s="32" t="n">
        <f aca="false">VLOOKUP(C104,IFERCPRICES,HLOOKUP($A$56,IFERCPRICES,2,FALSE()),FALSE())</f>
        <v>6.44</v>
      </c>
      <c r="D68" s="32" t="n">
        <f aca="false">VLOOKUP(D104,IFERCPRICES,HLOOKUP($A$56,IFERCPRICES,2,FALSE()),FALSE())</f>
        <v>5.29</v>
      </c>
      <c r="E68" s="32" t="n">
        <f aca="false">VLOOKUP(E104,IFERCPRICES,HLOOKUP($A$56,IFERCPRICES,2,FALSE()),FALSE())</f>
        <v>5.62</v>
      </c>
      <c r="F68" s="32" t="n">
        <f aca="false">VLOOKUP(F104,IFERCPRICES,HLOOKUP($A$56,IFERCPRICES,2,FALSE()),FALSE())</f>
        <v>5.12</v>
      </c>
      <c r="G68" s="32" t="n">
        <f aca="false">VLOOKUP(G104,IFERCPRICES,HLOOKUP($A$56,IFERCPRICES,2,FALSE()),FALSE())</f>
        <v>3.93</v>
      </c>
      <c r="H68" s="32" t="n">
        <f aca="false">VLOOKUP(H104,IFERCPRICES,HLOOKUP($A$56,IFERCPRICES,2,FALSE()),FALSE())</f>
        <v>3.34</v>
      </c>
      <c r="I68" s="32" t="n">
        <f aca="false">VLOOKUP(I104,IFERCPRICES,HLOOKUP($A$56,IFERCPRICES,2,FALSE()),FALSE())</f>
        <v>3.35</v>
      </c>
      <c r="J68" s="32"/>
      <c r="K68" s="32"/>
      <c r="L68" s="32"/>
      <c r="M68" s="32"/>
      <c r="N68" s="32"/>
      <c r="O68" s="32"/>
      <c r="P68" s="32"/>
      <c r="Q68" s="32"/>
    </row>
    <row r="69" customFormat="false" ht="12.75" hidden="false" customHeight="false" outlineLevel="0" collapsed="false">
      <c r="A69" s="31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</row>
    <row r="70" customFormat="false" ht="12.75" hidden="false" customHeight="false" outlineLevel="0" collapsed="false">
      <c r="A70" s="33" t="s">
        <v>229</v>
      </c>
      <c r="B70" s="32" t="n">
        <f aca="false">MAX(B57:B65)</f>
        <v>4.3</v>
      </c>
      <c r="C70" s="32" t="n">
        <f aca="false">MAX(C57:C65)</f>
        <v>3.42</v>
      </c>
      <c r="D70" s="32" t="n">
        <f aca="false">MAX(D57:D65)</f>
        <v>4.56</v>
      </c>
      <c r="E70" s="32" t="n">
        <f aca="false">MAX(E57:E65)</f>
        <v>3.06</v>
      </c>
      <c r="F70" s="32" t="n">
        <f aca="false">MAX(F57:F65)</f>
        <v>2.93</v>
      </c>
      <c r="G70" s="32" t="n">
        <f aca="false">MAX(G57:G65)</f>
        <v>2.53</v>
      </c>
      <c r="H70" s="32" t="n">
        <f aca="false">MAX(H57:H65)</f>
        <v>2.81</v>
      </c>
      <c r="I70" s="32" t="n">
        <f aca="false">MAX(I57:I65)</f>
        <v>2.45</v>
      </c>
      <c r="J70" s="32" t="n">
        <f aca="false">MAX(J57:J65)</f>
        <v>2.69</v>
      </c>
      <c r="K70" s="32" t="n">
        <f aca="false">MAX(K57:K65)</f>
        <v>3.29</v>
      </c>
      <c r="L70" s="32" t="n">
        <f aca="false">MAX(L57:L65)</f>
        <v>3.52</v>
      </c>
      <c r="M70" s="32" t="n">
        <f aca="false">MAX(M57:M65)</f>
        <v>4.23</v>
      </c>
      <c r="N70" s="32"/>
      <c r="O70" s="32"/>
      <c r="P70" s="32"/>
      <c r="Q70" s="32"/>
    </row>
    <row r="71" customFormat="false" ht="12.75" hidden="false" customHeight="false" outlineLevel="0" collapsed="false">
      <c r="A71" s="33" t="s">
        <v>230</v>
      </c>
      <c r="B71" s="32" t="n">
        <f aca="false">MIN(B57:B65)</f>
        <v>1.88</v>
      </c>
      <c r="C71" s="32" t="n">
        <f aca="false">MIN(C57:C65)</f>
        <v>1.38</v>
      </c>
      <c r="D71" s="32" t="n">
        <f aca="false">MIN(D57:D65)</f>
        <v>1.45</v>
      </c>
      <c r="E71" s="32" t="n">
        <f aca="false">MIN(E57:E65)</f>
        <v>1.52</v>
      </c>
      <c r="F71" s="32" t="n">
        <f aca="false">MIN(F57:F65)</f>
        <v>1.54</v>
      </c>
      <c r="G71" s="32" t="n">
        <f aca="false">MIN(G57:G65)</f>
        <v>1.43</v>
      </c>
      <c r="H71" s="32" t="n">
        <f aca="false">MIN(H57:H65)</f>
        <v>1.28</v>
      </c>
      <c r="I71" s="32" t="n">
        <f aca="false">MIN(I57:I65)</f>
        <v>1.29</v>
      </c>
      <c r="J71" s="32" t="n">
        <f aca="false">MIN(J57:J65)</f>
        <v>1.5</v>
      </c>
      <c r="K71" s="32" t="n">
        <f aca="false">MIN(K57:K65)</f>
        <v>1.51</v>
      </c>
      <c r="L71" s="32" t="n">
        <f aca="false">MIN(L57:L65)</f>
        <v>1.84</v>
      </c>
      <c r="M71" s="32" t="n">
        <f aca="false">MIN(M57:M65)</f>
        <v>1.93</v>
      </c>
      <c r="N71" s="32"/>
      <c r="O71" s="32"/>
      <c r="P71" s="32"/>
      <c r="Q71" s="32"/>
    </row>
    <row r="72" customFormat="false" ht="12.75" hidden="false" customHeight="false" outlineLevel="0" collapsed="false">
      <c r="A72" s="34" t="s">
        <v>231</v>
      </c>
      <c r="B72" s="35" t="n">
        <f aca="false">AVERAGE(B55:B65)</f>
        <v>2.74</v>
      </c>
      <c r="C72" s="35" t="n">
        <f aca="false">AVERAGE(C55:C65)</f>
        <v>2.28125</v>
      </c>
      <c r="D72" s="35" t="n">
        <f aca="false">AVERAGE(D55:D65)</f>
        <v>2.31875</v>
      </c>
      <c r="E72" s="35" t="n">
        <f aca="false">AVERAGE(E55:E65)</f>
        <v>2.12125</v>
      </c>
      <c r="F72" s="35" t="n">
        <f aca="false">AVERAGE(F55:F65)</f>
        <v>2.185</v>
      </c>
      <c r="G72" s="35" t="n">
        <f aca="false">AVERAGE(G55:G65)</f>
        <v>2.08125</v>
      </c>
      <c r="H72" s="35" t="n">
        <f aca="false">AVERAGE(H55:H65)</f>
        <v>1.98444444444444</v>
      </c>
      <c r="I72" s="35" t="n">
        <f aca="false">AVERAGE(I55:I65)</f>
        <v>1.91111111111111</v>
      </c>
      <c r="J72" s="35" t="n">
        <f aca="false">AVERAGE(J55:J65)</f>
        <v>1.9675</v>
      </c>
      <c r="K72" s="35" t="n">
        <f aca="false">AVERAGE(K55:K65)</f>
        <v>2.15222222222222</v>
      </c>
      <c r="L72" s="35" t="n">
        <f aca="false">AVERAGE(L55:L65)</f>
        <v>2.43111111111111</v>
      </c>
      <c r="M72" s="35" t="n">
        <f aca="false">AVERAGE(M55:M65)</f>
        <v>2.67777777777778</v>
      </c>
      <c r="N72" s="35"/>
      <c r="O72" s="35"/>
      <c r="P72" s="35"/>
      <c r="Q72" s="35"/>
    </row>
    <row r="73" customFormat="false" ht="12.75" hidden="false" customHeight="false" outlineLevel="0" collapsed="false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</row>
    <row r="74" customFormat="false" ht="12.75" hidden="false" customHeight="false" outlineLevel="0" collapsed="false">
      <c r="A74" s="2" t="str">
        <f aca="false">pipe2</f>
        <v>NYMEX</v>
      </c>
      <c r="B74" s="30" t="s">
        <v>234</v>
      </c>
      <c r="C74" s="30" t="s">
        <v>265</v>
      </c>
      <c r="D74" s="30" t="s">
        <v>266</v>
      </c>
      <c r="E74" s="30" t="s">
        <v>235</v>
      </c>
      <c r="F74" s="30" t="s">
        <v>236</v>
      </c>
      <c r="G74" s="30" t="s">
        <v>237</v>
      </c>
      <c r="H74" s="30" t="s">
        <v>238</v>
      </c>
      <c r="I74" s="30" t="s">
        <v>239</v>
      </c>
      <c r="J74" s="30" t="s">
        <v>240</v>
      </c>
      <c r="K74" s="30" t="s">
        <v>241</v>
      </c>
      <c r="L74" s="30" t="s">
        <v>242</v>
      </c>
      <c r="M74" s="30" t="s">
        <v>243</v>
      </c>
      <c r="N74" s="30"/>
      <c r="O74" s="30"/>
      <c r="P74" s="30"/>
      <c r="Q74" s="30"/>
    </row>
    <row r="75" customFormat="false" ht="12.75" hidden="false" customHeight="false" outlineLevel="0" collapsed="false">
      <c r="A75" s="31" t="n">
        <v>1990</v>
      </c>
      <c r="B75" s="32" t="s">
        <v>233</v>
      </c>
      <c r="C75" s="32" t="s">
        <v>233</v>
      </c>
      <c r="D75" s="32" t="s">
        <v>233</v>
      </c>
      <c r="E75" s="32" t="s">
        <v>233</v>
      </c>
      <c r="F75" s="32" t="s">
        <v>233</v>
      </c>
      <c r="G75" s="32" t="s">
        <v>233</v>
      </c>
      <c r="H75" s="32" t="n">
        <f aca="false">VLOOKUP(H93,IFERCPRICES,HLOOKUP($A$74,IFERCPRICES,2,FALSE()),FALSE())</f>
        <v>1.51</v>
      </c>
      <c r="I75" s="32" t="n">
        <f aca="false">VLOOKUP(I93,IFERCPRICES,HLOOKUP($A$74,IFERCPRICES,2,FALSE()),FALSE())</f>
        <v>1.426</v>
      </c>
      <c r="J75" s="32" t="n">
        <f aca="false">VLOOKUP(J93,IFERCPRICES,HLOOKUP($A$74,IFERCPRICES,2,FALSE()),FALSE())</f>
        <v>1.428</v>
      </c>
      <c r="K75" s="32" t="n">
        <f aca="false">VLOOKUP(K93,IFERCPRICES,HLOOKUP($A$74,IFERCPRICES,2,FALSE()),FALSE())</f>
        <v>1.555</v>
      </c>
      <c r="L75" s="32" t="n">
        <f aca="false">VLOOKUP(L93,IFERCPRICES,HLOOKUP($A$74,IFERCPRICES,2,FALSE()),FALSE())</f>
        <v>1.97</v>
      </c>
      <c r="M75" s="32" t="n">
        <f aca="false">VLOOKUP(M93,IFERCPRICES,HLOOKUP($A$74,IFERCPRICES,2,FALSE()),FALSE())</f>
        <v>2.38</v>
      </c>
      <c r="N75" s="32"/>
      <c r="O75" s="32"/>
      <c r="P75" s="32"/>
      <c r="Q75" s="32"/>
    </row>
    <row r="76" customFormat="false" ht="12.75" hidden="false" customHeight="false" outlineLevel="0" collapsed="false">
      <c r="A76" s="31" t="n">
        <v>1991</v>
      </c>
      <c r="B76" s="32" t="n">
        <f aca="false">VLOOKUP(B94,IFERCPRICES,HLOOKUP($A$74,IFERCPRICES,2,FALSE()),FALSE())</f>
        <v>2.046</v>
      </c>
      <c r="C76" s="32" t="n">
        <f aca="false">VLOOKUP(C94,IFERCPRICES,HLOOKUP($A$74,IFERCPRICES,2,FALSE()),FALSE())</f>
        <v>1.538</v>
      </c>
      <c r="D76" s="32" t="n">
        <f aca="false">VLOOKUP(D94,IFERCPRICES,HLOOKUP($A$74,IFERCPRICES,2,FALSE()),FALSE())</f>
        <v>1.395</v>
      </c>
      <c r="E76" s="32" t="n">
        <f aca="false">VLOOKUP(E94,IFERCPRICES,HLOOKUP($A$74,IFERCPRICES,2,FALSE()),FALSE())</f>
        <v>1.391</v>
      </c>
      <c r="F76" s="32" t="n">
        <f aca="false">VLOOKUP(F94,IFERCPRICES,HLOOKUP($A$74,IFERCPRICES,2,FALSE()),FALSE())</f>
        <v>1.35</v>
      </c>
      <c r="G76" s="32" t="n">
        <f aca="false">VLOOKUP(G94,IFERCPRICES,HLOOKUP($A$74,IFERCPRICES,2,FALSE()),FALSE())</f>
        <v>1.336</v>
      </c>
      <c r="H76" s="32" t="n">
        <f aca="false">VLOOKUP(H94,IFERCPRICES,HLOOKUP($A$74,IFERCPRICES,2,FALSE()),FALSE())</f>
        <v>1.167</v>
      </c>
      <c r="I76" s="32" t="n">
        <f aca="false">VLOOKUP(I94,IFERCPRICES,HLOOKUP($A$74,IFERCPRICES,2,FALSE()),FALSE())</f>
        <v>1.195</v>
      </c>
      <c r="J76" s="32" t="n">
        <f aca="false">VLOOKUP(J94,IFERCPRICES,HLOOKUP($A$74,IFERCPRICES,2,FALSE()),FALSE())</f>
        <v>1.42</v>
      </c>
      <c r="K76" s="32" t="n">
        <f aca="false">VLOOKUP(K94,IFERCPRICES,HLOOKUP($A$74,IFERCPRICES,2,FALSE()),FALSE())</f>
        <v>1.8</v>
      </c>
      <c r="L76" s="32" t="n">
        <f aca="false">VLOOKUP(L94,IFERCPRICES,HLOOKUP($A$74,IFERCPRICES,2,FALSE()),FALSE())</f>
        <v>1.772</v>
      </c>
      <c r="M76" s="32" t="n">
        <f aca="false">VLOOKUP(M94,IFERCPRICES,HLOOKUP($A$74,IFERCPRICES,2,FALSE()),FALSE())</f>
        <v>1.987</v>
      </c>
      <c r="N76" s="32"/>
      <c r="O76" s="32"/>
      <c r="P76" s="32"/>
      <c r="Q76" s="32"/>
    </row>
    <row r="77" customFormat="false" ht="12.75" hidden="false" customHeight="false" outlineLevel="0" collapsed="false">
      <c r="A77" s="31" t="n">
        <v>1992</v>
      </c>
      <c r="B77" s="32" t="n">
        <f aca="false">VLOOKUP(B95,IFERCPRICES,HLOOKUP($A$74,IFERCPRICES,2,FALSE()),FALSE())</f>
        <v>1.695</v>
      </c>
      <c r="C77" s="32" t="n">
        <f aca="false">VLOOKUP(C95,IFERCPRICES,HLOOKUP($A$74,IFERCPRICES,2,FALSE()),FALSE())</f>
        <v>1.046</v>
      </c>
      <c r="D77" s="32" t="n">
        <f aca="false">VLOOKUP(D95,IFERCPRICES,HLOOKUP($A$74,IFERCPRICES,2,FALSE()),FALSE())</f>
        <v>1.249</v>
      </c>
      <c r="E77" s="32" t="n">
        <f aca="false">VLOOKUP(E95,IFERCPRICES,HLOOKUP($A$74,IFERCPRICES,2,FALSE()),FALSE())</f>
        <v>1.418</v>
      </c>
      <c r="F77" s="32" t="n">
        <f aca="false">VLOOKUP(F95,IFERCPRICES,HLOOKUP($A$74,IFERCPRICES,2,FALSE()),FALSE())</f>
        <v>1.596</v>
      </c>
      <c r="G77" s="32" t="n">
        <f aca="false">VLOOKUP(G95,IFERCPRICES,HLOOKUP($A$74,IFERCPRICES,2,FALSE()),FALSE())</f>
        <v>1.685</v>
      </c>
      <c r="H77" s="32" t="n">
        <f aca="false">VLOOKUP(H95,IFERCPRICES,HLOOKUP($A$74,IFERCPRICES,2,FALSE()),FALSE())</f>
        <v>1.517</v>
      </c>
      <c r="I77" s="32" t="n">
        <f aca="false">VLOOKUP(I95,IFERCPRICES,HLOOKUP($A$74,IFERCPRICES,2,FALSE()),FALSE())</f>
        <v>1.939</v>
      </c>
      <c r="J77" s="32" t="n">
        <f aca="false">VLOOKUP(J95,IFERCPRICES,HLOOKUP($A$74,IFERCPRICES,2,FALSE()),FALSE())</f>
        <v>1.987</v>
      </c>
      <c r="K77" s="32" t="n">
        <f aca="false">VLOOKUP(K95,IFERCPRICES,HLOOKUP($A$74,IFERCPRICES,2,FALSE()),FALSE())</f>
        <v>2.743</v>
      </c>
      <c r="L77" s="32" t="n">
        <f aca="false">VLOOKUP(L95,IFERCPRICES,HLOOKUP($A$74,IFERCPRICES,2,FALSE()),FALSE())</f>
        <v>2.499</v>
      </c>
      <c r="M77" s="32" t="n">
        <f aca="false">VLOOKUP(M95,IFERCPRICES,HLOOKUP($A$74,IFERCPRICES,2,FALSE()),FALSE())</f>
        <v>2.332</v>
      </c>
      <c r="N77" s="32"/>
      <c r="O77" s="32"/>
      <c r="P77" s="32"/>
      <c r="Q77" s="32"/>
    </row>
    <row r="78" customFormat="false" ht="12.75" hidden="false" customHeight="false" outlineLevel="0" collapsed="false">
      <c r="A78" s="31" t="n">
        <v>1993</v>
      </c>
      <c r="B78" s="32" t="n">
        <f aca="false">VLOOKUP(B96,IFERCPRICES,HLOOKUP($A$74,IFERCPRICES,2,FALSE()),FALSE())</f>
        <v>2.003</v>
      </c>
      <c r="C78" s="32" t="n">
        <f aca="false">VLOOKUP(C96,IFERCPRICES,HLOOKUP($A$74,IFERCPRICES,2,FALSE()),FALSE())</f>
        <v>1.634</v>
      </c>
      <c r="D78" s="32" t="n">
        <f aca="false">VLOOKUP(D96,IFERCPRICES,HLOOKUP($A$74,IFERCPRICES,2,FALSE()),FALSE())</f>
        <v>1.906</v>
      </c>
      <c r="E78" s="32" t="n">
        <f aca="false">VLOOKUP(E96,IFERCPRICES,HLOOKUP($A$74,IFERCPRICES,2,FALSE()),FALSE())</f>
        <v>2.224</v>
      </c>
      <c r="F78" s="32" t="n">
        <f aca="false">VLOOKUP(F96,IFERCPRICES,HLOOKUP($A$74,IFERCPRICES,2,FALSE()),FALSE())</f>
        <v>2.758</v>
      </c>
      <c r="G78" s="32" t="n">
        <f aca="false">VLOOKUP(G96,IFERCPRICES,HLOOKUP($A$74,IFERCPRICES,2,FALSE()),FALSE())</f>
        <v>2.119</v>
      </c>
      <c r="H78" s="32" t="n">
        <f aca="false">VLOOKUP(H96,IFERCPRICES,HLOOKUP($A$74,IFERCPRICES,2,FALSE()),FALSE())</f>
        <v>1.918</v>
      </c>
      <c r="I78" s="32" t="n">
        <f aca="false">VLOOKUP(I96,IFERCPRICES,HLOOKUP($A$74,IFERCPRICES,2,FALSE()),FALSE())</f>
        <v>2.121</v>
      </c>
      <c r="J78" s="32" t="n">
        <f aca="false">VLOOKUP(J96,IFERCPRICES,HLOOKUP($A$74,IFERCPRICES,2,FALSE()),FALSE())</f>
        <v>2.401</v>
      </c>
      <c r="K78" s="32" t="n">
        <f aca="false">VLOOKUP(K96,IFERCPRICES,HLOOKUP($A$74,IFERCPRICES,2,FALSE()),FALSE())</f>
        <v>2.066</v>
      </c>
      <c r="L78" s="32" t="n">
        <f aca="false">VLOOKUP(L96,IFERCPRICES,HLOOKUP($A$74,IFERCPRICES,2,FALSE()),FALSE())</f>
        <v>2.155</v>
      </c>
      <c r="M78" s="32" t="n">
        <f aca="false">VLOOKUP(M96,IFERCPRICES,HLOOKUP($A$74,IFERCPRICES,2,FALSE()),FALSE())</f>
        <v>2.385</v>
      </c>
      <c r="N78" s="32"/>
      <c r="O78" s="32"/>
      <c r="P78" s="32"/>
      <c r="Q78" s="32"/>
    </row>
    <row r="79" customFormat="false" ht="12.75" hidden="false" customHeight="false" outlineLevel="0" collapsed="false">
      <c r="A79" s="31" t="n">
        <v>1994</v>
      </c>
      <c r="B79" s="32" t="n">
        <f aca="false">VLOOKUP(B97,IFERCPRICES,HLOOKUP($A$74,IFERCPRICES,2,FALSE()),FALSE())</f>
        <v>2.022</v>
      </c>
      <c r="C79" s="32" t="n">
        <f aca="false">VLOOKUP(C97,IFERCPRICES,HLOOKUP($A$74,IFERCPRICES,2,FALSE()),FALSE())</f>
        <v>2.47</v>
      </c>
      <c r="D79" s="32" t="n">
        <f aca="false">VLOOKUP(D97,IFERCPRICES,HLOOKUP($A$74,IFERCPRICES,2,FALSE()),FALSE())</f>
        <v>2.418</v>
      </c>
      <c r="E79" s="32" t="n">
        <f aca="false">VLOOKUP(E97,IFERCPRICES,HLOOKUP($A$74,IFERCPRICES,2,FALSE()),FALSE())</f>
        <v>1.981</v>
      </c>
      <c r="F79" s="32" t="n">
        <f aca="false">VLOOKUP(F97,IFERCPRICES,HLOOKUP($A$74,IFERCPRICES,2,FALSE()),FALSE())</f>
        <v>2.076</v>
      </c>
      <c r="G79" s="32" t="n">
        <f aca="false">VLOOKUP(G97,IFERCPRICES,HLOOKUP($A$74,IFERCPRICES,2,FALSE()),FALSE())</f>
        <v>1.851</v>
      </c>
      <c r="H79" s="32" t="n">
        <f aca="false">VLOOKUP(H97,IFERCPRICES,HLOOKUP($A$74,IFERCPRICES,2,FALSE()),FALSE())</f>
        <v>1.966</v>
      </c>
      <c r="I79" s="32" t="n">
        <f aca="false">VLOOKUP(I97,IFERCPRICES,HLOOKUP($A$74,IFERCPRICES,2,FALSE()),FALSE())</f>
        <v>1.789</v>
      </c>
      <c r="J79" s="32" t="n">
        <f aca="false">VLOOKUP(J97,IFERCPRICES,HLOOKUP($A$74,IFERCPRICES,2,FALSE()),FALSE())</f>
        <v>1.484</v>
      </c>
      <c r="K79" s="32" t="n">
        <f aca="false">VLOOKUP(K97,IFERCPRICES,HLOOKUP($A$74,IFERCPRICES,2,FALSE()),FALSE())</f>
        <v>1.406</v>
      </c>
      <c r="L79" s="32" t="n">
        <f aca="false">VLOOKUP(L97,IFERCPRICES,HLOOKUP($A$74,IFERCPRICES,2,FALSE()),FALSE())</f>
        <v>1.683</v>
      </c>
      <c r="M79" s="32" t="n">
        <f aca="false">VLOOKUP(M97,IFERCPRICES,HLOOKUP($A$74,IFERCPRICES,2,FALSE()),FALSE())</f>
        <v>1.661</v>
      </c>
      <c r="N79" s="32"/>
      <c r="O79" s="32"/>
      <c r="P79" s="32"/>
      <c r="Q79" s="32"/>
    </row>
    <row r="80" customFormat="false" ht="12.75" hidden="false" customHeight="false" outlineLevel="0" collapsed="false">
      <c r="A80" s="31" t="n">
        <v>1995</v>
      </c>
      <c r="B80" s="32" t="n">
        <f aca="false">VLOOKUP(B98,IFERCPRICES,HLOOKUP($A$74,IFERCPRICES,2,FALSE()),FALSE())</f>
        <v>1.639</v>
      </c>
      <c r="C80" s="32" t="n">
        <f aca="false">VLOOKUP(C98,IFERCPRICES,HLOOKUP($A$74,IFERCPRICES,2,FALSE()),FALSE())</f>
        <v>1.416</v>
      </c>
      <c r="D80" s="32" t="n">
        <f aca="false">VLOOKUP(D98,IFERCPRICES,HLOOKUP($A$74,IFERCPRICES,2,FALSE()),FALSE())</f>
        <v>1.428</v>
      </c>
      <c r="E80" s="32" t="n">
        <f aca="false">VLOOKUP(E98,IFERCPRICES,HLOOKUP($A$74,IFERCPRICES,2,FALSE()),FALSE())</f>
        <v>1.566</v>
      </c>
      <c r="F80" s="32" t="n">
        <f aca="false">VLOOKUP(F98,IFERCPRICES,HLOOKUP($A$74,IFERCPRICES,2,FALSE()),FALSE())</f>
        <v>1.672</v>
      </c>
      <c r="G80" s="32" t="n">
        <f aca="false">VLOOKUP(G98,IFERCPRICES,HLOOKUP($A$74,IFERCPRICES,2,FALSE()),FALSE())</f>
        <v>1.757</v>
      </c>
      <c r="H80" s="32" t="n">
        <f aca="false">VLOOKUP(H98,IFERCPRICES,HLOOKUP($A$74,IFERCPRICES,2,FALSE()),FALSE())</f>
        <v>1.532</v>
      </c>
      <c r="I80" s="32" t="n">
        <f aca="false">VLOOKUP(I98,IFERCPRICES,HLOOKUP($A$74,IFERCPRICES,2,FALSE()),FALSE())</f>
        <v>1.385</v>
      </c>
      <c r="J80" s="32" t="n">
        <f aca="false">VLOOKUP(J98,IFERCPRICES,HLOOKUP($A$74,IFERCPRICES,2,FALSE()),FALSE())</f>
        <v>1.575</v>
      </c>
      <c r="K80" s="32" t="n">
        <f aca="false">VLOOKUP(K98,IFERCPRICES,HLOOKUP($A$74,IFERCPRICES,2,FALSE()),FALSE())</f>
        <v>1.644</v>
      </c>
      <c r="L80" s="32" t="n">
        <f aca="false">VLOOKUP(L98,IFERCPRICES,HLOOKUP($A$74,IFERCPRICES,2,FALSE()),FALSE())</f>
        <v>1.772</v>
      </c>
      <c r="M80" s="32" t="n">
        <f aca="false">VLOOKUP(M98,IFERCPRICES,HLOOKUP($A$74,IFERCPRICES,2,FALSE()),FALSE())</f>
        <v>2.241</v>
      </c>
      <c r="N80" s="32"/>
      <c r="O80" s="32"/>
      <c r="P80" s="32"/>
      <c r="Q80" s="32"/>
    </row>
    <row r="81" customFormat="false" ht="12.75" hidden="false" customHeight="false" outlineLevel="0" collapsed="false">
      <c r="A81" s="31" t="n">
        <v>1996</v>
      </c>
      <c r="B81" s="32" t="n">
        <f aca="false">VLOOKUP(B99,IFERCPRICES,HLOOKUP($A$74,IFERCPRICES,2,FALSE()),FALSE())</f>
        <v>3.448</v>
      </c>
      <c r="C81" s="32" t="n">
        <f aca="false">VLOOKUP(C99,IFERCPRICES,HLOOKUP($A$74,IFERCPRICES,2,FALSE()),FALSE())</f>
        <v>2.34</v>
      </c>
      <c r="D81" s="32" t="n">
        <f aca="false">VLOOKUP(D99,IFERCPRICES,HLOOKUP($A$74,IFERCPRICES,2,FALSE()),FALSE())</f>
        <v>2.746</v>
      </c>
      <c r="E81" s="32" t="n">
        <f aca="false">VLOOKUP(E99,IFERCPRICES,HLOOKUP($A$74,IFERCPRICES,2,FALSE()),FALSE())</f>
        <v>2.779</v>
      </c>
      <c r="F81" s="32" t="n">
        <f aca="false">VLOOKUP(F99,IFERCPRICES,HLOOKUP($A$74,IFERCPRICES,2,FALSE()),FALSE())</f>
        <v>2.214</v>
      </c>
      <c r="G81" s="32" t="n">
        <f aca="false">VLOOKUP(G99,IFERCPRICES,HLOOKUP($A$74,IFERCPRICES,2,FALSE()),FALSE())</f>
        <v>2.361</v>
      </c>
      <c r="H81" s="32" t="n">
        <f aca="false">VLOOKUP(H99,IFERCPRICES,HLOOKUP($A$74,IFERCPRICES,2,FALSE()),FALSE())</f>
        <v>2.646</v>
      </c>
      <c r="I81" s="32" t="n">
        <f aca="false">VLOOKUP(I99,IFERCPRICES,HLOOKUP($A$74,IFERCPRICES,2,FALSE()),FALSE())</f>
        <v>2.322</v>
      </c>
      <c r="J81" s="32" t="n">
        <f aca="false">VLOOKUP(J99,IFERCPRICES,HLOOKUP($A$74,IFERCPRICES,2,FALSE()),FALSE())</f>
        <v>1.853</v>
      </c>
      <c r="K81" s="32" t="n">
        <f aca="false">VLOOKUP(K99,IFERCPRICES,HLOOKUP($A$74,IFERCPRICES,2,FALSE()),FALSE())</f>
        <v>1.828</v>
      </c>
      <c r="L81" s="32" t="n">
        <f aca="false">VLOOKUP(L99,IFERCPRICES,HLOOKUP($A$74,IFERCPRICES,2,FALSE()),FALSE())</f>
        <v>2.652</v>
      </c>
      <c r="M81" s="32" t="n">
        <f aca="false">VLOOKUP(M99,IFERCPRICES,HLOOKUP($A$74,IFERCPRICES,2,FALSE()),FALSE())</f>
        <v>3.901</v>
      </c>
      <c r="N81" s="32"/>
      <c r="O81" s="32"/>
      <c r="P81" s="32"/>
      <c r="Q81" s="32"/>
    </row>
    <row r="82" customFormat="false" ht="12.75" hidden="false" customHeight="false" outlineLevel="0" collapsed="false">
      <c r="A82" s="31" t="n">
        <v>1997</v>
      </c>
      <c r="B82" s="32" t="n">
        <f aca="false">VLOOKUP(B100,IFERCPRICES,HLOOKUP($A$74,IFERCPRICES,2,FALSE()),FALSE())</f>
        <v>3.998</v>
      </c>
      <c r="C82" s="32" t="n">
        <f aca="false">VLOOKUP(C100,IFERCPRICES,HLOOKUP($A$74,IFERCPRICES,2,FALSE()),FALSE())</f>
        <v>2.824</v>
      </c>
      <c r="D82" s="32" t="n">
        <f aca="false">VLOOKUP(D100,IFERCPRICES,HLOOKUP($A$74,IFERCPRICES,2,FALSE()),FALSE())</f>
        <v>1.78</v>
      </c>
      <c r="E82" s="32" t="n">
        <f aca="false">VLOOKUP(E100,IFERCPRICES,HLOOKUP($A$74,IFERCPRICES,2,FALSE()),FALSE())</f>
        <v>1.807</v>
      </c>
      <c r="F82" s="32" t="n">
        <f aca="false">VLOOKUP(F100,IFERCPRICES,HLOOKUP($A$74,IFERCPRICES,2,FALSE()),FALSE())</f>
        <v>2.122</v>
      </c>
      <c r="G82" s="32" t="n">
        <f aca="false">VLOOKUP(G100,IFERCPRICES,HLOOKUP($A$74,IFERCPRICES,2,FALSE()),FALSE())</f>
        <v>2.346</v>
      </c>
      <c r="H82" s="32" t="n">
        <f aca="false">VLOOKUP(H100,IFERCPRICES,HLOOKUP($A$74,IFERCPRICES,2,FALSE()),FALSE())</f>
        <v>2.145</v>
      </c>
      <c r="I82" s="32" t="n">
        <f aca="false">VLOOKUP(I100,IFERCPRICES,HLOOKUP($A$74,IFERCPRICES,2,FALSE()),FALSE())</f>
        <v>2.161</v>
      </c>
      <c r="J82" s="32" t="n">
        <f aca="false">VLOOKUP(J100,IFERCPRICES,HLOOKUP($A$74,IFERCPRICES,2,FALSE()),FALSE())</f>
        <v>2.515</v>
      </c>
      <c r="K82" s="32" t="n">
        <f aca="false">VLOOKUP(K100,IFERCPRICES,HLOOKUP($A$74,IFERCPRICES,2,FALSE()),FALSE())</f>
        <v>3.346</v>
      </c>
      <c r="L82" s="32" t="n">
        <f aca="false">VLOOKUP(L100,IFERCPRICES,HLOOKUP($A$74,IFERCPRICES,2,FALSE()),FALSE())</f>
        <v>3.266</v>
      </c>
      <c r="M82" s="32" t="n">
        <f aca="false">VLOOKUP(M100,IFERCPRICES,HLOOKUP($A$74,IFERCPRICES,2,FALSE()),FALSE())</f>
        <v>2.577</v>
      </c>
      <c r="N82" s="32"/>
      <c r="O82" s="32"/>
      <c r="P82" s="32"/>
      <c r="Q82" s="32"/>
    </row>
    <row r="83" customFormat="false" ht="12.75" hidden="false" customHeight="false" outlineLevel="0" collapsed="false">
      <c r="A83" s="31" t="n">
        <v>1998</v>
      </c>
      <c r="B83" s="32" t="n">
        <f aca="false">VLOOKUP(B101,IFERCPRICES,HLOOKUP($A$74,IFERCPRICES,2,FALSE()),FALSE())</f>
        <v>2.309</v>
      </c>
      <c r="C83" s="32" t="n">
        <f aca="false">VLOOKUP(C101,IFERCPRICES,HLOOKUP($A$74,IFERCPRICES,2,FALSE()),FALSE())</f>
        <v>2.001</v>
      </c>
      <c r="D83" s="32" t="n">
        <f aca="false">VLOOKUP(D101,IFERCPRICES,HLOOKUP($A$74,IFERCPRICES,2,FALSE()),FALSE())</f>
        <v>2.286</v>
      </c>
      <c r="E83" s="32" t="n">
        <f aca="false">VLOOKUP(E101,IFERCPRICES,HLOOKUP($A$74,IFERCPRICES,2,FALSE()),FALSE())</f>
        <v>2.3</v>
      </c>
      <c r="F83" s="32" t="n">
        <f aca="false">VLOOKUP(F101,IFERCPRICES,HLOOKUP($A$74,IFERCPRICES,2,FALSE()),FALSE())</f>
        <v>2.262</v>
      </c>
      <c r="G83" s="32" t="n">
        <f aca="false">VLOOKUP(G101,IFERCPRICES,HLOOKUP($A$74,IFERCPRICES,2,FALSE()),FALSE())</f>
        <v>2.017</v>
      </c>
      <c r="H83" s="32" t="n">
        <f aca="false">VLOOKUP(H101,IFERCPRICES,HLOOKUP($A$74,IFERCPRICES,2,FALSE()),FALSE())</f>
        <v>2.358</v>
      </c>
      <c r="I83" s="32" t="n">
        <f aca="false">VLOOKUP(I101,IFERCPRICES,HLOOKUP($A$74,IFERCPRICES,2,FALSE()),FALSE())</f>
        <v>1.932</v>
      </c>
      <c r="J83" s="32" t="n">
        <f aca="false">VLOOKUP(J101,IFERCPRICES,HLOOKUP($A$74,IFERCPRICES,2,FALSE()),FALSE())</f>
        <v>1.672</v>
      </c>
      <c r="K83" s="32" t="n">
        <f aca="false">VLOOKUP(K101,IFERCPRICES,HLOOKUP($A$74,IFERCPRICES,2,FALSE()),FALSE())</f>
        <v>2.031</v>
      </c>
      <c r="L83" s="32" t="n">
        <f aca="false">VLOOKUP(L101,IFERCPRICES,HLOOKUP($A$74,IFERCPRICES,2,FALSE()),FALSE())</f>
        <v>1.972</v>
      </c>
      <c r="M83" s="32" t="n">
        <f aca="false">VLOOKUP(M101,IFERCPRICES,HLOOKUP($A$74,IFERCPRICES,2,FALSE()),FALSE())</f>
        <v>2.149</v>
      </c>
      <c r="N83" s="32"/>
      <c r="O83" s="32"/>
      <c r="P83" s="32"/>
      <c r="Q83" s="32"/>
    </row>
    <row r="84" customFormat="false" ht="12.75" hidden="false" customHeight="false" outlineLevel="0" collapsed="false">
      <c r="A84" s="31" t="n">
        <v>1999</v>
      </c>
      <c r="B84" s="32" t="n">
        <f aca="false">VLOOKUP(B102,IFERCPRICES,HLOOKUP($A$74,IFERCPRICES,2,FALSE()),FALSE())</f>
        <v>1.765</v>
      </c>
      <c r="C84" s="32" t="n">
        <f aca="false">VLOOKUP(C102,IFERCPRICES,HLOOKUP($A$74,IFERCPRICES,2,FALSE()),FALSE())</f>
        <v>1.81</v>
      </c>
      <c r="D84" s="32" t="n">
        <f aca="false">VLOOKUP(D102,IFERCPRICES,HLOOKUP($A$74,IFERCPRICES,2,FALSE()),FALSE())</f>
        <v>1.666</v>
      </c>
      <c r="E84" s="32" t="n">
        <f aca="false">VLOOKUP(E102,IFERCPRICES,HLOOKUP($A$74,IFERCPRICES,2,FALSE()),FALSE())</f>
        <v>1.852</v>
      </c>
      <c r="F84" s="32" t="n">
        <f aca="false">VLOOKUP(F102,IFERCPRICES,HLOOKUP($A$74,IFERCPRICES,2,FALSE()),FALSE())</f>
        <v>2.348</v>
      </c>
      <c r="G84" s="32" t="n">
        <f aca="false">VLOOKUP(G102,IFERCPRICES,HLOOKUP($A$74,IFERCPRICES,2,FALSE()),FALSE())</f>
        <v>2.226</v>
      </c>
      <c r="H84" s="32" t="n">
        <f aca="false">VLOOKUP(H102,IFERCPRICES,HLOOKUP($A$74,IFERCPRICES,2,FALSE()),FALSE())</f>
        <v>2.262</v>
      </c>
      <c r="I84" s="32" t="n">
        <f aca="false">VLOOKUP(I102,IFERCPRICES,HLOOKUP($A$74,IFERCPRICES,2,FALSE()),FALSE())</f>
        <v>2.601</v>
      </c>
      <c r="J84" s="32" t="n">
        <f aca="false">VLOOKUP(J102,IFERCPRICES,HLOOKUP($A$74,IFERCPRICES,2,FALSE()),FALSE())</f>
        <v>2.912</v>
      </c>
      <c r="K84" s="32" t="n">
        <f aca="false">VLOOKUP(K102,IFERCPRICES,HLOOKUP($A$74,IFERCPRICES,2,FALSE()),FALSE())</f>
        <v>2.56</v>
      </c>
      <c r="L84" s="32" t="n">
        <f aca="false">VLOOKUP(L102,IFERCPRICES,HLOOKUP($A$74,IFERCPRICES,2,FALSE()),FALSE())</f>
        <v>3.092</v>
      </c>
      <c r="M84" s="32" t="n">
        <f aca="false">VLOOKUP(M102,IFERCPRICES,HLOOKUP($A$74,IFERCPRICES,2,FALSE()),FALSE())</f>
        <v>2.12</v>
      </c>
      <c r="N84" s="32"/>
      <c r="O84" s="32"/>
      <c r="P84" s="32"/>
      <c r="Q84" s="32"/>
    </row>
    <row r="85" customFormat="false" ht="12.75" hidden="false" customHeight="false" outlineLevel="0" collapsed="false">
      <c r="A85" s="31" t="n">
        <v>2000</v>
      </c>
      <c r="B85" s="32" t="n">
        <f aca="false">VLOOKUP(B103,IFERCPRICES,HLOOKUP($A$74,IFERCPRICES,2,FALSE()),FALSE())</f>
        <v>2.344</v>
      </c>
      <c r="C85" s="32" t="n">
        <f aca="false">VLOOKUP(C103,IFERCPRICES,HLOOKUP($A$74,IFERCPRICES,2,FALSE()),FALSE())</f>
        <v>2.61</v>
      </c>
      <c r="D85" s="32" t="n">
        <f aca="false">VLOOKUP(D103,IFERCPRICES,HLOOKUP($A$74,IFERCPRICES,2,FALSE()),FALSE())</f>
        <v>2.603</v>
      </c>
      <c r="E85" s="32" t="n">
        <f aca="false">VLOOKUP(E103,IFERCPRICES,HLOOKUP($A$74,IFERCPRICES,2,FALSE()),FALSE())</f>
        <v>2.9</v>
      </c>
      <c r="F85" s="32" t="n">
        <f aca="false">VLOOKUP(F103,IFERCPRICES,HLOOKUP($A$74,IFERCPRICES,2,FALSE()),FALSE())</f>
        <v>3.089</v>
      </c>
      <c r="G85" s="32" t="n">
        <f aca="false">VLOOKUP(G103,IFERCPRICES,HLOOKUP($A$74,IFERCPRICES,2,FALSE()),FALSE())</f>
        <v>4.406</v>
      </c>
      <c r="H85" s="32" t="n">
        <f aca="false">VLOOKUP(H103,IFERCPRICES,HLOOKUP($A$74,IFERCPRICES,2,FALSE()),FALSE())</f>
        <v>4.369</v>
      </c>
      <c r="I85" s="32" t="n">
        <f aca="false">VLOOKUP(I103,IFERCPRICES,HLOOKUP($A$74,IFERCPRICES,2,FALSE()),FALSE())</f>
        <v>3.82</v>
      </c>
      <c r="J85" s="32" t="n">
        <f aca="false">VLOOKUP(J103,IFERCPRICES,HLOOKUP($A$74,IFERCPRICES,2,FALSE()),FALSE())</f>
        <v>4.618</v>
      </c>
      <c r="K85" s="32" t="n">
        <f aca="false">VLOOKUP(K103,IFERCPRICES,HLOOKUP($A$74,IFERCPRICES,2,FALSE()),FALSE())</f>
        <v>5.312</v>
      </c>
      <c r="L85" s="32" t="n">
        <f aca="false">VLOOKUP(L103,IFERCPRICES,HLOOKUP($A$74,IFERCPRICES,2,FALSE()),FALSE())</f>
        <v>4.541</v>
      </c>
      <c r="M85" s="32" t="n">
        <f aca="false">VLOOKUP(M103,IFERCPRICES,HLOOKUP($A$74,IFERCPRICES,2,FALSE()),FALSE())</f>
        <v>6.016</v>
      </c>
      <c r="N85" s="32"/>
      <c r="O85" s="32"/>
      <c r="P85" s="32"/>
      <c r="Q85" s="32"/>
    </row>
    <row r="86" customFormat="false" ht="12.75" hidden="false" customHeight="false" outlineLevel="0" collapsed="false">
      <c r="A86" s="31" t="n">
        <v>2001</v>
      </c>
      <c r="B86" s="32" t="n">
        <f aca="false">VLOOKUP(B104,IFERCPRICES,HLOOKUP($A$74,IFERCPRICES,2,FALSE()),FALSE())</f>
        <v>9.98</v>
      </c>
      <c r="C86" s="32" t="n">
        <f aca="false">VLOOKUP(C104,IFERCPRICES,HLOOKUP($A$74,IFERCPRICES,2,FALSE()),FALSE())</f>
        <v>6.293</v>
      </c>
      <c r="D86" s="32" t="n">
        <f aca="false">VLOOKUP(D104,IFERCPRICES,HLOOKUP($A$74,IFERCPRICES,2,FALSE()),FALSE())</f>
        <v>4.998</v>
      </c>
      <c r="E86" s="32" t="n">
        <f aca="false">VLOOKUP(E104,IFERCPRICES,HLOOKUP($A$74,IFERCPRICES,2,FALSE()),FALSE())</f>
        <v>5.384</v>
      </c>
      <c r="F86" s="32" t="n">
        <f aca="false">VLOOKUP(F104,IFERCPRICES,HLOOKUP($A$74,IFERCPRICES,2,FALSE()),FALSE())</f>
        <v>4.891</v>
      </c>
      <c r="G86" s="32" t="n">
        <f aca="false">VLOOKUP(G104,IFERCPRICES,HLOOKUP($A$74,IFERCPRICES,2,FALSE()),FALSE())</f>
        <v>3.738</v>
      </c>
      <c r="H86" s="32" t="n">
        <f aca="false">VLOOKUP(H104,IFERCPRICES,HLOOKUP($A$74,IFERCPRICES,2,FALSE()),FALSE())</f>
        <v>3.182</v>
      </c>
      <c r="I86" s="32" t="n">
        <f aca="false">VLOOKUP(I104,IFERCPRICES,HLOOKUP($A$74,IFERCPRICES,2,FALSE()),FALSE())</f>
        <v>3.167</v>
      </c>
      <c r="J86" s="32"/>
      <c r="K86" s="32"/>
      <c r="L86" s="32"/>
      <c r="M86" s="32"/>
      <c r="N86" s="32"/>
      <c r="O86" s="32"/>
      <c r="P86" s="32"/>
      <c r="Q86" s="32"/>
    </row>
    <row r="87" customFormat="false" ht="12.75" hidden="false" customHeight="false" outlineLevel="0" collapsed="false">
      <c r="A87" s="31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</row>
    <row r="88" customFormat="false" ht="12.75" hidden="false" customHeight="false" outlineLevel="0" collapsed="false">
      <c r="A88" s="33" t="s">
        <v>229</v>
      </c>
      <c r="B88" s="32" t="n">
        <f aca="false">MAX(B75:B83)</f>
        <v>3.998</v>
      </c>
      <c r="C88" s="32" t="n">
        <f aca="false">MAX(C75:C83)</f>
        <v>2.824</v>
      </c>
      <c r="D88" s="32" t="n">
        <f aca="false">MAX(D75:D83)</f>
        <v>2.746</v>
      </c>
      <c r="E88" s="32" t="n">
        <f aca="false">MAX(E75:E83)</f>
        <v>2.779</v>
      </c>
      <c r="F88" s="32" t="n">
        <f aca="false">MAX(F75:F83)</f>
        <v>2.758</v>
      </c>
      <c r="G88" s="32" t="n">
        <f aca="false">MAX(G75:G83)</f>
        <v>2.361</v>
      </c>
      <c r="H88" s="32" t="n">
        <f aca="false">MAX(H75:H83)</f>
        <v>2.646</v>
      </c>
      <c r="I88" s="32" t="n">
        <f aca="false">MAX(I75:I83)</f>
        <v>2.322</v>
      </c>
      <c r="J88" s="32" t="n">
        <f aca="false">MAX(J75:J83)</f>
        <v>2.515</v>
      </c>
      <c r="K88" s="32" t="n">
        <f aca="false">MAX(K75:K83)</f>
        <v>3.346</v>
      </c>
      <c r="L88" s="32" t="n">
        <f aca="false">MAX(L75:L83)</f>
        <v>3.266</v>
      </c>
      <c r="M88" s="32" t="n">
        <f aca="false">MAX(M75:M83)</f>
        <v>3.901</v>
      </c>
      <c r="N88" s="32"/>
      <c r="O88" s="32"/>
      <c r="P88" s="32"/>
      <c r="Q88" s="32"/>
    </row>
    <row r="89" customFormat="false" ht="12.75" hidden="false" customHeight="false" outlineLevel="0" collapsed="false">
      <c r="A89" s="33" t="s">
        <v>230</v>
      </c>
      <c r="B89" s="32" t="n">
        <f aca="false">MIN(B75:B83)</f>
        <v>1.639</v>
      </c>
      <c r="C89" s="32" t="n">
        <f aca="false">MIN(C75:C83)</f>
        <v>1.046</v>
      </c>
      <c r="D89" s="32" t="n">
        <f aca="false">MIN(D75:D83)</f>
        <v>1.249</v>
      </c>
      <c r="E89" s="32" t="n">
        <f aca="false">MIN(E75:E83)</f>
        <v>1.391</v>
      </c>
      <c r="F89" s="32" t="n">
        <f aca="false">MIN(F75:F83)</f>
        <v>1.35</v>
      </c>
      <c r="G89" s="32" t="n">
        <f aca="false">MIN(G75:G83)</f>
        <v>1.336</v>
      </c>
      <c r="H89" s="32" t="n">
        <f aca="false">MIN(H75:H83)</f>
        <v>1.167</v>
      </c>
      <c r="I89" s="32" t="n">
        <f aca="false">MIN(I75:I83)</f>
        <v>1.195</v>
      </c>
      <c r="J89" s="32" t="n">
        <f aca="false">MIN(J75:J83)</f>
        <v>1.42</v>
      </c>
      <c r="K89" s="32" t="n">
        <f aca="false">MIN(K75:K83)</f>
        <v>1.406</v>
      </c>
      <c r="L89" s="32" t="n">
        <f aca="false">MIN(L75:L83)</f>
        <v>1.683</v>
      </c>
      <c r="M89" s="32" t="n">
        <f aca="false">MIN(M75:M83)</f>
        <v>1.661</v>
      </c>
      <c r="N89" s="32"/>
      <c r="O89" s="32"/>
      <c r="P89" s="32"/>
      <c r="Q89" s="32"/>
    </row>
    <row r="90" customFormat="false" ht="12.75" hidden="false" customHeight="false" outlineLevel="0" collapsed="false">
      <c r="A90" s="34" t="s">
        <v>231</v>
      </c>
      <c r="B90" s="35" t="n">
        <f aca="false">AVERAGE(B73:B83)</f>
        <v>2.395</v>
      </c>
      <c r="C90" s="35" t="n">
        <f aca="false">AVERAGE(C73:C83)</f>
        <v>1.908625</v>
      </c>
      <c r="D90" s="35" t="n">
        <f aca="false">AVERAGE(D73:D83)</f>
        <v>1.901</v>
      </c>
      <c r="E90" s="35" t="n">
        <f aca="false">AVERAGE(E73:E83)</f>
        <v>1.93325</v>
      </c>
      <c r="F90" s="35" t="n">
        <f aca="false">AVERAGE(F73:F83)</f>
        <v>2.00625</v>
      </c>
      <c r="G90" s="35" t="n">
        <f aca="false">AVERAGE(G73:G83)</f>
        <v>1.934</v>
      </c>
      <c r="H90" s="35" t="n">
        <f aca="false">AVERAGE(H73:H83)</f>
        <v>1.86211111111111</v>
      </c>
      <c r="I90" s="35" t="n">
        <f aca="false">AVERAGE(I73:I83)</f>
        <v>1.80777777777778</v>
      </c>
      <c r="J90" s="35" t="n">
        <f aca="false">AVERAGE(J73:J83)</f>
        <v>1.815</v>
      </c>
      <c r="K90" s="35" t="n">
        <f aca="false">AVERAGE(K73:K83)</f>
        <v>2.04655555555556</v>
      </c>
      <c r="L90" s="35" t="n">
        <f aca="false">AVERAGE(L73:L83)</f>
        <v>2.19344444444444</v>
      </c>
      <c r="M90" s="35" t="n">
        <f aca="false">AVERAGE(M73:M83)</f>
        <v>2.40144444444444</v>
      </c>
      <c r="N90" s="35"/>
      <c r="O90" s="35"/>
      <c r="P90" s="35"/>
      <c r="Q90" s="35"/>
    </row>
    <row r="93" customFormat="false" ht="12.75" hidden="false" customHeight="false" outlineLevel="0" collapsed="false">
      <c r="B93" s="0" t="s">
        <v>71</v>
      </c>
      <c r="C93" s="0" t="s">
        <v>73</v>
      </c>
      <c r="D93" s="0" t="s">
        <v>74</v>
      </c>
      <c r="E93" s="0" t="s">
        <v>75</v>
      </c>
      <c r="F93" s="0" t="s">
        <v>76</v>
      </c>
      <c r="G93" s="0" t="s">
        <v>77</v>
      </c>
      <c r="H93" s="0" t="s">
        <v>78</v>
      </c>
      <c r="I93" s="0" t="s">
        <v>79</v>
      </c>
      <c r="J93" s="0" t="s">
        <v>80</v>
      </c>
      <c r="K93" s="0" t="s">
        <v>81</v>
      </c>
      <c r="L93" s="0" t="s">
        <v>82</v>
      </c>
      <c r="M93" s="0" t="s">
        <v>83</v>
      </c>
    </row>
    <row r="94" customFormat="false" ht="12.75" hidden="false" customHeight="false" outlineLevel="0" collapsed="false">
      <c r="B94" s="0" t="s">
        <v>84</v>
      </c>
      <c r="C94" s="0" t="s">
        <v>85</v>
      </c>
      <c r="D94" s="0" t="s">
        <v>86</v>
      </c>
      <c r="E94" s="0" t="s">
        <v>87</v>
      </c>
      <c r="F94" s="0" t="s">
        <v>88</v>
      </c>
      <c r="G94" s="0" t="s">
        <v>89</v>
      </c>
      <c r="H94" s="0" t="s">
        <v>90</v>
      </c>
      <c r="I94" s="0" t="s">
        <v>91</v>
      </c>
      <c r="J94" s="0" t="s">
        <v>92</v>
      </c>
      <c r="K94" s="0" t="s">
        <v>93</v>
      </c>
      <c r="L94" s="0" t="s">
        <v>94</v>
      </c>
      <c r="M94" s="0" t="s">
        <v>95</v>
      </c>
    </row>
    <row r="95" customFormat="false" ht="12.75" hidden="false" customHeight="false" outlineLevel="0" collapsed="false">
      <c r="B95" s="0" t="s">
        <v>96</v>
      </c>
      <c r="C95" s="0" t="s">
        <v>97</v>
      </c>
      <c r="D95" s="0" t="s">
        <v>98</v>
      </c>
      <c r="E95" s="0" t="s">
        <v>99</v>
      </c>
      <c r="F95" s="0" t="s">
        <v>100</v>
      </c>
      <c r="G95" s="0" t="s">
        <v>101</v>
      </c>
      <c r="H95" s="0" t="s">
        <v>102</v>
      </c>
      <c r="I95" s="0" t="s">
        <v>103</v>
      </c>
      <c r="J95" s="0" t="s">
        <v>104</v>
      </c>
      <c r="K95" s="0" t="s">
        <v>105</v>
      </c>
      <c r="L95" s="0" t="s">
        <v>106</v>
      </c>
      <c r="M95" s="0" t="s">
        <v>107</v>
      </c>
    </row>
    <row r="96" customFormat="false" ht="12.75" hidden="false" customHeight="false" outlineLevel="0" collapsed="false">
      <c r="B96" s="0" t="s">
        <v>108</v>
      </c>
      <c r="C96" s="0" t="s">
        <v>109</v>
      </c>
      <c r="D96" s="0" t="s">
        <v>110</v>
      </c>
      <c r="E96" s="0" t="s">
        <v>111</v>
      </c>
      <c r="F96" s="0" t="s">
        <v>112</v>
      </c>
      <c r="G96" s="0" t="s">
        <v>113</v>
      </c>
      <c r="H96" s="0" t="s">
        <v>114</v>
      </c>
      <c r="I96" s="0" t="s">
        <v>115</v>
      </c>
      <c r="J96" s="0" t="s">
        <v>116</v>
      </c>
      <c r="K96" s="0" t="s">
        <v>117</v>
      </c>
      <c r="L96" s="0" t="s">
        <v>118</v>
      </c>
      <c r="M96" s="0" t="s">
        <v>119</v>
      </c>
    </row>
    <row r="97" customFormat="false" ht="12.75" hidden="false" customHeight="false" outlineLevel="0" collapsed="false">
      <c r="B97" s="0" t="s">
        <v>120</v>
      </c>
      <c r="C97" s="0" t="s">
        <v>121</v>
      </c>
      <c r="D97" s="0" t="s">
        <v>122</v>
      </c>
      <c r="E97" s="0" t="s">
        <v>123</v>
      </c>
      <c r="F97" s="0" t="s">
        <v>124</v>
      </c>
      <c r="G97" s="0" t="s">
        <v>125</v>
      </c>
      <c r="H97" s="0" t="s">
        <v>126</v>
      </c>
      <c r="I97" s="0" t="s">
        <v>127</v>
      </c>
      <c r="J97" s="0" t="s">
        <v>128</v>
      </c>
      <c r="K97" s="0" t="s">
        <v>129</v>
      </c>
      <c r="L97" s="0" t="s">
        <v>130</v>
      </c>
      <c r="M97" s="0" t="s">
        <v>131</v>
      </c>
    </row>
    <row r="98" customFormat="false" ht="12.75" hidden="false" customHeight="false" outlineLevel="0" collapsed="false">
      <c r="B98" s="0" t="s">
        <v>132</v>
      </c>
      <c r="C98" s="0" t="s">
        <v>133</v>
      </c>
      <c r="D98" s="0" t="s">
        <v>134</v>
      </c>
      <c r="E98" s="0" t="s">
        <v>135</v>
      </c>
      <c r="F98" s="0" t="s">
        <v>136</v>
      </c>
      <c r="G98" s="0" t="s">
        <v>137</v>
      </c>
      <c r="H98" s="0" t="s">
        <v>138</v>
      </c>
      <c r="I98" s="0" t="s">
        <v>139</v>
      </c>
      <c r="J98" s="0" t="s">
        <v>140</v>
      </c>
      <c r="K98" s="0" t="s">
        <v>141</v>
      </c>
      <c r="L98" s="0" t="s">
        <v>142</v>
      </c>
      <c r="M98" s="0" t="s">
        <v>143</v>
      </c>
    </row>
    <row r="99" customFormat="false" ht="12.75" hidden="false" customHeight="false" outlineLevel="0" collapsed="false">
      <c r="B99" s="0" t="s">
        <v>144</v>
      </c>
      <c r="C99" s="0" t="s">
        <v>145</v>
      </c>
      <c r="D99" s="0" t="s">
        <v>146</v>
      </c>
      <c r="E99" s="0" t="s">
        <v>147</v>
      </c>
      <c r="F99" s="0" t="s">
        <v>148</v>
      </c>
      <c r="G99" s="0" t="s">
        <v>149</v>
      </c>
      <c r="H99" s="0" t="s">
        <v>150</v>
      </c>
      <c r="I99" s="0" t="s">
        <v>151</v>
      </c>
      <c r="J99" s="0" t="s">
        <v>152</v>
      </c>
      <c r="K99" s="0" t="s">
        <v>153</v>
      </c>
      <c r="L99" s="0" t="s">
        <v>154</v>
      </c>
      <c r="M99" s="0" t="s">
        <v>155</v>
      </c>
    </row>
    <row r="100" customFormat="false" ht="12.75" hidden="false" customHeight="false" outlineLevel="0" collapsed="false">
      <c r="B100" s="0" t="s">
        <v>156</v>
      </c>
      <c r="C100" s="0" t="s">
        <v>157</v>
      </c>
      <c r="D100" s="0" t="s">
        <v>158</v>
      </c>
      <c r="E100" s="0" t="s">
        <v>159</v>
      </c>
      <c r="F100" s="0" t="s">
        <v>160</v>
      </c>
      <c r="G100" s="0" t="s">
        <v>161</v>
      </c>
      <c r="H100" s="0" t="s">
        <v>162</v>
      </c>
      <c r="I100" s="0" t="s">
        <v>163</v>
      </c>
      <c r="J100" s="0" t="s">
        <v>164</v>
      </c>
      <c r="K100" s="0" t="s">
        <v>165</v>
      </c>
      <c r="L100" s="0" t="s">
        <v>166</v>
      </c>
      <c r="M100" s="0" t="s">
        <v>167</v>
      </c>
    </row>
    <row r="101" customFormat="false" ht="12.75" hidden="false" customHeight="false" outlineLevel="0" collapsed="false">
      <c r="B101" s="0" t="s">
        <v>168</v>
      </c>
      <c r="C101" s="0" t="s">
        <v>169</v>
      </c>
      <c r="D101" s="0" t="s">
        <v>170</v>
      </c>
      <c r="E101" s="0" t="s">
        <v>171</v>
      </c>
      <c r="F101" s="0" t="s">
        <v>172</v>
      </c>
      <c r="G101" s="0" t="s">
        <v>173</v>
      </c>
      <c r="H101" s="0" t="s">
        <v>174</v>
      </c>
      <c r="I101" s="0" t="s">
        <v>175</v>
      </c>
      <c r="J101" s="0" t="s">
        <v>176</v>
      </c>
      <c r="K101" s="0" t="s">
        <v>177</v>
      </c>
      <c r="L101" s="0" t="s">
        <v>178</v>
      </c>
      <c r="M101" s="0" t="s">
        <v>179</v>
      </c>
    </row>
    <row r="102" customFormat="false" ht="12.75" hidden="false" customHeight="false" outlineLevel="0" collapsed="false">
      <c r="B102" s="0" t="s">
        <v>180</v>
      </c>
      <c r="C102" s="0" t="s">
        <v>181</v>
      </c>
      <c r="D102" s="0" t="s">
        <v>182</v>
      </c>
      <c r="E102" s="0" t="s">
        <v>183</v>
      </c>
      <c r="F102" s="0" t="s">
        <v>225</v>
      </c>
      <c r="G102" s="0" t="s">
        <v>226</v>
      </c>
      <c r="H102" s="0" t="s">
        <v>186</v>
      </c>
      <c r="I102" s="0" t="s">
        <v>187</v>
      </c>
      <c r="J102" s="0" t="s">
        <v>188</v>
      </c>
      <c r="K102" s="0" t="s">
        <v>189</v>
      </c>
      <c r="L102" s="0" t="s">
        <v>190</v>
      </c>
      <c r="M102" s="0" t="s">
        <v>191</v>
      </c>
    </row>
    <row r="103" customFormat="false" ht="12.75" hidden="false" customHeight="false" outlineLevel="0" collapsed="false">
      <c r="B103" s="0" t="s">
        <v>192</v>
      </c>
      <c r="C103" s="0" t="s">
        <v>193</v>
      </c>
      <c r="D103" s="0" t="s">
        <v>194</v>
      </c>
      <c r="E103" s="0" t="s">
        <v>195</v>
      </c>
      <c r="F103" s="0" t="s">
        <v>227</v>
      </c>
      <c r="G103" s="0" t="s">
        <v>228</v>
      </c>
      <c r="H103" s="0" t="s">
        <v>198</v>
      </c>
      <c r="I103" s="0" t="s">
        <v>199</v>
      </c>
      <c r="J103" s="0" t="s">
        <v>200</v>
      </c>
      <c r="K103" s="0" t="s">
        <v>201</v>
      </c>
      <c r="L103" s="0" t="s">
        <v>202</v>
      </c>
      <c r="M103" s="0" t="s">
        <v>203</v>
      </c>
    </row>
    <row r="104" customFormat="false" ht="12.75" hidden="false" customHeight="false" outlineLevel="0" collapsed="false">
      <c r="B104" s="0" t="s">
        <v>204</v>
      </c>
      <c r="C104" s="0" t="s">
        <v>205</v>
      </c>
      <c r="D104" s="0" t="s">
        <v>206</v>
      </c>
      <c r="E104" s="0" t="s">
        <v>207</v>
      </c>
      <c r="F104" s="0" t="s">
        <v>267</v>
      </c>
      <c r="G104" s="0" t="s">
        <v>268</v>
      </c>
      <c r="H104" s="0" t="s">
        <v>210</v>
      </c>
      <c r="I104" s="0" t="s">
        <v>211</v>
      </c>
      <c r="J104" s="0" t="s">
        <v>212</v>
      </c>
      <c r="K104" s="0" t="s">
        <v>269</v>
      </c>
      <c r="L104" s="0" t="s">
        <v>270</v>
      </c>
      <c r="M104" s="0" t="s">
        <v>271</v>
      </c>
    </row>
    <row r="106" customFormat="false" ht="12.75" hidden="false" customHeight="false" outlineLevel="0" collapsed="false">
      <c r="B106" s="37" t="s">
        <v>234</v>
      </c>
      <c r="C106" s="37" t="s">
        <v>265</v>
      </c>
      <c r="D106" s="37" t="s">
        <v>266</v>
      </c>
      <c r="E106" s="37" t="s">
        <v>235</v>
      </c>
      <c r="F106" s="37" t="s">
        <v>236</v>
      </c>
      <c r="G106" s="37" t="s">
        <v>237</v>
      </c>
      <c r="H106" s="37" t="s">
        <v>238</v>
      </c>
      <c r="I106" s="37" t="s">
        <v>239</v>
      </c>
      <c r="J106" s="37" t="s">
        <v>240</v>
      </c>
      <c r="K106" s="37" t="s">
        <v>241</v>
      </c>
      <c r="L106" s="37" t="s">
        <v>242</v>
      </c>
      <c r="M106" s="37" t="s">
        <v>243</v>
      </c>
    </row>
    <row r="107" customFormat="false" ht="12.75" hidden="false" customHeight="false" outlineLevel="0" collapsed="false">
      <c r="B107" s="0" t="n">
        <f aca="false">IF(ISNUMBER(B5),1,0)</f>
        <v>0</v>
      </c>
      <c r="C107" s="0" t="n">
        <f aca="false">IF(ISNUMBER(C5),1,0)</f>
        <v>0</v>
      </c>
      <c r="D107" s="0" t="n">
        <f aca="false">IF(ISNUMBER(D5),1,0)</f>
        <v>0</v>
      </c>
      <c r="E107" s="0" t="n">
        <f aca="false">IF(ISNUMBER(E5),1,0)</f>
        <v>0</v>
      </c>
      <c r="F107" s="0" t="n">
        <f aca="false">IF(ISNUMBER(F5),1,0)</f>
        <v>0</v>
      </c>
      <c r="G107" s="0" t="n">
        <f aca="false">IF(ISNUMBER(G5),1,0)</f>
        <v>0</v>
      </c>
      <c r="H107" s="0" t="n">
        <f aca="false">IF(ISNUMBER(H5),1,0)</f>
        <v>0</v>
      </c>
      <c r="I107" s="0" t="n">
        <f aca="false">IF(ISNUMBER(I5),1,0)</f>
        <v>0</v>
      </c>
      <c r="J107" s="0" t="n">
        <f aca="false">IF(ISNUMBER(J5),1,0)</f>
        <v>0</v>
      </c>
      <c r="K107" s="0" t="n">
        <f aca="false">IF(ISNUMBER(K5),1,0)</f>
        <v>0</v>
      </c>
      <c r="L107" s="0" t="n">
        <f aca="false">IF(ISNUMBER(L5),1,0)</f>
        <v>0</v>
      </c>
      <c r="M107" s="0" t="n">
        <f aca="false">IF(ISNUMBER(M5),1,0)</f>
        <v>0</v>
      </c>
    </row>
    <row r="108" customFormat="false" ht="12.75" hidden="false" customHeight="false" outlineLevel="0" collapsed="false">
      <c r="B108" s="0" t="n">
        <f aca="false">IF(ISNUMBER(B6),1,0)</f>
        <v>0</v>
      </c>
      <c r="C108" s="0" t="n">
        <f aca="false">IF(ISNUMBER(C6),1,0)</f>
        <v>0</v>
      </c>
      <c r="D108" s="0" t="n">
        <f aca="false">IF(ISNUMBER(D6),1,0)</f>
        <v>0</v>
      </c>
      <c r="E108" s="0" t="n">
        <f aca="false">IF(ISNUMBER(E6),1,0)</f>
        <v>0</v>
      </c>
      <c r="F108" s="0" t="n">
        <f aca="false">IF(ISNUMBER(F6),1,0)</f>
        <v>0</v>
      </c>
      <c r="G108" s="0" t="n">
        <f aca="false">IF(ISNUMBER(G6),1,0)</f>
        <v>0</v>
      </c>
      <c r="H108" s="0" t="n">
        <f aca="false">IF(ISNUMBER(H6),1,0)</f>
        <v>0</v>
      </c>
      <c r="I108" s="0" t="n">
        <f aca="false">IF(ISNUMBER(I6),1,0)</f>
        <v>0</v>
      </c>
      <c r="J108" s="0" t="n">
        <f aca="false">IF(ISNUMBER(J6),1,0)</f>
        <v>0</v>
      </c>
      <c r="K108" s="0" t="n">
        <f aca="false">IF(ISNUMBER(K6),1,0)</f>
        <v>0</v>
      </c>
      <c r="L108" s="0" t="n">
        <f aca="false">IF(ISNUMBER(L6),1,0)</f>
        <v>0</v>
      </c>
      <c r="M108" s="0" t="n">
        <f aca="false">IF(ISNUMBER(M6),1,0)</f>
        <v>0</v>
      </c>
    </row>
    <row r="109" customFormat="false" ht="12.75" hidden="false" customHeight="false" outlineLevel="0" collapsed="false">
      <c r="B109" s="0" t="n">
        <f aca="false">IF(ISNUMBER(B7),1,0)</f>
        <v>0</v>
      </c>
      <c r="C109" s="0" t="n">
        <f aca="false">IF(ISNUMBER(C7),1,0)</f>
        <v>0</v>
      </c>
      <c r="D109" s="0" t="n">
        <f aca="false">IF(ISNUMBER(D7),1,0)</f>
        <v>0</v>
      </c>
      <c r="E109" s="0" t="n">
        <f aca="false">IF(ISNUMBER(E7),1,0)</f>
        <v>0</v>
      </c>
      <c r="F109" s="0" t="n">
        <f aca="false">IF(ISNUMBER(F7),1,0)</f>
        <v>0</v>
      </c>
      <c r="G109" s="0" t="n">
        <f aca="false">IF(ISNUMBER(G7),1,0)</f>
        <v>0</v>
      </c>
      <c r="H109" s="0" t="n">
        <f aca="false">IF(ISNUMBER(H7),1,0)</f>
        <v>0</v>
      </c>
      <c r="I109" s="0" t="n">
        <f aca="false">IF(ISNUMBER(I7),1,0)</f>
        <v>0</v>
      </c>
      <c r="J109" s="0" t="n">
        <f aca="false">IF(ISNUMBER(J7),1,0)</f>
        <v>1</v>
      </c>
      <c r="K109" s="0" t="n">
        <f aca="false">IF(ISNUMBER(K7),1,0)</f>
        <v>1</v>
      </c>
      <c r="L109" s="0" t="n">
        <f aca="false">IF(ISNUMBER(L7),1,0)</f>
        <v>1</v>
      </c>
      <c r="M109" s="0" t="n">
        <f aca="false">IF(ISNUMBER(M7),1,0)</f>
        <v>1</v>
      </c>
    </row>
    <row r="110" customFormat="false" ht="12.75" hidden="false" customHeight="false" outlineLevel="0" collapsed="false">
      <c r="B110" s="0" t="n">
        <f aca="false">IF(ISNUMBER(B8),1,0)</f>
        <v>1</v>
      </c>
      <c r="C110" s="0" t="n">
        <f aca="false">IF(ISNUMBER(C8),1,0)</f>
        <v>1</v>
      </c>
      <c r="D110" s="0" t="n">
        <f aca="false">IF(ISNUMBER(D8),1,0)</f>
        <v>1</v>
      </c>
      <c r="E110" s="0" t="n">
        <f aca="false">IF(ISNUMBER(E8),1,0)</f>
        <v>1</v>
      </c>
      <c r="F110" s="0" t="n">
        <f aca="false">IF(ISNUMBER(F8),1,0)</f>
        <v>1</v>
      </c>
      <c r="G110" s="0" t="n">
        <f aca="false">IF(ISNUMBER(G8),1,0)</f>
        <v>1</v>
      </c>
      <c r="H110" s="0" t="n">
        <f aca="false">IF(ISNUMBER(H8),1,0)</f>
        <v>1</v>
      </c>
      <c r="I110" s="0" t="n">
        <f aca="false">IF(ISNUMBER(I8),1,0)</f>
        <v>1</v>
      </c>
      <c r="J110" s="0" t="n">
        <f aca="false">IF(ISNUMBER(J8),1,0)</f>
        <v>1</v>
      </c>
      <c r="K110" s="0" t="n">
        <f aca="false">IF(ISNUMBER(K8),1,0)</f>
        <v>1</v>
      </c>
      <c r="L110" s="0" t="n">
        <f aca="false">IF(ISNUMBER(L8),1,0)</f>
        <v>1</v>
      </c>
      <c r="M110" s="0" t="n">
        <f aca="false">IF(ISNUMBER(M8),1,0)</f>
        <v>1</v>
      </c>
    </row>
    <row r="111" customFormat="false" ht="12.75" hidden="false" customHeight="false" outlineLevel="0" collapsed="false">
      <c r="B111" s="0" t="n">
        <f aca="false">IF(ISNUMBER(B9),1,0)</f>
        <v>1</v>
      </c>
      <c r="C111" s="0" t="n">
        <f aca="false">IF(ISNUMBER(C9),1,0)</f>
        <v>1</v>
      </c>
      <c r="D111" s="0" t="n">
        <f aca="false">IF(ISNUMBER(D9),1,0)</f>
        <v>1</v>
      </c>
      <c r="E111" s="0" t="n">
        <f aca="false">IF(ISNUMBER(E9),1,0)</f>
        <v>1</v>
      </c>
      <c r="F111" s="0" t="n">
        <f aca="false">IF(ISNUMBER(F9),1,0)</f>
        <v>1</v>
      </c>
      <c r="G111" s="0" t="n">
        <f aca="false">IF(ISNUMBER(G9),1,0)</f>
        <v>1</v>
      </c>
      <c r="H111" s="0" t="n">
        <f aca="false">IF(ISNUMBER(H9),1,0)</f>
        <v>1</v>
      </c>
      <c r="I111" s="0" t="n">
        <f aca="false">IF(ISNUMBER(I9),1,0)</f>
        <v>1</v>
      </c>
      <c r="J111" s="0" t="n">
        <f aca="false">IF(ISNUMBER(J9),1,0)</f>
        <v>1</v>
      </c>
      <c r="K111" s="0" t="n">
        <f aca="false">IF(ISNUMBER(K9),1,0)</f>
        <v>1</v>
      </c>
      <c r="L111" s="0" t="n">
        <f aca="false">IF(ISNUMBER(L9),1,0)</f>
        <v>1</v>
      </c>
      <c r="M111" s="0" t="n">
        <f aca="false">IF(ISNUMBER(M9),1,0)</f>
        <v>1</v>
      </c>
    </row>
    <row r="112" customFormat="false" ht="12.75" hidden="false" customHeight="false" outlineLevel="0" collapsed="false">
      <c r="B112" s="0" t="n">
        <f aca="false">IF(ISNUMBER(B10),1,0)</f>
        <v>1</v>
      </c>
      <c r="C112" s="0" t="n">
        <f aca="false">IF(ISNUMBER(C10),1,0)</f>
        <v>1</v>
      </c>
      <c r="D112" s="0" t="n">
        <f aca="false">IF(ISNUMBER(D10),1,0)</f>
        <v>1</v>
      </c>
      <c r="E112" s="0" t="n">
        <f aca="false">IF(ISNUMBER(E10),1,0)</f>
        <v>1</v>
      </c>
      <c r="F112" s="0" t="n">
        <f aca="false">IF(ISNUMBER(F10),1,0)</f>
        <v>1</v>
      </c>
      <c r="G112" s="0" t="n">
        <f aca="false">IF(ISNUMBER(G10),1,0)</f>
        <v>1</v>
      </c>
      <c r="H112" s="0" t="n">
        <f aca="false">IF(ISNUMBER(H10),1,0)</f>
        <v>1</v>
      </c>
      <c r="I112" s="0" t="n">
        <f aca="false">IF(ISNUMBER(I10),1,0)</f>
        <v>1</v>
      </c>
      <c r="J112" s="0" t="n">
        <f aca="false">IF(ISNUMBER(J10),1,0)</f>
        <v>1</v>
      </c>
      <c r="K112" s="0" t="n">
        <f aca="false">IF(ISNUMBER(K10),1,0)</f>
        <v>1</v>
      </c>
      <c r="L112" s="0" t="n">
        <f aca="false">IF(ISNUMBER(L10),1,0)</f>
        <v>1</v>
      </c>
      <c r="M112" s="0" t="n">
        <f aca="false">IF(ISNUMBER(M10),1,0)</f>
        <v>1</v>
      </c>
    </row>
    <row r="113" customFormat="false" ht="12.75" hidden="false" customHeight="false" outlineLevel="0" collapsed="false">
      <c r="B113" s="0" t="n">
        <f aca="false">IF(ISNUMBER(B11),1,0)</f>
        <v>1</v>
      </c>
      <c r="C113" s="0" t="n">
        <f aca="false">IF(ISNUMBER(C11),1,0)</f>
        <v>1</v>
      </c>
      <c r="D113" s="0" t="n">
        <f aca="false">IF(ISNUMBER(D11),1,0)</f>
        <v>1</v>
      </c>
      <c r="E113" s="0" t="n">
        <f aca="false">IF(ISNUMBER(E11),1,0)</f>
        <v>1</v>
      </c>
      <c r="F113" s="0" t="n">
        <f aca="false">IF(ISNUMBER(F11),1,0)</f>
        <v>1</v>
      </c>
      <c r="G113" s="0" t="n">
        <f aca="false">IF(ISNUMBER(G11),1,0)</f>
        <v>1</v>
      </c>
      <c r="H113" s="0" t="n">
        <f aca="false">IF(ISNUMBER(H11),1,0)</f>
        <v>1</v>
      </c>
      <c r="I113" s="0" t="n">
        <f aca="false">IF(ISNUMBER(I11),1,0)</f>
        <v>1</v>
      </c>
      <c r="J113" s="0" t="n">
        <f aca="false">IF(ISNUMBER(J11),1,0)</f>
        <v>1</v>
      </c>
      <c r="K113" s="0" t="n">
        <f aca="false">IF(ISNUMBER(K11),1,0)</f>
        <v>1</v>
      </c>
      <c r="L113" s="0" t="n">
        <f aca="false">IF(ISNUMBER(L11),1,0)</f>
        <v>1</v>
      </c>
      <c r="M113" s="0" t="n">
        <f aca="false">IF(ISNUMBER(M11),1,0)</f>
        <v>1</v>
      </c>
    </row>
    <row r="114" customFormat="false" ht="12.75" hidden="false" customHeight="false" outlineLevel="0" collapsed="false">
      <c r="B114" s="0" t="n">
        <f aca="false">IF(ISNUMBER(B12),1,0)</f>
        <v>1</v>
      </c>
      <c r="C114" s="0" t="n">
        <f aca="false">IF(ISNUMBER(C12),1,0)</f>
        <v>1</v>
      </c>
      <c r="D114" s="0" t="n">
        <f aca="false">IF(ISNUMBER(D12),1,0)</f>
        <v>1</v>
      </c>
      <c r="E114" s="0" t="n">
        <f aca="false">IF(ISNUMBER(E12),1,0)</f>
        <v>1</v>
      </c>
      <c r="F114" s="0" t="n">
        <f aca="false">IF(ISNUMBER(F12),1,0)</f>
        <v>1</v>
      </c>
      <c r="G114" s="0" t="n">
        <f aca="false">IF(ISNUMBER(G12),1,0)</f>
        <v>1</v>
      </c>
      <c r="H114" s="0" t="n">
        <f aca="false">IF(ISNUMBER(H12),1,0)</f>
        <v>1</v>
      </c>
      <c r="I114" s="0" t="n">
        <f aca="false">IF(ISNUMBER(I12),1,0)</f>
        <v>1</v>
      </c>
      <c r="J114" s="0" t="n">
        <f aca="false">IF(ISNUMBER(J12),1,0)</f>
        <v>1</v>
      </c>
      <c r="K114" s="0" t="n">
        <f aca="false">IF(ISNUMBER(K12),1,0)</f>
        <v>1</v>
      </c>
      <c r="L114" s="0" t="n">
        <f aca="false">IF(ISNUMBER(L12),1,0)</f>
        <v>1</v>
      </c>
      <c r="M114" s="0" t="n">
        <f aca="false">IF(ISNUMBER(M12),1,0)</f>
        <v>1</v>
      </c>
    </row>
    <row r="115" customFormat="false" ht="12.75" hidden="false" customHeight="false" outlineLevel="0" collapsed="false">
      <c r="B115" s="0" t="n">
        <f aca="false">IF(ISNUMBER(B13),1,0)</f>
        <v>1</v>
      </c>
      <c r="C115" s="0" t="n">
        <f aca="false">IF(ISNUMBER(C13),1,0)</f>
        <v>1</v>
      </c>
      <c r="D115" s="0" t="n">
        <f aca="false">IF(ISNUMBER(D13),1,0)</f>
        <v>1</v>
      </c>
      <c r="E115" s="0" t="n">
        <f aca="false">IF(ISNUMBER(E13),1,0)</f>
        <v>1</v>
      </c>
      <c r="F115" s="0" t="n">
        <f aca="false">IF(ISNUMBER(F13),1,0)</f>
        <v>1</v>
      </c>
      <c r="G115" s="0" t="n">
        <f aca="false">IF(ISNUMBER(G13),1,0)</f>
        <v>1</v>
      </c>
      <c r="H115" s="0" t="n">
        <f aca="false">IF(ISNUMBER(H13),1,0)</f>
        <v>1</v>
      </c>
      <c r="I115" s="0" t="n">
        <f aca="false">IF(ISNUMBER(I13),1,0)</f>
        <v>1</v>
      </c>
      <c r="J115" s="0" t="n">
        <f aca="false">IF(ISNUMBER(J13),1,0)</f>
        <v>1</v>
      </c>
      <c r="K115" s="0" t="n">
        <f aca="false">IF(ISNUMBER(K13),1,0)</f>
        <v>1</v>
      </c>
      <c r="L115" s="0" t="n">
        <f aca="false">IF(ISNUMBER(L13),1,0)</f>
        <v>1</v>
      </c>
      <c r="M115" s="0" t="n">
        <f aca="false">IF(ISNUMBER(M13),1,0)</f>
        <v>1</v>
      </c>
    </row>
    <row r="116" customFormat="false" ht="12.75" hidden="false" customHeight="false" outlineLevel="0" collapsed="false">
      <c r="B116" s="0" t="n">
        <f aca="false">IF(ISNUMBER(B14),1,0)</f>
        <v>1</v>
      </c>
      <c r="C116" s="0" t="n">
        <f aca="false">IF(ISNUMBER(C14),1,0)</f>
        <v>1</v>
      </c>
      <c r="D116" s="0" t="n">
        <f aca="false">IF(ISNUMBER(D14),1,0)</f>
        <v>1</v>
      </c>
      <c r="E116" s="0" t="n">
        <f aca="false">IF(ISNUMBER(E14),1,0)</f>
        <v>1</v>
      </c>
      <c r="F116" s="0" t="n">
        <v>1</v>
      </c>
      <c r="G116" s="0" t="n">
        <v>1</v>
      </c>
      <c r="H116" s="0" t="n">
        <f aca="false">IF(ISNUMBER(H14),1,0)</f>
        <v>1</v>
      </c>
      <c r="I116" s="0" t="n">
        <f aca="false">IF(ISNUMBER(I14),1,0)</f>
        <v>1</v>
      </c>
      <c r="J116" s="0" t="n">
        <f aca="false">IF(ISNUMBER(J14),1,0)</f>
        <v>1</v>
      </c>
      <c r="K116" s="0" t="n">
        <f aca="false">IF(ISNUMBER(K14),1,0)</f>
        <v>1</v>
      </c>
      <c r="L116" s="0" t="n">
        <f aca="false">IF(ISNUMBER(L14),1,0)</f>
        <v>1</v>
      </c>
      <c r="M116" s="0" t="n">
        <f aca="false">IF(ISNUMBER(M14),1,0)</f>
        <v>1</v>
      </c>
    </row>
    <row r="117" customFormat="false" ht="12.75" hidden="false" customHeight="false" outlineLevel="0" collapsed="false">
      <c r="B117" s="0" t="n">
        <f aca="false">IF(ISNUMBER(B15),1,0)</f>
        <v>1</v>
      </c>
      <c r="C117" s="0" t="n">
        <f aca="false">IF(ISNUMBER(C15),1,0)</f>
        <v>1</v>
      </c>
      <c r="D117" s="0" t="n">
        <f aca="false">IF(ISNUMBER(D15),1,0)</f>
        <v>1</v>
      </c>
      <c r="E117" s="0" t="n">
        <f aca="false">IF(ISNUMBER(E15),1,0)</f>
        <v>1</v>
      </c>
      <c r="F117" s="0" t="n">
        <v>1</v>
      </c>
      <c r="G117" s="0" t="n">
        <v>1</v>
      </c>
      <c r="H117" s="0" t="n">
        <f aca="false">IF(ISNUMBER(H15),1,0)</f>
        <v>1</v>
      </c>
      <c r="I117" s="0" t="n">
        <f aca="false">IF(ISNUMBER(I15),1,0)</f>
        <v>1</v>
      </c>
      <c r="J117" s="0" t="n">
        <f aca="false">IF(ISNUMBER(J15),1,0)</f>
        <v>1</v>
      </c>
      <c r="K117" s="0" t="n">
        <f aca="false">IF(ISNUMBER(K15),1,0)</f>
        <v>1</v>
      </c>
      <c r="L117" s="0" t="n">
        <f aca="false">IF(ISNUMBER(L15),1,0)</f>
        <v>1</v>
      </c>
      <c r="M117" s="0" t="n">
        <f aca="false">IF(ISNUMBER(M15),1,0)</f>
        <v>1</v>
      </c>
    </row>
    <row r="118" customFormat="false" ht="12.75" hidden="false" customHeight="false" outlineLevel="0" collapsed="false">
      <c r="B118" s="0" t="n">
        <f aca="false">IF(ISNUMBER(B16),1,0)</f>
        <v>1</v>
      </c>
      <c r="C118" s="0" t="n">
        <f aca="false">IF(ISNUMBER(C16),1,0)</f>
        <v>1</v>
      </c>
      <c r="D118" s="0" t="n">
        <f aca="false">IF(ISNUMBER(D16),1,0)</f>
        <v>1</v>
      </c>
      <c r="E118" s="0" t="n">
        <f aca="false">IF(ISNUMBER(E16),1,0)</f>
        <v>1</v>
      </c>
      <c r="F118" s="0" t="n">
        <v>1</v>
      </c>
      <c r="G118" s="0" t="n">
        <v>1</v>
      </c>
      <c r="H118" s="0" t="n">
        <f aca="false">IF(ISNUMBER(H16),1,0)</f>
        <v>1</v>
      </c>
      <c r="I118" s="0" t="n">
        <f aca="false">IF(ISNUMBER(I16),1,0)</f>
        <v>1</v>
      </c>
      <c r="J118" s="0" t="n">
        <f aca="false">IF(ISNUMBER(J16),1,0)</f>
        <v>0</v>
      </c>
      <c r="K118" s="0" t="n">
        <f aca="false">IF(ISNUMBER(K16),1,0)</f>
        <v>0</v>
      </c>
      <c r="L118" s="0" t="n">
        <f aca="false">IF(ISNUMBER(L16),1,0)</f>
        <v>0</v>
      </c>
      <c r="M118" s="0" t="n">
        <f aca="false">IF(ISNUMBER(M16),1,0)</f>
        <v>0</v>
      </c>
    </row>
    <row r="119" customFormat="false" ht="12.75" hidden="false" customHeight="false" outlineLevel="0" collapsed="false">
      <c r="B119" s="0" t="n">
        <f aca="false">IF(ISNUMBER(B17),1,0)</f>
        <v>0</v>
      </c>
      <c r="C119" s="0" t="n">
        <f aca="false">IF(ISNUMBER(C17),1,0)</f>
        <v>0</v>
      </c>
      <c r="D119" s="0" t="n">
        <f aca="false">IF(ISNUMBER(D17),1,0)</f>
        <v>0</v>
      </c>
      <c r="E119" s="0" t="n">
        <f aca="false">IF(ISNUMBER(E17),1,0)</f>
        <v>0</v>
      </c>
      <c r="F119" s="0" t="n">
        <v>1</v>
      </c>
      <c r="G119" s="0" t="n">
        <v>1</v>
      </c>
      <c r="H119" s="0" t="n">
        <f aca="false">IF(ISNUMBER(H17),1,0)</f>
        <v>0</v>
      </c>
      <c r="I119" s="0" t="n">
        <f aca="false">IF(ISNUMBER(I17),1,0)</f>
        <v>0</v>
      </c>
      <c r="J119" s="0" t="n">
        <f aca="false">IF(ISNUMBER(J17),1,0)</f>
        <v>0</v>
      </c>
      <c r="K119" s="0" t="n">
        <f aca="false">IF(ISNUMBER(K17),1,0)</f>
        <v>0</v>
      </c>
      <c r="L119" s="0" t="n">
        <f aca="false">IF(ISNUMBER(L17),1,0)</f>
        <v>0</v>
      </c>
      <c r="M119" s="0" t="n">
        <f aca="false">IF(ISNUMBER(M17),1,0)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1998-07-09T14:43:18Z</dcterms:created>
  <dc:creator>Lawrence May</dc:creator>
  <dc:description/>
  <dc:language>en-US</dc:language>
  <cp:lastModifiedBy>lmay2</cp:lastModifiedBy>
  <cp:lastPrinted>2001-11-06T15:18:41Z</cp:lastPrinted>
  <dcterms:modified xsi:type="dcterms:W3CDTF">2002-01-17T13:02:52Z</dcterms:modified>
  <cp:revision>0</cp:revision>
  <dc:subject/>
  <dc:title/>
</cp:coreProperties>
</file>