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4.xml.rels" ContentType="application/vnd.openxmlformats-package.relationships+xml"/>
  <Override PartName="/xl/worksheets/_rels/sheet7.xml.rels" ContentType="application/vnd.openxmlformats-package.relationships+xml"/>
  <Override PartName="/xl/worksheets/_rels/sheet5.xml.rels" ContentType="application/vnd.openxmlformats-package.relationships+xml"/>
  <Override PartName="/xl/worksheets/_rels/sheet6.xml.rels" ContentType="application/vnd.openxmlformats-package.relationships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17.xml" ContentType="application/vnd.openxmlformats-officedocument.spreadsheetml.worksheet+xml"/>
  <Override PartName="/xl/worksheets/sheet29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6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5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ain" sheetId="1" state="visible" r:id="rId3"/>
    <sheet name="Gas" sheetId="2" state="visible" r:id="rId4"/>
    <sheet name="2001" sheetId="3" state="visible" r:id="rId5"/>
    <sheet name="2000" sheetId="4" state="visible" r:id="rId6"/>
    <sheet name="1999" sheetId="5" state="visible" r:id="rId7"/>
    <sheet name="1998" sheetId="6" state="visible" r:id="rId8"/>
    <sheet name="Forecast" sheetId="7" state="visible" r:id="rId9"/>
    <sheet name="Jan 02" sheetId="8" state="visible" r:id="rId10"/>
    <sheet name="Dec 01" sheetId="9" state="visible" r:id="rId11"/>
    <sheet name="Nov 01" sheetId="10" state="visible" r:id="rId12"/>
    <sheet name="Oct 01 " sheetId="11" state="visible" r:id="rId13"/>
    <sheet name="Sep 01" sheetId="12" state="visible" r:id="rId14"/>
    <sheet name="Aug 01" sheetId="13" state="visible" r:id="rId15"/>
    <sheet name="July 01" sheetId="14" state="visible" r:id="rId16"/>
    <sheet name="June 01" sheetId="15" state="visible" r:id="rId17"/>
    <sheet name="May 01" sheetId="16" state="visible" r:id="rId18"/>
    <sheet name="Apr 01" sheetId="17" state="visible" r:id="rId19"/>
    <sheet name="Mar 01" sheetId="18" state="visible" r:id="rId20"/>
    <sheet name="Feb 01" sheetId="19" state="visible" r:id="rId21"/>
    <sheet name="Jan 01" sheetId="20" state="visible" r:id="rId22"/>
    <sheet name="Dec 00 " sheetId="21" state="visible" r:id="rId23"/>
    <sheet name="Nov 00" sheetId="22" state="visible" r:id="rId24"/>
    <sheet name="Oct 00 " sheetId="23" state="visible" r:id="rId25"/>
    <sheet name="Sep 00" sheetId="24" state="visible" r:id="rId26"/>
    <sheet name="Aug 00" sheetId="25" state="visible" r:id="rId27"/>
    <sheet name="July 00" sheetId="26" state="visible" r:id="rId28"/>
    <sheet name="June 00" sheetId="27" state="visible" r:id="rId29"/>
    <sheet name="May 00" sheetId="28" state="visible" r:id="rId30"/>
    <sheet name="April 00" sheetId="29" state="visible" r:id="rId31"/>
  </sheets>
  <definedNames>
    <definedName function="false" hidden="false" localSheetId="16" name="_xlnm.Print_Area" vbProcedure="false">'Apr 01'!$A$1:$AX$49</definedName>
    <definedName function="false" hidden="false" localSheetId="28" name="_xlnm.Print_Area" vbProcedure="false">'April 00'!$B$1:$T$48</definedName>
    <definedName function="false" hidden="false" localSheetId="24" name="_xlnm.Print_Area" vbProcedure="false">'Aug 00'!$A$1:$AH$47</definedName>
    <definedName function="false" hidden="false" localSheetId="12" name="_xlnm.Print_Area" vbProcedure="false">'Aug 01'!$A$1:$AX$49</definedName>
    <definedName function="false" hidden="false" localSheetId="20" name="_xlnm.Print_Area" vbProcedure="false">'Dec 00 '!$A$1:$AZ$49</definedName>
    <definedName function="false" hidden="false" localSheetId="8" name="_xlnm.Print_Area" vbProcedure="false">'Dec 01'!$A$1:$AX$49</definedName>
    <definedName function="false" hidden="false" localSheetId="18" name="_xlnm.Print_Area" vbProcedure="false">'Feb 01'!$A$1:$AX$49</definedName>
    <definedName function="false" hidden="false" localSheetId="19" name="_xlnm.Print_Area" vbProcedure="false">'Jan 01'!$A$1:$AX$49</definedName>
    <definedName function="false" hidden="false" localSheetId="7" name="_xlnm.Print_Area" vbProcedure="false">'Jan 02'!$A$1:$AX$49</definedName>
    <definedName function="false" hidden="false" localSheetId="25" name="_xlnm.Print_Area" vbProcedure="false">'July 00'!$A$1:$AH$47</definedName>
    <definedName function="false" hidden="false" localSheetId="13" name="_xlnm.Print_Area" vbProcedure="false">'July 01'!$A$1:$AX$49</definedName>
    <definedName function="false" hidden="false" localSheetId="26" name="_xlnm.Print_Area" vbProcedure="false">'June 00'!$A$1:$AH$47</definedName>
    <definedName function="false" hidden="false" localSheetId="14" name="_xlnm.Print_Area" vbProcedure="false">'June 01'!$A$1:$AX$49</definedName>
    <definedName function="false" hidden="false" localSheetId="0" name="_xlnm.Print_Area" vbProcedure="false">Main!$C$181:$E$229</definedName>
    <definedName function="false" hidden="false" localSheetId="17" name="_xlnm.Print_Area" vbProcedure="false">'Mar 01'!$A$1:$AX$49</definedName>
    <definedName function="false" hidden="false" localSheetId="27" name="_xlnm.Print_Area" vbProcedure="false">'May 00'!$A$1:$AH$47</definedName>
    <definedName function="false" hidden="false" localSheetId="15" name="_xlnm.Print_Area" vbProcedure="false">'May 01'!$A$1:$AX$49</definedName>
    <definedName function="false" hidden="false" localSheetId="21" name="_xlnm.Print_Area" vbProcedure="false">'Nov 00'!$A$1:$AZ$39</definedName>
    <definedName function="false" hidden="false" localSheetId="9" name="_xlnm.Print_Area" vbProcedure="false">'Nov 01'!$A$1:$AX$49</definedName>
    <definedName function="false" hidden="false" localSheetId="22" name="_xlnm.Print_Area" vbProcedure="false">'Oct 00 '!$A$1:$AH$47</definedName>
    <definedName function="false" hidden="false" localSheetId="10" name="_xlnm.Print_Area" vbProcedure="false">'Oct 01 '!$A$1:$AX$49</definedName>
    <definedName function="false" hidden="false" localSheetId="23" name="_xlnm.Print_Area" vbProcedure="false">'Sep 00'!$A$1:$AH$47</definedName>
    <definedName function="false" hidden="false" localSheetId="11" name="_xlnm.Print_Area" vbProcedure="false">'Sep 01'!$A$1:$AX$49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<sst xmlns="http://schemas.openxmlformats.org/spreadsheetml/2006/main" count="11408" uniqueCount="546">
  <si>
    <t xml:space="preserve">PorOP</t>
  </si>
  <si>
    <t xml:space="preserve">Data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</si>
  <si>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</si>
  <si>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</si>
  <si>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</si>
  <si>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</si>
  <si>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</si>
  <si>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</si>
  <si>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</si>
  <si>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</si>
  <si>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</si>
  <si>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</si>
  <si>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</si>
  <si>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</si>
  <si>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O</t>
  </si>
  <si>
    <t xml:space="preserve">Min of ISO_ACT_Load</t>
  </si>
  <si>
    <t xml:space="preserve">Average of ISO_ACT_Load</t>
  </si>
  <si>
    <t xml:space="preserve">Max of ISO_ACT_Load</t>
  </si>
  <si>
    <t xml:space="preserve">P</t>
  </si>
  <si>
    <t xml:space="preserve">Weather</t>
  </si>
  <si>
    <t xml:space="preserve">Northwest</t>
  </si>
  <si>
    <t xml:space="preserve">OUT OF 107 YEARS.</t>
  </si>
  <si>
    <t xml:space="preserve">California</t>
  </si>
  <si>
    <t xml:space="preserve">Southwest</t>
  </si>
  <si>
    <t xml:space="preserve">Hydro</t>
  </si>
  <si>
    <t xml:space="preserve">Chief Jo</t>
  </si>
  <si>
    <t xml:space="preserve">McNary</t>
  </si>
  <si>
    <t xml:space="preserve">Volume Forecast %</t>
  </si>
  <si>
    <t xml:space="preserve">Outage</t>
  </si>
  <si>
    <t xml:space="preserve">PNW - Max</t>
  </si>
  <si>
    <t xml:space="preserve">PNW - Avg.</t>
  </si>
  <si>
    <t xml:space="preserve">NP 15 Max</t>
  </si>
  <si>
    <t xml:space="preserve">NP 15 Avg.</t>
  </si>
  <si>
    <t xml:space="preserve">SP 15 Max</t>
  </si>
  <si>
    <t xml:space="preserve">SP 15 Avg.</t>
  </si>
  <si>
    <t xml:space="preserve">DSW Max</t>
  </si>
  <si>
    <t xml:space="preserve">DSW Avg.</t>
  </si>
  <si>
    <t xml:space="preserve">NP 15 X</t>
  </si>
  <si>
    <t xml:space="preserve">June</t>
  </si>
  <si>
    <t xml:space="preserve">Sept</t>
  </si>
  <si>
    <t xml:space="preserve">Gas</t>
  </si>
  <si>
    <t xml:space="preserve">Stanfield</t>
  </si>
  <si>
    <t xml:space="preserve">PG&amp;E Citygate</t>
  </si>
  <si>
    <t xml:space="preserve">PGEX10</t>
  </si>
  <si>
    <t xml:space="preserve">SOCAL</t>
  </si>
  <si>
    <t xml:space="preserve">City Gate X 10</t>
  </si>
  <si>
    <t xml:space="preserve">Onpeak</t>
  </si>
  <si>
    <t xml:space="preserve">2001 Peak</t>
  </si>
  <si>
    <t xml:space="preserve">Q1</t>
  </si>
  <si>
    <t xml:space="preserve">Q2</t>
  </si>
  <si>
    <t xml:space="preserve">Q3</t>
  </si>
  <si>
    <t xml:space="preserve">Q4</t>
  </si>
  <si>
    <t xml:space="preserve">Prices</t>
  </si>
  <si>
    <t xml:space="preserve">MC</t>
  </si>
  <si>
    <t xml:space="preserve">COB</t>
  </si>
  <si>
    <t xml:space="preserve">NP15</t>
  </si>
  <si>
    <t xml:space="preserve">SP15</t>
  </si>
  <si>
    <t xml:space="preserve">PV</t>
  </si>
  <si>
    <t xml:space="preserve">Offpeak</t>
  </si>
  <si>
    <t xml:space="preserve">2001 Offpeak</t>
  </si>
  <si>
    <t xml:space="preserve">Grand Total</t>
  </si>
  <si>
    <t xml:space="preserve">California Hydro Gen</t>
  </si>
  <si>
    <t xml:space="preserve">California % of Normanl</t>
  </si>
  <si>
    <t xml:space="preserve">NP15 Exposrt</t>
  </si>
  <si>
    <t xml:space="preserve">SP15 Expost</t>
  </si>
  <si>
    <t xml:space="preserve">NW1</t>
  </si>
  <si>
    <t xml:space="preserve">Peak CAL Load (100 MW)</t>
  </si>
  <si>
    <t xml:space="preserve">60-yr mcnary reg flow</t>
  </si>
  <si>
    <t xml:space="preserve">McNary 60-yr Reg</t>
  </si>
  <si>
    <t xml:space="preserve">Position</t>
  </si>
  <si>
    <t xml:space="preserve">NOV</t>
  </si>
  <si>
    <t xml:space="preserve">DEC</t>
  </si>
  <si>
    <t xml:space="preserve">March</t>
  </si>
  <si>
    <t xml:space="preserve">On</t>
  </si>
  <si>
    <t xml:space="preserve">Off</t>
  </si>
  <si>
    <t xml:space="preserve">SP</t>
  </si>
  <si>
    <t xml:space="preserve">NP</t>
  </si>
  <si>
    <t xml:space="preserve">Tacoma</t>
  </si>
  <si>
    <t xml:space="preserve">Total</t>
  </si>
  <si>
    <t xml:space="preserve">Cash Daily</t>
  </si>
  <si>
    <t xml:space="preserve">Sumas</t>
  </si>
  <si>
    <t xml:space="preserve">Malin</t>
  </si>
  <si>
    <t xml:space="preserve">SoCal</t>
  </si>
  <si>
    <t xml:space="preserve">PG&amp;E</t>
  </si>
  <si>
    <t xml:space="preserve">Proxy Avg.</t>
  </si>
  <si>
    <t xml:space="preserve">Heat Rate</t>
  </si>
  <si>
    <t xml:space="preserve">Hhub</t>
  </si>
  <si>
    <t xml:space="preserve">Proxy</t>
  </si>
  <si>
    <t xml:space="preserve">Co</t>
  </si>
  <si>
    <t xml:space="preserve">Slope</t>
  </si>
  <si>
    <t xml:space="preserve">Chief</t>
  </si>
  <si>
    <t xml:space="preserve">Ice</t>
  </si>
  <si>
    <t xml:space="preserve">McNary Prior</t>
  </si>
  <si>
    <t xml:space="preserve">McNary Curr</t>
  </si>
  <si>
    <t xml:space="preserve">New Generation</t>
  </si>
  <si>
    <t xml:space="preserve">NW</t>
  </si>
  <si>
    <t xml:space="preserve">DSW</t>
  </si>
  <si>
    <t xml:space="preserve">Cash To Date</t>
  </si>
  <si>
    <t xml:space="preserve">Spreads</t>
  </si>
  <si>
    <t xml:space="preserve">UMCP</t>
  </si>
  <si>
    <t xml:space="preserve">Forward Settle</t>
  </si>
  <si>
    <t xml:space="preserve">Mid-C</t>
  </si>
  <si>
    <t xml:space="preserve">SP HL</t>
  </si>
  <si>
    <t xml:space="preserve">SP LL</t>
  </si>
  <si>
    <t xml:space="preserve">NP HL</t>
  </si>
  <si>
    <t xml:space="preserve">NP LL</t>
  </si>
  <si>
    <t xml:space="preserve">JAN</t>
  </si>
  <si>
    <t xml:space="preserve">FEB</t>
  </si>
  <si>
    <t xml:space="preserve">MAR</t>
  </si>
  <si>
    <t xml:space="preserve">APR</t>
  </si>
  <si>
    <t xml:space="preserve">HLH</t>
  </si>
  <si>
    <t xml:space="preserve">LLH</t>
  </si>
  <si>
    <t xml:space="preserve">Bilat</t>
  </si>
  <si>
    <t xml:space="preserve">MC/COB</t>
  </si>
  <si>
    <t xml:space="preserve">MC/NP</t>
  </si>
  <si>
    <t xml:space="preserve">PV/SP</t>
  </si>
  <si>
    <t xml:space="preserve">NP/SP</t>
  </si>
  <si>
    <t xml:space="preserve">MC/PV</t>
  </si>
  <si>
    <t xml:space="preserve">Port Hi</t>
  </si>
  <si>
    <t xml:space="preserve">Port DFN</t>
  </si>
  <si>
    <t xml:space="preserve">Sac Hi</t>
  </si>
  <si>
    <t xml:space="preserve">Sac DFN</t>
  </si>
  <si>
    <t xml:space="preserve">burbank hi</t>
  </si>
  <si>
    <t xml:space="preserve">burb dfn</t>
  </si>
  <si>
    <t xml:space="preserve">Pho Hi</t>
  </si>
  <si>
    <t xml:space="preserve">Pho DFN</t>
  </si>
  <si>
    <t xml:space="preserve">MC HL</t>
  </si>
  <si>
    <t xml:space="preserve">Avg.</t>
  </si>
  <si>
    <t xml:space="preserve">min</t>
  </si>
  <si>
    <t xml:space="preserve">Earth</t>
  </si>
  <si>
    <t xml:space="preserve">WNI</t>
  </si>
  <si>
    <t xml:space="preserve">max</t>
  </si>
  <si>
    <t xml:space="preserve">Input Section</t>
  </si>
  <si>
    <t xml:space="preserve">Forecaset</t>
  </si>
  <si>
    <t xml:space="preserve">Flat</t>
  </si>
  <si>
    <t xml:space="preserve">Sea</t>
  </si>
  <si>
    <t xml:space="preserve">BOM</t>
  </si>
  <si>
    <t xml:space="preserve">IS</t>
  </si>
  <si>
    <t xml:space="preserve">Spok</t>
  </si>
  <si>
    <t xml:space="preserve">NP 15</t>
  </si>
  <si>
    <t xml:space="preserve">SP 15</t>
  </si>
  <si>
    <t xml:space="preserve">IS Loss %</t>
  </si>
  <si>
    <t xml:space="preserve">Port</t>
  </si>
  <si>
    <t xml:space="preserve">B</t>
  </si>
  <si>
    <t xml:space="preserve">Network</t>
  </si>
  <si>
    <t xml:space="preserve">San Fran</t>
  </si>
  <si>
    <t xml:space="preserve">Net Loss %</t>
  </si>
  <si>
    <t xml:space="preserve">LA</t>
  </si>
  <si>
    <t xml:space="preserve">BPA Loss $</t>
  </si>
  <si>
    <t xml:space="preserve">Phoe</t>
  </si>
  <si>
    <t xml:space="preserve">ISO Export (NOB)</t>
  </si>
  <si>
    <t xml:space="preserve">Den</t>
  </si>
  <si>
    <t xml:space="preserve">ISO Admin</t>
  </si>
  <si>
    <t xml:space="preserve">Sac</t>
  </si>
  <si>
    <t xml:space="preserve">Ancillary Service</t>
  </si>
  <si>
    <t xml:space="preserve">SLC</t>
  </si>
  <si>
    <t xml:space="preserve">NOB FTR</t>
  </si>
  <si>
    <t xml:space="preserve">Boise</t>
  </si>
  <si>
    <t xml:space="preserve">Total Loss Charge</t>
  </si>
  <si>
    <t xml:space="preserve">Total Charge</t>
  </si>
  <si>
    <t xml:space="preserve">Forward Settle Offpeak</t>
  </si>
  <si>
    <t xml:space="preserve">NP15 Ex Post</t>
  </si>
  <si>
    <t xml:space="preserve">1998-99</t>
  </si>
  <si>
    <t xml:space="preserve">1997-98</t>
  </si>
  <si>
    <t xml:space="preserve">NW1 PX</t>
  </si>
  <si>
    <t xml:space="preserve">NW3 PX</t>
  </si>
  <si>
    <t xml:space="preserve">SP15 PX</t>
  </si>
  <si>
    <t xml:space="preserve">SP15 Ex Post</t>
  </si>
  <si>
    <t xml:space="preserve">CASH HISTORY -- OFFPEAK</t>
  </si>
  <si>
    <t xml:space="preserve">PV-DJ</t>
  </si>
  <si>
    <t xml:space="preserve">1996-97</t>
  </si>
  <si>
    <t xml:space="preserve">MC- DJ</t>
  </si>
  <si>
    <t xml:space="preserve">COB-DJ</t>
  </si>
  <si>
    <t xml:space="preserve">NP15 PX</t>
  </si>
  <si>
    <t xml:space="preserve">July</t>
  </si>
  <si>
    <t xml:space="preserve">\</t>
  </si>
  <si>
    <t xml:space="preserve">81..5</t>
  </si>
  <si>
    <t xml:space="preserve">August</t>
  </si>
  <si>
    <t xml:space="preserve">LA Hi</t>
  </si>
  <si>
    <t xml:space="preserve">LA DFN</t>
  </si>
  <si>
    <t xml:space="preserve">MWh</t>
  </si>
  <si>
    <t xml:space="preserve">Hr</t>
  </si>
  <si>
    <t xml:space="preserve">Mwa</t>
  </si>
  <si>
    <t xml:space="preserve">Shasta</t>
  </si>
  <si>
    <t xml:space="preserve">Keswick</t>
  </si>
  <si>
    <t xml:space="preserve">Trinity</t>
  </si>
  <si>
    <t xml:space="preserve">JF CARR</t>
  </si>
  <si>
    <t xml:space="preserve">Spring Creek</t>
  </si>
  <si>
    <t xml:space="preserve">Folsom</t>
  </si>
  <si>
    <t xml:space="preserve">Nimbus</t>
  </si>
  <si>
    <t xml:space="preserve">New Melone</t>
  </si>
  <si>
    <t xml:space="preserve">Stampede</t>
  </si>
  <si>
    <t xml:space="preserve">O'neill</t>
  </si>
  <si>
    <t xml:space="preserve">q3</t>
  </si>
  <si>
    <t xml:space="preserve">q1</t>
  </si>
  <si>
    <t xml:space="preserve">q4</t>
  </si>
  <si>
    <t xml:space="preserve">q2</t>
  </si>
  <si>
    <t xml:space="preserve">San Juan</t>
  </si>
  <si>
    <t xml:space="preserve">PhxTemp</t>
  </si>
  <si>
    <t xml:space="preserve">LA Temp</t>
  </si>
  <si>
    <t xml:space="preserve">1999-00</t>
  </si>
  <si>
    <t xml:space="preserve">CJ</t>
  </si>
  <si>
    <t xml:space="preserve">ISO Load</t>
  </si>
  <si>
    <t xml:space="preserve">SPEX</t>
  </si>
  <si>
    <t xml:space="preserve">NPEx</t>
  </si>
  <si>
    <t xml:space="preserve">HL EXI</t>
  </si>
  <si>
    <t xml:space="preserve">HL EXD</t>
  </si>
  <si>
    <t xml:space="preserve">LLH I</t>
  </si>
  <si>
    <t xml:space="preserve">LLH D</t>
  </si>
  <si>
    <t xml:space="preserve">Most real-time transactions during</t>
  </si>
  <si>
    <t xml:space="preserve">this period were OOM.  Ex-post is</t>
  </si>
  <si>
    <t xml:space="preserve">not indicative of real-time price.</t>
  </si>
  <si>
    <t xml:space="preserve">NOB 10% Loss x ExPost</t>
  </si>
  <si>
    <t xml:space="preserve">SPEx I</t>
  </si>
  <si>
    <t xml:space="preserve">SPEx D</t>
  </si>
  <si>
    <t xml:space="preserve">SP15 LL I</t>
  </si>
  <si>
    <t xml:space="preserve">SP15 LL D</t>
  </si>
  <si>
    <t xml:space="preserve">NPEx I</t>
  </si>
  <si>
    <t xml:space="preserve">NPEx D</t>
  </si>
  <si>
    <t xml:space="preserve">NP15 LL I</t>
  </si>
  <si>
    <t xml:space="preserve">NP15 LL D</t>
  </si>
  <si>
    <t xml:space="preserve">BPA Losses</t>
  </si>
  <si>
    <t xml:space="preserve">Spread</t>
  </si>
  <si>
    <t xml:space="preserve">/MWh</t>
  </si>
  <si>
    <t xml:space="preserve">MC ON</t>
  </si>
  <si>
    <t xml:space="preserve">COB ON</t>
  </si>
  <si>
    <t xml:space="preserve">PV ON</t>
  </si>
  <si>
    <t xml:space="preserve">NP On</t>
  </si>
  <si>
    <t xml:space="preserve">SP On</t>
  </si>
  <si>
    <t xml:space="preserve">IS Losses</t>
  </si>
  <si>
    <t xml:space="preserve">Net Losses</t>
  </si>
  <si>
    <t xml:space="preserve">ISO Losses</t>
  </si>
  <si>
    <t xml:space="preserve">ISO Export</t>
  </si>
  <si>
    <t xml:space="preserve">PV FTR</t>
  </si>
  <si>
    <t xml:space="preserve">Total Cost</t>
  </si>
  <si>
    <t xml:space="preserve">1999DJ</t>
  </si>
  <si>
    <t xml:space="preserve">1998DJ</t>
  </si>
  <si>
    <t xml:space="preserve">Avg</t>
  </si>
  <si>
    <t xml:space="preserve">1997DJ</t>
  </si>
  <si>
    <t xml:space="preserve">Oct </t>
  </si>
  <si>
    <t xml:space="preserve">           </t>
  </si>
  <si>
    <t xml:space="preserve">Spin</t>
  </si>
  <si>
    <t xml:space="preserve">NonSpin</t>
  </si>
  <si>
    <t xml:space="preserve">SP15 LL</t>
  </si>
  <si>
    <t xml:space="preserve">SPEx</t>
  </si>
  <si>
    <t xml:space="preserve">NP15 LL</t>
  </si>
  <si>
    <t xml:space="preserve">Pho</t>
  </si>
  <si>
    <t xml:space="preserve">70/-4</t>
  </si>
  <si>
    <t xml:space="preserve">82/-3</t>
  </si>
  <si>
    <t xml:space="preserve">80/-1</t>
  </si>
  <si>
    <t xml:space="preserve">103/2</t>
  </si>
  <si>
    <t xml:space="preserve">65/-9</t>
  </si>
  <si>
    <t xml:space="preserve">76/-7</t>
  </si>
  <si>
    <t xml:space="preserve">105/2</t>
  </si>
  <si>
    <t xml:space="preserve">65/-7</t>
  </si>
  <si>
    <t xml:space="preserve">77/-6</t>
  </si>
  <si>
    <t xml:space="preserve">78/-2</t>
  </si>
  <si>
    <t xml:space="preserve">84/-3</t>
  </si>
  <si>
    <t xml:space="preserve">77/-3</t>
  </si>
  <si>
    <t xml:space="preserve">104/-2</t>
  </si>
  <si>
    <t xml:space="preserve">76/-2</t>
  </si>
  <si>
    <t xml:space="preserve">78/-5</t>
  </si>
  <si>
    <t xml:space="preserve">75/-5</t>
  </si>
  <si>
    <t xml:space="preserve">105/-2</t>
  </si>
  <si>
    <t xml:space="preserve">76/0</t>
  </si>
  <si>
    <t xml:space="preserve">79/-6</t>
  </si>
  <si>
    <t xml:space="preserve">79/-2</t>
  </si>
  <si>
    <t xml:space="preserve">102/-3</t>
  </si>
  <si>
    <t xml:space="preserve">82/2</t>
  </si>
  <si>
    <t xml:space="preserve">78/-6</t>
  </si>
  <si>
    <t xml:space="preserve">78/-3</t>
  </si>
  <si>
    <t xml:space="preserve">100/-5</t>
  </si>
  <si>
    <t xml:space="preserve">72/-2</t>
  </si>
  <si>
    <t xml:space="preserve">78/-4</t>
  </si>
  <si>
    <t xml:space="preserve">99-5</t>
  </si>
  <si>
    <t xml:space="preserve">90/0</t>
  </si>
  <si>
    <t xml:space="preserve">76/-6</t>
  </si>
  <si>
    <t xml:space="preserve">103-1</t>
  </si>
  <si>
    <t xml:space="preserve">75/-2</t>
  </si>
  <si>
    <t xml:space="preserve">88/-1</t>
  </si>
  <si>
    <t xml:space="preserve">77/-4</t>
  </si>
  <si>
    <t xml:space="preserve">101/-2</t>
  </si>
  <si>
    <t xml:space="preserve">73/-3</t>
  </si>
  <si>
    <t xml:space="preserve">91/0</t>
  </si>
  <si>
    <t xml:space="preserve">106/2</t>
  </si>
  <si>
    <t xml:space="preserve">81/-1</t>
  </si>
  <si>
    <t xml:space="preserve">85/-2</t>
  </si>
  <si>
    <t xml:space="preserve">77/-5</t>
  </si>
  <si>
    <t xml:space="preserve">106/-1</t>
  </si>
  <si>
    <t xml:space="preserve">75/-3</t>
  </si>
  <si>
    <t xml:space="preserve">86/-1</t>
  </si>
  <si>
    <t xml:space="preserve">80/-3</t>
  </si>
  <si>
    <t xml:space="preserve">104/1</t>
  </si>
  <si>
    <t xml:space="preserve">74/-2</t>
  </si>
  <si>
    <t xml:space="preserve">82/-2</t>
  </si>
  <si>
    <t xml:space="preserve">105/1</t>
  </si>
  <si>
    <t xml:space="preserve">83/-1</t>
  </si>
  <si>
    <t xml:space="preserve">88/0</t>
  </si>
  <si>
    <t xml:space="preserve">79/-5</t>
  </si>
  <si>
    <t xml:space="preserve">107/2</t>
  </si>
  <si>
    <t xml:space="preserve">92/+6</t>
  </si>
  <si>
    <t xml:space="preserve">76/-8</t>
  </si>
  <si>
    <t xml:space="preserve">107/3</t>
  </si>
  <si>
    <t xml:space="preserve">86/4</t>
  </si>
  <si>
    <t xml:space="preserve">81/-4</t>
  </si>
  <si>
    <t xml:space="preserve">108/2</t>
  </si>
  <si>
    <t xml:space="preserve">91/-1</t>
  </si>
  <si>
    <t xml:space="preserve">87/0</t>
  </si>
  <si>
    <t xml:space="preserve">113/3</t>
  </si>
  <si>
    <t xml:space="preserve">93/2</t>
  </si>
  <si>
    <t xml:space="preserve">89/2</t>
  </si>
  <si>
    <t xml:space="preserve">113/5</t>
  </si>
  <si>
    <t xml:space="preserve">84/2</t>
  </si>
  <si>
    <t xml:space="preserve">95/3</t>
  </si>
  <si>
    <t xml:space="preserve">88/1</t>
  </si>
  <si>
    <t xml:space="preserve">111/5</t>
  </si>
  <si>
    <t xml:space="preserve">87/5</t>
  </si>
  <si>
    <t xml:space="preserve">87/-2</t>
  </si>
  <si>
    <t xml:space="preserve">84/-1</t>
  </si>
  <si>
    <t xml:space="preserve">106/3</t>
  </si>
  <si>
    <t xml:space="preserve">71/-4</t>
  </si>
  <si>
    <t xml:space="preserve">90/1</t>
  </si>
  <si>
    <t xml:space="preserve">105/3</t>
  </si>
  <si>
    <t xml:space="preserve">78/-1</t>
  </si>
  <si>
    <t xml:space="preserve">96/3</t>
  </si>
  <si>
    <t xml:space="preserve">90/3</t>
  </si>
  <si>
    <t xml:space="preserve">109/5</t>
  </si>
  <si>
    <t xml:space="preserve">86/3</t>
  </si>
  <si>
    <t xml:space="preserve">100/5</t>
  </si>
  <si>
    <t xml:space="preserve">84/0</t>
  </si>
  <si>
    <t xml:space="preserve">111/7</t>
  </si>
  <si>
    <t xml:space="preserve">76/-1</t>
  </si>
  <si>
    <t xml:space="preserve">95/4</t>
  </si>
  <si>
    <t xml:space="preserve">111/6</t>
  </si>
  <si>
    <t xml:space="preserve">Med</t>
  </si>
  <si>
    <t xml:space="preserve">86/7</t>
  </si>
  <si>
    <t xml:space="preserve">89/-1</t>
  </si>
  <si>
    <t xml:space="preserve">82/-1</t>
  </si>
  <si>
    <t xml:space="preserve">110/7</t>
  </si>
  <si>
    <t xml:space="preserve">High</t>
  </si>
  <si>
    <t xml:space="preserve">82/3</t>
  </si>
  <si>
    <t xml:space="preserve">96/4</t>
  </si>
  <si>
    <t xml:space="preserve">112/7</t>
  </si>
  <si>
    <t xml:space="preserve">89/7</t>
  </si>
  <si>
    <t xml:space="preserve">98/5</t>
  </si>
  <si>
    <t xml:space="preserve">81/-2</t>
  </si>
  <si>
    <t xml:space="preserve">Low</t>
  </si>
  <si>
    <t xml:space="preserve">91/9</t>
  </si>
  <si>
    <t xml:space="preserve">99/9</t>
  </si>
  <si>
    <t xml:space="preserve">86/0</t>
  </si>
  <si>
    <t xml:space="preserve">108/3</t>
  </si>
  <si>
    <t xml:space="preserve">87/6</t>
  </si>
  <si>
    <t xml:space="preserve">104/11</t>
  </si>
  <si>
    <t xml:space="preserve">95/6</t>
  </si>
  <si>
    <t xml:space="preserve">106/0</t>
  </si>
  <si>
    <t xml:space="preserve">78/1</t>
  </si>
  <si>
    <t xml:space="preserve">89/3</t>
  </si>
  <si>
    <t xml:space="preserve">78/3</t>
  </si>
  <si>
    <t xml:space="preserve">103/7</t>
  </si>
  <si>
    <t xml:space="preserve">76/3</t>
  </si>
  <si>
    <t xml:space="preserve">77/3</t>
  </si>
  <si>
    <t xml:space="preserve">85/6</t>
  </si>
  <si>
    <t xml:space="preserve">88/2</t>
  </si>
  <si>
    <t xml:space="preserve">82/4</t>
  </si>
  <si>
    <t xml:space="preserve">105/6</t>
  </si>
  <si>
    <t xml:space="preserve">87/10</t>
  </si>
  <si>
    <t xml:space="preserve">86/5</t>
  </si>
  <si>
    <t xml:space="preserve">106/7</t>
  </si>
  <si>
    <t xml:space="preserve">70/1</t>
  </si>
  <si>
    <t xml:space="preserve">108/9</t>
  </si>
  <si>
    <t xml:space="preserve">66/-1</t>
  </si>
  <si>
    <t xml:space="preserve">83/1</t>
  </si>
  <si>
    <t xml:space="preserve">108/11</t>
  </si>
  <si>
    <t xml:space="preserve">64/-2</t>
  </si>
  <si>
    <t xml:space="preserve">85/4</t>
  </si>
  <si>
    <t xml:space="preserve">109/11</t>
  </si>
  <si>
    <t xml:space="preserve">63/-3</t>
  </si>
  <si>
    <t xml:space="preserve">71/-5</t>
  </si>
  <si>
    <t xml:space="preserve">75/-1</t>
  </si>
  <si>
    <t xml:space="preserve">103/6</t>
  </si>
  <si>
    <t xml:space="preserve">61/-6</t>
  </si>
  <si>
    <t xml:space="preserve">76/-3</t>
  </si>
  <si>
    <t xml:space="preserve">59/-8</t>
  </si>
  <si>
    <t xml:space="preserve">94/-3</t>
  </si>
  <si>
    <t xml:space="preserve">81/0</t>
  </si>
  <si>
    <t xml:space="preserve">100/0</t>
  </si>
  <si>
    <t xml:space="preserve">69/0</t>
  </si>
  <si>
    <t xml:space="preserve">85/3</t>
  </si>
  <si>
    <t xml:space="preserve">103/3</t>
  </si>
  <si>
    <t xml:space="preserve">76/4</t>
  </si>
  <si>
    <t xml:space="preserve">103/15</t>
  </si>
  <si>
    <t xml:space="preserve">108/7</t>
  </si>
  <si>
    <t xml:space="preserve">81/5</t>
  </si>
  <si>
    <t xml:space="preserve">106/16</t>
  </si>
  <si>
    <t xml:space="preserve">80/3</t>
  </si>
  <si>
    <t xml:space="preserve">109/9</t>
  </si>
  <si>
    <t xml:space="preserve">72/-1</t>
  </si>
  <si>
    <t xml:space="preserve">103/16</t>
  </si>
  <si>
    <t xml:space="preserve">81/2</t>
  </si>
  <si>
    <t xml:space="preserve">109/8</t>
  </si>
  <si>
    <t xml:space="preserve">99/12</t>
  </si>
  <si>
    <t xml:space="preserve">77/1</t>
  </si>
  <si>
    <t xml:space="preserve">107/7</t>
  </si>
  <si>
    <t xml:space="preserve">87/8</t>
  </si>
  <si>
    <t xml:space="preserve">88/3</t>
  </si>
  <si>
    <t xml:space="preserve">104/5</t>
  </si>
  <si>
    <t xml:space="preserve">72/0</t>
  </si>
  <si>
    <t xml:space="preserve">79/-1</t>
  </si>
  <si>
    <t xml:space="preserve">101/4</t>
  </si>
  <si>
    <t xml:space="preserve">71/-3</t>
  </si>
  <si>
    <t xml:space="preserve">93/4</t>
  </si>
  <si>
    <t xml:space="preserve">101/3</t>
  </si>
  <si>
    <t xml:space="preserve">98/9</t>
  </si>
  <si>
    <t xml:space="preserve">98/-2</t>
  </si>
  <si>
    <t xml:space="preserve">78/2</t>
  </si>
  <si>
    <t xml:space="preserve">98/10</t>
  </si>
  <si>
    <t xml:space="preserve">102/-1</t>
  </si>
  <si>
    <t xml:space="preserve">89/4</t>
  </si>
  <si>
    <t xml:space="preserve">79/1</t>
  </si>
  <si>
    <t xml:space="preserve">91/-6</t>
  </si>
  <si>
    <t xml:space="preserve">76/2</t>
  </si>
  <si>
    <t xml:space="preserve">80/2</t>
  </si>
  <si>
    <t xml:space="preserve">100/-3</t>
  </si>
  <si>
    <t xml:space="preserve">95/9</t>
  </si>
  <si>
    <t xml:space="preserve">92/10</t>
  </si>
  <si>
    <t xml:space="preserve">97/7</t>
  </si>
  <si>
    <t xml:space="preserve">107/4</t>
  </si>
  <si>
    <t xml:space="preserve">98/15</t>
  </si>
  <si>
    <t xml:space="preserve">97/9</t>
  </si>
  <si>
    <t xml:space="preserve">84/3</t>
  </si>
  <si>
    <t xml:space="preserve">93/12</t>
  </si>
  <si>
    <t xml:space="preserve">96/8</t>
  </si>
  <si>
    <t xml:space="preserve">103/0</t>
  </si>
  <si>
    <t xml:space="preserve">85/5</t>
  </si>
  <si>
    <t xml:space="preserve">94/6</t>
  </si>
  <si>
    <t xml:space="preserve">81/1</t>
  </si>
  <si>
    <t xml:space="preserve">101/-3</t>
  </si>
  <si>
    <t xml:space="preserve">80/0</t>
  </si>
  <si>
    <t xml:space="preserve">102/0</t>
  </si>
  <si>
    <t xml:space="preserve">red q3</t>
  </si>
  <si>
    <t xml:space="preserve">58/-3</t>
  </si>
  <si>
    <t xml:space="preserve">77/-1</t>
  </si>
  <si>
    <t xml:space="preserve">75/2</t>
  </si>
  <si>
    <t xml:space="preserve">99/11</t>
  </si>
  <si>
    <t xml:space="preserve">58/-4</t>
  </si>
  <si>
    <t xml:space="preserve">68/-2</t>
  </si>
  <si>
    <t xml:space="preserve">62/-4</t>
  </si>
  <si>
    <t xml:space="preserve">62/-11</t>
  </si>
  <si>
    <t xml:space="preserve">99/10</t>
  </si>
  <si>
    <t xml:space="preserve">67/-1</t>
  </si>
  <si>
    <t xml:space="preserve">62/-9</t>
  </si>
  <si>
    <t xml:space="preserve">63/-1</t>
  </si>
  <si>
    <t xml:space="preserve">74/-4</t>
  </si>
  <si>
    <t xml:space="preserve">56/-3</t>
  </si>
  <si>
    <t xml:space="preserve">49/-3</t>
  </si>
  <si>
    <t xml:space="preserve">69/-1</t>
  </si>
  <si>
    <t xml:space="preserve">54/-9</t>
  </si>
  <si>
    <t xml:space="preserve">67/-11</t>
  </si>
  <si>
    <t xml:space="preserve">87/4</t>
  </si>
  <si>
    <t xml:space="preserve">62/-6</t>
  </si>
  <si>
    <t xml:space="preserve">72/-7</t>
  </si>
  <si>
    <t xml:space="preserve">81/3</t>
  </si>
  <si>
    <t xml:space="preserve">86/-2</t>
  </si>
  <si>
    <t xml:space="preserve">68/1</t>
  </si>
  <si>
    <t xml:space="preserve">72/-5</t>
  </si>
  <si>
    <t xml:space="preserve">79/3</t>
  </si>
  <si>
    <t xml:space="preserve">68/-8</t>
  </si>
  <si>
    <t xml:space="preserve">74/-1</t>
  </si>
  <si>
    <t xml:space="preserve">97/4</t>
  </si>
  <si>
    <t xml:space="preserve">68/2</t>
  </si>
  <si>
    <t xml:space="preserve">73/-2</t>
  </si>
  <si>
    <t xml:space="preserve">103/9</t>
  </si>
  <si>
    <t xml:space="preserve">64/-8</t>
  </si>
  <si>
    <t xml:space="preserve">66/-7</t>
  </si>
  <si>
    <t xml:space="preserve">82/-7</t>
  </si>
  <si>
    <t xml:space="preserve">69/2</t>
  </si>
  <si>
    <t xml:space="preserve">85/2</t>
  </si>
  <si>
    <t xml:space="preserve">89/-2</t>
  </si>
  <si>
    <t xml:space="preserve">71/2</t>
  </si>
  <si>
    <t xml:space="preserve">88/4</t>
  </si>
  <si>
    <t xml:space="preserve">94/1</t>
  </si>
  <si>
    <t xml:space="preserve">94/10</t>
  </si>
  <si>
    <t xml:space="preserve">94/12</t>
  </si>
  <si>
    <t xml:space="preserve">100/7</t>
  </si>
  <si>
    <t xml:space="preserve">80/6</t>
  </si>
  <si>
    <t xml:space="preserve">96/10</t>
  </si>
  <si>
    <t xml:space="preserve">93/9</t>
  </si>
  <si>
    <t xml:space="preserve">106/11</t>
  </si>
  <si>
    <t xml:space="preserve">75/3</t>
  </si>
  <si>
    <t xml:space="preserve">80/4</t>
  </si>
  <si>
    <t xml:space="preserve">108/13</t>
  </si>
  <si>
    <t xml:space="preserve">70/2</t>
  </si>
  <si>
    <t xml:space="preserve">96/14</t>
  </si>
  <si>
    <t xml:space="preserve">79/2</t>
  </si>
  <si>
    <t xml:space="preserve">110/14</t>
  </si>
  <si>
    <t xml:space="preserve">70/0</t>
  </si>
  <si>
    <t xml:space="preserve">107/11</t>
  </si>
  <si>
    <t xml:space="preserve">63/-5</t>
  </si>
  <si>
    <t xml:space="preserve">84/6</t>
  </si>
  <si>
    <t xml:space="preserve">109/13</t>
  </si>
  <si>
    <t xml:space="preserve">58/-8</t>
  </si>
  <si>
    <t xml:space="preserve">79/4</t>
  </si>
  <si>
    <t xml:space="preserve">57/-8</t>
  </si>
  <si>
    <t xml:space="preserve">77/0</t>
  </si>
  <si>
    <t xml:space="preserve">102/10</t>
  </si>
  <si>
    <t xml:space="preserve">xx</t>
  </si>
  <si>
    <t xml:space="preserve">ISO On</t>
  </si>
  <si>
    <t xml:space="preserve">63/3</t>
  </si>
  <si>
    <t xml:space="preserve">66/-2</t>
  </si>
  <si>
    <t xml:space="preserve">63/-4</t>
  </si>
  <si>
    <t xml:space="preserve">89/6</t>
  </si>
  <si>
    <t xml:space="preserve">67/7</t>
  </si>
  <si>
    <t xml:space="preserve">65/-5</t>
  </si>
  <si>
    <t xml:space="preserve">60/-7</t>
  </si>
  <si>
    <t xml:space="preserve">79/0</t>
  </si>
  <si>
    <t xml:space="preserve">64/3</t>
  </si>
  <si>
    <t xml:space="preserve">70/-3</t>
  </si>
  <si>
    <t xml:space="preserve">68/-5</t>
  </si>
  <si>
    <t xml:space="preserve">80/-2</t>
  </si>
  <si>
    <t xml:space="preserve">66/4</t>
  </si>
  <si>
    <t xml:space="preserve">72/49</t>
  </si>
  <si>
    <t xml:space="preserve">71/51</t>
  </si>
  <si>
    <t xml:space="preserve">89/59</t>
  </si>
  <si>
    <t xml:space="preserve">68/5</t>
  </si>
  <si>
    <t xml:space="preserve">65/-2</t>
  </si>
  <si>
    <t xml:space="preserve">92/8</t>
  </si>
  <si>
    <t xml:space="preserve">57/-1</t>
  </si>
  <si>
    <t xml:space="preserve">69/50</t>
  </si>
  <si>
    <t xml:space="preserve">65/-3</t>
  </si>
  <si>
    <t xml:space="preserve">52/-4</t>
  </si>
  <si>
    <t xml:space="preserve">68/-6</t>
  </si>
  <si>
    <t xml:space="preserve">69/-2</t>
  </si>
  <si>
    <t xml:space="preserve">59/-5</t>
  </si>
  <si>
    <t xml:space="preserve">76/1</t>
  </si>
  <si>
    <t xml:space="preserve">93/8</t>
  </si>
  <si>
    <t xml:space="preserve">58/-1</t>
  </si>
  <si>
    <t xml:space="preserve">83/8</t>
  </si>
  <si>
    <t xml:space="preserve">97/11</t>
  </si>
  <si>
    <t xml:space="preserve">62/0</t>
  </si>
  <si>
    <t xml:space="preserve">62/3</t>
  </si>
  <si>
    <t xml:space="preserve">79/8</t>
  </si>
  <si>
    <t xml:space="preserve">101/14</t>
  </si>
  <si>
    <t xml:space="preserve">57/-5</t>
  </si>
  <si>
    <t xml:space="preserve">98/13</t>
  </si>
  <si>
    <t xml:space="preserve">62/-2</t>
  </si>
  <si>
    <t xml:space="preserve">90/6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</si>
</sst>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0%"/>
    <numFmt numFmtId="166" formatCode="0"/>
    <numFmt numFmtId="167" formatCode="0.00"/>
    <numFmt numFmtId="168" formatCode="_(* #,##0.00_);_(* \(#,##0.00\);_(* \-??_);_(@_)"/>
    <numFmt numFmtId="169" formatCode="_(* #,##0_);_(* \(#,##0\);_(* \-??_);_(@_)"/>
    <numFmt numFmtId="170" formatCode="[$-409]mmm\-yy"/>
    <numFmt numFmtId="171" formatCode="[$-409]d\-mmm"/>
    <numFmt numFmtId="172" formatCode="0.000"/>
    <numFmt numFmtId="173" formatCode="ddd"/>
    <numFmt numFmtId="174" formatCode="0.0"/>
    <numFmt numFmtId="175" formatCode="\$#,##0.00_);[RED]&quot;($&quot;#,##0.00\)"/>
    <numFmt numFmtId="176" formatCode="0.0%"/>
    <numFmt numFmtId="177" formatCode="_(* #,##0.0000_);_(* \(#,##0.0000\);_(* \-??_);_(@_)"/>
    <numFmt numFmtId="178" formatCode="_(* #,##0.0_);_(* \(#,##0.0\);_(* \-??_);_(@_)"/>
  </numFmts>
  <fonts count="2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10"/>
      <color rgb="FFFF0000"/>
      <name val="Arial"/>
      <family val="2"/>
    </font>
    <font>
      <b val="true"/>
      <sz val="10"/>
      <color rgb="FF000000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sz val="10.5"/>
      <color rgb="FF000000"/>
      <name val="Arial"/>
      <family val="2"/>
    </font>
    <font>
      <sz val="17.75"/>
      <color rgb="FF000000"/>
      <name val="Arial"/>
      <family val="2"/>
    </font>
    <font>
      <b val="true"/>
      <sz val="10"/>
      <color rgb="FFC0C0C0"/>
      <name val="Arial"/>
      <family val="2"/>
    </font>
    <font>
      <sz val="10"/>
      <color rgb="FFC0C0C0"/>
      <name val="Arial"/>
      <family val="2"/>
    </font>
    <font>
      <b val="true"/>
      <sz val="10"/>
      <color rgb="FFFFFFFF"/>
      <name val="Arial"/>
      <family val="2"/>
    </font>
    <font>
      <sz val="10"/>
      <name val="Arial"/>
      <family val="2"/>
    </font>
    <font>
      <sz val="10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10"/>
      <color rgb="FFFF9900"/>
      <name val="Arial"/>
      <family val="2"/>
    </font>
    <font>
      <b val="true"/>
      <sz val="10"/>
      <color rgb="FFFF6600"/>
      <name val="Arial"/>
      <family val="2"/>
    </font>
    <font>
      <b val="true"/>
      <sz val="10"/>
      <color rgb="FF339966"/>
      <name val="Arial"/>
      <family val="2"/>
    </font>
    <font>
      <b val="true"/>
      <sz val="10"/>
      <color rgb="FF3366FF"/>
      <name val="Arial"/>
      <family val="2"/>
    </font>
    <font>
      <b val="true"/>
      <sz val="10"/>
      <color rgb="FF00CCFF"/>
      <name val="Arial"/>
      <family val="2"/>
    </font>
    <font>
      <sz val="10"/>
      <color rgb="FF00CCFF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00CCFF"/>
        <bgColor rgb="FF33CCCC"/>
      </patternFill>
    </fill>
    <fill>
      <patternFill patternType="solid">
        <fgColor rgb="FFC0C0C0"/>
        <bgColor rgb="FFCCCCFF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  <fill>
      <patternFill patternType="solid">
        <fgColor rgb="FF000080"/>
        <bgColor rgb="FF000080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</fills>
  <borders count="20">
    <border diagonalUp="false" diagonalDown="false">
      <left/>
      <right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5" fontId="0" fillId="0" borderId="0" applyFont="true" applyBorder="false" applyAlignment="false" applyProtection="false"/>
  </cellStyleXfs>
  <cellXfs count="25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5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9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14" fillId="5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2" fillId="3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2" fillId="3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7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4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5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7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5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5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7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4" fillId="5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7" fillId="4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7" fillId="4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5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2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3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4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5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5" fillId="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6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5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6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5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3" fillId="6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8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0" fillId="8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5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0" fillId="3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8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8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3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8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8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8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8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16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5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7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7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8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6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19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5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0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8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5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8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5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5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5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5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7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9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1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2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8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3" fillId="5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4" fillId="5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5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4" fillId="5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8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8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8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4" borderId="5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1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6" fillId="4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4" borderId="6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7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2001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0336281511611"/>
          <c:y val="0.0779935060632165"/>
          <c:w val="0.965709691150736"/>
          <c:h val="0.835000993969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Main!$B$10</c:f>
              <c:strCache>
                <c:ptCount val="1"/>
                <c:pt idx="0">
                  <c:v>Northwest</c:v>
                </c:pt>
              </c:strCache>
            </c:strRef>
          </c:tx>
          <c:spPr>
            <a:solidFill>
              <a:srgbClr val="9999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Main!$C$32:$M$32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Main!$C$10:$N$10</c:f>
              <c:numCache>
                <c:formatCode>General</c:formatCode>
                <c:ptCount val="12"/>
                <c:pt idx="0">
                  <c:v>54</c:v>
                </c:pt>
                <c:pt idx="1">
                  <c:v>33</c:v>
                </c:pt>
                <c:pt idx="2">
                  <c:v>88</c:v>
                </c:pt>
                <c:pt idx="3">
                  <c:v>36</c:v>
                </c:pt>
                <c:pt idx="4">
                  <c:v>90</c:v>
                </c:pt>
                <c:pt idx="5">
                  <c:v>50</c:v>
                </c:pt>
                <c:pt idx="6">
                  <c:v>53</c:v>
                </c:pt>
                <c:pt idx="7">
                  <c:v>102</c:v>
                </c:pt>
                <c:pt idx="8">
                  <c:v>99</c:v>
                </c:pt>
                <c:pt idx="9">
                  <c:v>61</c:v>
                </c:pt>
                <c:pt idx="10">
                  <c:v>89</c:v>
                </c:pt>
                <c:pt idx="11">
                  <c:v>53</c:v>
                </c:pt>
              </c:numCache>
            </c:numRef>
          </c:val>
        </c:ser>
        <c:ser>
          <c:idx val="1"/>
          <c:order val="1"/>
          <c:tx>
            <c:strRef>
              <c:f>Main!$B$11</c:f>
              <c:strCache>
                <c:ptCount val="1"/>
                <c:pt idx="0">
                  <c:v>California</c:v>
                </c:pt>
              </c:strCache>
            </c:strRef>
          </c:tx>
          <c:spPr>
            <a:solidFill>
              <a:srgbClr val="9933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Main!$C$32:$M$32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Main!$C$11:$N$11</c:f>
              <c:numCache>
                <c:formatCode>General</c:formatCode>
                <c:ptCount val="12"/>
                <c:pt idx="0">
                  <c:v>44</c:v>
                </c:pt>
                <c:pt idx="1">
                  <c:v>25</c:v>
                </c:pt>
                <c:pt idx="2">
                  <c:v>96</c:v>
                </c:pt>
                <c:pt idx="3">
                  <c:v>33</c:v>
                </c:pt>
                <c:pt idx="4">
                  <c:v>107</c:v>
                </c:pt>
                <c:pt idx="5">
                  <c:v>95</c:v>
                </c:pt>
                <c:pt idx="6">
                  <c:v>39</c:v>
                </c:pt>
                <c:pt idx="7">
                  <c:v>104</c:v>
                </c:pt>
                <c:pt idx="8">
                  <c:v>100</c:v>
                </c:pt>
                <c:pt idx="9">
                  <c:v>103</c:v>
                </c:pt>
                <c:pt idx="10">
                  <c:v>93</c:v>
                </c:pt>
                <c:pt idx="11">
                  <c:v>61</c:v>
                </c:pt>
              </c:numCache>
            </c:numRef>
          </c:val>
        </c:ser>
        <c:ser>
          <c:idx val="2"/>
          <c:order val="2"/>
          <c:tx>
            <c:strRef>
              <c:f>Main!$B$12</c:f>
              <c:strCache>
                <c:ptCount val="1"/>
                <c:pt idx="0">
                  <c:v>Southwest</c:v>
                </c:pt>
              </c:strCache>
            </c:strRef>
          </c:tx>
          <c:spPr>
            <a:solidFill>
              <a:srgbClr val="ffcc99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Main!$C$32:$M$32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Main!$C$12:$N$12</c:f>
              <c:numCache>
                <c:formatCode>General</c:formatCode>
                <c:ptCount val="12"/>
                <c:pt idx="0">
                  <c:v>48</c:v>
                </c:pt>
                <c:pt idx="1">
                  <c:v>61</c:v>
                </c:pt>
                <c:pt idx="2">
                  <c:v>82</c:v>
                </c:pt>
                <c:pt idx="3">
                  <c:v>86</c:v>
                </c:pt>
                <c:pt idx="4">
                  <c:v>103</c:v>
                </c:pt>
                <c:pt idx="5">
                  <c:v>95</c:v>
                </c:pt>
                <c:pt idx="6">
                  <c:v>100</c:v>
                </c:pt>
                <c:pt idx="7">
                  <c:v>99</c:v>
                </c:pt>
                <c:pt idx="8">
                  <c:v>106</c:v>
                </c:pt>
                <c:pt idx="9">
                  <c:v>95</c:v>
                </c:pt>
                <c:pt idx="10">
                  <c:v>99</c:v>
                </c:pt>
                <c:pt idx="11">
                  <c:v>52</c:v>
                </c:pt>
              </c:numCache>
            </c:numRef>
          </c:val>
        </c:ser>
        <c:gapWidth val="50"/>
        <c:overlap val="0"/>
        <c:axId val="21623569"/>
        <c:axId val="14767976"/>
      </c:barChart>
      <c:lineChart>
        <c:grouping val="standard"/>
        <c:varyColors val="0"/>
        <c:ser>
          <c:idx val="3"/>
          <c:order val="3"/>
          <c:tx>
            <c:strRef>
              <c:f>Main!$B$33</c:f>
              <c:strCache>
                <c:ptCount val="1"/>
                <c:pt idx="0">
                  <c:v>MC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Main!$C$32:$M$32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Main!$C$33:$N$33</c:f>
              <c:numCache>
                <c:formatCode>0</c:formatCode>
                <c:ptCount val="12"/>
                <c:pt idx="0">
                  <c:v>276</c:v>
                </c:pt>
                <c:pt idx="1">
                  <c:v>290</c:v>
                </c:pt>
                <c:pt idx="2">
                  <c:v>281</c:v>
                </c:pt>
                <c:pt idx="3">
                  <c:v>317</c:v>
                </c:pt>
                <c:pt idx="4">
                  <c:v>282</c:v>
                </c:pt>
                <c:pt idx="5">
                  <c:v>69</c:v>
                </c:pt>
                <c:pt idx="6">
                  <c:v>60</c:v>
                </c:pt>
                <c:pt idx="7">
                  <c:v>46</c:v>
                </c:pt>
                <c:pt idx="8">
                  <c:v>24</c:v>
                </c:pt>
                <c:pt idx="9">
                  <c:v>26</c:v>
                </c:pt>
                <c:pt idx="10">
                  <c:v>24</c:v>
                </c:pt>
                <c:pt idx="11">
                  <c:v>27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Main!$B$35</c:f>
              <c:strCache>
                <c:ptCount val="1"/>
                <c:pt idx="0">
                  <c:v>NP15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Main!$C$32:$M$32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Main!$C$35:$N$35</c:f>
              <c:numCache>
                <c:formatCode>0</c:formatCode>
                <c:ptCount val="12"/>
                <c:pt idx="0">
                  <c:v>247</c:v>
                </c:pt>
                <c:pt idx="1">
                  <c:v>261</c:v>
                </c:pt>
                <c:pt idx="2">
                  <c:v>250</c:v>
                </c:pt>
                <c:pt idx="3">
                  <c:v>272</c:v>
                </c:pt>
                <c:pt idx="4">
                  <c:v>161</c:v>
                </c:pt>
                <c:pt idx="5">
                  <c:v>75</c:v>
                </c:pt>
                <c:pt idx="6">
                  <c:v>59</c:v>
                </c:pt>
                <c:pt idx="7">
                  <c:v>46</c:v>
                </c:pt>
                <c:pt idx="8">
                  <c:v>27</c:v>
                </c:pt>
                <c:pt idx="9">
                  <c:v>28</c:v>
                </c:pt>
                <c:pt idx="10">
                  <c:v>28</c:v>
                </c:pt>
                <c:pt idx="11">
                  <c:v>30</c:v>
                </c:pt>
              </c:numCache>
            </c:numRef>
          </c:val>
          <c:smooth val="1"/>
        </c:ser>
        <c:ser>
          <c:idx val="5"/>
          <c:order val="5"/>
          <c:tx>
            <c:strRef>
              <c:f>Main!$B$36</c:f>
              <c:strCache>
                <c:ptCount val="1"/>
                <c:pt idx="0">
                  <c:v>SP15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Main!$C$32:$M$32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Main!$C$36:$N$36</c:f>
              <c:numCache>
                <c:formatCode>0</c:formatCode>
                <c:ptCount val="12"/>
                <c:pt idx="0">
                  <c:v>212</c:v>
                </c:pt>
                <c:pt idx="1">
                  <c:v>223</c:v>
                </c:pt>
                <c:pt idx="2">
                  <c:v>235</c:v>
                </c:pt>
                <c:pt idx="3">
                  <c:v>220</c:v>
                </c:pt>
                <c:pt idx="4">
                  <c:v>260</c:v>
                </c:pt>
                <c:pt idx="5">
                  <c:v>76</c:v>
                </c:pt>
                <c:pt idx="6">
                  <c:v>60</c:v>
                </c:pt>
                <c:pt idx="7">
                  <c:v>46</c:v>
                </c:pt>
                <c:pt idx="8">
                  <c:v>27</c:v>
                </c:pt>
                <c:pt idx="9">
                  <c:v>28</c:v>
                </c:pt>
                <c:pt idx="10">
                  <c:v>28</c:v>
                </c:pt>
                <c:pt idx="11">
                  <c:v>30</c:v>
                </c:pt>
              </c:numCache>
            </c:numRef>
          </c:val>
          <c:smooth val="1"/>
        </c:ser>
        <c:ser>
          <c:idx val="6"/>
          <c:order val="6"/>
          <c:tx>
            <c:strRef>
              <c:f>Main!$B$37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Main!$C$32:$M$32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Main!$C$37:$N$37</c:f>
              <c:numCache>
                <c:formatCode>0</c:formatCode>
                <c:ptCount val="12"/>
                <c:pt idx="0">
                  <c:v>219</c:v>
                </c:pt>
                <c:pt idx="1">
                  <c:v>216</c:v>
                </c:pt>
                <c:pt idx="2">
                  <c:v>224</c:v>
                </c:pt>
                <c:pt idx="3">
                  <c:v>220</c:v>
                </c:pt>
                <c:pt idx="4">
                  <c:v>276</c:v>
                </c:pt>
                <c:pt idx="5">
                  <c:v>86</c:v>
                </c:pt>
                <c:pt idx="6">
                  <c:v>67</c:v>
                </c:pt>
                <c:pt idx="7">
                  <c:v>52</c:v>
                </c:pt>
                <c:pt idx="8">
                  <c:v>30</c:v>
                </c:pt>
                <c:pt idx="9">
                  <c:v>28</c:v>
                </c:pt>
                <c:pt idx="10">
                  <c:v>26</c:v>
                </c:pt>
                <c:pt idx="11">
                  <c:v>29</c:v>
                </c:pt>
              </c:numCache>
            </c:numRef>
          </c:val>
          <c:smooth val="1"/>
        </c:ser>
        <c:ser>
          <c:idx val="7"/>
          <c:order val="7"/>
          <c:tx>
            <c:strRef>
              <c:f>Main!$B$15</c:f>
              <c:strCache>
                <c:ptCount val="1"/>
                <c:pt idx="0">
                  <c:v>McNary</c:v>
                </c:pt>
              </c:strCache>
            </c:strRef>
          </c:tx>
          <c:spPr>
            <a:solidFill>
              <a:srgbClr val="00ccff"/>
            </a:solidFill>
            <a:ln w="37800">
              <a:solidFill>
                <a:srgbClr val="00ccff"/>
              </a:solidFill>
              <a:round/>
            </a:ln>
          </c:spPr>
          <c:marker>
            <c:symbol val="dash"/>
            <c:size val="9"/>
            <c:spPr>
              <a:solidFill>
                <a:srgbClr val="00cc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Main!$C$32:$M$32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Main!$C$15:$N$15</c:f>
              <c:numCache>
                <c:formatCode>General</c:formatCode>
                <c:ptCount val="12"/>
                <c:pt idx="0">
                  <c:v>124</c:v>
                </c:pt>
                <c:pt idx="1">
                  <c:v>119</c:v>
                </c:pt>
                <c:pt idx="2">
                  <c:v>130</c:v>
                </c:pt>
                <c:pt idx="3">
                  <c:v>108</c:v>
                </c:pt>
                <c:pt idx="4">
                  <c:v>130</c:v>
                </c:pt>
                <c:pt idx="5">
                  <c:v>129</c:v>
                </c:pt>
                <c:pt idx="6">
                  <c:v>85</c:v>
                </c:pt>
                <c:pt idx="7">
                  <c:v>97</c:v>
                </c:pt>
                <c:pt idx="8">
                  <c:v>80</c:v>
                </c:pt>
                <c:pt idx="9">
                  <c:v>80</c:v>
                </c:pt>
                <c:pt idx="10">
                  <c:v>99</c:v>
                </c:pt>
                <c:pt idx="11">
                  <c:v>111</c:v>
                </c:pt>
              </c:numCache>
            </c:numRef>
          </c:val>
          <c:smooth val="1"/>
        </c:ser>
        <c:ser>
          <c:idx val="8"/>
          <c:order val="8"/>
          <c:tx>
            <c:strRef>
              <c:f>Main!$B$166</c:f>
              <c:strCache>
                <c:ptCount val="1"/>
                <c:pt idx="0">
                  <c:v>McNary 60-yr Reg</c:v>
                </c:pt>
              </c:strCache>
            </c:strRef>
          </c:tx>
          <c:spPr>
            <a:solidFill>
              <a:srgbClr val="3366ff"/>
            </a:solidFill>
            <a:ln w="37800">
              <a:solidFill>
                <a:srgbClr val="3366ff"/>
              </a:solidFill>
              <a:custDash>
                <a:ds d="407619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407619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Main!$C$32:$M$32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Main!$C$166:$N$166</c:f>
              <c:numCache>
                <c:formatCode>General</c:formatCode>
                <c:ptCount val="12"/>
                <c:pt idx="0">
                  <c:v>170</c:v>
                </c:pt>
                <c:pt idx="1">
                  <c:v>144</c:v>
                </c:pt>
                <c:pt idx="2">
                  <c:v>163</c:v>
                </c:pt>
                <c:pt idx="3">
                  <c:v>230</c:v>
                </c:pt>
                <c:pt idx="4">
                  <c:v>282</c:v>
                </c:pt>
                <c:pt idx="5">
                  <c:v>280</c:v>
                </c:pt>
                <c:pt idx="6">
                  <c:v>194</c:v>
                </c:pt>
                <c:pt idx="7">
                  <c:v>160</c:v>
                </c:pt>
                <c:pt idx="8">
                  <c:v>102</c:v>
                </c:pt>
                <c:pt idx="9">
                  <c:v>107</c:v>
                </c:pt>
                <c:pt idx="10">
                  <c:v>110</c:v>
                </c:pt>
                <c:pt idx="11">
                  <c:v>137</c:v>
                </c:pt>
              </c:numCache>
            </c:numRef>
          </c:val>
          <c:smooth val="1"/>
        </c:ser>
        <c:ser>
          <c:idx val="9"/>
          <c:order val="9"/>
          <c:spPr>
            <a:solidFill>
              <a:srgbClr val="800080"/>
            </a:solidFill>
            <a:ln w="0">
              <a:noFill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Main!$C$32:$M$32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Main!$C$30:$M$30</c:f>
              <c:numCache>
                <c:formatCode>General</c:formatCode>
                <c:ptCount val="11"/>
                <c:pt idx="0">
                  <c:v>107</c:v>
                </c:pt>
                <c:pt idx="1">
                  <c:v>115</c:v>
                </c:pt>
                <c:pt idx="2">
                  <c:v>89.8</c:v>
                </c:pt>
                <c:pt idx="3">
                  <c:v>118</c:v>
                </c:pt>
                <c:pt idx="4">
                  <c:v>71.8</c:v>
                </c:pt>
                <c:pt idx="5">
                  <c:v>41.1</c:v>
                </c:pt>
                <c:pt idx="6">
                  <c:v>37</c:v>
                </c:pt>
                <c:pt idx="7">
                  <c:v>33.8</c:v>
                </c:pt>
                <c:pt idx="8">
                  <c:v>21.7</c:v>
                </c:pt>
                <c:pt idx="9">
                  <c:v>24</c:v>
                </c:pt>
                <c:pt idx="10">
                  <c:v>24</c:v>
                </c:pt>
              </c:numCache>
            </c:numRef>
          </c:val>
          <c:smooth val="1"/>
        </c:ser>
        <c:ser>
          <c:idx val="10"/>
          <c:order val="10"/>
          <c:tx>
            <c:strRef>
              <c:f>Main!$B$30</c:f>
              <c:strCache>
                <c:ptCount val="1"/>
                <c:pt idx="0">
                  <c:v>City Gate X 10</c:v>
                </c:pt>
              </c:strCache>
            </c:strRef>
          </c:tx>
          <c:spPr>
            <a:solidFill>
              <a:srgbClr val="ccffcc"/>
            </a:solidFill>
            <a:ln w="12600">
              <a:solidFill>
                <a:srgbClr val="ccffcc"/>
              </a:solidFill>
              <a:round/>
            </a:ln>
          </c:spPr>
          <c:marker>
            <c:symbol val="square"/>
            <c:size val="5"/>
            <c:spPr>
              <a:solidFill>
                <a:srgbClr val="ccffcc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Main!$C$32:$M$32</c:f>
              <c:strCache>
                <c:ptCount val="11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</c:strCache>
            </c:strRef>
          </c:cat>
          <c:val>
            <c:numRef>
              <c:f>Main!$C$30:$N$30</c:f>
              <c:numCache>
                <c:formatCode>General</c:formatCode>
                <c:ptCount val="12"/>
                <c:pt idx="0">
                  <c:v>107</c:v>
                </c:pt>
                <c:pt idx="1">
                  <c:v>115</c:v>
                </c:pt>
                <c:pt idx="2">
                  <c:v>89.8</c:v>
                </c:pt>
                <c:pt idx="3">
                  <c:v>118</c:v>
                </c:pt>
                <c:pt idx="4">
                  <c:v>71.8</c:v>
                </c:pt>
                <c:pt idx="5">
                  <c:v>41.1</c:v>
                </c:pt>
                <c:pt idx="6">
                  <c:v>37</c:v>
                </c:pt>
                <c:pt idx="7">
                  <c:v>33.8</c:v>
                </c:pt>
                <c:pt idx="8">
                  <c:v>21.7</c:v>
                </c:pt>
                <c:pt idx="9">
                  <c:v>24</c:v>
                </c:pt>
                <c:pt idx="10">
                  <c:v>24</c:v>
                </c:pt>
                <c:pt idx="11">
                  <c:v>27.6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21623569"/>
        <c:axId val="14767976"/>
      </c:lineChart>
      <c:catAx>
        <c:axId val="2162356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4767976"/>
        <c:crossesAt val="0"/>
        <c:auto val="1"/>
        <c:lblAlgn val="ctr"/>
        <c:lblOffset val="100"/>
        <c:noMultiLvlLbl val="0"/>
      </c:catAx>
      <c:valAx>
        <c:axId val="14767976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1623569"/>
        <c:crossesAt val="1"/>
        <c:crossBetween val="midCat"/>
        <c:majorUnit val="25"/>
      </c:valAx>
      <c:spPr>
        <a:noFill/>
        <a:ln w="0">
          <a:solidFill>
            <a:srgbClr val="000000"/>
          </a:solidFill>
        </a:ln>
      </c:spPr>
    </c:plotArea>
    <c:legend>
      <c:legendPos val="r"/>
      <c:legendEntry>
        <c:idx val="9"/>
        <c:delete val="1"/>
      </c:legendEntry>
      <c:layout>
        <c:manualLayout>
          <c:xMode val="edge"/>
          <c:yMode val="edge"/>
          <c:x val="0.15097195289221"/>
          <c:y val="0.91286197071102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2000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0336281511611"/>
          <c:y val="0.0726260685176595"/>
          <c:w val="0.965709691150736"/>
          <c:h val="0.8350009939699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Main!$B$55</c:f>
              <c:strCache>
                <c:ptCount val="1"/>
                <c:pt idx="0">
                  <c:v>Northwest</c:v>
                </c:pt>
              </c:strCache>
            </c:strRef>
          </c:tx>
          <c:spPr>
            <a:solidFill>
              <a:srgbClr val="9999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Main!$C$79:$N$79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Main!$C$55:$N$55</c:f>
              <c:numCache>
                <c:formatCode>General</c:formatCode>
                <c:ptCount val="12"/>
                <c:pt idx="0">
                  <c:v>82</c:v>
                </c:pt>
                <c:pt idx="1">
                  <c:v>91</c:v>
                </c:pt>
                <c:pt idx="2">
                  <c:v>70</c:v>
                </c:pt>
                <c:pt idx="3">
                  <c:v>99</c:v>
                </c:pt>
                <c:pt idx="4">
                  <c:v>64</c:v>
                </c:pt>
                <c:pt idx="5">
                  <c:v>83</c:v>
                </c:pt>
                <c:pt idx="6">
                  <c:v>56</c:v>
                </c:pt>
                <c:pt idx="7">
                  <c:v>77</c:v>
                </c:pt>
                <c:pt idx="8">
                  <c:v>50</c:v>
                </c:pt>
                <c:pt idx="9">
                  <c:v>45</c:v>
                </c:pt>
                <c:pt idx="10">
                  <c:v>5</c:v>
                </c:pt>
                <c:pt idx="11">
                  <c:v>39</c:v>
                </c:pt>
              </c:numCache>
            </c:numRef>
          </c:val>
        </c:ser>
        <c:ser>
          <c:idx val="1"/>
          <c:order val="1"/>
          <c:tx>
            <c:strRef>
              <c:f>Main!$B$56</c:f>
              <c:strCache>
                <c:ptCount val="1"/>
                <c:pt idx="0">
                  <c:v>California</c:v>
                </c:pt>
              </c:strCache>
            </c:strRef>
          </c:tx>
          <c:spPr>
            <a:solidFill>
              <a:srgbClr val="9933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Main!$C$79:$N$79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Main!$C$56:$N$56</c:f>
              <c:numCache>
                <c:formatCode>General</c:formatCode>
                <c:ptCount val="12"/>
                <c:pt idx="0">
                  <c:v>104</c:v>
                </c:pt>
                <c:pt idx="1">
                  <c:v>88</c:v>
                </c:pt>
                <c:pt idx="2">
                  <c:v>74</c:v>
                </c:pt>
                <c:pt idx="3">
                  <c:v>99</c:v>
                </c:pt>
                <c:pt idx="4">
                  <c:v>95</c:v>
                </c:pt>
                <c:pt idx="5">
                  <c:v>99</c:v>
                </c:pt>
                <c:pt idx="6">
                  <c:v>36</c:v>
                </c:pt>
                <c:pt idx="7">
                  <c:v>85</c:v>
                </c:pt>
                <c:pt idx="8">
                  <c:v>64</c:v>
                </c:pt>
                <c:pt idx="9">
                  <c:v>34</c:v>
                </c:pt>
                <c:pt idx="10">
                  <c:v>2</c:v>
                </c:pt>
                <c:pt idx="11">
                  <c:v>89</c:v>
                </c:pt>
              </c:numCache>
            </c:numRef>
          </c:val>
        </c:ser>
        <c:ser>
          <c:idx val="2"/>
          <c:order val="2"/>
          <c:tx>
            <c:strRef>
              <c:f>Main!$B$57</c:f>
              <c:strCache>
                <c:ptCount val="1"/>
                <c:pt idx="0">
                  <c:v>Southwest</c:v>
                </c:pt>
              </c:strCache>
            </c:strRef>
          </c:tx>
          <c:spPr>
            <a:solidFill>
              <a:srgbClr val="ffcc99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Main!$C$79:$N$79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Main!$C$57:$N$57</c:f>
              <c:numCache>
                <c:formatCode>General</c:formatCode>
                <c:ptCount val="12"/>
                <c:pt idx="0">
                  <c:v>102</c:v>
                </c:pt>
                <c:pt idx="1">
                  <c:v>103</c:v>
                </c:pt>
                <c:pt idx="2">
                  <c:v>79</c:v>
                </c:pt>
                <c:pt idx="3">
                  <c:v>102</c:v>
                </c:pt>
                <c:pt idx="4">
                  <c:v>106</c:v>
                </c:pt>
                <c:pt idx="5">
                  <c:v>95</c:v>
                </c:pt>
                <c:pt idx="6">
                  <c:v>103</c:v>
                </c:pt>
                <c:pt idx="7">
                  <c:v>104</c:v>
                </c:pt>
                <c:pt idx="8">
                  <c:v>98</c:v>
                </c:pt>
                <c:pt idx="9">
                  <c:v>53</c:v>
                </c:pt>
                <c:pt idx="10">
                  <c:v>1</c:v>
                </c:pt>
                <c:pt idx="11">
                  <c:v>73</c:v>
                </c:pt>
              </c:numCache>
            </c:numRef>
          </c:val>
        </c:ser>
        <c:gapWidth val="50"/>
        <c:overlap val="0"/>
        <c:axId val="96962142"/>
        <c:axId val="89611857"/>
      </c:barChart>
      <c:lineChart>
        <c:grouping val="standard"/>
        <c:varyColors val="0"/>
        <c:ser>
          <c:idx val="3"/>
          <c:order val="3"/>
          <c:tx>
            <c:strRef>
              <c:f>Main!$B$80</c:f>
              <c:strCache>
                <c:ptCount val="1"/>
                <c:pt idx="0">
                  <c:v>MC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Main!$C$79:$N$79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Main!$C$80:$N$80</c:f>
              <c:numCache>
                <c:formatCode>0</c:formatCode>
                <c:ptCount val="12"/>
                <c:pt idx="0">
                  <c:v>27.38</c:v>
                </c:pt>
                <c:pt idx="1">
                  <c:v>26.86</c:v>
                </c:pt>
                <c:pt idx="2">
                  <c:v>27.79</c:v>
                </c:pt>
                <c:pt idx="3">
                  <c:v>28.07</c:v>
                </c:pt>
                <c:pt idx="4">
                  <c:v>59.78</c:v>
                </c:pt>
                <c:pt idx="5">
                  <c:v>187</c:v>
                </c:pt>
                <c:pt idx="6">
                  <c:v>115</c:v>
                </c:pt>
                <c:pt idx="7">
                  <c:v>215</c:v>
                </c:pt>
                <c:pt idx="8">
                  <c:v>137</c:v>
                </c:pt>
                <c:pt idx="9">
                  <c:v>105</c:v>
                </c:pt>
                <c:pt idx="10">
                  <c:v>172</c:v>
                </c:pt>
                <c:pt idx="11">
                  <c:v>559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Main!$B$82</c:f>
              <c:strCache>
                <c:ptCount val="1"/>
                <c:pt idx="0">
                  <c:v>NP15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Main!$C$79:$N$79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Main!$C$82:$N$82</c:f>
              <c:numCache>
                <c:formatCode>0</c:formatCode>
                <c:ptCount val="12"/>
                <c:pt idx="0">
                  <c:v>34.6</c:v>
                </c:pt>
                <c:pt idx="1">
                  <c:v>31.94</c:v>
                </c:pt>
                <c:pt idx="2">
                  <c:v>30.66</c:v>
                </c:pt>
                <c:pt idx="3">
                  <c:v>31.11</c:v>
                </c:pt>
                <c:pt idx="4">
                  <c:v>59.9</c:v>
                </c:pt>
                <c:pt idx="5">
                  <c:v>176</c:v>
                </c:pt>
                <c:pt idx="6">
                  <c:v>94</c:v>
                </c:pt>
                <c:pt idx="7">
                  <c:v>172</c:v>
                </c:pt>
                <c:pt idx="8">
                  <c:v>126</c:v>
                </c:pt>
                <c:pt idx="9">
                  <c:v>106</c:v>
                </c:pt>
                <c:pt idx="10">
                  <c:v>177</c:v>
                </c:pt>
                <c:pt idx="11">
                  <c:v>338</c:v>
                </c:pt>
              </c:numCache>
            </c:numRef>
          </c:val>
          <c:smooth val="1"/>
        </c:ser>
        <c:ser>
          <c:idx val="5"/>
          <c:order val="5"/>
          <c:tx>
            <c:strRef>
              <c:f>Main!$B$84</c:f>
              <c:strCache>
                <c:ptCount val="1"/>
                <c:pt idx="0">
                  <c:v>SP15</c:v>
                </c:pt>
              </c:strCache>
            </c:strRef>
          </c:tx>
          <c:spPr>
            <a:solidFill>
              <a:srgbClr val="0066cc"/>
            </a:solidFill>
            <a:ln w="12600">
              <a:solidFill>
                <a:srgbClr val="0066cc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Main!$C$79:$N$79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Main!$C$84:$N$84</c:f>
              <c:numCache>
                <c:formatCode>0</c:formatCode>
                <c:ptCount val="12"/>
                <c:pt idx="0">
                  <c:v>33.68</c:v>
                </c:pt>
                <c:pt idx="1">
                  <c:v>32.39</c:v>
                </c:pt>
                <c:pt idx="2">
                  <c:v>32.63</c:v>
                </c:pt>
                <c:pt idx="3">
                  <c:v>33.82</c:v>
                </c:pt>
                <c:pt idx="4">
                  <c:v>70.35</c:v>
                </c:pt>
                <c:pt idx="5">
                  <c:v>170</c:v>
                </c:pt>
                <c:pt idx="6">
                  <c:v>132</c:v>
                </c:pt>
                <c:pt idx="7">
                  <c:v>206</c:v>
                </c:pt>
                <c:pt idx="8">
                  <c:v>131</c:v>
                </c:pt>
                <c:pt idx="9">
                  <c:v>99</c:v>
                </c:pt>
                <c:pt idx="10">
                  <c:v>152</c:v>
                </c:pt>
                <c:pt idx="11">
                  <c:v>270</c:v>
                </c:pt>
              </c:numCache>
            </c:numRef>
          </c:val>
          <c:smooth val="1"/>
        </c:ser>
        <c:ser>
          <c:idx val="6"/>
          <c:order val="6"/>
          <c:tx>
            <c:strRef>
              <c:f>Main!$B$86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Main!$C$79:$N$79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Main!$C$86:$N$86</c:f>
              <c:numCache>
                <c:formatCode>0</c:formatCode>
                <c:ptCount val="12"/>
                <c:pt idx="0">
                  <c:v>29.84</c:v>
                </c:pt>
                <c:pt idx="1">
                  <c:v>31.3</c:v>
                </c:pt>
                <c:pt idx="2">
                  <c:v>30.98</c:v>
                </c:pt>
                <c:pt idx="3">
                  <c:v>38.19</c:v>
                </c:pt>
                <c:pt idx="4">
                  <c:v>70.61</c:v>
                </c:pt>
                <c:pt idx="5">
                  <c:v>157</c:v>
                </c:pt>
                <c:pt idx="6">
                  <c:v>155</c:v>
                </c:pt>
                <c:pt idx="7">
                  <c:v>233</c:v>
                </c:pt>
                <c:pt idx="8">
                  <c:v>138</c:v>
                </c:pt>
                <c:pt idx="9">
                  <c:v>93</c:v>
                </c:pt>
                <c:pt idx="10">
                  <c:v>129</c:v>
                </c:pt>
                <c:pt idx="11">
                  <c:v>254</c:v>
                </c:pt>
              </c:numCache>
            </c:numRef>
          </c:val>
          <c:smooth val="1"/>
        </c:ser>
        <c:ser>
          <c:idx val="7"/>
          <c:order val="7"/>
          <c:tx>
            <c:strRef>
              <c:f>Main!$B$60</c:f>
              <c:strCache>
                <c:ptCount val="1"/>
                <c:pt idx="0">
                  <c:v>McNary</c:v>
                </c:pt>
              </c:strCache>
            </c:strRef>
          </c:tx>
          <c:spPr>
            <a:solidFill>
              <a:srgbClr val="00ffff"/>
            </a:solidFill>
            <a:ln w="378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Main!$C$79:$N$79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Main!$C$60:$N$60</c:f>
              <c:numCache>
                <c:formatCode>General</c:formatCode>
                <c:ptCount val="12"/>
                <c:pt idx="0">
                  <c:v>190</c:v>
                </c:pt>
                <c:pt idx="1">
                  <c:v>175</c:v>
                </c:pt>
                <c:pt idx="2">
                  <c:v>168</c:v>
                </c:pt>
                <c:pt idx="3">
                  <c:v>255</c:v>
                </c:pt>
                <c:pt idx="4">
                  <c:v>255</c:v>
                </c:pt>
                <c:pt idx="5">
                  <c:v>206</c:v>
                </c:pt>
                <c:pt idx="6">
                  <c:v>167</c:v>
                </c:pt>
                <c:pt idx="7">
                  <c:v>140</c:v>
                </c:pt>
                <c:pt idx="8">
                  <c:v>110</c:v>
                </c:pt>
                <c:pt idx="9">
                  <c:v>103</c:v>
                </c:pt>
                <c:pt idx="10">
                  <c:v>120</c:v>
                </c:pt>
                <c:pt idx="11">
                  <c:v>135</c:v>
                </c:pt>
              </c:numCache>
            </c:numRef>
          </c:val>
          <c:smooth val="1"/>
        </c:ser>
        <c:ser>
          <c:idx val="8"/>
          <c:order val="8"/>
          <c:tx>
            <c:strRef>
              <c:f>Main!$B$166</c:f>
              <c:strCache>
                <c:ptCount val="1"/>
                <c:pt idx="0">
                  <c:v>McNary 60-yr Reg</c:v>
                </c:pt>
              </c:strCache>
            </c:strRef>
          </c:tx>
          <c:spPr>
            <a:solidFill>
              <a:srgbClr val="3366ff"/>
            </a:solidFill>
            <a:ln w="37800">
              <a:solidFill>
                <a:srgbClr val="3366ff"/>
              </a:solidFill>
              <a:custDash>
                <a:ds d="407619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407619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Main!$C$79:$N$79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Main!$C$166:$N$166</c:f>
              <c:numCache>
                <c:formatCode>General</c:formatCode>
                <c:ptCount val="12"/>
                <c:pt idx="0">
                  <c:v>170</c:v>
                </c:pt>
                <c:pt idx="1">
                  <c:v>144</c:v>
                </c:pt>
                <c:pt idx="2">
                  <c:v>163</c:v>
                </c:pt>
                <c:pt idx="3">
                  <c:v>230</c:v>
                </c:pt>
                <c:pt idx="4">
                  <c:v>282</c:v>
                </c:pt>
                <c:pt idx="5">
                  <c:v>280</c:v>
                </c:pt>
                <c:pt idx="6">
                  <c:v>194</c:v>
                </c:pt>
                <c:pt idx="7">
                  <c:v>160</c:v>
                </c:pt>
                <c:pt idx="8">
                  <c:v>102</c:v>
                </c:pt>
                <c:pt idx="9">
                  <c:v>107</c:v>
                </c:pt>
                <c:pt idx="10">
                  <c:v>110</c:v>
                </c:pt>
                <c:pt idx="11">
                  <c:v>137</c:v>
                </c:pt>
              </c:numCache>
            </c:numRef>
          </c:val>
          <c:smooth val="1"/>
        </c:ser>
        <c:ser>
          <c:idx val="9"/>
          <c:order val="9"/>
          <c:tx>
            <c:strRef>
              <c:f>Main!$B$77</c:f>
              <c:strCache>
                <c:ptCount val="1"/>
                <c:pt idx="0">
                  <c:v>City Gate X 10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square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Main!$C$79:$N$79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June</c:v>
                </c:pt>
                <c:pt idx="6">
                  <c:v>Jul</c:v>
                </c:pt>
                <c:pt idx="7">
                  <c:v>Aug</c:v>
                </c:pt>
                <c:pt idx="8">
                  <c:v>Sept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Main!$C$77:$N$77</c:f>
              <c:numCache>
                <c:formatCode>General</c:formatCode>
                <c:ptCount val="12"/>
                <c:pt idx="0">
                  <c:v>24.7</c:v>
                </c:pt>
                <c:pt idx="1">
                  <c:v>27</c:v>
                </c:pt>
                <c:pt idx="2">
                  <c:v>29.8</c:v>
                </c:pt>
                <c:pt idx="3">
                  <c:v>31.1</c:v>
                </c:pt>
                <c:pt idx="4">
                  <c:v>36.7</c:v>
                </c:pt>
                <c:pt idx="5">
                  <c:v>47.3</c:v>
                </c:pt>
                <c:pt idx="6">
                  <c:v>44.3</c:v>
                </c:pt>
                <c:pt idx="7">
                  <c:v>49.1</c:v>
                </c:pt>
                <c:pt idx="8">
                  <c:v>60</c:v>
                </c:pt>
                <c:pt idx="9">
                  <c:v>56.4</c:v>
                </c:pt>
                <c:pt idx="10">
                  <c:v>92.2</c:v>
                </c:pt>
                <c:pt idx="11">
                  <c:v>209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96962142"/>
        <c:axId val="89611857"/>
      </c:lineChart>
      <c:catAx>
        <c:axId val="9696214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9611857"/>
        <c:crossesAt val="0"/>
        <c:auto val="1"/>
        <c:lblAlgn val="ctr"/>
        <c:lblOffset val="100"/>
        <c:noMultiLvlLbl val="0"/>
      </c:catAx>
      <c:valAx>
        <c:axId val="89611857"/>
        <c:scaling>
          <c:orientation val="minMax"/>
          <c:max val="35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6962142"/>
        <c:crossesAt val="1"/>
        <c:crossBetween val="midCat"/>
        <c:majorUnit val="25"/>
        <c:minorUnit val="25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101168235349761"/>
          <c:y val="0.90729573918229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1999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0336281511611"/>
          <c:y val="0.0740838910608972"/>
          <c:w val="0.947642245660502"/>
          <c:h val="0.83718772778477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Main!$B$98</c:f>
              <c:strCache>
                <c:ptCount val="1"/>
                <c:pt idx="0">
                  <c:v>Northwest</c:v>
                </c:pt>
              </c:strCache>
            </c:strRef>
          </c:tx>
          <c:spPr>
            <a:solidFill>
              <a:srgbClr val="9999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Main!$C$122:$N$122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Main!$C$98:$N$98</c:f>
              <c:numCache>
                <c:formatCode>General</c:formatCode>
                <c:ptCount val="12"/>
                <c:pt idx="0">
                  <c:v>98</c:v>
                </c:pt>
                <c:pt idx="1">
                  <c:v>67</c:v>
                </c:pt>
                <c:pt idx="2">
                  <c:v>59</c:v>
                </c:pt>
                <c:pt idx="3">
                  <c:v>32</c:v>
                </c:pt>
                <c:pt idx="4">
                  <c:v>20</c:v>
                </c:pt>
                <c:pt idx="5">
                  <c:v>39</c:v>
                </c:pt>
                <c:pt idx="6">
                  <c:v>21</c:v>
                </c:pt>
                <c:pt idx="7">
                  <c:v>88</c:v>
                </c:pt>
                <c:pt idx="8">
                  <c:v>54</c:v>
                </c:pt>
                <c:pt idx="9">
                  <c:v>66</c:v>
                </c:pt>
                <c:pt idx="10">
                  <c:v>105</c:v>
                </c:pt>
                <c:pt idx="11">
                  <c:v>80</c:v>
                </c:pt>
              </c:numCache>
            </c:numRef>
          </c:val>
        </c:ser>
        <c:ser>
          <c:idx val="1"/>
          <c:order val="1"/>
          <c:tx>
            <c:strRef>
              <c:f>Main!$B$99</c:f>
              <c:strCache>
                <c:ptCount val="1"/>
                <c:pt idx="0">
                  <c:v>California</c:v>
                </c:pt>
              </c:strCache>
            </c:strRef>
          </c:tx>
          <c:spPr>
            <a:solidFill>
              <a:srgbClr val="9933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Main!$C$122:$N$122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Main!$C$99:$N$99</c:f>
              <c:numCache>
                <c:formatCode>General</c:formatCode>
                <c:ptCount val="12"/>
                <c:pt idx="0">
                  <c:v>88</c:v>
                </c:pt>
                <c:pt idx="1">
                  <c:v>53</c:v>
                </c:pt>
                <c:pt idx="2">
                  <c:v>55</c:v>
                </c:pt>
                <c:pt idx="3">
                  <c:v>12</c:v>
                </c:pt>
                <c:pt idx="4">
                  <c:v>44</c:v>
                </c:pt>
                <c:pt idx="5">
                  <c:v>42</c:v>
                </c:pt>
                <c:pt idx="6">
                  <c:v>29</c:v>
                </c:pt>
                <c:pt idx="7">
                  <c:v>26</c:v>
                </c:pt>
                <c:pt idx="8">
                  <c:v>74</c:v>
                </c:pt>
                <c:pt idx="9">
                  <c:v>96</c:v>
                </c:pt>
                <c:pt idx="10">
                  <c:v>102</c:v>
                </c:pt>
                <c:pt idx="11">
                  <c:v>70</c:v>
                </c:pt>
              </c:numCache>
            </c:numRef>
          </c:val>
        </c:ser>
        <c:ser>
          <c:idx val="2"/>
          <c:order val="2"/>
          <c:tx>
            <c:strRef>
              <c:f>Main!$B$100</c:f>
              <c:strCache>
                <c:ptCount val="1"/>
                <c:pt idx="0">
                  <c:v>Southwest</c:v>
                </c:pt>
              </c:strCache>
            </c:strRef>
          </c:tx>
          <c:spPr>
            <a:solidFill>
              <a:srgbClr val="ffcc99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Main!$C$122:$N$122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Main!$C$100:$N$100</c:f>
              <c:numCache>
                <c:formatCode>General</c:formatCode>
                <c:ptCount val="12"/>
                <c:pt idx="0">
                  <c:v>104</c:v>
                </c:pt>
                <c:pt idx="1">
                  <c:v>101</c:v>
                </c:pt>
                <c:pt idx="2">
                  <c:v>102</c:v>
                </c:pt>
                <c:pt idx="3">
                  <c:v>19</c:v>
                </c:pt>
                <c:pt idx="4">
                  <c:v>40</c:v>
                </c:pt>
                <c:pt idx="5">
                  <c:v>53</c:v>
                </c:pt>
                <c:pt idx="6">
                  <c:v>64</c:v>
                </c:pt>
                <c:pt idx="7">
                  <c:v>62</c:v>
                </c:pt>
                <c:pt idx="8">
                  <c:v>51</c:v>
                </c:pt>
                <c:pt idx="9">
                  <c:v>85</c:v>
                </c:pt>
                <c:pt idx="10">
                  <c:v>106</c:v>
                </c:pt>
                <c:pt idx="11">
                  <c:v>67</c:v>
                </c:pt>
              </c:numCache>
            </c:numRef>
          </c:val>
        </c:ser>
        <c:gapWidth val="50"/>
        <c:overlap val="0"/>
        <c:axId val="60706476"/>
        <c:axId val="99338262"/>
      </c:barChart>
      <c:lineChart>
        <c:grouping val="standard"/>
        <c:varyColors val="0"/>
        <c:ser>
          <c:idx val="3"/>
          <c:order val="3"/>
          <c:tx>
            <c:strRef>
              <c:f>Main!$B$123</c:f>
              <c:strCache>
                <c:ptCount val="1"/>
                <c:pt idx="0">
                  <c:v>MC</c:v>
                </c:pt>
              </c:strCache>
            </c:strRef>
          </c:tx>
          <c:spPr>
            <a:solidFill>
              <a:srgbClr val="3366ff"/>
            </a:solidFill>
            <a:ln w="12600">
              <a:solidFill>
                <a:srgbClr val="3366ff"/>
              </a:solidFill>
              <a:round/>
            </a:ln>
          </c:spPr>
          <c:marker>
            <c:symbol val="none"/>
          </c:marker>
          <c:dLbls>
            <c:numFmt formatCode="0" sourceLinked="1"/>
            <c:txPr>
              <a:bodyPr wrap="none"/>
              <a:lstStyle/>
              <a:p>
                <a:pPr>
                  <a:defRPr b="0" sz="105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Main!$C$122:$N$122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Main!$C$123:$N$123</c:f>
              <c:numCache>
                <c:formatCode>General</c:formatCode>
                <c:ptCount val="12"/>
                <c:pt idx="0">
                  <c:v>18</c:v>
                </c:pt>
                <c:pt idx="1">
                  <c:v>18.26</c:v>
                </c:pt>
                <c:pt idx="2">
                  <c:v>16.39</c:v>
                </c:pt>
                <c:pt idx="3">
                  <c:v>24.06</c:v>
                </c:pt>
                <c:pt idx="4">
                  <c:v>27.66</c:v>
                </c:pt>
                <c:pt idx="5">
                  <c:v>23.73</c:v>
                </c:pt>
                <c:pt idx="6">
                  <c:v>24.81</c:v>
                </c:pt>
                <c:pt idx="7">
                  <c:v>29.84</c:v>
                </c:pt>
                <c:pt idx="8">
                  <c:v>31.91</c:v>
                </c:pt>
                <c:pt idx="9">
                  <c:v>45.13</c:v>
                </c:pt>
                <c:pt idx="10">
                  <c:v>31.69</c:v>
                </c:pt>
                <c:pt idx="11">
                  <c:v>26.05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Main!$B$126</c:f>
              <c:strCache>
                <c:ptCount val="1"/>
                <c:pt idx="0">
                  <c:v>NP15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Main!$C$122:$N$122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Main!$C$126:$N$126</c:f>
              <c:numCache>
                <c:formatCode>General</c:formatCode>
                <c:ptCount val="12"/>
                <c:pt idx="0">
                  <c:v>24.88</c:v>
                </c:pt>
                <c:pt idx="1">
                  <c:v>22.32</c:v>
                </c:pt>
                <c:pt idx="2">
                  <c:v>22.41</c:v>
                </c:pt>
                <c:pt idx="3">
                  <c:v>27.76</c:v>
                </c:pt>
                <c:pt idx="4">
                  <c:v>29.63</c:v>
                </c:pt>
                <c:pt idx="5">
                  <c:v>31.12</c:v>
                </c:pt>
                <c:pt idx="6">
                  <c:v>38.46</c:v>
                </c:pt>
                <c:pt idx="7">
                  <c:v>40.86</c:v>
                </c:pt>
                <c:pt idx="8">
                  <c:v>43.16</c:v>
                </c:pt>
                <c:pt idx="9">
                  <c:v>65.74</c:v>
                </c:pt>
                <c:pt idx="10">
                  <c:v>44.16</c:v>
                </c:pt>
                <c:pt idx="11">
                  <c:v>31.95</c:v>
                </c:pt>
              </c:numCache>
            </c:numRef>
          </c:val>
          <c:smooth val="1"/>
        </c:ser>
        <c:ser>
          <c:idx val="5"/>
          <c:order val="5"/>
          <c:tx>
            <c:strRef>
              <c:f>Main!$B$127</c:f>
              <c:strCache>
                <c:ptCount val="1"/>
                <c:pt idx="0">
                  <c:v>SP15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Main!$C$122:$N$122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Main!$C$127:$N$127</c:f>
              <c:numCache>
                <c:formatCode>General</c:formatCode>
                <c:ptCount val="12"/>
                <c:pt idx="0">
                  <c:v>24.66</c:v>
                </c:pt>
                <c:pt idx="1">
                  <c:v>22.33</c:v>
                </c:pt>
                <c:pt idx="2">
                  <c:v>22.43</c:v>
                </c:pt>
                <c:pt idx="3">
                  <c:v>27.89</c:v>
                </c:pt>
                <c:pt idx="4">
                  <c:v>29.63</c:v>
                </c:pt>
                <c:pt idx="5">
                  <c:v>31.08</c:v>
                </c:pt>
                <c:pt idx="6">
                  <c:v>37.21</c:v>
                </c:pt>
                <c:pt idx="7">
                  <c:v>39.53</c:v>
                </c:pt>
                <c:pt idx="8">
                  <c:v>35.11</c:v>
                </c:pt>
                <c:pt idx="9">
                  <c:v>43.96</c:v>
                </c:pt>
                <c:pt idx="10">
                  <c:v>35.84</c:v>
                </c:pt>
                <c:pt idx="11">
                  <c:v>31.3</c:v>
                </c:pt>
              </c:numCache>
            </c:numRef>
          </c:val>
          <c:smooth val="1"/>
        </c:ser>
        <c:ser>
          <c:idx val="6"/>
          <c:order val="6"/>
          <c:tx>
            <c:strRef>
              <c:f>Main!$B$128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Main!$C$122:$N$122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Main!$C$128:$N$128</c:f>
              <c:numCache>
                <c:formatCode>General</c:formatCode>
                <c:ptCount val="12"/>
                <c:pt idx="0">
                  <c:v>23.92</c:v>
                </c:pt>
                <c:pt idx="1">
                  <c:v>21.31</c:v>
                </c:pt>
                <c:pt idx="2">
                  <c:v>21.22</c:v>
                </c:pt>
                <c:pt idx="3">
                  <c:v>26.71</c:v>
                </c:pt>
                <c:pt idx="4">
                  <c:v>28.1</c:v>
                </c:pt>
                <c:pt idx="5">
                  <c:v>32.57</c:v>
                </c:pt>
                <c:pt idx="6">
                  <c:v>41.08</c:v>
                </c:pt>
                <c:pt idx="7">
                  <c:v>42.81</c:v>
                </c:pt>
                <c:pt idx="8">
                  <c:v>33.33</c:v>
                </c:pt>
                <c:pt idx="9">
                  <c:v>41.06</c:v>
                </c:pt>
                <c:pt idx="10">
                  <c:v>31.12</c:v>
                </c:pt>
                <c:pt idx="11">
                  <c:v>30.39</c:v>
                </c:pt>
              </c:numCache>
            </c:numRef>
          </c:val>
          <c:smooth val="1"/>
        </c:ser>
        <c:ser>
          <c:idx val="7"/>
          <c:order val="7"/>
          <c:tx>
            <c:strRef>
              <c:f>Main!$B$103</c:f>
              <c:strCache>
                <c:ptCount val="1"/>
                <c:pt idx="0">
                  <c:v>McNary</c:v>
                </c:pt>
              </c:strCache>
            </c:strRef>
          </c:tx>
          <c:spPr>
            <a:solidFill>
              <a:srgbClr val="00ffff"/>
            </a:solidFill>
            <a:ln w="378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Main!$C$122:$N$122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Main!$C$103:$N$103</c:f>
              <c:numCache>
                <c:formatCode>0</c:formatCode>
                <c:ptCount val="12"/>
                <c:pt idx="0">
                  <c:v>202.48064516129</c:v>
                </c:pt>
                <c:pt idx="1">
                  <c:v>209.971428571429</c:v>
                </c:pt>
                <c:pt idx="2">
                  <c:v>243.109677419355</c:v>
                </c:pt>
                <c:pt idx="3">
                  <c:v>245.693333333333</c:v>
                </c:pt>
                <c:pt idx="4">
                  <c:v>280.983870967742</c:v>
                </c:pt>
                <c:pt idx="5">
                  <c:v>330.966</c:v>
                </c:pt>
                <c:pt idx="6">
                  <c:v>247.941935483871</c:v>
                </c:pt>
                <c:pt idx="7">
                  <c:v>208.461290322581</c:v>
                </c:pt>
                <c:pt idx="8">
                  <c:v>137.066666666667</c:v>
                </c:pt>
                <c:pt idx="9">
                  <c:v>120.429032258065</c:v>
                </c:pt>
                <c:pt idx="10">
                  <c:v>140.573333333333</c:v>
                </c:pt>
                <c:pt idx="11">
                  <c:v>188.545161290323</c:v>
                </c:pt>
              </c:numCache>
            </c:numRef>
          </c:val>
          <c:smooth val="1"/>
        </c:ser>
        <c:ser>
          <c:idx val="8"/>
          <c:order val="8"/>
          <c:tx>
            <c:strRef>
              <c:f>Main!$B$166</c:f>
              <c:strCache>
                <c:ptCount val="1"/>
                <c:pt idx="0">
                  <c:v>McNary 60-yr Reg</c:v>
                </c:pt>
              </c:strCache>
            </c:strRef>
          </c:tx>
          <c:spPr>
            <a:solidFill>
              <a:srgbClr val="3366ff"/>
            </a:solidFill>
            <a:ln w="37800">
              <a:solidFill>
                <a:srgbClr val="3366ff"/>
              </a:solidFill>
              <a:custDash>
                <a:ds d="407619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407619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Main!$C$122:$N$122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Main!$C$166:$N$166</c:f>
              <c:numCache>
                <c:formatCode>General</c:formatCode>
                <c:ptCount val="12"/>
                <c:pt idx="0">
                  <c:v>170</c:v>
                </c:pt>
                <c:pt idx="1">
                  <c:v>144</c:v>
                </c:pt>
                <c:pt idx="2">
                  <c:v>163</c:v>
                </c:pt>
                <c:pt idx="3">
                  <c:v>230</c:v>
                </c:pt>
                <c:pt idx="4">
                  <c:v>282</c:v>
                </c:pt>
                <c:pt idx="5">
                  <c:v>280</c:v>
                </c:pt>
                <c:pt idx="6">
                  <c:v>194</c:v>
                </c:pt>
                <c:pt idx="7">
                  <c:v>160</c:v>
                </c:pt>
                <c:pt idx="8">
                  <c:v>102</c:v>
                </c:pt>
                <c:pt idx="9">
                  <c:v>107</c:v>
                </c:pt>
                <c:pt idx="10">
                  <c:v>110</c:v>
                </c:pt>
                <c:pt idx="11">
                  <c:v>137</c:v>
                </c:pt>
              </c:numCache>
            </c:numRef>
          </c:val>
          <c:smooth val="1"/>
        </c:ser>
        <c:ser>
          <c:idx val="9"/>
          <c:order val="9"/>
          <c:tx>
            <c:strRef>
              <c:f>Main!$B$120</c:f>
              <c:strCache>
                <c:ptCount val="1"/>
                <c:pt idx="0">
                  <c:v>City Gate X 10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square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Main!$C$122:$N$122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Main!$C$120:$N$120</c:f>
              <c:numCache>
                <c:formatCode>General</c:formatCode>
                <c:ptCount val="12"/>
                <c:pt idx="0">
                  <c:v>20.8</c:v>
                </c:pt>
                <c:pt idx="1">
                  <c:v>19.6</c:v>
                </c:pt>
                <c:pt idx="2">
                  <c:v>19.2</c:v>
                </c:pt>
                <c:pt idx="3">
                  <c:v>22.9</c:v>
                </c:pt>
                <c:pt idx="4">
                  <c:v>24.3</c:v>
                </c:pt>
                <c:pt idx="5">
                  <c:v>24.7</c:v>
                </c:pt>
                <c:pt idx="6">
                  <c:v>25.2</c:v>
                </c:pt>
                <c:pt idx="7">
                  <c:v>27.6</c:v>
                </c:pt>
                <c:pt idx="8">
                  <c:v>28.2</c:v>
                </c:pt>
                <c:pt idx="9">
                  <c:v>31.8</c:v>
                </c:pt>
                <c:pt idx="10">
                  <c:v>27.3</c:v>
                </c:pt>
                <c:pt idx="11">
                  <c:v>25.2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60706476"/>
        <c:axId val="99338262"/>
      </c:lineChart>
      <c:catAx>
        <c:axId val="607064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9338262"/>
        <c:crossesAt val="0"/>
        <c:auto val="1"/>
        <c:lblAlgn val="ctr"/>
        <c:lblOffset val="100"/>
        <c:noMultiLvlLbl val="0"/>
      </c:catAx>
      <c:valAx>
        <c:axId val="99338262"/>
        <c:scaling>
          <c:orientation val="minMax"/>
          <c:max val="35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60706476"/>
        <c:crossesAt val="1"/>
        <c:crossBetween val="midCat"/>
        <c:majorUnit val="25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462564442132148"/>
          <c:y val="0.90729573918229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solidFill>
                  <a:srgbClr val="000000"/>
                </a:solidFill>
                <a:uFillTx/>
                <a:latin typeface="Arial"/>
              </a:rPr>
              <a:t>1998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230336281511611"/>
          <c:y val="0.0673248956331588"/>
          <c:w val="0.940831480868373"/>
          <c:h val="0.84301901795772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Main!$B$141</c:f>
              <c:strCache>
                <c:ptCount val="1"/>
                <c:pt idx="0">
                  <c:v>Northwest</c:v>
                </c:pt>
              </c:strCache>
            </c:strRef>
          </c:tx>
          <c:spPr>
            <a:solidFill>
              <a:srgbClr val="9999ff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Main!$C$157:$N$157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Main!$C$141:$N$141</c:f>
              <c:numCache>
                <c:formatCode>General</c:formatCode>
                <c:ptCount val="12"/>
                <c:pt idx="0">
                  <c:v>101</c:v>
                </c:pt>
                <c:pt idx="1">
                  <c:v>90</c:v>
                </c:pt>
                <c:pt idx="2">
                  <c:v>77</c:v>
                </c:pt>
                <c:pt idx="3">
                  <c:v>61</c:v>
                </c:pt>
                <c:pt idx="4">
                  <c:v>45</c:v>
                </c:pt>
                <c:pt idx="5">
                  <c:v>40</c:v>
                </c:pt>
                <c:pt idx="6">
                  <c:v>105</c:v>
                </c:pt>
                <c:pt idx="7">
                  <c:v>99</c:v>
                </c:pt>
                <c:pt idx="8">
                  <c:v>106</c:v>
                </c:pt>
                <c:pt idx="9">
                  <c:v>31</c:v>
                </c:pt>
                <c:pt idx="10">
                  <c:v>91</c:v>
                </c:pt>
                <c:pt idx="11">
                  <c:v>34</c:v>
                </c:pt>
              </c:numCache>
            </c:numRef>
          </c:val>
        </c:ser>
        <c:ser>
          <c:idx val="1"/>
          <c:order val="1"/>
          <c:tx>
            <c:strRef>
              <c:f>Main!$B$142</c:f>
              <c:strCache>
                <c:ptCount val="1"/>
                <c:pt idx="0">
                  <c:v>California</c:v>
                </c:pt>
              </c:strCache>
            </c:strRef>
          </c:tx>
          <c:spPr>
            <a:solidFill>
              <a:srgbClr val="993366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Main!$C$157:$N$157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Main!$C$142:$N$142</c:f>
              <c:numCache>
                <c:formatCode>General</c:formatCode>
                <c:ptCount val="12"/>
                <c:pt idx="0">
                  <c:v>102</c:v>
                </c:pt>
                <c:pt idx="1">
                  <c:v>45</c:v>
                </c:pt>
                <c:pt idx="2">
                  <c:v>65</c:v>
                </c:pt>
                <c:pt idx="3">
                  <c:v>16</c:v>
                </c:pt>
                <c:pt idx="4">
                  <c:v>5</c:v>
                </c:pt>
                <c:pt idx="5">
                  <c:v>8</c:v>
                </c:pt>
                <c:pt idx="6">
                  <c:v>76</c:v>
                </c:pt>
                <c:pt idx="7">
                  <c:v>105</c:v>
                </c:pt>
                <c:pt idx="8">
                  <c:v>71</c:v>
                </c:pt>
                <c:pt idx="9">
                  <c:v>23</c:v>
                </c:pt>
                <c:pt idx="10">
                  <c:v>48</c:v>
                </c:pt>
                <c:pt idx="11">
                  <c:v>39</c:v>
                </c:pt>
              </c:numCache>
            </c:numRef>
          </c:val>
        </c:ser>
        <c:ser>
          <c:idx val="2"/>
          <c:order val="2"/>
          <c:tx>
            <c:strRef>
              <c:f>Main!$B$143</c:f>
              <c:strCache>
                <c:ptCount val="1"/>
                <c:pt idx="0">
                  <c:v>Southwest</c:v>
                </c:pt>
              </c:strCache>
            </c:strRef>
          </c:tx>
          <c:spPr>
            <a:solidFill>
              <a:srgbClr val="ffcc99"/>
            </a:solidFill>
            <a:ln w="0">
              <a:noFill/>
            </a:ln>
          </c:spPr>
          <c:invertIfNegative val="0"/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Main!$C$157:$N$157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Main!$C$143:$N$143</c:f>
              <c:numCache>
                <c:formatCode>General</c:formatCode>
                <c:ptCount val="12"/>
                <c:pt idx="0">
                  <c:v>96</c:v>
                </c:pt>
                <c:pt idx="1">
                  <c:v>57</c:v>
                </c:pt>
                <c:pt idx="2">
                  <c:v>51</c:v>
                </c:pt>
                <c:pt idx="3">
                  <c:v>16</c:v>
                </c:pt>
                <c:pt idx="4">
                  <c:v>68</c:v>
                </c:pt>
                <c:pt idx="5">
                  <c:v>26</c:v>
                </c:pt>
                <c:pt idx="6">
                  <c:v>103</c:v>
                </c:pt>
                <c:pt idx="7">
                  <c:v>96</c:v>
                </c:pt>
                <c:pt idx="8">
                  <c:v>107</c:v>
                </c:pt>
                <c:pt idx="9">
                  <c:v>59</c:v>
                </c:pt>
                <c:pt idx="10">
                  <c:v>89</c:v>
                </c:pt>
                <c:pt idx="11">
                  <c:v>71</c:v>
                </c:pt>
              </c:numCache>
            </c:numRef>
          </c:val>
        </c:ser>
        <c:gapWidth val="50"/>
        <c:overlap val="0"/>
        <c:axId val="22011205"/>
        <c:axId val="29121156"/>
      </c:barChart>
      <c:lineChart>
        <c:grouping val="standard"/>
        <c:varyColors val="0"/>
        <c:ser>
          <c:idx val="3"/>
          <c:order val="3"/>
          <c:tx>
            <c:strRef>
              <c:f>Main!$B$158</c:f>
              <c:strCache>
                <c:ptCount val="1"/>
                <c:pt idx="0">
                  <c:v>MC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none"/>
          </c:marker>
          <c:dPt>
            <c:idx val="7"/>
            <c:marker>
              <c:symbol val="none"/>
            </c:marker>
          </c:dPt>
          <c:dLbls>
            <c:numFmt formatCode="0" sourceLinked="1"/>
            <c:dLbl>
              <c:idx val="7"/>
              <c:numFmt formatCode="0" sourceLinked="1"/>
              <c:txPr>
                <a:bodyPr wrap="none"/>
                <a:lstStyle/>
                <a:p>
                  <a:pPr>
                    <a:defRPr b="0" sz="1000" strike="noStrike" u="none">
                      <a:solidFill>
                        <a:srgbClr val="000000"/>
                      </a:solidFill>
                      <a:uFillTx/>
                      <a:latin typeface="Arial"/>
                    </a:defRPr>
                  </a:pPr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eparator>
</c:separator>
            </c:dLbl>
            <c:txPr>
              <a:bodyPr wrap="none"/>
              <a:lstStyle/>
              <a:p>
                <a:pPr>
                  <a:defRPr b="0" sz="1000" strike="noStrike" u="none">
                    <a:solidFill>
                      <a:srgbClr val="000000"/>
                    </a:solidFill>
                    <a:uFillTx/>
                    <a:latin typeface="Arial"/>
                  </a:defRPr>
                </a:pPr>
              </a:p>
            </c:txPr>
            <c:dLblPos val="r"/>
            <c:showLegendKey val="0"/>
            <c:showVal val="1"/>
            <c:showCatName val="0"/>
            <c:showSerName val="0"/>
            <c:showPercent val="0"/>
            <c:separator>
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Main!$C$157:$N$157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Main!$C$158:$N$158</c:f>
              <c:numCache>
                <c:formatCode>General</c:formatCode>
                <c:ptCount val="12"/>
                <c:pt idx="0">
                  <c:v>19.39</c:v>
                </c:pt>
                <c:pt idx="1">
                  <c:v>14.34</c:v>
                </c:pt>
                <c:pt idx="2">
                  <c:v>18.74</c:v>
                </c:pt>
                <c:pt idx="3">
                  <c:v>24.23</c:v>
                </c:pt>
                <c:pt idx="4">
                  <c:v>14.8</c:v>
                </c:pt>
                <c:pt idx="5">
                  <c:v>13.79</c:v>
                </c:pt>
                <c:pt idx="6">
                  <c:v>26.32</c:v>
                </c:pt>
                <c:pt idx="7">
                  <c:v>51.04</c:v>
                </c:pt>
                <c:pt idx="8">
                  <c:v>39.87</c:v>
                </c:pt>
                <c:pt idx="9">
                  <c:v>30.48</c:v>
                </c:pt>
                <c:pt idx="10">
                  <c:v>28.52</c:v>
                </c:pt>
                <c:pt idx="11">
                  <c:v>31.19</c:v>
                </c:pt>
              </c:numCache>
            </c:numRef>
          </c:val>
          <c:smooth val="1"/>
        </c:ser>
        <c:ser>
          <c:idx val="4"/>
          <c:order val="4"/>
          <c:tx>
            <c:strRef>
              <c:f>Main!$B$161</c:f>
              <c:strCache>
                <c:ptCount val="1"/>
                <c:pt idx="0">
                  <c:v>NP15</c:v>
                </c:pt>
              </c:strCache>
            </c:strRef>
          </c:tx>
          <c:spPr>
            <a:solidFill>
              <a:srgbClr val="800000"/>
            </a:solidFill>
            <a:ln w="12600">
              <a:solidFill>
                <a:srgbClr val="80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Main!$C$157:$N$157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Main!$C$161:$N$161</c:f>
              <c:numCache>
                <c:formatCode>General</c:formatCode>
                <c:ptCount val="12"/>
                <c:pt idx="3">
                  <c:v>26.17</c:v>
                </c:pt>
                <c:pt idx="4">
                  <c:v>17.36</c:v>
                </c:pt>
                <c:pt idx="5">
                  <c:v>16.86</c:v>
                </c:pt>
                <c:pt idx="6">
                  <c:v>41.13</c:v>
                </c:pt>
                <c:pt idx="7">
                  <c:v>48.79</c:v>
                </c:pt>
                <c:pt idx="8">
                  <c:v>40.62</c:v>
                </c:pt>
                <c:pt idx="9">
                  <c:v>30.26</c:v>
                </c:pt>
                <c:pt idx="10">
                  <c:v>29.95</c:v>
                </c:pt>
                <c:pt idx="11">
                  <c:v>32.41</c:v>
                </c:pt>
              </c:numCache>
            </c:numRef>
          </c:val>
          <c:smooth val="1"/>
        </c:ser>
        <c:ser>
          <c:idx val="5"/>
          <c:order val="5"/>
          <c:tx>
            <c:strRef>
              <c:f>Main!$B$162</c:f>
              <c:strCache>
                <c:ptCount val="1"/>
                <c:pt idx="0">
                  <c:v>SP15</c:v>
                </c:pt>
              </c:strCache>
            </c:strRef>
          </c:tx>
          <c:spPr>
            <a:solidFill>
              <a:srgbClr val="008080"/>
            </a:solidFill>
            <a:ln w="12600">
              <a:solidFill>
                <a:srgbClr val="008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Main!$C$157:$N$157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Main!$C$162:$N$162</c:f>
              <c:numCache>
                <c:formatCode>General</c:formatCode>
                <c:ptCount val="12"/>
                <c:pt idx="3">
                  <c:v>26.17</c:v>
                </c:pt>
                <c:pt idx="4">
                  <c:v>17.36</c:v>
                </c:pt>
                <c:pt idx="5">
                  <c:v>17.07</c:v>
                </c:pt>
                <c:pt idx="6">
                  <c:v>42.45</c:v>
                </c:pt>
                <c:pt idx="7">
                  <c:v>51.86</c:v>
                </c:pt>
                <c:pt idx="8">
                  <c:v>41.56</c:v>
                </c:pt>
                <c:pt idx="9">
                  <c:v>29.22</c:v>
                </c:pt>
                <c:pt idx="10">
                  <c:v>29.55</c:v>
                </c:pt>
                <c:pt idx="11">
                  <c:v>31.64</c:v>
                </c:pt>
              </c:numCache>
            </c:numRef>
          </c:val>
          <c:smooth val="1"/>
        </c:ser>
        <c:ser>
          <c:idx val="6"/>
          <c:order val="6"/>
          <c:tx>
            <c:strRef>
              <c:f>Main!$B$163</c:f>
              <c:strCache>
                <c:ptCount val="1"/>
                <c:pt idx="0">
                  <c:v>PV</c:v>
                </c:pt>
              </c:strCache>
            </c:strRef>
          </c:tx>
          <c:spPr>
            <a:solidFill>
              <a:srgbClr val="0000ff"/>
            </a:solidFill>
            <a:ln w="12600">
              <a:solidFill>
                <a:srgbClr val="00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Main!$C$157:$N$157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Main!$C$163:$N$163</c:f>
              <c:numCache>
                <c:formatCode>General</c:formatCode>
                <c:ptCount val="12"/>
                <c:pt idx="0">
                  <c:v>22.17</c:v>
                </c:pt>
                <c:pt idx="1">
                  <c:v>20.49</c:v>
                </c:pt>
                <c:pt idx="2">
                  <c:v>21.85</c:v>
                </c:pt>
                <c:pt idx="3">
                  <c:v>25.52</c:v>
                </c:pt>
                <c:pt idx="4">
                  <c:v>20.91</c:v>
                </c:pt>
                <c:pt idx="5">
                  <c:v>20.69</c:v>
                </c:pt>
                <c:pt idx="6">
                  <c:v>42.33</c:v>
                </c:pt>
                <c:pt idx="7">
                  <c:v>51.1</c:v>
                </c:pt>
                <c:pt idx="8">
                  <c:v>41.89</c:v>
                </c:pt>
                <c:pt idx="9">
                  <c:v>27.11</c:v>
                </c:pt>
                <c:pt idx="10">
                  <c:v>27.78</c:v>
                </c:pt>
                <c:pt idx="11">
                  <c:v>27.47</c:v>
                </c:pt>
              </c:numCache>
            </c:numRef>
          </c:val>
          <c:smooth val="1"/>
        </c:ser>
        <c:ser>
          <c:idx val="7"/>
          <c:order val="7"/>
          <c:tx>
            <c:strRef>
              <c:f>Main!$B$146</c:f>
              <c:strCache>
                <c:ptCount val="1"/>
                <c:pt idx="0">
                  <c:v>McNary</c:v>
                </c:pt>
              </c:strCache>
            </c:strRef>
          </c:tx>
          <c:spPr>
            <a:solidFill>
              <a:srgbClr val="00ffff"/>
            </a:solidFill>
            <a:ln w="378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
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Main!$C$157:$N$157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Main!$C$146:$N$146</c:f>
              <c:numCache>
                <c:formatCode>0</c:formatCode>
                <c:ptCount val="12"/>
                <c:pt idx="0">
                  <c:v>155</c:v>
                </c:pt>
                <c:pt idx="1">
                  <c:v>188</c:v>
                </c:pt>
                <c:pt idx="2">
                  <c:v>173</c:v>
                </c:pt>
                <c:pt idx="3">
                  <c:v>155</c:v>
                </c:pt>
                <c:pt idx="4">
                  <c:v>320</c:v>
                </c:pt>
                <c:pt idx="5">
                  <c:v>292</c:v>
                </c:pt>
                <c:pt idx="6">
                  <c:v>197</c:v>
                </c:pt>
                <c:pt idx="7">
                  <c:v>142</c:v>
                </c:pt>
                <c:pt idx="8">
                  <c:v>108</c:v>
                </c:pt>
                <c:pt idx="9">
                  <c:v>97</c:v>
                </c:pt>
                <c:pt idx="10">
                  <c:v>107</c:v>
                </c:pt>
                <c:pt idx="11">
                  <c:v>143</c:v>
                </c:pt>
              </c:numCache>
            </c:numRef>
          </c:val>
          <c:smooth val="1"/>
        </c:ser>
        <c:ser>
          <c:idx val="8"/>
          <c:order val="8"/>
          <c:tx>
            <c:strRef>
              <c:f>Main!$B$166</c:f>
              <c:strCache>
                <c:ptCount val="1"/>
                <c:pt idx="0">
                  <c:v>McNary 60-yr Reg</c:v>
                </c:pt>
              </c:strCache>
            </c:strRef>
          </c:tx>
          <c:spPr>
            <a:solidFill>
              <a:srgbClr val="3366ff"/>
            </a:solidFill>
            <a:ln w="37800">
              <a:solidFill>
                <a:srgbClr val="3366ff"/>
              </a:solidFill>
              <a:custDash>
                <a:ds d="407619" sp="101905"/>
              </a:custDash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  <a:custDash>
                    <a:ds d="407619" sp="101905"/>
                  </a:custDash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Main!$C$157:$N$157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Main!$C$166:$N$166</c:f>
              <c:numCache>
                <c:formatCode>General</c:formatCode>
                <c:ptCount val="12"/>
                <c:pt idx="0">
                  <c:v>170</c:v>
                </c:pt>
                <c:pt idx="1">
                  <c:v>144</c:v>
                </c:pt>
                <c:pt idx="2">
                  <c:v>163</c:v>
                </c:pt>
                <c:pt idx="3">
                  <c:v>230</c:v>
                </c:pt>
                <c:pt idx="4">
                  <c:v>282</c:v>
                </c:pt>
                <c:pt idx="5">
                  <c:v>280</c:v>
                </c:pt>
                <c:pt idx="6">
                  <c:v>194</c:v>
                </c:pt>
                <c:pt idx="7">
                  <c:v>160</c:v>
                </c:pt>
                <c:pt idx="8">
                  <c:v>102</c:v>
                </c:pt>
                <c:pt idx="9">
                  <c:v>107</c:v>
                </c:pt>
                <c:pt idx="10">
                  <c:v>110</c:v>
                </c:pt>
                <c:pt idx="11">
                  <c:v>137</c:v>
                </c:pt>
              </c:numCache>
            </c:numRef>
          </c:val>
          <c:smooth val="1"/>
        </c:ser>
        <c:ser>
          <c:idx val="9"/>
          <c:order val="9"/>
          <c:tx>
            <c:strRef>
              <c:f>Main!$B$155</c:f>
              <c:strCache>
                <c:ptCount val="1"/>
                <c:pt idx="0">
                  <c:v>City Gate X 10</c:v>
                </c:pt>
              </c:strCache>
            </c:strRef>
          </c:tx>
          <c:spPr>
            <a:solidFill>
              <a:srgbClr val="ccffff"/>
            </a:solidFill>
            <a:ln w="12600">
              <a:solidFill>
                <a:srgbClr val="ccffff"/>
              </a:solidFill>
              <a:round/>
            </a:ln>
          </c:spPr>
          <c:marker>
            <c:symbol val="square"/>
            <c:size val="5"/>
            <c:spPr>
              <a:solidFill>
                <a:srgbClr val="cc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Main!$C$157:$N$157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Dec</c:v>
                </c:pt>
              </c:strCache>
            </c:strRef>
          </c:cat>
          <c:val>
            <c:numRef>
              <c:f>Main!$C$155:$N$155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22.8</c:v>
                </c:pt>
                <c:pt idx="5">
                  <c:v>21</c:v>
                </c:pt>
                <c:pt idx="6">
                  <c:v>24.6</c:v>
                </c:pt>
                <c:pt idx="7">
                  <c:v>24.2</c:v>
                </c:pt>
                <c:pt idx="8">
                  <c:v>23.1</c:v>
                </c:pt>
                <c:pt idx="9">
                  <c:v>24.2</c:v>
                </c:pt>
                <c:pt idx="10">
                  <c:v>26.2</c:v>
                </c:pt>
                <c:pt idx="11">
                  <c:v>26.2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1"/>
        <c:axId val="22011205"/>
        <c:axId val="29121156"/>
      </c:lineChart>
      <c:catAx>
        <c:axId val="2201120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121156"/>
        <c:crossesAt val="0"/>
        <c:auto val="1"/>
        <c:lblAlgn val="ctr"/>
        <c:lblOffset val="100"/>
        <c:noMultiLvlLbl val="0"/>
      </c:catAx>
      <c:valAx>
        <c:axId val="29121156"/>
        <c:scaling>
          <c:orientation val="minMax"/>
          <c:max val="350"/>
        </c:scaling>
        <c:delete val="0"/>
        <c:axPos val="l"/>
        <c:majorGridlines>
          <c:spPr>
            <a:ln w="0">
              <a:solidFill>
                <a:srgbClr val="000000"/>
              </a:solidFill>
              <a:custDash>
                <a:ds d="385900" sp="385900"/>
              </a:custDash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0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2011205"/>
        <c:crossesAt val="1"/>
        <c:crossBetween val="midCat"/>
        <c:majorUnit val="10"/>
        <c:minorUnit val="10"/>
      </c:valAx>
      <c:spPr>
        <a:noFill/>
        <a:ln w="12600">
          <a:solidFill>
            <a:srgbClr val="808080"/>
          </a:solidFill>
          <a:round/>
        </a:ln>
      </c:spPr>
    </c:plotArea>
    <c:legend>
      <c:legendPos val="r"/>
      <c:layout>
        <c:manualLayout>
          <c:xMode val="edge"/>
          <c:yMode val="edge"/>
          <c:x val="0.0808778319065412"/>
          <c:y val="0.907295739182294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Forecast!$B$2</c:f>
              <c:strCache>
                <c:ptCount val="1"/>
                <c:pt idx="0">
                  <c:v>Chief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Forecast!$A$3:$A$94</c:f>
              <c:strCache>
                <c:ptCount val="92"/>
                <c:pt idx="0">
                  <c:v>18-Jan</c:v>
                </c:pt>
                <c:pt idx="1">
                  <c:v>19-Jan</c:v>
                </c:pt>
                <c:pt idx="2">
                  <c:v>20-Jan</c:v>
                </c:pt>
                <c:pt idx="3">
                  <c:v>21-Jan</c:v>
                </c:pt>
                <c:pt idx="4">
                  <c:v>22-Jan</c:v>
                </c:pt>
                <c:pt idx="5">
                  <c:v>23-Jan</c:v>
                </c:pt>
                <c:pt idx="6">
                  <c:v>24-Jan</c:v>
                </c:pt>
                <c:pt idx="7">
                  <c:v>25-Jan</c:v>
                </c:pt>
                <c:pt idx="8">
                  <c:v>26-Jan</c:v>
                </c:pt>
                <c:pt idx="9">
                  <c:v>27-Jan</c:v>
                </c:pt>
                <c:pt idx="10">
                  <c:v>28-Jan</c:v>
                </c:pt>
                <c:pt idx="11">
                  <c:v>29-Jan</c:v>
                </c:pt>
                <c:pt idx="12">
                  <c:v>30-Jan</c:v>
                </c:pt>
                <c:pt idx="13">
                  <c:v>31-Jan</c:v>
                </c:pt>
                <c:pt idx="14">
                  <c:v>1-Feb</c:v>
                </c:pt>
                <c:pt idx="15">
                  <c:v>2-Feb</c:v>
                </c:pt>
                <c:pt idx="16">
                  <c:v>3-Feb</c:v>
                </c:pt>
                <c:pt idx="17">
                  <c:v>4-Feb</c:v>
                </c:pt>
                <c:pt idx="18">
                  <c:v>5-Feb</c:v>
                </c:pt>
                <c:pt idx="19">
                  <c:v>6-Feb</c:v>
                </c:pt>
                <c:pt idx="20">
                  <c:v>7-Feb</c:v>
                </c:pt>
                <c:pt idx="21">
                  <c:v>8-Feb</c:v>
                </c:pt>
                <c:pt idx="22">
                  <c:v>9-Feb</c:v>
                </c:pt>
                <c:pt idx="23">
                  <c:v>10-Feb</c:v>
                </c:pt>
                <c:pt idx="24">
                  <c:v>11-Feb</c:v>
                </c:pt>
                <c:pt idx="25">
                  <c:v>12-Feb</c:v>
                </c:pt>
                <c:pt idx="26">
                  <c:v>13-Feb</c:v>
                </c:pt>
                <c:pt idx="27">
                  <c:v>14-Feb</c:v>
                </c:pt>
                <c:pt idx="28">
                  <c:v>15-Feb</c:v>
                </c:pt>
                <c:pt idx="29">
                  <c:v>16-Feb</c:v>
                </c:pt>
                <c:pt idx="30">
                  <c:v>17-Feb</c:v>
                </c:pt>
                <c:pt idx="31">
                  <c:v>18-Feb</c:v>
                </c:pt>
                <c:pt idx="32">
                  <c:v>19-Feb</c:v>
                </c:pt>
                <c:pt idx="33">
                  <c:v>20-Feb</c:v>
                </c:pt>
                <c:pt idx="34">
                  <c:v>21-Feb</c:v>
                </c:pt>
                <c:pt idx="35">
                  <c:v>22-Feb</c:v>
                </c:pt>
                <c:pt idx="36">
                  <c:v>23-Feb</c:v>
                </c:pt>
                <c:pt idx="37">
                  <c:v>24-Feb</c:v>
                </c:pt>
                <c:pt idx="38">
                  <c:v>25-Feb</c:v>
                </c:pt>
                <c:pt idx="39">
                  <c:v>26-Feb</c:v>
                </c:pt>
                <c:pt idx="40">
                  <c:v>27-Feb</c:v>
                </c:pt>
                <c:pt idx="41">
                  <c:v>28-Feb</c:v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  <c:pt idx="80">
                  <c:v/>
                </c:pt>
                <c:pt idx="81">
                  <c:v/>
                </c:pt>
                <c:pt idx="82">
                  <c:v/>
                </c:pt>
                <c:pt idx="83">
                  <c:v/>
                </c:pt>
                <c:pt idx="84">
                  <c:v/>
                </c:pt>
                <c:pt idx="85">
                  <c:v/>
                </c:pt>
                <c:pt idx="86">
                  <c:v/>
                </c:pt>
                <c:pt idx="87">
                  <c:v/>
                </c:pt>
                <c:pt idx="88">
                  <c:v/>
                </c:pt>
                <c:pt idx="89">
                  <c:v/>
                </c:pt>
                <c:pt idx="90">
                  <c:v/>
                </c:pt>
                <c:pt idx="91">
                  <c:v/>
                </c:pt>
              </c:strCache>
            </c:strRef>
          </c:cat>
          <c:val>
            <c:numRef>
              <c:f>Forecast!$B$3:$B$94</c:f>
              <c:numCache>
                <c:formatCode>General</c:formatCode>
                <c:ptCount val="92"/>
                <c:pt idx="0">
                  <c:v>91</c:v>
                </c:pt>
                <c:pt idx="1">
                  <c:v>61</c:v>
                </c:pt>
                <c:pt idx="2">
                  <c:v>51</c:v>
                </c:pt>
                <c:pt idx="3">
                  <c:v>101</c:v>
                </c:pt>
                <c:pt idx="4">
                  <c:v>104</c:v>
                </c:pt>
                <c:pt idx="5">
                  <c:v>103</c:v>
                </c:pt>
                <c:pt idx="6">
                  <c:v>103</c:v>
                </c:pt>
                <c:pt idx="7">
                  <c:v>103</c:v>
                </c:pt>
                <c:pt idx="8">
                  <c:v>102</c:v>
                </c:pt>
                <c:pt idx="9">
                  <c:v>101</c:v>
                </c:pt>
                <c:pt idx="10">
                  <c:v>77</c:v>
                </c:pt>
                <c:pt idx="11">
                  <c:v>76</c:v>
                </c:pt>
                <c:pt idx="12">
                  <c:v>76</c:v>
                </c:pt>
                <c:pt idx="13">
                  <c:v>74</c:v>
                </c:pt>
                <c:pt idx="14">
                  <c:v>74</c:v>
                </c:pt>
                <c:pt idx="15">
                  <c:v>71</c:v>
                </c:pt>
                <c:pt idx="16">
                  <c:v>69</c:v>
                </c:pt>
                <c:pt idx="17">
                  <c:v>69</c:v>
                </c:pt>
                <c:pt idx="18">
                  <c:v>69</c:v>
                </c:pt>
                <c:pt idx="19">
                  <c:v>69</c:v>
                </c:pt>
                <c:pt idx="20">
                  <c:v>69</c:v>
                </c:pt>
                <c:pt idx="21">
                  <c:v>69</c:v>
                </c:pt>
                <c:pt idx="22">
                  <c:v>69</c:v>
                </c:pt>
                <c:pt idx="23">
                  <c:v>67</c:v>
                </c:pt>
                <c:pt idx="24">
                  <c:v>66</c:v>
                </c:pt>
                <c:pt idx="25">
                  <c:v>65</c:v>
                </c:pt>
                <c:pt idx="26">
                  <c:v>65</c:v>
                </c:pt>
                <c:pt idx="27">
                  <c:v>65</c:v>
                </c:pt>
                <c:pt idx="28">
                  <c:v>65</c:v>
                </c:pt>
                <c:pt idx="29">
                  <c:v>65</c:v>
                </c:pt>
                <c:pt idx="30">
                  <c:v>65</c:v>
                </c:pt>
                <c:pt idx="31">
                  <c:v>65</c:v>
                </c:pt>
                <c:pt idx="32">
                  <c:v>65</c:v>
                </c:pt>
                <c:pt idx="33">
                  <c:v>65</c:v>
                </c:pt>
                <c:pt idx="34">
                  <c:v>65</c:v>
                </c:pt>
                <c:pt idx="35">
                  <c:v>65</c:v>
                </c:pt>
                <c:pt idx="36">
                  <c:v>65</c:v>
                </c:pt>
                <c:pt idx="37">
                  <c:v>65</c:v>
                </c:pt>
                <c:pt idx="38">
                  <c:v>65</c:v>
                </c:pt>
                <c:pt idx="39">
                  <c:v>65</c:v>
                </c:pt>
                <c:pt idx="40">
                  <c:v>65</c:v>
                </c:pt>
                <c:pt idx="41">
                  <c:v>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Forecast!$C$2</c:f>
              <c:strCache>
                <c:ptCount val="1"/>
                <c:pt idx="0">
                  <c:v>Ice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Forecast!$A$3:$A$94</c:f>
              <c:strCache>
                <c:ptCount val="92"/>
                <c:pt idx="0">
                  <c:v>18-Jan</c:v>
                </c:pt>
                <c:pt idx="1">
                  <c:v>19-Jan</c:v>
                </c:pt>
                <c:pt idx="2">
                  <c:v>20-Jan</c:v>
                </c:pt>
                <c:pt idx="3">
                  <c:v>21-Jan</c:v>
                </c:pt>
                <c:pt idx="4">
                  <c:v>22-Jan</c:v>
                </c:pt>
                <c:pt idx="5">
                  <c:v>23-Jan</c:v>
                </c:pt>
                <c:pt idx="6">
                  <c:v>24-Jan</c:v>
                </c:pt>
                <c:pt idx="7">
                  <c:v>25-Jan</c:v>
                </c:pt>
                <c:pt idx="8">
                  <c:v>26-Jan</c:v>
                </c:pt>
                <c:pt idx="9">
                  <c:v>27-Jan</c:v>
                </c:pt>
                <c:pt idx="10">
                  <c:v>28-Jan</c:v>
                </c:pt>
                <c:pt idx="11">
                  <c:v>29-Jan</c:v>
                </c:pt>
                <c:pt idx="12">
                  <c:v>30-Jan</c:v>
                </c:pt>
                <c:pt idx="13">
                  <c:v>31-Jan</c:v>
                </c:pt>
                <c:pt idx="14">
                  <c:v>1-Feb</c:v>
                </c:pt>
                <c:pt idx="15">
                  <c:v>2-Feb</c:v>
                </c:pt>
                <c:pt idx="16">
                  <c:v>3-Feb</c:v>
                </c:pt>
                <c:pt idx="17">
                  <c:v>4-Feb</c:v>
                </c:pt>
                <c:pt idx="18">
                  <c:v>5-Feb</c:v>
                </c:pt>
                <c:pt idx="19">
                  <c:v>6-Feb</c:v>
                </c:pt>
                <c:pt idx="20">
                  <c:v>7-Feb</c:v>
                </c:pt>
                <c:pt idx="21">
                  <c:v>8-Feb</c:v>
                </c:pt>
                <c:pt idx="22">
                  <c:v>9-Feb</c:v>
                </c:pt>
                <c:pt idx="23">
                  <c:v>10-Feb</c:v>
                </c:pt>
                <c:pt idx="24">
                  <c:v>11-Feb</c:v>
                </c:pt>
                <c:pt idx="25">
                  <c:v>12-Feb</c:v>
                </c:pt>
                <c:pt idx="26">
                  <c:v>13-Feb</c:v>
                </c:pt>
                <c:pt idx="27">
                  <c:v>14-Feb</c:v>
                </c:pt>
                <c:pt idx="28">
                  <c:v>15-Feb</c:v>
                </c:pt>
                <c:pt idx="29">
                  <c:v>16-Feb</c:v>
                </c:pt>
                <c:pt idx="30">
                  <c:v>17-Feb</c:v>
                </c:pt>
                <c:pt idx="31">
                  <c:v>18-Feb</c:v>
                </c:pt>
                <c:pt idx="32">
                  <c:v>19-Feb</c:v>
                </c:pt>
                <c:pt idx="33">
                  <c:v>20-Feb</c:v>
                </c:pt>
                <c:pt idx="34">
                  <c:v>21-Feb</c:v>
                </c:pt>
                <c:pt idx="35">
                  <c:v>22-Feb</c:v>
                </c:pt>
                <c:pt idx="36">
                  <c:v>23-Feb</c:v>
                </c:pt>
                <c:pt idx="37">
                  <c:v>24-Feb</c:v>
                </c:pt>
                <c:pt idx="38">
                  <c:v>25-Feb</c:v>
                </c:pt>
                <c:pt idx="39">
                  <c:v>26-Feb</c:v>
                </c:pt>
                <c:pt idx="40">
                  <c:v>27-Feb</c:v>
                </c:pt>
                <c:pt idx="41">
                  <c:v>28-Feb</c:v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  <c:pt idx="80">
                  <c:v/>
                </c:pt>
                <c:pt idx="81">
                  <c:v/>
                </c:pt>
                <c:pt idx="82">
                  <c:v/>
                </c:pt>
                <c:pt idx="83">
                  <c:v/>
                </c:pt>
                <c:pt idx="84">
                  <c:v/>
                </c:pt>
                <c:pt idx="85">
                  <c:v/>
                </c:pt>
                <c:pt idx="86">
                  <c:v/>
                </c:pt>
                <c:pt idx="87">
                  <c:v/>
                </c:pt>
                <c:pt idx="88">
                  <c:v/>
                </c:pt>
                <c:pt idx="89">
                  <c:v/>
                </c:pt>
                <c:pt idx="90">
                  <c:v/>
                </c:pt>
                <c:pt idx="91">
                  <c:v/>
                </c:pt>
              </c:strCache>
            </c:strRef>
          </c:cat>
          <c:val>
            <c:numRef>
              <c:f>Forecast!$C$3:$C$94</c:f>
              <c:numCache>
                <c:formatCode>General</c:formatCode>
                <c:ptCount val="92"/>
                <c:pt idx="0">
                  <c:v>28</c:v>
                </c:pt>
                <c:pt idx="1">
                  <c:v>29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28</c:v>
                </c:pt>
                <c:pt idx="7">
                  <c:v>28</c:v>
                </c:pt>
                <c:pt idx="8">
                  <c:v>28</c:v>
                </c:pt>
                <c:pt idx="9">
                  <c:v>28</c:v>
                </c:pt>
                <c:pt idx="10">
                  <c:v>28</c:v>
                </c:pt>
                <c:pt idx="11">
                  <c:v>28</c:v>
                </c:pt>
                <c:pt idx="12">
                  <c:v>28</c:v>
                </c:pt>
                <c:pt idx="13">
                  <c:v>28</c:v>
                </c:pt>
                <c:pt idx="14">
                  <c:v>27</c:v>
                </c:pt>
                <c:pt idx="15">
                  <c:v>31</c:v>
                </c:pt>
                <c:pt idx="16">
                  <c:v>31</c:v>
                </c:pt>
                <c:pt idx="17">
                  <c:v>31</c:v>
                </c:pt>
                <c:pt idx="18">
                  <c:v>31</c:v>
                </c:pt>
                <c:pt idx="19">
                  <c:v>31</c:v>
                </c:pt>
                <c:pt idx="20">
                  <c:v>31</c:v>
                </c:pt>
                <c:pt idx="21">
                  <c:v>32</c:v>
                </c:pt>
                <c:pt idx="22">
                  <c:v>32</c:v>
                </c:pt>
                <c:pt idx="23">
                  <c:v>32</c:v>
                </c:pt>
                <c:pt idx="24">
                  <c:v>32</c:v>
                </c:pt>
                <c:pt idx="25">
                  <c:v>32</c:v>
                </c:pt>
                <c:pt idx="26">
                  <c:v>32</c:v>
                </c:pt>
                <c:pt idx="27">
                  <c:v>32</c:v>
                </c:pt>
                <c:pt idx="28">
                  <c:v>32</c:v>
                </c:pt>
                <c:pt idx="29">
                  <c:v>32</c:v>
                </c:pt>
                <c:pt idx="30">
                  <c:v>32</c:v>
                </c:pt>
                <c:pt idx="31">
                  <c:v>32</c:v>
                </c:pt>
                <c:pt idx="32">
                  <c:v>32</c:v>
                </c:pt>
                <c:pt idx="33">
                  <c:v>32</c:v>
                </c:pt>
                <c:pt idx="34">
                  <c:v>32</c:v>
                </c:pt>
                <c:pt idx="35">
                  <c:v>34</c:v>
                </c:pt>
                <c:pt idx="36">
                  <c:v>34</c:v>
                </c:pt>
                <c:pt idx="37">
                  <c:v>34</c:v>
                </c:pt>
                <c:pt idx="38">
                  <c:v>34</c:v>
                </c:pt>
                <c:pt idx="39">
                  <c:v>34</c:v>
                </c:pt>
                <c:pt idx="40">
                  <c:v>34</c:v>
                </c:pt>
                <c:pt idx="41">
                  <c:v>34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Forecast!$D$2</c:f>
              <c:strCache>
                <c:ptCount val="1"/>
                <c:pt idx="0">
                  <c:v>McNary Prior</c:v>
                </c:pt>
              </c:strCache>
            </c:strRef>
          </c:tx>
          <c:spPr>
            <a:solidFill>
              <a:srgbClr val="00ffff"/>
            </a:solidFill>
            <a:ln w="12600">
              <a:solidFill>
                <a:srgbClr val="00ffff"/>
              </a:solidFill>
              <a:round/>
            </a:ln>
          </c:spPr>
          <c:marker>
            <c:symbol val="x"/>
            <c:size val="5"/>
            <c:spPr>
              <a:solidFill>
                <a:srgbClr val="00ff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Forecast!$A$3:$A$94</c:f>
              <c:strCache>
                <c:ptCount val="92"/>
                <c:pt idx="0">
                  <c:v>18-Jan</c:v>
                </c:pt>
                <c:pt idx="1">
                  <c:v>19-Jan</c:v>
                </c:pt>
                <c:pt idx="2">
                  <c:v>20-Jan</c:v>
                </c:pt>
                <c:pt idx="3">
                  <c:v>21-Jan</c:v>
                </c:pt>
                <c:pt idx="4">
                  <c:v>22-Jan</c:v>
                </c:pt>
                <c:pt idx="5">
                  <c:v>23-Jan</c:v>
                </c:pt>
                <c:pt idx="6">
                  <c:v>24-Jan</c:v>
                </c:pt>
                <c:pt idx="7">
                  <c:v>25-Jan</c:v>
                </c:pt>
                <c:pt idx="8">
                  <c:v>26-Jan</c:v>
                </c:pt>
                <c:pt idx="9">
                  <c:v>27-Jan</c:v>
                </c:pt>
                <c:pt idx="10">
                  <c:v>28-Jan</c:v>
                </c:pt>
                <c:pt idx="11">
                  <c:v>29-Jan</c:v>
                </c:pt>
                <c:pt idx="12">
                  <c:v>30-Jan</c:v>
                </c:pt>
                <c:pt idx="13">
                  <c:v>31-Jan</c:v>
                </c:pt>
                <c:pt idx="14">
                  <c:v>1-Feb</c:v>
                </c:pt>
                <c:pt idx="15">
                  <c:v>2-Feb</c:v>
                </c:pt>
                <c:pt idx="16">
                  <c:v>3-Feb</c:v>
                </c:pt>
                <c:pt idx="17">
                  <c:v>4-Feb</c:v>
                </c:pt>
                <c:pt idx="18">
                  <c:v>5-Feb</c:v>
                </c:pt>
                <c:pt idx="19">
                  <c:v>6-Feb</c:v>
                </c:pt>
                <c:pt idx="20">
                  <c:v>7-Feb</c:v>
                </c:pt>
                <c:pt idx="21">
                  <c:v>8-Feb</c:v>
                </c:pt>
                <c:pt idx="22">
                  <c:v>9-Feb</c:v>
                </c:pt>
                <c:pt idx="23">
                  <c:v>10-Feb</c:v>
                </c:pt>
                <c:pt idx="24">
                  <c:v>11-Feb</c:v>
                </c:pt>
                <c:pt idx="25">
                  <c:v>12-Feb</c:v>
                </c:pt>
                <c:pt idx="26">
                  <c:v>13-Feb</c:v>
                </c:pt>
                <c:pt idx="27">
                  <c:v>14-Feb</c:v>
                </c:pt>
                <c:pt idx="28">
                  <c:v>15-Feb</c:v>
                </c:pt>
                <c:pt idx="29">
                  <c:v>16-Feb</c:v>
                </c:pt>
                <c:pt idx="30">
                  <c:v>17-Feb</c:v>
                </c:pt>
                <c:pt idx="31">
                  <c:v>18-Feb</c:v>
                </c:pt>
                <c:pt idx="32">
                  <c:v>19-Feb</c:v>
                </c:pt>
                <c:pt idx="33">
                  <c:v>20-Feb</c:v>
                </c:pt>
                <c:pt idx="34">
                  <c:v>21-Feb</c:v>
                </c:pt>
                <c:pt idx="35">
                  <c:v>22-Feb</c:v>
                </c:pt>
                <c:pt idx="36">
                  <c:v>23-Feb</c:v>
                </c:pt>
                <c:pt idx="37">
                  <c:v>24-Feb</c:v>
                </c:pt>
                <c:pt idx="38">
                  <c:v>25-Feb</c:v>
                </c:pt>
                <c:pt idx="39">
                  <c:v>26-Feb</c:v>
                </c:pt>
                <c:pt idx="40">
                  <c:v>27-Feb</c:v>
                </c:pt>
                <c:pt idx="41">
                  <c:v>28-Feb</c:v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  <c:pt idx="80">
                  <c:v/>
                </c:pt>
                <c:pt idx="81">
                  <c:v/>
                </c:pt>
                <c:pt idx="82">
                  <c:v/>
                </c:pt>
                <c:pt idx="83">
                  <c:v/>
                </c:pt>
                <c:pt idx="84">
                  <c:v/>
                </c:pt>
                <c:pt idx="85">
                  <c:v/>
                </c:pt>
                <c:pt idx="86">
                  <c:v/>
                </c:pt>
                <c:pt idx="87">
                  <c:v/>
                </c:pt>
                <c:pt idx="88">
                  <c:v/>
                </c:pt>
                <c:pt idx="89">
                  <c:v/>
                </c:pt>
                <c:pt idx="90">
                  <c:v/>
                </c:pt>
                <c:pt idx="91">
                  <c:v/>
                </c:pt>
              </c:strCache>
            </c:strRef>
          </c:cat>
          <c:val>
            <c:numRef>
              <c:f>Forecast!$D$3:$D$51</c:f>
              <c:numCache>
                <c:formatCode>General</c:formatCode>
                <c:ptCount val="49"/>
                <c:pt idx="0">
                  <c:v>125</c:v>
                </c:pt>
                <c:pt idx="1">
                  <c:v>119</c:v>
                </c:pt>
                <c:pt idx="2">
                  <c:v>104</c:v>
                </c:pt>
                <c:pt idx="3">
                  <c:v>105</c:v>
                </c:pt>
                <c:pt idx="4">
                  <c:v>116</c:v>
                </c:pt>
                <c:pt idx="5">
                  <c:v>116</c:v>
                </c:pt>
                <c:pt idx="6">
                  <c:v>116</c:v>
                </c:pt>
                <c:pt idx="7">
                  <c:v>115</c:v>
                </c:pt>
                <c:pt idx="8">
                  <c:v>115</c:v>
                </c:pt>
                <c:pt idx="9">
                  <c:v>115</c:v>
                </c:pt>
                <c:pt idx="10">
                  <c:v>115</c:v>
                </c:pt>
                <c:pt idx="11">
                  <c:v>119</c:v>
                </c:pt>
                <c:pt idx="12">
                  <c:v>120</c:v>
                </c:pt>
                <c:pt idx="13">
                  <c:v>121</c:v>
                </c:pt>
                <c:pt idx="14">
                  <c:v>121</c:v>
                </c:pt>
                <c:pt idx="15">
                  <c:v>121</c:v>
                </c:pt>
                <c:pt idx="16">
                  <c:v>121</c:v>
                </c:pt>
                <c:pt idx="17">
                  <c:v>121</c:v>
                </c:pt>
                <c:pt idx="18">
                  <c:v>121</c:v>
                </c:pt>
                <c:pt idx="19">
                  <c:v>121</c:v>
                </c:pt>
                <c:pt idx="20">
                  <c:v>121</c:v>
                </c:pt>
                <c:pt idx="21">
                  <c:v>122</c:v>
                </c:pt>
                <c:pt idx="22">
                  <c:v>122</c:v>
                </c:pt>
                <c:pt idx="23">
                  <c:v>122</c:v>
                </c:pt>
                <c:pt idx="24">
                  <c:v>122</c:v>
                </c:pt>
                <c:pt idx="25">
                  <c:v>122</c:v>
                </c:pt>
                <c:pt idx="26">
                  <c:v>122</c:v>
                </c:pt>
                <c:pt idx="27">
                  <c:v>122</c:v>
                </c:pt>
                <c:pt idx="28">
                  <c:v>122</c:v>
                </c:pt>
                <c:pt idx="29">
                  <c:v>122</c:v>
                </c:pt>
                <c:pt idx="30">
                  <c:v>122</c:v>
                </c:pt>
                <c:pt idx="31">
                  <c:v>122</c:v>
                </c:pt>
                <c:pt idx="32">
                  <c:v>122</c:v>
                </c:pt>
                <c:pt idx="33">
                  <c:v>122</c:v>
                </c:pt>
                <c:pt idx="34">
                  <c:v>122</c:v>
                </c:pt>
                <c:pt idx="35">
                  <c:v>122</c:v>
                </c:pt>
                <c:pt idx="36">
                  <c:v>122</c:v>
                </c:pt>
                <c:pt idx="37">
                  <c:v>122</c:v>
                </c:pt>
                <c:pt idx="38">
                  <c:v>122</c:v>
                </c:pt>
                <c:pt idx="39">
                  <c:v>122</c:v>
                </c:pt>
                <c:pt idx="40">
                  <c:v>122</c:v>
                </c:pt>
                <c:pt idx="41">
                  <c:v>122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Forecast!$E$2</c:f>
              <c:strCache>
                <c:ptCount val="1"/>
                <c:pt idx="0">
                  <c:v>McNary Curr</c:v>
                </c:pt>
              </c:strCache>
            </c:strRef>
          </c:tx>
          <c:spPr>
            <a:solidFill>
              <a:srgbClr val="ffff00"/>
            </a:solidFill>
            <a:ln w="12600">
              <a:solidFill>
                <a:srgbClr val="ffff00"/>
              </a:solidFill>
              <a:round/>
            </a:ln>
          </c:spPr>
          <c:marker>
            <c:symbol val="triangle"/>
            <c:size val="5"/>
            <c:spPr>
              <a:solidFill>
                <a:srgbClr val="ffff0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Forecast!$A$3:$A$94</c:f>
              <c:strCache>
                <c:ptCount val="92"/>
                <c:pt idx="0">
                  <c:v>18-Jan</c:v>
                </c:pt>
                <c:pt idx="1">
                  <c:v>19-Jan</c:v>
                </c:pt>
                <c:pt idx="2">
                  <c:v>20-Jan</c:v>
                </c:pt>
                <c:pt idx="3">
                  <c:v>21-Jan</c:v>
                </c:pt>
                <c:pt idx="4">
                  <c:v>22-Jan</c:v>
                </c:pt>
                <c:pt idx="5">
                  <c:v>23-Jan</c:v>
                </c:pt>
                <c:pt idx="6">
                  <c:v>24-Jan</c:v>
                </c:pt>
                <c:pt idx="7">
                  <c:v>25-Jan</c:v>
                </c:pt>
                <c:pt idx="8">
                  <c:v>26-Jan</c:v>
                </c:pt>
                <c:pt idx="9">
                  <c:v>27-Jan</c:v>
                </c:pt>
                <c:pt idx="10">
                  <c:v>28-Jan</c:v>
                </c:pt>
                <c:pt idx="11">
                  <c:v>29-Jan</c:v>
                </c:pt>
                <c:pt idx="12">
                  <c:v>30-Jan</c:v>
                </c:pt>
                <c:pt idx="13">
                  <c:v>31-Jan</c:v>
                </c:pt>
                <c:pt idx="14">
                  <c:v>1-Feb</c:v>
                </c:pt>
                <c:pt idx="15">
                  <c:v>2-Feb</c:v>
                </c:pt>
                <c:pt idx="16">
                  <c:v>3-Feb</c:v>
                </c:pt>
                <c:pt idx="17">
                  <c:v>4-Feb</c:v>
                </c:pt>
                <c:pt idx="18">
                  <c:v>5-Feb</c:v>
                </c:pt>
                <c:pt idx="19">
                  <c:v>6-Feb</c:v>
                </c:pt>
                <c:pt idx="20">
                  <c:v>7-Feb</c:v>
                </c:pt>
                <c:pt idx="21">
                  <c:v>8-Feb</c:v>
                </c:pt>
                <c:pt idx="22">
                  <c:v>9-Feb</c:v>
                </c:pt>
                <c:pt idx="23">
                  <c:v>10-Feb</c:v>
                </c:pt>
                <c:pt idx="24">
                  <c:v>11-Feb</c:v>
                </c:pt>
                <c:pt idx="25">
                  <c:v>12-Feb</c:v>
                </c:pt>
                <c:pt idx="26">
                  <c:v>13-Feb</c:v>
                </c:pt>
                <c:pt idx="27">
                  <c:v>14-Feb</c:v>
                </c:pt>
                <c:pt idx="28">
                  <c:v>15-Feb</c:v>
                </c:pt>
                <c:pt idx="29">
                  <c:v>16-Feb</c:v>
                </c:pt>
                <c:pt idx="30">
                  <c:v>17-Feb</c:v>
                </c:pt>
                <c:pt idx="31">
                  <c:v>18-Feb</c:v>
                </c:pt>
                <c:pt idx="32">
                  <c:v>19-Feb</c:v>
                </c:pt>
                <c:pt idx="33">
                  <c:v>20-Feb</c:v>
                </c:pt>
                <c:pt idx="34">
                  <c:v>21-Feb</c:v>
                </c:pt>
                <c:pt idx="35">
                  <c:v>22-Feb</c:v>
                </c:pt>
                <c:pt idx="36">
                  <c:v>23-Feb</c:v>
                </c:pt>
                <c:pt idx="37">
                  <c:v>24-Feb</c:v>
                </c:pt>
                <c:pt idx="38">
                  <c:v>25-Feb</c:v>
                </c:pt>
                <c:pt idx="39">
                  <c:v>26-Feb</c:v>
                </c:pt>
                <c:pt idx="40">
                  <c:v>27-Feb</c:v>
                </c:pt>
                <c:pt idx="41">
                  <c:v>28-Feb</c:v>
                </c:pt>
                <c:pt idx="42">
                  <c:v/>
                </c:pt>
                <c:pt idx="43">
                  <c:v/>
                </c:pt>
                <c:pt idx="44">
                  <c:v/>
                </c:pt>
                <c:pt idx="45">
                  <c:v/>
                </c:pt>
                <c:pt idx="46">
                  <c:v/>
                </c:pt>
                <c:pt idx="47">
                  <c:v/>
                </c:pt>
                <c:pt idx="48">
                  <c:v/>
                </c:pt>
                <c:pt idx="49">
                  <c:v/>
                </c:pt>
                <c:pt idx="50">
                  <c:v/>
                </c:pt>
                <c:pt idx="51">
                  <c:v/>
                </c:pt>
                <c:pt idx="52">
                  <c:v/>
                </c:pt>
                <c:pt idx="53">
                  <c:v/>
                </c:pt>
                <c:pt idx="54">
                  <c:v/>
                </c:pt>
                <c:pt idx="55">
                  <c:v/>
                </c:pt>
                <c:pt idx="56">
                  <c:v/>
                </c:pt>
                <c:pt idx="57">
                  <c:v/>
                </c:pt>
                <c:pt idx="58">
                  <c:v/>
                </c:pt>
                <c:pt idx="59">
                  <c:v/>
                </c:pt>
                <c:pt idx="60">
                  <c:v/>
                </c:pt>
                <c:pt idx="61">
                  <c:v/>
                </c:pt>
                <c:pt idx="62">
                  <c:v/>
                </c:pt>
                <c:pt idx="63">
                  <c:v/>
                </c:pt>
                <c:pt idx="64">
                  <c:v/>
                </c:pt>
                <c:pt idx="65">
                  <c:v/>
                </c:pt>
                <c:pt idx="66">
                  <c:v/>
                </c:pt>
                <c:pt idx="67">
                  <c:v/>
                </c:pt>
                <c:pt idx="68">
                  <c:v/>
                </c:pt>
                <c:pt idx="69">
                  <c:v/>
                </c:pt>
                <c:pt idx="70">
                  <c:v/>
                </c:pt>
                <c:pt idx="71">
                  <c:v/>
                </c:pt>
                <c:pt idx="72">
                  <c:v/>
                </c:pt>
                <c:pt idx="73">
                  <c:v/>
                </c:pt>
                <c:pt idx="74">
                  <c:v/>
                </c:pt>
                <c:pt idx="75">
                  <c:v/>
                </c:pt>
                <c:pt idx="76">
                  <c:v/>
                </c:pt>
                <c:pt idx="77">
                  <c:v/>
                </c:pt>
                <c:pt idx="78">
                  <c:v/>
                </c:pt>
                <c:pt idx="79">
                  <c:v/>
                </c:pt>
                <c:pt idx="80">
                  <c:v/>
                </c:pt>
                <c:pt idx="81">
                  <c:v/>
                </c:pt>
                <c:pt idx="82">
                  <c:v/>
                </c:pt>
                <c:pt idx="83">
                  <c:v/>
                </c:pt>
                <c:pt idx="84">
                  <c:v/>
                </c:pt>
                <c:pt idx="85">
                  <c:v/>
                </c:pt>
                <c:pt idx="86">
                  <c:v/>
                </c:pt>
                <c:pt idx="87">
                  <c:v/>
                </c:pt>
                <c:pt idx="88">
                  <c:v/>
                </c:pt>
                <c:pt idx="89">
                  <c:v/>
                </c:pt>
                <c:pt idx="90">
                  <c:v/>
                </c:pt>
                <c:pt idx="91">
                  <c:v/>
                </c:pt>
              </c:strCache>
            </c:strRef>
          </c:cat>
          <c:val>
            <c:numRef>
              <c:f>Forecast!$E$3:$E$44</c:f>
              <c:numCache>
                <c:formatCode>General</c:formatCode>
                <c:ptCount val="42"/>
                <c:pt idx="0">
                  <c:v>136</c:v>
                </c:pt>
                <c:pt idx="1">
                  <c:v>121</c:v>
                </c:pt>
                <c:pt idx="2">
                  <c:v>99</c:v>
                </c:pt>
                <c:pt idx="3">
                  <c:v>110</c:v>
                </c:pt>
                <c:pt idx="4">
                  <c:v>141</c:v>
                </c:pt>
                <c:pt idx="5">
                  <c:v>143</c:v>
                </c:pt>
                <c:pt idx="6">
                  <c:v>142</c:v>
                </c:pt>
                <c:pt idx="7">
                  <c:v>141</c:v>
                </c:pt>
                <c:pt idx="8">
                  <c:v>140</c:v>
                </c:pt>
                <c:pt idx="9">
                  <c:v>139</c:v>
                </c:pt>
                <c:pt idx="10">
                  <c:v>118</c:v>
                </c:pt>
                <c:pt idx="11">
                  <c:v>114</c:v>
                </c:pt>
                <c:pt idx="12">
                  <c:v>114</c:v>
                </c:pt>
                <c:pt idx="13">
                  <c:v>113</c:v>
                </c:pt>
                <c:pt idx="14">
                  <c:v>110</c:v>
                </c:pt>
                <c:pt idx="15">
                  <c:v>110</c:v>
                </c:pt>
                <c:pt idx="16">
                  <c:v>110</c:v>
                </c:pt>
                <c:pt idx="17">
                  <c:v>110</c:v>
                </c:pt>
                <c:pt idx="18">
                  <c:v>110</c:v>
                </c:pt>
                <c:pt idx="19">
                  <c:v>110</c:v>
                </c:pt>
                <c:pt idx="20">
                  <c:v>110</c:v>
                </c:pt>
                <c:pt idx="21">
                  <c:v>110</c:v>
                </c:pt>
                <c:pt idx="22">
                  <c:v>110</c:v>
                </c:pt>
                <c:pt idx="23">
                  <c:v>110</c:v>
                </c:pt>
                <c:pt idx="24">
                  <c:v>110</c:v>
                </c:pt>
                <c:pt idx="25">
                  <c:v>110</c:v>
                </c:pt>
                <c:pt idx="26">
                  <c:v>110</c:v>
                </c:pt>
                <c:pt idx="27">
                  <c:v>110</c:v>
                </c:pt>
                <c:pt idx="28">
                  <c:v>110</c:v>
                </c:pt>
                <c:pt idx="29">
                  <c:v>110</c:v>
                </c:pt>
                <c:pt idx="30">
                  <c:v>110</c:v>
                </c:pt>
                <c:pt idx="31">
                  <c:v>110</c:v>
                </c:pt>
                <c:pt idx="32">
                  <c:v>110</c:v>
                </c:pt>
                <c:pt idx="33">
                  <c:v>110</c:v>
                </c:pt>
                <c:pt idx="34">
                  <c:v>110</c:v>
                </c:pt>
                <c:pt idx="35">
                  <c:v>110</c:v>
                </c:pt>
                <c:pt idx="36">
                  <c:v>110</c:v>
                </c:pt>
                <c:pt idx="37">
                  <c:v>110</c:v>
                </c:pt>
                <c:pt idx="38">
                  <c:v>110</c:v>
                </c:pt>
                <c:pt idx="39">
                  <c:v>110</c:v>
                </c:pt>
                <c:pt idx="40">
                  <c:v>110</c:v>
                </c:pt>
                <c:pt idx="41">
                  <c:v>110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46955004"/>
        <c:axId val="13415915"/>
      </c:lineChart>
      <c:catAx>
        <c:axId val="46955004"/>
        <c:scaling>
          <c:orientation val="minMax"/>
        </c:scaling>
        <c:delete val="0"/>
        <c:axPos val="b"/>
        <c:majorGridlines>
          <c:spPr>
            <a:ln w="0">
              <a:solidFill>
                <a:srgbClr val="000000"/>
              </a:solidFill>
            </a:ln>
          </c:spPr>
        </c:majorGridlines>
        <c:numFmt formatCode="[$-409]d\-mmm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5400000"/>
          <a:lstStyle/>
          <a:p>
            <a:pPr>
              <a:defRPr b="0" sz="17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13415915"/>
        <c:crossesAt val="0"/>
        <c:auto val="1"/>
        <c:lblAlgn val="ctr"/>
        <c:lblOffset val="100"/>
        <c:noMultiLvlLbl val="0"/>
      </c:catAx>
      <c:valAx>
        <c:axId val="1341591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General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775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6955004"/>
        <c:crossesAt val="1"/>
        <c:crossBetween val="midCat"/>
        <c:majorUnit val="10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legend>
      <c:legendPos val="r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775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 w="0">
      <a:solidFill>
        <a:srgbClr val="000000"/>
      </a:solidFill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
</Relationships>
</file>

<file path=xl/drawings/_rels/drawing5.xml.rels><?xml version="1.0" encoding="UTF-8"?>
<Relationships xmlns="http://schemas.openxmlformats.org/package/2006/relationships"><Relationship Id="rId1" Type="http://schemas.openxmlformats.org/officeDocument/2006/relationships/chart" Target="../charts/chart5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694800</xdr:colOff>
      <xdr:row>4</xdr:row>
      <xdr:rowOff>57960</xdr:rowOff>
    </xdr:from>
    <xdr:to>
      <xdr:col>2</xdr:col>
      <xdr:colOff>102600</xdr:colOff>
      <xdr:row>5</xdr:row>
      <xdr:rowOff>83880</xdr:rowOff>
    </xdr:to>
    <xdr:sp>
      <xdr:nvSpPr>
        <xdr:cNvPr id="1" name="Text 2"/>
        <xdr:cNvSpPr/>
      </xdr:nvSpPr>
      <xdr:spPr>
        <a:xfrm>
          <a:off x="1507680" y="708120"/>
          <a:ext cx="220680" cy="188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67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118440</xdr:colOff>
      <xdr:row>4</xdr:row>
      <xdr:rowOff>57960</xdr:rowOff>
    </xdr:from>
    <xdr:to>
      <xdr:col>1</xdr:col>
      <xdr:colOff>346680</xdr:colOff>
      <xdr:row>5</xdr:row>
      <xdr:rowOff>83880</xdr:rowOff>
    </xdr:to>
    <xdr:sp>
      <xdr:nvSpPr>
        <xdr:cNvPr id="2" name="Text 4"/>
        <xdr:cNvSpPr/>
      </xdr:nvSpPr>
      <xdr:spPr>
        <a:xfrm>
          <a:off x="931320" y="708120"/>
          <a:ext cx="228240" cy="188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76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251280</xdr:colOff>
      <xdr:row>4</xdr:row>
      <xdr:rowOff>57960</xdr:rowOff>
    </xdr:from>
    <xdr:to>
      <xdr:col>3</xdr:col>
      <xdr:colOff>471960</xdr:colOff>
      <xdr:row>5</xdr:row>
      <xdr:rowOff>83880</xdr:rowOff>
    </xdr:to>
    <xdr:sp>
      <xdr:nvSpPr>
        <xdr:cNvPr id="3" name="Text 5"/>
        <xdr:cNvSpPr/>
      </xdr:nvSpPr>
      <xdr:spPr>
        <a:xfrm>
          <a:off x="2689560" y="708120"/>
          <a:ext cx="220680" cy="188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56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48960</xdr:colOff>
      <xdr:row>4</xdr:row>
      <xdr:rowOff>57960</xdr:rowOff>
    </xdr:from>
    <xdr:to>
      <xdr:col>4</xdr:col>
      <xdr:colOff>270000</xdr:colOff>
      <xdr:row>5</xdr:row>
      <xdr:rowOff>83880</xdr:rowOff>
    </xdr:to>
    <xdr:sp>
      <xdr:nvSpPr>
        <xdr:cNvPr id="4" name="Text 6"/>
        <xdr:cNvSpPr/>
      </xdr:nvSpPr>
      <xdr:spPr>
        <a:xfrm>
          <a:off x="3300120" y="708120"/>
          <a:ext cx="221040" cy="188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55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311400</xdr:colOff>
      <xdr:row>4</xdr:row>
      <xdr:rowOff>57960</xdr:rowOff>
    </xdr:from>
    <xdr:to>
      <xdr:col>5</xdr:col>
      <xdr:colOff>646200</xdr:colOff>
      <xdr:row>5</xdr:row>
      <xdr:rowOff>83880</xdr:rowOff>
    </xdr:to>
    <xdr:sp>
      <xdr:nvSpPr>
        <xdr:cNvPr id="5" name="Text 8"/>
        <xdr:cNvSpPr/>
      </xdr:nvSpPr>
      <xdr:spPr>
        <a:xfrm>
          <a:off x="4375440" y="708120"/>
          <a:ext cx="334800" cy="188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52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105840</xdr:colOff>
      <xdr:row>17</xdr:row>
      <xdr:rowOff>2160</xdr:rowOff>
    </xdr:from>
    <xdr:to>
      <xdr:col>5</xdr:col>
      <xdr:colOff>183960</xdr:colOff>
      <xdr:row>18</xdr:row>
      <xdr:rowOff>43200</xdr:rowOff>
    </xdr:to>
    <xdr:sp>
      <xdr:nvSpPr>
        <xdr:cNvPr id="6" name="Text 9"/>
        <xdr:cNvSpPr/>
      </xdr:nvSpPr>
      <xdr:spPr>
        <a:xfrm>
          <a:off x="4169880" y="2765520"/>
          <a:ext cx="78120" cy="2037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2</xdr:col>
      <xdr:colOff>500400</xdr:colOff>
      <xdr:row>4</xdr:row>
      <xdr:rowOff>57960</xdr:rowOff>
    </xdr:from>
    <xdr:to>
      <xdr:col>2</xdr:col>
      <xdr:colOff>721080</xdr:colOff>
      <xdr:row>5</xdr:row>
      <xdr:rowOff>83880</xdr:rowOff>
    </xdr:to>
    <xdr:sp>
      <xdr:nvSpPr>
        <xdr:cNvPr id="7" name="Text 10"/>
        <xdr:cNvSpPr/>
      </xdr:nvSpPr>
      <xdr:spPr>
        <a:xfrm>
          <a:off x="2126160" y="708120"/>
          <a:ext cx="220680" cy="188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57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625680</xdr:colOff>
      <xdr:row>4</xdr:row>
      <xdr:rowOff>57960</xdr:rowOff>
    </xdr:from>
    <xdr:to>
      <xdr:col>5</xdr:col>
      <xdr:colOff>33480</xdr:colOff>
      <xdr:row>5</xdr:row>
      <xdr:rowOff>83880</xdr:rowOff>
    </xdr:to>
    <xdr:sp>
      <xdr:nvSpPr>
        <xdr:cNvPr id="8" name="Text 11"/>
        <xdr:cNvSpPr/>
      </xdr:nvSpPr>
      <xdr:spPr>
        <a:xfrm>
          <a:off x="3876840" y="708120"/>
          <a:ext cx="220680" cy="18864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50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9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694800</xdr:colOff>
      <xdr:row>4</xdr:row>
      <xdr:rowOff>68760</xdr:rowOff>
    </xdr:from>
    <xdr:to>
      <xdr:col>2</xdr:col>
      <xdr:colOff>180720</xdr:colOff>
      <xdr:row>5</xdr:row>
      <xdr:rowOff>90720</xdr:rowOff>
    </xdr:to>
    <xdr:sp>
      <xdr:nvSpPr>
        <xdr:cNvPr id="10" name="Text 2"/>
        <xdr:cNvSpPr/>
      </xdr:nvSpPr>
      <xdr:spPr>
        <a:xfrm>
          <a:off x="1507680" y="718920"/>
          <a:ext cx="298800" cy="184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102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2</xdr:col>
      <xdr:colOff>451080</xdr:colOff>
      <xdr:row>4</xdr:row>
      <xdr:rowOff>68760</xdr:rowOff>
    </xdr:from>
    <xdr:to>
      <xdr:col>2</xdr:col>
      <xdr:colOff>744120</xdr:colOff>
      <xdr:row>5</xdr:row>
      <xdr:rowOff>90720</xdr:rowOff>
    </xdr:to>
    <xdr:sp>
      <xdr:nvSpPr>
        <xdr:cNvPr id="11" name="Text 3"/>
        <xdr:cNvSpPr/>
      </xdr:nvSpPr>
      <xdr:spPr>
        <a:xfrm>
          <a:off x="2076840" y="718920"/>
          <a:ext cx="293040" cy="184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101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89640</xdr:colOff>
      <xdr:row>4</xdr:row>
      <xdr:rowOff>68760</xdr:rowOff>
    </xdr:from>
    <xdr:to>
      <xdr:col>1</xdr:col>
      <xdr:colOff>375120</xdr:colOff>
      <xdr:row>5</xdr:row>
      <xdr:rowOff>90720</xdr:rowOff>
    </xdr:to>
    <xdr:sp>
      <xdr:nvSpPr>
        <xdr:cNvPr id="12" name="Text 4"/>
        <xdr:cNvSpPr/>
      </xdr:nvSpPr>
      <xdr:spPr>
        <a:xfrm>
          <a:off x="902520" y="718920"/>
          <a:ext cx="285480" cy="184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100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799200</xdr:colOff>
      <xdr:row>4</xdr:row>
      <xdr:rowOff>68760</xdr:rowOff>
    </xdr:from>
    <xdr:to>
      <xdr:col>4</xdr:col>
      <xdr:colOff>321120</xdr:colOff>
      <xdr:row>5</xdr:row>
      <xdr:rowOff>90720</xdr:rowOff>
    </xdr:to>
    <xdr:sp>
      <xdr:nvSpPr>
        <xdr:cNvPr id="13" name="Text 6"/>
        <xdr:cNvSpPr/>
      </xdr:nvSpPr>
      <xdr:spPr>
        <a:xfrm>
          <a:off x="3237480" y="718920"/>
          <a:ext cx="334800" cy="184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100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4</xdr:col>
      <xdr:colOff>612360</xdr:colOff>
      <xdr:row>4</xdr:row>
      <xdr:rowOff>68760</xdr:rowOff>
    </xdr:from>
    <xdr:to>
      <xdr:col>5</xdr:col>
      <xdr:colOff>105840</xdr:colOff>
      <xdr:row>5</xdr:row>
      <xdr:rowOff>90720</xdr:rowOff>
    </xdr:to>
    <xdr:sp>
      <xdr:nvSpPr>
        <xdr:cNvPr id="14" name="Text 7"/>
        <xdr:cNvSpPr/>
      </xdr:nvSpPr>
      <xdr:spPr>
        <a:xfrm>
          <a:off x="3863520" y="718920"/>
          <a:ext cx="306360" cy="184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98</a:t>
          </a:r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5</xdr:col>
      <xdr:colOff>332280</xdr:colOff>
      <xdr:row>4</xdr:row>
      <xdr:rowOff>68760</xdr:rowOff>
    </xdr:from>
    <xdr:to>
      <xdr:col>5</xdr:col>
      <xdr:colOff>667080</xdr:colOff>
      <xdr:row>5</xdr:row>
      <xdr:rowOff>90720</xdr:rowOff>
    </xdr:to>
    <xdr:sp>
      <xdr:nvSpPr>
        <xdr:cNvPr id="15" name="Text 8"/>
        <xdr:cNvSpPr/>
      </xdr:nvSpPr>
      <xdr:spPr>
        <a:xfrm>
          <a:off x="4396320" y="718920"/>
          <a:ext cx="334800" cy="184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95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3</xdr:col>
      <xdr:colOff>222480</xdr:colOff>
      <xdr:row>4</xdr:row>
      <xdr:rowOff>68760</xdr:rowOff>
    </xdr:from>
    <xdr:to>
      <xdr:col>3</xdr:col>
      <xdr:colOff>563400</xdr:colOff>
      <xdr:row>5</xdr:row>
      <xdr:rowOff>90720</xdr:rowOff>
    </xdr:to>
    <xdr:sp>
      <xdr:nvSpPr>
        <xdr:cNvPr id="16" name="Text 9"/>
        <xdr:cNvSpPr/>
      </xdr:nvSpPr>
      <xdr:spPr>
        <a:xfrm>
          <a:off x="2660760" y="718920"/>
          <a:ext cx="340920" cy="18468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r>
            <a:rPr b="0" lang="en-US" sz="1000" strike="noStrike" u="none">
              <a:effectLst/>
              <a:uFillTx/>
              <a:latin typeface="Arial"/>
            </a:rPr>
            <a:t>100</a:t>
          </a:r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7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122040</xdr:colOff>
      <xdr:row>4</xdr:row>
      <xdr:rowOff>67320</xdr:rowOff>
    </xdr:from>
    <xdr:to>
      <xdr:col>5</xdr:col>
      <xdr:colOff>627120</xdr:colOff>
      <xdr:row>5</xdr:row>
      <xdr:rowOff>93240</xdr:rowOff>
    </xdr:to>
    <xdr:grpSp>
      <xdr:nvGrpSpPr>
        <xdr:cNvPr id="18" name="Group 24"/>
        <xdr:cNvGrpSpPr/>
      </xdr:nvGrpSpPr>
      <xdr:grpSpPr>
        <a:xfrm>
          <a:off x="934920" y="717480"/>
          <a:ext cx="3756240" cy="188640"/>
          <a:chOff x="934920" y="717480"/>
          <a:chExt cx="3756240" cy="188640"/>
        </a:xfrm>
      </xdr:grpSpPr>
      <xdr:sp>
        <xdr:nvSpPr>
          <xdr:cNvPr id="19" name="Text 17"/>
          <xdr:cNvSpPr/>
        </xdr:nvSpPr>
        <xdr:spPr>
          <a:xfrm>
            <a:off x="1478880" y="717480"/>
            <a:ext cx="300240" cy="18612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noAutofit/>
          </a:bodyPr>
          <a:p>
            <a:pPr algn="ctr"/>
            <a:r>
              <a:rPr b="0" lang="en-US" sz="1000" strike="noStrike" u="none">
                <a:effectLst/>
                <a:uFillTx/>
                <a:latin typeface="Arial"/>
              </a:rPr>
              <a:t>112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20" name="Text 18"/>
          <xdr:cNvSpPr/>
        </xdr:nvSpPr>
        <xdr:spPr>
          <a:xfrm>
            <a:off x="2051280" y="717480"/>
            <a:ext cx="290880" cy="18612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noAutofit/>
          </a:bodyPr>
          <a:p>
            <a:pPr algn="ctr"/>
            <a:r>
              <a:rPr b="0" lang="en-US" sz="1000" strike="noStrike" u="none">
                <a:effectLst/>
                <a:uFillTx/>
                <a:latin typeface="Arial"/>
              </a:rPr>
              <a:t>123</a:t>
            </a:r>
            <a:endParaRPr b="0" lang="en-US" sz="1000" strike="noStrike" u="none">
              <a:effectLst/>
              <a:uFillTx/>
              <a:latin typeface="Times New Roman"/>
            </a:endParaRPr>
          </a:p>
          <a:p>
            <a:pPr algn="ctr"/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21" name="Text 19"/>
          <xdr:cNvSpPr/>
        </xdr:nvSpPr>
        <xdr:spPr>
          <a:xfrm>
            <a:off x="934920" y="717480"/>
            <a:ext cx="281160" cy="18612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noAutofit/>
          </a:bodyPr>
          <a:p>
            <a:pPr algn="ctr"/>
            <a:r>
              <a:rPr b="0" lang="en-US" sz="1000" strike="noStrike" u="none">
                <a:effectLst/>
                <a:uFillTx/>
                <a:latin typeface="Arial"/>
              </a:rPr>
              <a:t>110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22" name="Text 20"/>
          <xdr:cNvSpPr/>
        </xdr:nvSpPr>
        <xdr:spPr>
          <a:xfrm>
            <a:off x="2642760" y="717480"/>
            <a:ext cx="290880" cy="18612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noAutofit/>
          </a:bodyPr>
          <a:p>
            <a:pPr algn="ctr"/>
            <a:r>
              <a:rPr b="0" lang="en-US" sz="1000" strike="noStrike" u="none">
                <a:effectLst/>
                <a:uFillTx/>
                <a:latin typeface="Arial"/>
              </a:rPr>
              <a:t>121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23" name="Text 21"/>
          <xdr:cNvSpPr/>
        </xdr:nvSpPr>
        <xdr:spPr>
          <a:xfrm>
            <a:off x="3186720" y="717480"/>
            <a:ext cx="338400" cy="18612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noAutofit/>
          </a:bodyPr>
          <a:p>
            <a:pPr algn="ctr"/>
            <a:r>
              <a:rPr b="0" lang="en-US" sz="1000" strike="noStrike" u="none">
                <a:effectLst/>
                <a:uFillTx/>
                <a:latin typeface="Arial"/>
              </a:rPr>
              <a:t>117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24" name="Text 22"/>
          <xdr:cNvSpPr/>
        </xdr:nvSpPr>
        <xdr:spPr>
          <a:xfrm>
            <a:off x="3816360" y="717480"/>
            <a:ext cx="300240" cy="18612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noAutofit/>
          </a:bodyPr>
          <a:p>
            <a:pPr algn="ctr"/>
            <a:r>
              <a:rPr b="0" lang="en-US" sz="1000" strike="noStrike" u="none">
                <a:effectLst/>
                <a:uFillTx/>
                <a:latin typeface="Arial"/>
              </a:rPr>
              <a:t>117</a:t>
            </a:r>
            <a:endParaRPr b="0" lang="en-US" sz="1000" strike="noStrike" u="none">
              <a:effectLst/>
              <a:uFillTx/>
              <a:latin typeface="Times New Roman"/>
            </a:endParaRPr>
          </a:p>
          <a:p>
            <a:pPr algn="ctr"/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25" name="Text 23"/>
          <xdr:cNvSpPr/>
        </xdr:nvSpPr>
        <xdr:spPr>
          <a:xfrm>
            <a:off x="4360320" y="717480"/>
            <a:ext cx="330840" cy="18864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noAutofit/>
          </a:bodyPr>
          <a:p>
            <a:pPr algn="ctr"/>
            <a:r>
              <a:rPr b="0" lang="en-US" sz="1000" strike="noStrike" u="none">
                <a:effectLst/>
                <a:uFillTx/>
                <a:latin typeface="Arial"/>
              </a:rPr>
              <a:t>116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6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99360</xdr:colOff>
      <xdr:row>4</xdr:row>
      <xdr:rowOff>48240</xdr:rowOff>
    </xdr:from>
    <xdr:to>
      <xdr:col>1</xdr:col>
      <xdr:colOff>352440</xdr:colOff>
      <xdr:row>5</xdr:row>
      <xdr:rowOff>78480</xdr:rowOff>
    </xdr:to>
    <xdr:sp>
      <xdr:nvSpPr>
        <xdr:cNvPr id="27" name="Text 1"/>
        <xdr:cNvSpPr/>
      </xdr:nvSpPr>
      <xdr:spPr>
        <a:xfrm>
          <a:off x="912240" y="698400"/>
          <a:ext cx="253080" cy="192960"/>
        </a:xfrm>
        <a:prstGeom prst="rect">
          <a:avLst/>
        </a:prstGeom>
        <a:noFill/>
        <a:ln w="0">
          <a:noFill/>
        </a:ln>
      </xdr:spPr>
      <xdr:style>
        <a:lnRef idx="0"/>
        <a:fillRef idx="0"/>
        <a:effectRef idx="0"/>
        <a:fontRef idx="minor"/>
      </xdr:style>
      <xdr:txBody>
        <a:bodyPr lIns="20160" rIns="20160" tIns="20160" bIns="20160" anchor="ctr">
          <a:noAutofit/>
        </a:bodyPr>
        <a:p>
          <a:pPr algn="ctr"/>
          <a:endParaRPr b="0" lang="en-US" sz="1000" strike="noStrike" u="none">
            <a:effectLst/>
            <a:uFillTx/>
            <a:latin typeface="Times New Roman"/>
          </a:endParaRPr>
        </a:p>
        <a:p>
          <a:pPr algn="ctr"/>
          <a:endParaRPr b="0" lang="en-US" sz="1000" strike="noStrike" u="none">
            <a:effectLst/>
            <a:uFillTx/>
            <a:latin typeface="Times New Roman"/>
          </a:endParaRPr>
        </a:p>
      </xdr:txBody>
    </xdr:sp>
    <xdr:clientData/>
  </xdr:twoCellAnchor>
  <xdr:twoCellAnchor editAs="oneCell">
    <xdr:from>
      <xdr:col>1</xdr:col>
      <xdr:colOff>127800</xdr:colOff>
      <xdr:row>4</xdr:row>
      <xdr:rowOff>48240</xdr:rowOff>
    </xdr:from>
    <xdr:to>
      <xdr:col>5</xdr:col>
      <xdr:colOff>587160</xdr:colOff>
      <xdr:row>5</xdr:row>
      <xdr:rowOff>75600</xdr:rowOff>
    </xdr:to>
    <xdr:grpSp>
      <xdr:nvGrpSpPr>
        <xdr:cNvPr id="28" name="Group 10"/>
        <xdr:cNvGrpSpPr/>
      </xdr:nvGrpSpPr>
      <xdr:grpSpPr>
        <a:xfrm>
          <a:off x="940680" y="698400"/>
          <a:ext cx="3710520" cy="190080"/>
          <a:chOff x="940680" y="698400"/>
          <a:chExt cx="3710520" cy="190080"/>
        </a:xfrm>
      </xdr:grpSpPr>
      <xdr:sp>
        <xdr:nvSpPr>
          <xdr:cNvPr id="29" name="Text 2"/>
          <xdr:cNvSpPr/>
        </xdr:nvSpPr>
        <xdr:spPr>
          <a:xfrm>
            <a:off x="1513440" y="698400"/>
            <a:ext cx="222480" cy="190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noAutofit/>
          </a:bodyPr>
          <a:p>
            <a:pPr algn="ctr"/>
            <a:r>
              <a:rPr b="0" lang="en-US" sz="1000" strike="noStrike" u="none">
                <a:effectLst/>
                <a:uFillTx/>
                <a:latin typeface="Arial"/>
              </a:rPr>
              <a:t>90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30" name="Text 4"/>
          <xdr:cNvSpPr/>
        </xdr:nvSpPr>
        <xdr:spPr>
          <a:xfrm>
            <a:off x="2057400" y="698400"/>
            <a:ext cx="222480" cy="190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noAutofit/>
          </a:bodyPr>
          <a:p>
            <a:pPr algn="ctr"/>
            <a:r>
              <a:rPr b="0" lang="en-US" sz="1000" strike="noStrike" u="none">
                <a:effectLst/>
                <a:uFillTx/>
                <a:latin typeface="Arial"/>
              </a:rPr>
              <a:t>86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31" name="Text 5"/>
          <xdr:cNvSpPr/>
        </xdr:nvSpPr>
        <xdr:spPr>
          <a:xfrm>
            <a:off x="940680" y="698400"/>
            <a:ext cx="222480" cy="190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noAutofit/>
          </a:bodyPr>
          <a:p>
            <a:pPr algn="ctr"/>
            <a:r>
              <a:rPr b="0" lang="en-US" sz="1000" strike="noStrike" u="none">
                <a:effectLst/>
                <a:uFillTx/>
                <a:latin typeface="Arial"/>
              </a:rPr>
              <a:t>81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32" name="Text 6"/>
          <xdr:cNvSpPr/>
        </xdr:nvSpPr>
        <xdr:spPr>
          <a:xfrm>
            <a:off x="2649240" y="698400"/>
            <a:ext cx="222480" cy="190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noAutofit/>
          </a:bodyPr>
          <a:p>
            <a:pPr algn="ctr"/>
            <a:r>
              <a:rPr b="0" lang="en-US" sz="1000" strike="noStrike" u="none">
                <a:effectLst/>
                <a:uFillTx/>
                <a:latin typeface="Arial"/>
              </a:rPr>
              <a:t>86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33" name="Text 7"/>
          <xdr:cNvSpPr/>
        </xdr:nvSpPr>
        <xdr:spPr>
          <a:xfrm>
            <a:off x="3262320" y="698400"/>
            <a:ext cx="222480" cy="190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noAutofit/>
          </a:bodyPr>
          <a:p>
            <a:pPr algn="ctr"/>
            <a:r>
              <a:rPr b="0" lang="en-US" sz="1000" strike="noStrike" u="none">
                <a:effectLst/>
                <a:uFillTx/>
                <a:latin typeface="Arial"/>
              </a:rPr>
              <a:t>86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34" name="Text 8"/>
          <xdr:cNvSpPr/>
        </xdr:nvSpPr>
        <xdr:spPr>
          <a:xfrm>
            <a:off x="3823560" y="698400"/>
            <a:ext cx="222480" cy="190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noAutofit/>
          </a:bodyPr>
          <a:p>
            <a:pPr algn="ctr"/>
            <a:r>
              <a:rPr b="0" lang="en-US" sz="1000" strike="noStrike" u="none">
                <a:effectLst/>
                <a:uFillTx/>
                <a:latin typeface="Arial"/>
              </a:rPr>
              <a:t>95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  <xdr:sp>
        <xdr:nvSpPr>
          <xdr:cNvPr id="35" name="Text 9"/>
          <xdr:cNvSpPr/>
        </xdr:nvSpPr>
        <xdr:spPr>
          <a:xfrm>
            <a:off x="4320360" y="698400"/>
            <a:ext cx="330840" cy="190080"/>
          </a:xfrm>
          <a:prstGeom prst="rect">
            <a:avLst/>
          </a:prstGeom>
          <a:noFill/>
          <a:ln w="0">
            <a:noFill/>
          </a:ln>
        </xdr:spPr>
        <xdr:style>
          <a:lnRef idx="0"/>
          <a:fillRef idx="0"/>
          <a:effectRef idx="0"/>
          <a:fontRef idx="minor"/>
        </xdr:style>
        <xdr:txBody>
          <a:bodyPr lIns="20160" rIns="20160" tIns="20160" bIns="20160" anchor="ctr">
            <a:noAutofit/>
          </a:bodyPr>
          <a:p>
            <a:pPr algn="ctr"/>
            <a:r>
              <a:rPr b="0" lang="en-US" sz="1000" strike="noStrike" u="none">
                <a:effectLst/>
                <a:uFillTx/>
                <a:latin typeface="Arial"/>
              </a:rPr>
              <a:t>100</a:t>
            </a:r>
            <a:endParaRPr b="0" lang="en-US" sz="1000" strike="noStrike" u="none">
              <a:effectLst/>
              <a:uFillTx/>
              <a:latin typeface="Times New Roman"/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628200</xdr:colOff>
      <xdr:row>4</xdr:row>
      <xdr:rowOff>56880</xdr:rowOff>
    </xdr:from>
    <xdr:to>
      <xdr:col>20</xdr:col>
      <xdr:colOff>10800</xdr:colOff>
      <xdr:row>31</xdr:row>
      <xdr:rowOff>9360</xdr:rowOff>
    </xdr:to>
    <xdr:graphicFrame>
      <xdr:nvGraphicFramePr>
        <xdr:cNvPr id="36" name="Chart 2"/>
        <xdr:cNvGraphicFramePr/>
      </xdr:nvGraphicFramePr>
      <xdr:xfrm>
        <a:off x="3819240" y="704520"/>
        <a:ext cx="8955000" cy="43246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5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K22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28"/>
    <col collapsed="false" customWidth="true" hidden="false" outlineLevel="0" max="14" min="3" style="0" width="10.28"/>
    <col collapsed="false" customWidth="true" hidden="false" outlineLevel="0" max="15" min="15" style="0" width="12.14"/>
    <col collapsed="false" customWidth="true" hidden="false" outlineLevel="0" max="16" min="16" style="0" width="9.7"/>
    <col collapsed="false" customWidth="true" hidden="false" outlineLevel="0" max="21" min="21" style="0" width="9.56"/>
    <col collapsed="false" customWidth="true" hidden="false" outlineLevel="0" max="27" min="27" style="0" width="14.7"/>
    <col collapsed="false" customWidth="true" hidden="false" outlineLevel="0" max="28" min="28" style="0" width="11.13"/>
  </cols>
  <sheetData>
    <row r="1" customFormat="false" ht="12.75" hidden="false" customHeight="false" outlineLevel="0" collapsed="false">
      <c r="A1" s="1" t="n">
        <v>2001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customFormat="false" ht="12.75" hidden="false" customHeight="false" outlineLevel="0" collapsed="false">
      <c r="A2" s="3" t="s">
        <v>0</v>
      </c>
      <c r="B2" s="2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</row>
    <row r="3" customFormat="false" ht="12.75" hidden="false" customHeight="false" outlineLevel="0" collapsed="false">
      <c r="A3" s="5" t="s">
        <v>14</v>
      </c>
      <c r="B3" s="6" t="s">
        <v>15</v>
      </c>
      <c r="C3" s="6" t="n">
        <v>20000</v>
      </c>
      <c r="D3" s="6" t="n">
        <v>19000</v>
      </c>
      <c r="E3" s="6" t="n">
        <v>19000</v>
      </c>
      <c r="F3" s="6" t="n">
        <v>20000</v>
      </c>
      <c r="G3" s="6" t="n">
        <v>21000</v>
      </c>
      <c r="H3" s="6" t="n">
        <v>21000</v>
      </c>
      <c r="I3" s="6" t="n">
        <v>22000</v>
      </c>
      <c r="J3" s="6" t="n">
        <v>22000</v>
      </c>
      <c r="K3" s="6" t="n">
        <v>21000</v>
      </c>
      <c r="L3" s="6" t="n">
        <v>20000</v>
      </c>
      <c r="M3" s="6" t="n">
        <v>19000</v>
      </c>
      <c r="N3" s="6"/>
      <c r="O3" s="6"/>
      <c r="P3" s="6"/>
      <c r="Q3" s="6"/>
      <c r="R3" s="7"/>
    </row>
    <row r="4" customFormat="false" ht="12.75" hidden="false" customHeight="false" outlineLevel="0" collapsed="false">
      <c r="A4" s="3"/>
      <c r="B4" s="2" t="s">
        <v>16</v>
      </c>
      <c r="C4" s="2" t="n">
        <v>21000</v>
      </c>
      <c r="D4" s="2" t="n">
        <v>21000</v>
      </c>
      <c r="E4" s="2" t="n">
        <v>20000</v>
      </c>
      <c r="F4" s="2" t="n">
        <v>20500</v>
      </c>
      <c r="G4" s="2" t="n">
        <v>22000</v>
      </c>
      <c r="H4" s="2" t="n">
        <v>23000</v>
      </c>
      <c r="I4" s="2" t="n">
        <v>24000</v>
      </c>
      <c r="J4" s="2" t="n">
        <v>24000</v>
      </c>
      <c r="K4" s="2" t="n">
        <v>23000</v>
      </c>
      <c r="L4" s="2" t="n">
        <v>21000</v>
      </c>
      <c r="M4" s="2" t="n">
        <v>21000</v>
      </c>
      <c r="N4" s="2"/>
      <c r="O4" s="2"/>
      <c r="P4" s="2"/>
      <c r="Q4" s="2"/>
      <c r="R4" s="8"/>
    </row>
    <row r="5" customFormat="false" ht="12.75" hidden="false" customHeight="false" outlineLevel="0" collapsed="false">
      <c r="A5" s="3"/>
      <c r="B5" s="2" t="s">
        <v>17</v>
      </c>
      <c r="C5" s="2" t="n">
        <v>23000</v>
      </c>
      <c r="D5" s="2" t="n">
        <v>22000</v>
      </c>
      <c r="E5" s="2" t="n">
        <v>22000</v>
      </c>
      <c r="F5" s="2" t="n">
        <v>21000</v>
      </c>
      <c r="G5" s="2" t="n">
        <v>24000</v>
      </c>
      <c r="H5" s="2" t="n">
        <v>25000</v>
      </c>
      <c r="I5" s="2" t="n">
        <v>29000</v>
      </c>
      <c r="J5" s="2" t="n">
        <v>28000</v>
      </c>
      <c r="K5" s="2" t="n">
        <v>27000</v>
      </c>
      <c r="L5" s="2" t="n">
        <v>24000</v>
      </c>
      <c r="M5" s="2" t="n">
        <v>23000</v>
      </c>
      <c r="N5" s="2"/>
      <c r="O5" s="2"/>
      <c r="P5" s="2"/>
      <c r="Q5" s="2"/>
      <c r="R5" s="8"/>
    </row>
    <row r="6" customFormat="false" ht="12.75" hidden="false" customHeight="false" outlineLevel="0" collapsed="false">
      <c r="A6" s="3" t="s">
        <v>18</v>
      </c>
      <c r="B6" s="2" t="s">
        <v>15</v>
      </c>
      <c r="C6" s="2" t="n">
        <v>25000</v>
      </c>
      <c r="D6" s="2" t="n">
        <v>24000</v>
      </c>
      <c r="E6" s="2" t="n">
        <v>23000</v>
      </c>
      <c r="F6" s="2" t="n">
        <v>23000</v>
      </c>
      <c r="G6" s="2" t="n">
        <v>25000</v>
      </c>
      <c r="H6" s="2" t="n">
        <v>25000</v>
      </c>
      <c r="I6" s="2" t="n">
        <v>27000</v>
      </c>
      <c r="J6" s="2" t="n">
        <v>28000</v>
      </c>
      <c r="K6" s="2" t="n">
        <v>26000</v>
      </c>
      <c r="L6" s="2" t="n">
        <v>24000</v>
      </c>
      <c r="M6" s="2" t="n">
        <v>24000</v>
      </c>
      <c r="N6" s="2"/>
      <c r="O6" s="2"/>
      <c r="P6" s="2"/>
      <c r="Q6" s="2"/>
      <c r="R6" s="8"/>
    </row>
    <row r="7" customFormat="false" ht="12.75" hidden="false" customHeight="false" outlineLevel="0" collapsed="false">
      <c r="A7" s="3"/>
      <c r="B7" s="2" t="s">
        <v>16</v>
      </c>
      <c r="C7" s="2" t="n">
        <v>28500</v>
      </c>
      <c r="D7" s="2" t="n">
        <v>27000</v>
      </c>
      <c r="E7" s="2" t="n">
        <v>26000</v>
      </c>
      <c r="F7" s="2" t="n">
        <v>26000</v>
      </c>
      <c r="G7" s="2" t="n">
        <v>30000</v>
      </c>
      <c r="H7" s="2" t="n">
        <v>31500</v>
      </c>
      <c r="I7" s="2" t="n">
        <v>31000</v>
      </c>
      <c r="J7" s="2" t="n">
        <v>33000</v>
      </c>
      <c r="K7" s="2" t="n">
        <v>30000</v>
      </c>
      <c r="L7" s="2" t="n">
        <v>28000</v>
      </c>
      <c r="M7" s="2" t="n">
        <v>27000</v>
      </c>
      <c r="N7" s="2"/>
      <c r="O7" s="2"/>
      <c r="P7" s="2"/>
      <c r="Q7" s="2"/>
      <c r="R7" s="8"/>
    </row>
    <row r="8" customFormat="false" ht="12.75" hidden="false" customHeight="false" outlineLevel="0" collapsed="false">
      <c r="A8" s="3"/>
      <c r="B8" s="2" t="s">
        <v>17</v>
      </c>
      <c r="C8" s="2" t="n">
        <v>30000</v>
      </c>
      <c r="D8" s="2" t="n">
        <v>28000</v>
      </c>
      <c r="E8" s="2" t="n">
        <v>28000</v>
      </c>
      <c r="F8" s="2" t="n">
        <v>29000</v>
      </c>
      <c r="G8" s="2" t="n">
        <v>34000</v>
      </c>
      <c r="H8" s="2" t="n">
        <v>36000</v>
      </c>
      <c r="I8" s="2" t="n">
        <v>37000</v>
      </c>
      <c r="J8" s="2" t="n">
        <v>36000</v>
      </c>
      <c r="K8" s="2" t="n">
        <v>34000</v>
      </c>
      <c r="L8" s="2" t="n">
        <v>34000</v>
      </c>
      <c r="M8" s="2" t="n">
        <v>29000</v>
      </c>
      <c r="N8" s="2"/>
      <c r="O8" s="2"/>
      <c r="P8" s="2"/>
      <c r="Q8" s="2"/>
      <c r="R8" s="8"/>
    </row>
    <row r="9" customFormat="false" ht="12.75" hidden="false" customHeight="false" outlineLevel="0" collapsed="false">
      <c r="A9" s="3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8"/>
    </row>
    <row r="10" customFormat="false" ht="12.75" hidden="false" customHeight="false" outlineLevel="0" collapsed="false">
      <c r="A10" s="3" t="s">
        <v>19</v>
      </c>
      <c r="B10" s="2" t="s">
        <v>20</v>
      </c>
      <c r="C10" s="2" t="n">
        <v>54</v>
      </c>
      <c r="D10" s="2" t="n">
        <v>33</v>
      </c>
      <c r="E10" s="2" t="n">
        <v>88</v>
      </c>
      <c r="F10" s="2" t="n">
        <v>36</v>
      </c>
      <c r="G10" s="2" t="n">
        <v>90</v>
      </c>
      <c r="H10" s="2" t="n">
        <v>50</v>
      </c>
      <c r="I10" s="2" t="n">
        <v>53</v>
      </c>
      <c r="J10" s="2" t="n">
        <v>102</v>
      </c>
      <c r="K10" s="2" t="n">
        <v>99</v>
      </c>
      <c r="L10" s="2" t="n">
        <v>61</v>
      </c>
      <c r="M10" s="2" t="n">
        <v>89</v>
      </c>
      <c r="N10" s="2" t="n">
        <v>53</v>
      </c>
      <c r="O10" s="2"/>
      <c r="P10" s="2" t="s">
        <v>21</v>
      </c>
      <c r="Q10" s="2"/>
      <c r="R10" s="8"/>
    </row>
    <row r="11" customFormat="false" ht="12.75" hidden="false" customHeight="false" outlineLevel="0" collapsed="false">
      <c r="A11" s="3"/>
      <c r="B11" s="2" t="s">
        <v>22</v>
      </c>
      <c r="C11" s="2" t="n">
        <v>44</v>
      </c>
      <c r="D11" s="2" t="n">
        <v>25</v>
      </c>
      <c r="E11" s="2" t="n">
        <v>96</v>
      </c>
      <c r="F11" s="2" t="n">
        <v>33</v>
      </c>
      <c r="G11" s="2" t="n">
        <v>107</v>
      </c>
      <c r="H11" s="2" t="n">
        <v>95</v>
      </c>
      <c r="I11" s="2" t="n">
        <v>39</v>
      </c>
      <c r="J11" s="2" t="n">
        <v>104</v>
      </c>
      <c r="K11" s="2" t="n">
        <v>100</v>
      </c>
      <c r="L11" s="2" t="n">
        <v>103</v>
      </c>
      <c r="M11" s="2" t="n">
        <v>93</v>
      </c>
      <c r="N11" s="2" t="n">
        <v>61</v>
      </c>
      <c r="O11" s="2"/>
      <c r="P11" s="2"/>
      <c r="Q11" s="2"/>
      <c r="R11" s="8"/>
    </row>
    <row r="12" customFormat="false" ht="12.75" hidden="false" customHeight="false" outlineLevel="0" collapsed="false">
      <c r="A12" s="3"/>
      <c r="B12" s="2" t="s">
        <v>23</v>
      </c>
      <c r="C12" s="2" t="n">
        <v>48</v>
      </c>
      <c r="D12" s="2" t="n">
        <v>61</v>
      </c>
      <c r="E12" s="2" t="n">
        <v>82</v>
      </c>
      <c r="F12" s="2" t="n">
        <v>86</v>
      </c>
      <c r="G12" s="2" t="n">
        <v>103</v>
      </c>
      <c r="H12" s="2" t="n">
        <v>95</v>
      </c>
      <c r="I12" s="2" t="n">
        <v>100</v>
      </c>
      <c r="J12" s="2" t="n">
        <v>99</v>
      </c>
      <c r="K12" s="2" t="n">
        <v>106</v>
      </c>
      <c r="L12" s="2" t="n">
        <v>95</v>
      </c>
      <c r="M12" s="2" t="n">
        <v>99</v>
      </c>
      <c r="N12" s="2" t="n">
        <v>52</v>
      </c>
      <c r="O12" s="2"/>
      <c r="P12" s="2"/>
      <c r="Q12" s="2"/>
      <c r="R12" s="8"/>
    </row>
    <row r="13" customFormat="false" ht="12.75" hidden="false" customHeight="false" outlineLevel="0" collapsed="false">
      <c r="A13" s="9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8"/>
    </row>
    <row r="14" customFormat="false" ht="12.75" hidden="false" customHeight="false" outlineLevel="0" collapsed="false">
      <c r="A14" s="3" t="s">
        <v>24</v>
      </c>
      <c r="B14" s="2" t="s">
        <v>25</v>
      </c>
      <c r="C14" s="2" t="n">
        <v>98</v>
      </c>
      <c r="D14" s="2" t="n">
        <v>90</v>
      </c>
      <c r="E14" s="2" t="n">
        <v>74</v>
      </c>
      <c r="F14" s="2" t="n">
        <v>62</v>
      </c>
      <c r="G14" s="2" t="n">
        <v>50</v>
      </c>
      <c r="H14" s="2" t="n">
        <v>80</v>
      </c>
      <c r="I14" s="2" t="n">
        <v>52</v>
      </c>
      <c r="J14" s="2" t="n">
        <v>70</v>
      </c>
      <c r="K14" s="2" t="n">
        <v>64</v>
      </c>
      <c r="L14" s="2" t="n">
        <v>57</v>
      </c>
      <c r="M14" s="2" t="n">
        <v>73</v>
      </c>
      <c r="N14" s="2" t="n">
        <v>82</v>
      </c>
      <c r="O14" s="2"/>
      <c r="P14" s="2"/>
      <c r="Q14" s="2"/>
      <c r="R14" s="8"/>
    </row>
    <row r="15" customFormat="false" ht="12.75" hidden="false" customHeight="false" outlineLevel="0" collapsed="false">
      <c r="A15" s="3"/>
      <c r="B15" s="2" t="s">
        <v>26</v>
      </c>
      <c r="C15" s="2" t="n">
        <v>124</v>
      </c>
      <c r="D15" s="2" t="n">
        <v>119</v>
      </c>
      <c r="E15" s="2" t="n">
        <v>130</v>
      </c>
      <c r="F15" s="2" t="n">
        <v>108</v>
      </c>
      <c r="G15" s="2" t="n">
        <v>130</v>
      </c>
      <c r="H15" s="2" t="n">
        <v>129</v>
      </c>
      <c r="I15" s="2" t="n">
        <v>85</v>
      </c>
      <c r="J15" s="2" t="n">
        <v>97</v>
      </c>
      <c r="K15" s="2" t="n">
        <v>80</v>
      </c>
      <c r="L15" s="2" t="n">
        <v>80</v>
      </c>
      <c r="M15" s="2" t="n">
        <v>99</v>
      </c>
      <c r="N15" s="2" t="n">
        <v>111</v>
      </c>
      <c r="O15" s="2"/>
      <c r="P15" s="2"/>
      <c r="Q15" s="2"/>
      <c r="R15" s="8"/>
    </row>
    <row r="16" customFormat="false" ht="12.75" hidden="false" customHeight="false" outlineLevel="0" collapsed="false">
      <c r="A16" s="3"/>
      <c r="B16" s="2" t="s">
        <v>27</v>
      </c>
      <c r="C16" s="10" t="n">
        <v>0.76</v>
      </c>
      <c r="D16" s="10" t="n">
        <v>0.67</v>
      </c>
      <c r="E16" s="10" t="n">
        <v>0.57</v>
      </c>
      <c r="F16" s="10" t="n">
        <v>0.56</v>
      </c>
      <c r="G16" s="10" t="n">
        <v>0.55</v>
      </c>
      <c r="H16" s="10" t="n">
        <v>0.5</v>
      </c>
      <c r="I16" s="10" t="n">
        <v>0.52</v>
      </c>
      <c r="J16" s="2"/>
      <c r="K16" s="2"/>
      <c r="L16" s="2"/>
      <c r="M16" s="2"/>
      <c r="N16" s="2"/>
      <c r="O16" s="2"/>
      <c r="P16" s="2"/>
      <c r="Q16" s="2"/>
      <c r="R16" s="8"/>
    </row>
    <row r="17" customFormat="false" ht="12.75" hidden="false" customHeight="false" outlineLevel="0" collapsed="false">
      <c r="A17" s="9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8"/>
    </row>
    <row r="18" customFormat="false" ht="12.75" hidden="false" customHeight="false" outlineLevel="0" collapsed="false">
      <c r="A18" s="3" t="s">
        <v>28</v>
      </c>
      <c r="B18" s="2" t="s">
        <v>29</v>
      </c>
      <c r="C18" s="2" t="n">
        <v>3300</v>
      </c>
      <c r="D18" s="2" t="n">
        <v>3600</v>
      </c>
      <c r="E18" s="2" t="n">
        <v>5000</v>
      </c>
      <c r="F18" s="2" t="n">
        <v>5100</v>
      </c>
      <c r="G18" s="2" t="n">
        <v>5800</v>
      </c>
      <c r="H18" s="2" t="n">
        <v>5900</v>
      </c>
      <c r="I18" s="2" t="n">
        <v>3700</v>
      </c>
      <c r="J18" s="2" t="n">
        <v>4300</v>
      </c>
      <c r="K18" s="2" t="n">
        <v>2700</v>
      </c>
      <c r="L18" s="2" t="n">
        <v>3000</v>
      </c>
      <c r="M18" s="2" t="n">
        <v>2100</v>
      </c>
      <c r="N18" s="2"/>
      <c r="O18" s="2"/>
      <c r="P18" s="2"/>
      <c r="Q18" s="2"/>
      <c r="R18" s="8"/>
    </row>
    <row r="19" customFormat="false" ht="12.75" hidden="false" customHeight="false" outlineLevel="0" collapsed="false">
      <c r="A19" s="3"/>
      <c r="B19" s="2" t="s">
        <v>30</v>
      </c>
      <c r="C19" s="2" t="n">
        <v>1700</v>
      </c>
      <c r="D19" s="2" t="n">
        <v>1500</v>
      </c>
      <c r="E19" s="2" t="n">
        <v>2600</v>
      </c>
      <c r="F19" s="2" t="n">
        <v>4200</v>
      </c>
      <c r="G19" s="2" t="n">
        <v>5000</v>
      </c>
      <c r="H19" s="2" t="n">
        <v>4000</v>
      </c>
      <c r="I19" s="2" t="n">
        <v>1500</v>
      </c>
      <c r="J19" s="2" t="n">
        <v>1200</v>
      </c>
      <c r="K19" s="2" t="n">
        <v>1200</v>
      </c>
      <c r="L19" s="2" t="n">
        <v>1400</v>
      </c>
      <c r="M19" s="2" t="n">
        <v>1300</v>
      </c>
      <c r="N19" s="2"/>
      <c r="O19" s="2"/>
      <c r="P19" s="2"/>
      <c r="Q19" s="2"/>
      <c r="R19" s="8"/>
    </row>
    <row r="20" customFormat="false" ht="12.75" hidden="false" customHeight="false" outlineLevel="0" collapsed="false">
      <c r="A20" s="3"/>
      <c r="B20" s="2" t="s">
        <v>31</v>
      </c>
      <c r="C20" s="2" t="n">
        <v>3800</v>
      </c>
      <c r="D20" s="2" t="n">
        <v>3000</v>
      </c>
      <c r="E20" s="2" t="n">
        <v>2800</v>
      </c>
      <c r="F20" s="2" t="n">
        <v>2900</v>
      </c>
      <c r="G20" s="2" t="n">
        <v>3500</v>
      </c>
      <c r="H20" s="2" t="n">
        <v>2600</v>
      </c>
      <c r="I20" s="2" t="n">
        <v>1400</v>
      </c>
      <c r="J20" s="2" t="n">
        <v>1300</v>
      </c>
      <c r="K20" s="2" t="n">
        <v>2500</v>
      </c>
      <c r="L20" s="2" t="n">
        <v>2100</v>
      </c>
      <c r="M20" s="2" t="n">
        <v>2800</v>
      </c>
      <c r="N20" s="2"/>
      <c r="O20" s="2"/>
      <c r="P20" s="2"/>
      <c r="Q20" s="2"/>
      <c r="R20" s="8"/>
    </row>
    <row r="21" customFormat="false" ht="12.75" hidden="false" customHeight="false" outlineLevel="0" collapsed="false">
      <c r="A21" s="3"/>
      <c r="B21" s="2" t="s">
        <v>32</v>
      </c>
      <c r="C21" s="2" t="n">
        <v>2300</v>
      </c>
      <c r="D21" s="2" t="n">
        <v>2200</v>
      </c>
      <c r="E21" s="2" t="n">
        <v>2000</v>
      </c>
      <c r="F21" s="2" t="n">
        <v>2200</v>
      </c>
      <c r="G21" s="2" t="n">
        <v>2300</v>
      </c>
      <c r="H21" s="2" t="n">
        <v>1100</v>
      </c>
      <c r="I21" s="2" t="n">
        <v>700</v>
      </c>
      <c r="J21" s="2" t="n">
        <v>700</v>
      </c>
      <c r="K21" s="2" t="n">
        <v>1500</v>
      </c>
      <c r="L21" s="2" t="n">
        <v>1300</v>
      </c>
      <c r="M21" s="2" t="n">
        <v>2200</v>
      </c>
      <c r="N21" s="2"/>
      <c r="O21" s="2"/>
      <c r="P21" s="2"/>
      <c r="Q21" s="2"/>
      <c r="R21" s="8"/>
    </row>
    <row r="22" customFormat="false" ht="12.75" hidden="false" customHeight="false" outlineLevel="0" collapsed="false">
      <c r="A22" s="3"/>
      <c r="B22" s="2" t="s">
        <v>33</v>
      </c>
      <c r="C22" s="2" t="n">
        <v>7300</v>
      </c>
      <c r="D22" s="2" t="n">
        <v>7000</v>
      </c>
      <c r="E22" s="2" t="n">
        <v>9700</v>
      </c>
      <c r="F22" s="2" t="n">
        <v>9800</v>
      </c>
      <c r="G22" s="2" t="n">
        <v>9900</v>
      </c>
      <c r="H22" s="2" t="n">
        <v>7200</v>
      </c>
      <c r="I22" s="2" t="n">
        <v>5600</v>
      </c>
      <c r="J22" s="2" t="n">
        <v>4000</v>
      </c>
      <c r="K22" s="2" t="n">
        <v>4800</v>
      </c>
      <c r="L22" s="2" t="n">
        <v>7600</v>
      </c>
      <c r="M22" s="2" t="n">
        <v>10100</v>
      </c>
      <c r="N22" s="2"/>
      <c r="O22" s="2"/>
      <c r="P22" s="2"/>
      <c r="Q22" s="2"/>
      <c r="R22" s="8"/>
    </row>
    <row r="23" customFormat="false" ht="12.75" hidden="false" customHeight="false" outlineLevel="0" collapsed="false">
      <c r="A23" s="3"/>
      <c r="B23" s="2" t="s">
        <v>34</v>
      </c>
      <c r="C23" s="2" t="n">
        <v>5500</v>
      </c>
      <c r="D23" s="2" t="n">
        <v>5900</v>
      </c>
      <c r="E23" s="2" t="n">
        <v>8800</v>
      </c>
      <c r="F23" s="2" t="n">
        <v>8600</v>
      </c>
      <c r="G23" s="2" t="n">
        <v>8200</v>
      </c>
      <c r="H23" s="2" t="n">
        <v>5000</v>
      </c>
      <c r="I23" s="2" t="n">
        <v>3700</v>
      </c>
      <c r="J23" s="2" t="n">
        <v>3300</v>
      </c>
      <c r="K23" s="2" t="n">
        <v>3700</v>
      </c>
      <c r="L23" s="2" t="n">
        <v>6400</v>
      </c>
      <c r="M23" s="2" t="n">
        <v>7500</v>
      </c>
      <c r="N23" s="2"/>
      <c r="O23" s="2"/>
      <c r="P23" s="2"/>
      <c r="Q23" s="2"/>
      <c r="R23" s="8"/>
    </row>
    <row r="24" customFormat="false" ht="12.75" hidden="false" customHeight="false" outlineLevel="0" collapsed="false">
      <c r="A24" s="3"/>
      <c r="B24" s="2" t="s">
        <v>35</v>
      </c>
      <c r="C24" s="2" t="n">
        <v>3200</v>
      </c>
      <c r="D24" s="2" t="n">
        <v>3900</v>
      </c>
      <c r="E24" s="2" t="n">
        <v>5300</v>
      </c>
      <c r="F24" s="2" t="n">
        <v>5800</v>
      </c>
      <c r="G24" s="2" t="n">
        <v>4300</v>
      </c>
      <c r="H24" s="2" t="n">
        <v>2300</v>
      </c>
      <c r="I24" s="2" t="n">
        <v>2400</v>
      </c>
      <c r="J24" s="2" t="n">
        <v>2300</v>
      </c>
      <c r="K24" s="2" t="n">
        <v>3400</v>
      </c>
      <c r="L24" s="2" t="n">
        <v>5300</v>
      </c>
      <c r="M24" s="2" t="n">
        <v>5300</v>
      </c>
      <c r="N24" s="2"/>
      <c r="O24" s="2"/>
      <c r="P24" s="2"/>
      <c r="Q24" s="2"/>
      <c r="R24" s="8"/>
    </row>
    <row r="25" customFormat="false" ht="12.75" hidden="false" customHeight="false" outlineLevel="0" collapsed="false">
      <c r="A25" s="3"/>
      <c r="B25" s="2" t="s">
        <v>36</v>
      </c>
      <c r="C25" s="2" t="n">
        <v>2200</v>
      </c>
      <c r="D25" s="2" t="n">
        <v>2400</v>
      </c>
      <c r="E25" s="2" t="n">
        <v>3000</v>
      </c>
      <c r="F25" s="2" t="n">
        <v>4700</v>
      </c>
      <c r="G25" s="2" t="n">
        <v>1700</v>
      </c>
      <c r="H25" s="2" t="n">
        <v>1100</v>
      </c>
      <c r="I25" s="2" t="n">
        <v>1000</v>
      </c>
      <c r="J25" s="2" t="n">
        <v>1100</v>
      </c>
      <c r="K25" s="2" t="n">
        <v>1400</v>
      </c>
      <c r="L25" s="2" t="n">
        <v>3600</v>
      </c>
      <c r="M25" s="2" t="n">
        <v>2600</v>
      </c>
      <c r="N25" s="2"/>
      <c r="O25" s="2"/>
      <c r="P25" s="2"/>
      <c r="Q25" s="2"/>
      <c r="R25" s="8"/>
      <c r="T25" s="0" t="s">
        <v>37</v>
      </c>
      <c r="U25" s="0" t="n">
        <v>10</v>
      </c>
    </row>
    <row r="26" customFormat="false" ht="12.75" hidden="false" customHeight="false" outlineLevel="0" collapsed="false">
      <c r="A26" s="3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8"/>
      <c r="T26" s="4" t="s">
        <v>2</v>
      </c>
      <c r="U26" s="4" t="s">
        <v>3</v>
      </c>
      <c r="V26" s="4" t="s">
        <v>4</v>
      </c>
      <c r="W26" s="4" t="s">
        <v>5</v>
      </c>
      <c r="X26" s="4" t="s">
        <v>6</v>
      </c>
      <c r="Y26" s="4" t="s">
        <v>38</v>
      </c>
      <c r="Z26" s="4" t="s">
        <v>8</v>
      </c>
      <c r="AA26" s="4" t="s">
        <v>9</v>
      </c>
      <c r="AB26" s="4" t="s">
        <v>39</v>
      </c>
      <c r="AC26" s="4" t="s">
        <v>11</v>
      </c>
      <c r="AD26" s="4" t="s">
        <v>12</v>
      </c>
      <c r="AE26" s="4" t="s">
        <v>13</v>
      </c>
    </row>
    <row r="27" customFormat="false" ht="12.75" hidden="false" customHeight="false" outlineLevel="0" collapsed="false">
      <c r="A27" s="3" t="s">
        <v>40</v>
      </c>
      <c r="B27" s="2" t="s">
        <v>41</v>
      </c>
      <c r="C27" s="2" t="n">
        <v>8.43</v>
      </c>
      <c r="D27" s="2" t="n">
        <v>6.09</v>
      </c>
      <c r="E27" s="2" t="n">
        <v>5.19</v>
      </c>
      <c r="F27" s="2" t="n">
        <v>5.33</v>
      </c>
      <c r="G27" s="2" t="n">
        <v>4.19</v>
      </c>
      <c r="H27" s="2" t="n">
        <v>3.27</v>
      </c>
      <c r="I27" s="2" t="n">
        <v>2.49</v>
      </c>
      <c r="J27" s="2" t="n">
        <v>2.62</v>
      </c>
      <c r="K27" s="2" t="n">
        <v>1.77</v>
      </c>
      <c r="L27" s="2" t="n">
        <v>2.14</v>
      </c>
      <c r="M27" s="2" t="n">
        <v>2.27</v>
      </c>
      <c r="N27" s="2" t="n">
        <v>2.48</v>
      </c>
      <c r="O27" s="2"/>
      <c r="P27" s="2"/>
      <c r="Q27" s="2"/>
      <c r="R27" s="8"/>
    </row>
    <row r="28" customFormat="false" ht="12.75" hidden="false" customHeight="false" outlineLevel="0" collapsed="false">
      <c r="A28" s="3"/>
      <c r="B28" s="2" t="s">
        <v>42</v>
      </c>
      <c r="C28" s="2" t="n">
        <v>10.7</v>
      </c>
      <c r="D28" s="2" t="n">
        <v>11.5</v>
      </c>
      <c r="E28" s="2" t="n">
        <v>8.98</v>
      </c>
      <c r="F28" s="2" t="n">
        <v>11.8</v>
      </c>
      <c r="G28" s="2" t="n">
        <v>7.18</v>
      </c>
      <c r="H28" s="2" t="n">
        <v>4.11</v>
      </c>
      <c r="I28" s="2" t="n">
        <v>3.7</v>
      </c>
      <c r="J28" s="2" t="n">
        <v>3.38</v>
      </c>
      <c r="K28" s="2" t="n">
        <v>2.17</v>
      </c>
      <c r="L28" s="2" t="n">
        <v>2.4</v>
      </c>
      <c r="M28" s="2" t="n">
        <v>2.4</v>
      </c>
      <c r="N28" s="2" t="n">
        <v>2.76</v>
      </c>
      <c r="O28" s="2"/>
      <c r="P28" s="2"/>
      <c r="Q28" s="2"/>
      <c r="R28" s="8"/>
      <c r="S28" s="0" t="s">
        <v>43</v>
      </c>
      <c r="T28" s="0" t="n">
        <f aca="false">+$U$25*C28</f>
        <v>107</v>
      </c>
      <c r="U28" s="0" t="n">
        <f aca="false">+$U$25*D28</f>
        <v>115</v>
      </c>
      <c r="V28" s="0" t="n">
        <f aca="false">+$U$25*E28</f>
        <v>89.8</v>
      </c>
      <c r="W28" s="0" t="n">
        <f aca="false">+$U$25*F28</f>
        <v>118</v>
      </c>
      <c r="X28" s="0" t="n">
        <f aca="false">+$U$25*G28</f>
        <v>71.8</v>
      </c>
      <c r="Y28" s="0" t="n">
        <f aca="false">+$U$25*H28</f>
        <v>41.1</v>
      </c>
      <c r="Z28" s="0" t="n">
        <f aca="false">+$U$25*I28</f>
        <v>37</v>
      </c>
      <c r="AA28" s="0" t="n">
        <f aca="false">+$U$25*J28</f>
        <v>33.8</v>
      </c>
      <c r="AB28" s="0" t="n">
        <f aca="false">+$U$25*K28</f>
        <v>21.7</v>
      </c>
      <c r="AC28" s="0" t="n">
        <f aca="false">+$U$25*L28</f>
        <v>24</v>
      </c>
      <c r="AD28" s="0" t="n">
        <f aca="false">+$U$25*M28</f>
        <v>24</v>
      </c>
      <c r="AE28" s="0" t="n">
        <f aca="false">+$U$25*N28</f>
        <v>27.6</v>
      </c>
    </row>
    <row r="29" customFormat="false" ht="12.75" hidden="false" customHeight="false" outlineLevel="0" collapsed="false">
      <c r="A29" s="3"/>
      <c r="B29" s="2" t="s">
        <v>44</v>
      </c>
      <c r="C29" s="2" t="n">
        <v>12.6</v>
      </c>
      <c r="D29" s="2" t="n">
        <v>19.4</v>
      </c>
      <c r="E29" s="2" t="n">
        <v>14.3</v>
      </c>
      <c r="F29" s="2" t="n">
        <v>13.8</v>
      </c>
      <c r="G29" s="2" t="n">
        <v>12</v>
      </c>
      <c r="H29" s="2" t="n">
        <v>6.54</v>
      </c>
      <c r="I29" s="2" t="n">
        <v>4.37</v>
      </c>
      <c r="J29" s="2" t="n">
        <v>3.26</v>
      </c>
      <c r="K29" s="2" t="n">
        <v>2.12</v>
      </c>
      <c r="L29" s="2" t="n">
        <v>2.35</v>
      </c>
      <c r="M29" s="2" t="n">
        <v>2.35</v>
      </c>
      <c r="N29" s="2" t="n">
        <v>2.58</v>
      </c>
      <c r="O29" s="2"/>
      <c r="P29" s="2"/>
      <c r="Q29" s="2"/>
      <c r="R29" s="8"/>
    </row>
    <row r="30" customFormat="false" ht="12.75" hidden="false" customHeight="false" outlineLevel="0" collapsed="false">
      <c r="A30" s="3"/>
      <c r="B30" s="2" t="s">
        <v>45</v>
      </c>
      <c r="C30" s="0" t="n">
        <f aca="false">+C28*$U$25</f>
        <v>107</v>
      </c>
      <c r="D30" s="0" t="n">
        <f aca="false">+D28*$U$25</f>
        <v>115</v>
      </c>
      <c r="E30" s="0" t="n">
        <f aca="false">+E28*$U$25</f>
        <v>89.8</v>
      </c>
      <c r="F30" s="0" t="n">
        <f aca="false">+F28*$U$25</f>
        <v>118</v>
      </c>
      <c r="G30" s="0" t="n">
        <f aca="false">+G28*$U$25</f>
        <v>71.8</v>
      </c>
      <c r="H30" s="0" t="n">
        <f aca="false">+H28*$U$25</f>
        <v>41.1</v>
      </c>
      <c r="I30" s="0" t="n">
        <f aca="false">+I28*$U$25</f>
        <v>37</v>
      </c>
      <c r="J30" s="0" t="n">
        <f aca="false">+J28*$U$25</f>
        <v>33.8</v>
      </c>
      <c r="K30" s="0" t="n">
        <f aca="false">+K28*$U$25</f>
        <v>21.7</v>
      </c>
      <c r="L30" s="0" t="n">
        <f aca="false">+L28*$U$25</f>
        <v>24</v>
      </c>
      <c r="M30" s="0" t="n">
        <f aca="false">+M28*$U$25</f>
        <v>24</v>
      </c>
      <c r="N30" s="0" t="n">
        <f aca="false">+N28*$U$25</f>
        <v>27.6</v>
      </c>
      <c r="O30" s="2"/>
      <c r="P30" s="2"/>
      <c r="Q30" s="2"/>
      <c r="R30" s="8"/>
    </row>
    <row r="31" customFormat="false" ht="12.75" hidden="false" customHeight="false" outlineLevel="0" collapsed="false">
      <c r="A31" s="3"/>
      <c r="B31" s="2"/>
      <c r="N31" s="2"/>
      <c r="O31" s="2"/>
      <c r="P31" s="2"/>
      <c r="Q31" s="2"/>
      <c r="R31" s="8"/>
    </row>
    <row r="32" customFormat="false" ht="12.75" hidden="false" customHeight="false" outlineLevel="0" collapsed="false">
      <c r="A32" s="3" t="s">
        <v>46</v>
      </c>
      <c r="B32" s="11" t="s">
        <v>47</v>
      </c>
      <c r="C32" s="4" t="s">
        <v>2</v>
      </c>
      <c r="D32" s="4" t="s">
        <v>3</v>
      </c>
      <c r="E32" s="4" t="s">
        <v>4</v>
      </c>
      <c r="F32" s="4" t="s">
        <v>5</v>
      </c>
      <c r="G32" s="4" t="s">
        <v>6</v>
      </c>
      <c r="H32" s="4" t="s">
        <v>38</v>
      </c>
      <c r="I32" s="4" t="s">
        <v>8</v>
      </c>
      <c r="J32" s="4" t="s">
        <v>9</v>
      </c>
      <c r="K32" s="4" t="s">
        <v>39</v>
      </c>
      <c r="L32" s="4" t="s">
        <v>11</v>
      </c>
      <c r="M32" s="4" t="s">
        <v>12</v>
      </c>
      <c r="N32" s="4" t="s">
        <v>13</v>
      </c>
      <c r="O32" s="4" t="s">
        <v>48</v>
      </c>
      <c r="P32" s="4" t="s">
        <v>49</v>
      </c>
      <c r="Q32" s="4" t="s">
        <v>50</v>
      </c>
      <c r="R32" s="12" t="s">
        <v>51</v>
      </c>
    </row>
    <row r="33" customFormat="false" ht="12.75" hidden="false" customHeight="false" outlineLevel="0" collapsed="false">
      <c r="A33" s="3" t="s">
        <v>52</v>
      </c>
      <c r="B33" s="2" t="s">
        <v>53</v>
      </c>
      <c r="C33" s="13" t="n">
        <v>276</v>
      </c>
      <c r="D33" s="13" t="n">
        <v>290</v>
      </c>
      <c r="E33" s="13" t="n">
        <v>281</v>
      </c>
      <c r="F33" s="13" t="n">
        <v>317</v>
      </c>
      <c r="G33" s="13" t="n">
        <v>282</v>
      </c>
      <c r="H33" s="2" t="n">
        <v>69</v>
      </c>
      <c r="I33" s="2" t="n">
        <v>60</v>
      </c>
      <c r="J33" s="2" t="n">
        <v>46</v>
      </c>
      <c r="K33" s="2" t="n">
        <v>24</v>
      </c>
      <c r="L33" s="2" t="n">
        <v>26</v>
      </c>
      <c r="M33" s="2" t="n">
        <v>24</v>
      </c>
      <c r="N33" s="2" t="n">
        <v>27</v>
      </c>
      <c r="O33" s="13" t="n">
        <f aca="false">AVERAGE(C33:E33)</f>
        <v>282.333333333333</v>
      </c>
      <c r="P33" s="13" t="n">
        <f aca="false">AVERAGE(F33:H33)</f>
        <v>222.666666666667</v>
      </c>
      <c r="Q33" s="13" t="n">
        <f aca="false">AVERAGE(I33:K33)</f>
        <v>43.3333333333333</v>
      </c>
      <c r="R33" s="14" t="n">
        <f aca="false">AVERAGE(L33:N33)</f>
        <v>25.6666666666667</v>
      </c>
      <c r="T33" s="15"/>
      <c r="U33" s="15"/>
    </row>
    <row r="34" customFormat="false" ht="12.75" hidden="false" customHeight="false" outlineLevel="0" collapsed="false">
      <c r="A34" s="3"/>
      <c r="B34" s="2" t="s">
        <v>54</v>
      </c>
      <c r="C34" s="13" t="n">
        <v>278</v>
      </c>
      <c r="D34" s="13" t="n">
        <v>288</v>
      </c>
      <c r="E34" s="13" t="n">
        <v>283</v>
      </c>
      <c r="F34" s="13" t="n">
        <v>310</v>
      </c>
      <c r="G34" s="13" t="n">
        <v>285</v>
      </c>
      <c r="H34" s="2" t="n">
        <v>72</v>
      </c>
      <c r="I34" s="2" t="n">
        <v>60</v>
      </c>
      <c r="J34" s="2" t="n">
        <v>46</v>
      </c>
      <c r="K34" s="2" t="n">
        <v>25</v>
      </c>
      <c r="L34" s="2" t="n">
        <v>27</v>
      </c>
      <c r="M34" s="2" t="n">
        <v>26</v>
      </c>
      <c r="N34" s="2" t="n">
        <v>28</v>
      </c>
      <c r="O34" s="13" t="n">
        <f aca="false">AVERAGE(C34:E34)</f>
        <v>283</v>
      </c>
      <c r="P34" s="13" t="n">
        <f aca="false">AVERAGE(F34:H34)</f>
        <v>222.333333333333</v>
      </c>
      <c r="Q34" s="13" t="n">
        <f aca="false">AVERAGE(I34:K34)</f>
        <v>43.6666666666667</v>
      </c>
      <c r="R34" s="14" t="n">
        <f aca="false">AVERAGE(L34:N34)</f>
        <v>27</v>
      </c>
      <c r="T34" s="15"/>
      <c r="U34" s="15"/>
    </row>
    <row r="35" customFormat="false" ht="12.75" hidden="false" customHeight="false" outlineLevel="0" collapsed="false">
      <c r="A35" s="3"/>
      <c r="B35" s="2" t="s">
        <v>55</v>
      </c>
      <c r="C35" s="13" t="n">
        <v>247</v>
      </c>
      <c r="D35" s="13" t="n">
        <v>261</v>
      </c>
      <c r="E35" s="13" t="n">
        <v>250</v>
      </c>
      <c r="F35" s="13" t="n">
        <v>272</v>
      </c>
      <c r="G35" s="13" t="n">
        <v>161</v>
      </c>
      <c r="H35" s="2" t="n">
        <v>75</v>
      </c>
      <c r="I35" s="2" t="n">
        <v>59</v>
      </c>
      <c r="J35" s="2" t="n">
        <v>46</v>
      </c>
      <c r="K35" s="2" t="n">
        <v>27</v>
      </c>
      <c r="L35" s="2" t="n">
        <v>28</v>
      </c>
      <c r="M35" s="2" t="n">
        <v>28</v>
      </c>
      <c r="N35" s="2" t="n">
        <v>30</v>
      </c>
      <c r="O35" s="13" t="n">
        <f aca="false">AVERAGE(C35:E35)</f>
        <v>252.666666666667</v>
      </c>
      <c r="P35" s="13" t="n">
        <f aca="false">AVERAGE(F35:H35)</f>
        <v>169.333333333333</v>
      </c>
      <c r="Q35" s="13" t="n">
        <f aca="false">AVERAGE(I35:K35)</f>
        <v>44</v>
      </c>
      <c r="R35" s="14" t="n">
        <f aca="false">AVERAGE(L35:N35)</f>
        <v>28.6666666666667</v>
      </c>
      <c r="T35" s="15"/>
      <c r="U35" s="15"/>
    </row>
    <row r="36" customFormat="false" ht="12.75" hidden="false" customHeight="false" outlineLevel="0" collapsed="false">
      <c r="A36" s="3"/>
      <c r="B36" s="2" t="s">
        <v>56</v>
      </c>
      <c r="C36" s="13" t="n">
        <v>212</v>
      </c>
      <c r="D36" s="13" t="n">
        <v>223</v>
      </c>
      <c r="E36" s="13" t="n">
        <v>235</v>
      </c>
      <c r="F36" s="13" t="n">
        <v>220</v>
      </c>
      <c r="G36" s="13" t="n">
        <v>260</v>
      </c>
      <c r="H36" s="2" t="n">
        <v>76</v>
      </c>
      <c r="I36" s="2" t="n">
        <v>60</v>
      </c>
      <c r="J36" s="2" t="n">
        <v>46</v>
      </c>
      <c r="K36" s="2" t="n">
        <v>27</v>
      </c>
      <c r="L36" s="2" t="n">
        <v>28</v>
      </c>
      <c r="M36" s="2" t="n">
        <v>28</v>
      </c>
      <c r="N36" s="2" t="n">
        <v>30</v>
      </c>
      <c r="O36" s="13" t="n">
        <f aca="false">AVERAGE(C36:E36)</f>
        <v>223.333333333333</v>
      </c>
      <c r="P36" s="13" t="n">
        <f aca="false">AVERAGE(F36:H36)</f>
        <v>185.333333333333</v>
      </c>
      <c r="Q36" s="13" t="n">
        <f aca="false">AVERAGE(I36:K36)</f>
        <v>44.3333333333333</v>
      </c>
      <c r="R36" s="14" t="n">
        <f aca="false">AVERAGE(L36:N36)</f>
        <v>28.6666666666667</v>
      </c>
      <c r="T36" s="15"/>
      <c r="U36" s="15"/>
    </row>
    <row r="37" customFormat="false" ht="12.75" hidden="false" customHeight="false" outlineLevel="0" collapsed="false">
      <c r="A37" s="3"/>
      <c r="B37" s="2" t="s">
        <v>57</v>
      </c>
      <c r="C37" s="13" t="n">
        <v>219</v>
      </c>
      <c r="D37" s="13" t="n">
        <v>216</v>
      </c>
      <c r="E37" s="13" t="n">
        <v>224</v>
      </c>
      <c r="F37" s="13" t="n">
        <v>220</v>
      </c>
      <c r="G37" s="13" t="n">
        <v>276</v>
      </c>
      <c r="H37" s="2" t="n">
        <v>86</v>
      </c>
      <c r="I37" s="2" t="n">
        <v>67</v>
      </c>
      <c r="J37" s="2" t="n">
        <v>52</v>
      </c>
      <c r="K37" s="2" t="n">
        <v>30</v>
      </c>
      <c r="L37" s="2" t="n">
        <v>28</v>
      </c>
      <c r="M37" s="2" t="n">
        <v>26</v>
      </c>
      <c r="N37" s="2" t="n">
        <v>29</v>
      </c>
      <c r="O37" s="13" t="n">
        <f aca="false">AVERAGE(C37:E37)</f>
        <v>219.666666666667</v>
      </c>
      <c r="P37" s="13" t="n">
        <f aca="false">AVERAGE(F37:H37)</f>
        <v>194</v>
      </c>
      <c r="Q37" s="13" t="n">
        <f aca="false">AVERAGE(I37:K37)</f>
        <v>49.6666666666667</v>
      </c>
      <c r="R37" s="14" t="n">
        <f aca="false">AVERAGE(L37:N37)</f>
        <v>27.6666666666667</v>
      </c>
      <c r="T37" s="15"/>
      <c r="U37" s="15"/>
    </row>
    <row r="38" customFormat="false" ht="12.75" hidden="false" customHeight="false" outlineLevel="0" collapsed="false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8"/>
    </row>
    <row r="39" customFormat="false" ht="12.75" hidden="false" customHeight="false" outlineLevel="0" collapsed="false">
      <c r="A39" s="3" t="s">
        <v>58</v>
      </c>
      <c r="B39" s="11" t="s">
        <v>59</v>
      </c>
      <c r="C39" s="4" t="s">
        <v>2</v>
      </c>
      <c r="D39" s="4" t="s">
        <v>3</v>
      </c>
      <c r="E39" s="4" t="s">
        <v>4</v>
      </c>
      <c r="F39" s="4" t="s">
        <v>5</v>
      </c>
      <c r="G39" s="4" t="s">
        <v>6</v>
      </c>
      <c r="H39" s="4" t="s">
        <v>38</v>
      </c>
      <c r="I39" s="4" t="s">
        <v>8</v>
      </c>
      <c r="J39" s="4" t="s">
        <v>9</v>
      </c>
      <c r="K39" s="4" t="s">
        <v>39</v>
      </c>
      <c r="L39" s="4" t="s">
        <v>11</v>
      </c>
      <c r="M39" s="4" t="s">
        <v>12</v>
      </c>
      <c r="N39" s="4" t="s">
        <v>13</v>
      </c>
      <c r="O39" s="4" t="s">
        <v>48</v>
      </c>
      <c r="P39" s="4" t="s">
        <v>49</v>
      </c>
      <c r="Q39" s="4" t="s">
        <v>50</v>
      </c>
      <c r="R39" s="12" t="s">
        <v>51</v>
      </c>
    </row>
    <row r="40" customFormat="false" ht="12.75" hidden="false" customHeight="false" outlineLevel="0" collapsed="false">
      <c r="A40" s="3" t="s">
        <v>52</v>
      </c>
      <c r="B40" s="2" t="s">
        <v>53</v>
      </c>
      <c r="C40" s="13" t="n">
        <v>231</v>
      </c>
      <c r="D40" s="13" t="n">
        <v>260</v>
      </c>
      <c r="E40" s="13" t="n">
        <v>232</v>
      </c>
      <c r="F40" s="13" t="n">
        <v>251</v>
      </c>
      <c r="G40" s="13" t="n">
        <v>156</v>
      </c>
      <c r="H40" s="2" t="n">
        <v>47</v>
      </c>
      <c r="I40" s="2" t="n">
        <v>41</v>
      </c>
      <c r="J40" s="2" t="n">
        <v>30</v>
      </c>
      <c r="K40" s="2" t="n">
        <v>21</v>
      </c>
      <c r="L40" s="2" t="n">
        <v>22</v>
      </c>
      <c r="M40" s="2" t="n">
        <v>20</v>
      </c>
      <c r="N40" s="2" t="n">
        <v>21</v>
      </c>
      <c r="O40" s="13" t="n">
        <f aca="false">AVERAGE(C40:E40)</f>
        <v>241</v>
      </c>
      <c r="P40" s="13" t="n">
        <f aca="false">AVERAGE(F40:H40)</f>
        <v>151.333333333333</v>
      </c>
      <c r="Q40" s="13" t="n">
        <f aca="false">AVERAGE(I40:K40)</f>
        <v>30.6666666666667</v>
      </c>
      <c r="R40" s="14" t="n">
        <f aca="false">AVERAGE(L40:N40)</f>
        <v>21</v>
      </c>
      <c r="T40" s="15"/>
      <c r="U40" s="15"/>
    </row>
    <row r="41" customFormat="false" ht="12.75" hidden="false" customHeight="false" outlineLevel="0" collapsed="false">
      <c r="A41" s="3"/>
      <c r="B41" s="2" t="s">
        <v>54</v>
      </c>
      <c r="C41" s="13" t="n">
        <v>236</v>
      </c>
      <c r="D41" s="13" t="n">
        <v>261</v>
      </c>
      <c r="E41" s="13" t="n">
        <v>232</v>
      </c>
      <c r="F41" s="13" t="n">
        <v>241</v>
      </c>
      <c r="G41" s="13" t="n">
        <v>152</v>
      </c>
      <c r="H41" s="2" t="n">
        <v>48</v>
      </c>
      <c r="I41" s="2" t="n">
        <v>42</v>
      </c>
      <c r="J41" s="2" t="n">
        <v>31</v>
      </c>
      <c r="K41" s="2" t="n">
        <v>21</v>
      </c>
      <c r="L41" s="2" t="n">
        <v>22</v>
      </c>
      <c r="M41" s="2" t="n">
        <v>21</v>
      </c>
      <c r="N41" s="2" t="n">
        <v>22</v>
      </c>
      <c r="O41" s="13" t="n">
        <f aca="false">AVERAGE(C41:E41)</f>
        <v>243</v>
      </c>
      <c r="P41" s="13" t="n">
        <f aca="false">AVERAGE(F41:H41)</f>
        <v>147</v>
      </c>
      <c r="Q41" s="13" t="n">
        <f aca="false">AVERAGE(I41:K41)</f>
        <v>31.3333333333333</v>
      </c>
      <c r="R41" s="14" t="n">
        <f aca="false">AVERAGE(L41:N41)</f>
        <v>21.6666666666667</v>
      </c>
      <c r="T41" s="15"/>
      <c r="U41" s="15"/>
    </row>
    <row r="42" customFormat="false" ht="12.75" hidden="false" customHeight="false" outlineLevel="0" collapsed="false">
      <c r="A42" s="3"/>
      <c r="B42" s="2" t="s">
        <v>55</v>
      </c>
      <c r="C42" s="13" t="n">
        <v>191</v>
      </c>
      <c r="D42" s="13" t="n">
        <v>214</v>
      </c>
      <c r="E42" s="13" t="n">
        <v>174</v>
      </c>
      <c r="F42" s="13" t="n">
        <v>205</v>
      </c>
      <c r="G42" s="13" t="n">
        <v>83</v>
      </c>
      <c r="H42" s="2" t="n">
        <v>50</v>
      </c>
      <c r="I42" s="2" t="n">
        <v>41</v>
      </c>
      <c r="J42" s="2" t="n">
        <v>32</v>
      </c>
      <c r="K42" s="2" t="n">
        <v>21</v>
      </c>
      <c r="L42" s="2" t="n">
        <v>22</v>
      </c>
      <c r="M42" s="2" t="n">
        <v>21</v>
      </c>
      <c r="N42" s="2" t="n">
        <v>23</v>
      </c>
      <c r="O42" s="13" t="n">
        <f aca="false">AVERAGE(C42:E42)</f>
        <v>193</v>
      </c>
      <c r="P42" s="13" t="n">
        <f aca="false">AVERAGE(F42:H42)</f>
        <v>112.666666666667</v>
      </c>
      <c r="Q42" s="13" t="n">
        <f aca="false">AVERAGE(I42:K42)</f>
        <v>31.3333333333333</v>
      </c>
      <c r="R42" s="14" t="n">
        <f aca="false">AVERAGE(L42:N42)</f>
        <v>22</v>
      </c>
      <c r="T42" s="15"/>
      <c r="U42" s="15"/>
    </row>
    <row r="43" customFormat="false" ht="12.75" hidden="false" customHeight="false" outlineLevel="0" collapsed="false">
      <c r="A43" s="3"/>
      <c r="B43" s="2" t="s">
        <v>56</v>
      </c>
      <c r="C43" s="13" t="n">
        <v>153</v>
      </c>
      <c r="D43" s="13" t="n">
        <v>171</v>
      </c>
      <c r="E43" s="13" t="n">
        <v>145</v>
      </c>
      <c r="F43" s="13" t="n">
        <v>114</v>
      </c>
      <c r="G43" s="13" t="n">
        <v>104</v>
      </c>
      <c r="H43" s="2" t="n">
        <v>36</v>
      </c>
      <c r="I43" s="2" t="n">
        <v>36</v>
      </c>
      <c r="J43" s="2" t="n">
        <v>29</v>
      </c>
      <c r="K43" s="2" t="n">
        <v>20</v>
      </c>
      <c r="L43" s="2" t="n">
        <v>21</v>
      </c>
      <c r="M43" s="2" t="n">
        <v>20</v>
      </c>
      <c r="N43" s="2" t="n">
        <v>21</v>
      </c>
      <c r="O43" s="13" t="n">
        <f aca="false">AVERAGE(C43:E43)</f>
        <v>156.333333333333</v>
      </c>
      <c r="P43" s="13" t="n">
        <f aca="false">AVERAGE(F43:H43)</f>
        <v>84.6666666666667</v>
      </c>
      <c r="Q43" s="13" t="n">
        <f aca="false">AVERAGE(I43:K43)</f>
        <v>28.3333333333333</v>
      </c>
      <c r="R43" s="14" t="n">
        <f aca="false">AVERAGE(L43:N43)</f>
        <v>20.6666666666667</v>
      </c>
      <c r="T43" s="15"/>
      <c r="U43" s="15"/>
    </row>
    <row r="44" customFormat="false" ht="12.75" hidden="false" customHeight="false" outlineLevel="0" collapsed="false">
      <c r="A44" s="16"/>
      <c r="B44" s="17" t="s">
        <v>57</v>
      </c>
      <c r="C44" s="18" t="n">
        <v>121</v>
      </c>
      <c r="D44" s="18" t="n">
        <v>145</v>
      </c>
      <c r="E44" s="18" t="n">
        <v>126</v>
      </c>
      <c r="F44" s="18" t="n">
        <v>100</v>
      </c>
      <c r="G44" s="18" t="n">
        <v>86</v>
      </c>
      <c r="H44" s="17" t="n">
        <v>34</v>
      </c>
      <c r="I44" s="17" t="n">
        <v>38</v>
      </c>
      <c r="J44" s="17" t="n">
        <v>29</v>
      </c>
      <c r="K44" s="17" t="n">
        <v>20</v>
      </c>
      <c r="L44" s="17" t="n">
        <v>19</v>
      </c>
      <c r="M44" s="17" t="n">
        <v>17</v>
      </c>
      <c r="N44" s="17" t="n">
        <v>20</v>
      </c>
      <c r="O44" s="18" t="n">
        <f aca="false">AVERAGE(C44:E44)</f>
        <v>130.666666666667</v>
      </c>
      <c r="P44" s="18" t="n">
        <f aca="false">AVERAGE(F44:H44)</f>
        <v>73.3333333333333</v>
      </c>
      <c r="Q44" s="18" t="n">
        <f aca="false">AVERAGE(I44:K44)</f>
        <v>29</v>
      </c>
      <c r="R44" s="19" t="n">
        <f aca="false">AVERAGE(L44:N44)</f>
        <v>18.6666666666667</v>
      </c>
      <c r="T44" s="15"/>
      <c r="U44" s="15"/>
    </row>
    <row r="46" customFormat="false" ht="12.75" hidden="false" customHeight="false" outlineLevel="0" collapsed="false">
      <c r="A46" s="20" t="n">
        <v>2000</v>
      </c>
    </row>
    <row r="47" customFormat="false" ht="12.75" hidden="false" customHeight="false" outlineLevel="0" collapsed="false">
      <c r="A47" s="5" t="s">
        <v>0</v>
      </c>
      <c r="B47" s="6" t="s">
        <v>1</v>
      </c>
      <c r="C47" s="21" t="s">
        <v>2</v>
      </c>
      <c r="D47" s="21" t="s">
        <v>3</v>
      </c>
      <c r="E47" s="21" t="s">
        <v>4</v>
      </c>
      <c r="F47" s="21" t="s">
        <v>5</v>
      </c>
      <c r="G47" s="21" t="s">
        <v>6</v>
      </c>
      <c r="H47" s="21" t="s">
        <v>7</v>
      </c>
      <c r="I47" s="21" t="s">
        <v>8</v>
      </c>
      <c r="J47" s="21" t="s">
        <v>9</v>
      </c>
      <c r="K47" s="21" t="s">
        <v>10</v>
      </c>
      <c r="L47" s="21" t="s">
        <v>11</v>
      </c>
      <c r="M47" s="21" t="s">
        <v>12</v>
      </c>
      <c r="N47" s="21" t="s">
        <v>13</v>
      </c>
      <c r="O47" s="6" t="s">
        <v>60</v>
      </c>
      <c r="P47" s="6"/>
      <c r="Q47" s="6"/>
      <c r="R47" s="7"/>
    </row>
    <row r="48" customFormat="false" ht="12.75" hidden="false" customHeight="false" outlineLevel="0" collapsed="false">
      <c r="A48" s="3" t="s">
        <v>14</v>
      </c>
      <c r="B48" s="2" t="s">
        <v>15</v>
      </c>
      <c r="C48" s="2" t="n">
        <v>20000</v>
      </c>
      <c r="D48" s="2" t="n">
        <v>20000</v>
      </c>
      <c r="E48" s="2" t="n">
        <v>20000</v>
      </c>
      <c r="F48" s="2" t="n">
        <v>20000</v>
      </c>
      <c r="G48" s="2" t="n">
        <v>20000</v>
      </c>
      <c r="H48" s="2" t="n">
        <v>21000</v>
      </c>
      <c r="I48" s="2" t="n">
        <v>21000</v>
      </c>
      <c r="J48" s="2" t="n">
        <v>23000</v>
      </c>
      <c r="K48" s="2" t="n">
        <v>21000</v>
      </c>
      <c r="L48" s="2" t="n">
        <v>21000</v>
      </c>
      <c r="M48" s="2" t="n">
        <v>20000</v>
      </c>
      <c r="N48" s="2" t="n">
        <v>20000</v>
      </c>
      <c r="O48" s="2"/>
      <c r="P48" s="2"/>
      <c r="Q48" s="2"/>
      <c r="R48" s="8"/>
    </row>
    <row r="49" customFormat="false" ht="12.75" hidden="false" customHeight="false" outlineLevel="0" collapsed="false">
      <c r="A49" s="3"/>
      <c r="B49" s="2" t="s">
        <v>16</v>
      </c>
      <c r="C49" s="2" t="n">
        <v>21000</v>
      </c>
      <c r="D49" s="2" t="n">
        <v>21000</v>
      </c>
      <c r="E49" s="2" t="n">
        <v>21000</v>
      </c>
      <c r="F49" s="2" t="n">
        <v>21000</v>
      </c>
      <c r="G49" s="2" t="n">
        <v>23000</v>
      </c>
      <c r="H49" s="2" t="n">
        <v>24500</v>
      </c>
      <c r="I49" s="2" t="n">
        <v>24500</v>
      </c>
      <c r="J49" s="2" t="n">
        <v>25000</v>
      </c>
      <c r="K49" s="2" t="n">
        <v>23000</v>
      </c>
      <c r="L49" s="2" t="n">
        <v>21500</v>
      </c>
      <c r="M49" s="2" t="n">
        <v>22000</v>
      </c>
      <c r="N49" s="2" t="n">
        <v>22000</v>
      </c>
      <c r="O49" s="2"/>
      <c r="P49" s="2"/>
      <c r="Q49" s="2"/>
      <c r="R49" s="8"/>
    </row>
    <row r="50" customFormat="false" ht="12.75" hidden="false" customHeight="false" outlineLevel="0" collapsed="false">
      <c r="A50" s="3"/>
      <c r="B50" s="2" t="s">
        <v>17</v>
      </c>
      <c r="C50" s="2" t="n">
        <v>23000</v>
      </c>
      <c r="D50" s="2" t="n">
        <v>24000</v>
      </c>
      <c r="E50" s="2" t="n">
        <v>22000</v>
      </c>
      <c r="F50" s="2" t="n">
        <v>23000</v>
      </c>
      <c r="G50" s="2" t="n">
        <v>28000</v>
      </c>
      <c r="H50" s="2" t="n">
        <v>28000</v>
      </c>
      <c r="I50" s="2" t="n">
        <v>29000</v>
      </c>
      <c r="J50" s="2" t="n">
        <v>29000</v>
      </c>
      <c r="K50" s="2" t="n">
        <v>29000</v>
      </c>
      <c r="L50" s="2" t="n">
        <v>26000</v>
      </c>
      <c r="M50" s="2" t="n">
        <v>24000</v>
      </c>
      <c r="N50" s="2" t="n">
        <v>25000</v>
      </c>
      <c r="O50" s="2"/>
      <c r="P50" s="2"/>
      <c r="Q50" s="2"/>
      <c r="R50" s="8"/>
    </row>
    <row r="51" customFormat="false" ht="12.75" hidden="false" customHeight="false" outlineLevel="0" collapsed="false">
      <c r="A51" s="3" t="s">
        <v>18</v>
      </c>
      <c r="B51" s="2" t="s">
        <v>15</v>
      </c>
      <c r="C51" s="2" t="n">
        <v>25300</v>
      </c>
      <c r="D51" s="2" t="n">
        <v>25000</v>
      </c>
      <c r="E51" s="2" t="n">
        <v>25000</v>
      </c>
      <c r="F51" s="2" t="n">
        <v>24000</v>
      </c>
      <c r="G51" s="2" t="n">
        <v>25000</v>
      </c>
      <c r="H51" s="2" t="n">
        <v>27000</v>
      </c>
      <c r="I51" s="2" t="n">
        <v>28000</v>
      </c>
      <c r="J51" s="2" t="n">
        <v>31000</v>
      </c>
      <c r="K51" s="2" t="n">
        <v>27000</v>
      </c>
      <c r="L51" s="2" t="n">
        <v>25000</v>
      </c>
      <c r="M51" s="2" t="n">
        <v>25000</v>
      </c>
      <c r="N51" s="2" t="n">
        <v>25000</v>
      </c>
      <c r="O51" s="2"/>
      <c r="P51" s="2"/>
      <c r="Q51" s="2"/>
      <c r="R51" s="8"/>
    </row>
    <row r="52" customFormat="false" ht="12.75" hidden="false" customHeight="false" outlineLevel="0" collapsed="false">
      <c r="A52" s="3"/>
      <c r="B52" s="2" t="s">
        <v>16</v>
      </c>
      <c r="C52" s="2" t="n">
        <v>28000</v>
      </c>
      <c r="D52" s="2" t="n">
        <v>28000</v>
      </c>
      <c r="E52" s="2" t="n">
        <v>28000</v>
      </c>
      <c r="F52" s="2" t="n">
        <v>28000</v>
      </c>
      <c r="G52" s="2" t="n">
        <v>30500</v>
      </c>
      <c r="H52" s="2" t="n">
        <v>35000</v>
      </c>
      <c r="I52" s="2" t="n">
        <v>33000</v>
      </c>
      <c r="J52" s="2" t="n">
        <v>35000</v>
      </c>
      <c r="K52" s="2" t="n">
        <v>33000</v>
      </c>
      <c r="L52" s="2" t="n">
        <v>29000</v>
      </c>
      <c r="M52" s="2" t="n">
        <v>29000</v>
      </c>
      <c r="N52" s="2" t="n">
        <v>29000</v>
      </c>
      <c r="O52" s="2"/>
      <c r="P52" s="2"/>
      <c r="Q52" s="2"/>
      <c r="R52" s="8"/>
    </row>
    <row r="53" customFormat="false" ht="12.75" hidden="false" customHeight="false" outlineLevel="0" collapsed="false">
      <c r="A53" s="3"/>
      <c r="B53" s="2" t="s">
        <v>17</v>
      </c>
      <c r="C53" s="2" t="n">
        <v>29650</v>
      </c>
      <c r="D53" s="2" t="n">
        <v>29500</v>
      </c>
      <c r="E53" s="2" t="n">
        <v>30000</v>
      </c>
      <c r="F53" s="2" t="n">
        <v>31000</v>
      </c>
      <c r="G53" s="2" t="n">
        <v>36000</v>
      </c>
      <c r="H53" s="2" t="n">
        <v>39000</v>
      </c>
      <c r="I53" s="2" t="n">
        <v>38000</v>
      </c>
      <c r="J53" s="2" t="n">
        <v>39000</v>
      </c>
      <c r="K53" s="2" t="n">
        <v>37000</v>
      </c>
      <c r="L53" s="2" t="n">
        <v>33000</v>
      </c>
      <c r="M53" s="2" t="n">
        <v>30000</v>
      </c>
      <c r="N53" s="2" t="n">
        <v>31000</v>
      </c>
      <c r="O53" s="2"/>
      <c r="P53" s="2"/>
      <c r="Q53" s="2"/>
      <c r="R53" s="8"/>
    </row>
    <row r="54" customFormat="false" ht="12.75" hidden="false" customHeight="false" outlineLevel="0" collapsed="false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8"/>
    </row>
    <row r="55" customFormat="false" ht="12.75" hidden="false" customHeight="false" outlineLevel="0" collapsed="false">
      <c r="A55" s="3" t="s">
        <v>19</v>
      </c>
      <c r="B55" s="2" t="s">
        <v>20</v>
      </c>
      <c r="C55" s="2" t="n">
        <v>82</v>
      </c>
      <c r="D55" s="2" t="n">
        <v>91</v>
      </c>
      <c r="E55" s="2" t="n">
        <v>70</v>
      </c>
      <c r="F55" s="2" t="n">
        <v>99</v>
      </c>
      <c r="G55" s="2" t="n">
        <v>64</v>
      </c>
      <c r="H55" s="2" t="n">
        <v>83</v>
      </c>
      <c r="I55" s="2" t="n">
        <v>56</v>
      </c>
      <c r="J55" s="2" t="n">
        <v>77</v>
      </c>
      <c r="K55" s="2" t="n">
        <v>50</v>
      </c>
      <c r="L55" s="2" t="n">
        <v>45</v>
      </c>
      <c r="M55" s="2" t="n">
        <v>5</v>
      </c>
      <c r="N55" s="2" t="n">
        <v>39</v>
      </c>
      <c r="O55" s="2"/>
      <c r="P55" s="2" t="s">
        <v>21</v>
      </c>
      <c r="Q55" s="2"/>
      <c r="R55" s="8"/>
    </row>
    <row r="56" customFormat="false" ht="12.75" hidden="false" customHeight="false" outlineLevel="0" collapsed="false">
      <c r="A56" s="3"/>
      <c r="B56" s="2" t="s">
        <v>22</v>
      </c>
      <c r="C56" s="2" t="n">
        <v>104</v>
      </c>
      <c r="D56" s="2" t="n">
        <v>88</v>
      </c>
      <c r="E56" s="2" t="n">
        <v>74</v>
      </c>
      <c r="F56" s="2" t="n">
        <v>99</v>
      </c>
      <c r="G56" s="2" t="n">
        <v>95</v>
      </c>
      <c r="H56" s="2" t="n">
        <v>99</v>
      </c>
      <c r="I56" s="2" t="n">
        <v>36</v>
      </c>
      <c r="J56" s="2" t="n">
        <v>85</v>
      </c>
      <c r="K56" s="2" t="n">
        <v>64</v>
      </c>
      <c r="L56" s="2" t="n">
        <v>34</v>
      </c>
      <c r="M56" s="2" t="n">
        <v>2</v>
      </c>
      <c r="N56" s="2" t="n">
        <v>89</v>
      </c>
      <c r="O56" s="2"/>
      <c r="P56" s="2"/>
      <c r="Q56" s="2"/>
      <c r="R56" s="8"/>
    </row>
    <row r="57" customFormat="false" ht="12.75" hidden="false" customHeight="false" outlineLevel="0" collapsed="false">
      <c r="A57" s="3"/>
      <c r="B57" s="2" t="s">
        <v>23</v>
      </c>
      <c r="C57" s="2" t="n">
        <v>102</v>
      </c>
      <c r="D57" s="2" t="n">
        <v>103</v>
      </c>
      <c r="E57" s="2" t="n">
        <v>79</v>
      </c>
      <c r="F57" s="2" t="n">
        <v>102</v>
      </c>
      <c r="G57" s="2" t="n">
        <v>106</v>
      </c>
      <c r="H57" s="2" t="n">
        <v>95</v>
      </c>
      <c r="I57" s="2" t="n">
        <v>103</v>
      </c>
      <c r="J57" s="2" t="n">
        <v>104</v>
      </c>
      <c r="K57" s="2" t="n">
        <v>98</v>
      </c>
      <c r="L57" s="2" t="n">
        <v>53</v>
      </c>
      <c r="M57" s="2" t="n">
        <v>1</v>
      </c>
      <c r="N57" s="2" t="n">
        <v>73</v>
      </c>
      <c r="O57" s="2"/>
      <c r="P57" s="2"/>
      <c r="Q57" s="2"/>
      <c r="R57" s="8"/>
    </row>
    <row r="58" customFormat="false" ht="12.75" hidden="false" customHeight="false" outlineLevel="0" collapsed="false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8"/>
    </row>
    <row r="59" customFormat="false" ht="12.75" hidden="false" customHeight="false" outlineLevel="0" collapsed="false">
      <c r="A59" s="3" t="s">
        <v>24</v>
      </c>
      <c r="B59" s="2" t="s">
        <v>25</v>
      </c>
      <c r="C59" s="2" t="n">
        <v>142</v>
      </c>
      <c r="D59" s="2" t="n">
        <v>114</v>
      </c>
      <c r="E59" s="2" t="n">
        <v>97</v>
      </c>
      <c r="F59" s="2" t="n">
        <v>141</v>
      </c>
      <c r="G59" s="2" t="n">
        <v>141</v>
      </c>
      <c r="H59" s="2" t="n">
        <v>108</v>
      </c>
      <c r="I59" s="2" t="n">
        <v>113</v>
      </c>
      <c r="J59" s="2" t="n">
        <v>107</v>
      </c>
      <c r="K59" s="2" t="n">
        <v>82</v>
      </c>
      <c r="L59" s="2" t="n">
        <v>73</v>
      </c>
      <c r="M59" s="2" t="n">
        <v>94</v>
      </c>
      <c r="N59" s="2" t="n">
        <v>106</v>
      </c>
      <c r="O59" s="2"/>
      <c r="P59" s="2"/>
      <c r="Q59" s="2"/>
      <c r="R59" s="8"/>
    </row>
    <row r="60" customFormat="false" ht="12.75" hidden="false" customHeight="false" outlineLevel="0" collapsed="false">
      <c r="A60" s="3"/>
      <c r="B60" s="2" t="s">
        <v>26</v>
      </c>
      <c r="C60" s="2" t="n">
        <v>190</v>
      </c>
      <c r="D60" s="2" t="n">
        <v>175</v>
      </c>
      <c r="E60" s="2" t="n">
        <v>168</v>
      </c>
      <c r="F60" s="2" t="n">
        <v>255</v>
      </c>
      <c r="G60" s="2" t="n">
        <v>255</v>
      </c>
      <c r="H60" s="2" t="n">
        <v>206</v>
      </c>
      <c r="I60" s="2" t="n">
        <v>167</v>
      </c>
      <c r="J60" s="2" t="n">
        <v>140</v>
      </c>
      <c r="K60" s="2" t="n">
        <v>110</v>
      </c>
      <c r="L60" s="2" t="n">
        <v>103</v>
      </c>
      <c r="M60" s="2" t="n">
        <v>120</v>
      </c>
      <c r="N60" s="2" t="n">
        <v>135</v>
      </c>
      <c r="O60" s="2"/>
      <c r="P60" s="2"/>
      <c r="Q60" s="2"/>
      <c r="R60" s="8"/>
    </row>
    <row r="61" customFormat="false" ht="12.75" hidden="false" customHeight="false" outlineLevel="0" collapsed="false">
      <c r="A61" s="3"/>
      <c r="B61" s="2" t="s">
        <v>27</v>
      </c>
      <c r="C61" s="10" t="n">
        <v>1</v>
      </c>
      <c r="D61" s="10" t="n">
        <v>1.02</v>
      </c>
      <c r="E61" s="10" t="n">
        <v>1.01</v>
      </c>
      <c r="F61" s="10" t="n">
        <v>1</v>
      </c>
      <c r="G61" s="10" t="n">
        <v>1</v>
      </c>
      <c r="H61" s="10" t="n">
        <v>0.98</v>
      </c>
      <c r="I61" s="10" t="n">
        <v>0.95</v>
      </c>
      <c r="J61" s="10"/>
      <c r="K61" s="10"/>
      <c r="L61" s="10"/>
      <c r="M61" s="10"/>
      <c r="N61" s="10"/>
      <c r="O61" s="2"/>
      <c r="P61" s="2"/>
      <c r="Q61" s="2"/>
      <c r="R61" s="8"/>
    </row>
    <row r="62" customFormat="false" ht="12.75" hidden="false" customHeight="false" outlineLevel="0" collapsed="false">
      <c r="A62" s="3"/>
      <c r="B62" s="2" t="s">
        <v>61</v>
      </c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8"/>
    </row>
    <row r="63" customFormat="false" ht="12.75" hidden="false" customHeight="false" outlineLevel="0" collapsed="false">
      <c r="A63" s="3"/>
      <c r="B63" s="2" t="s">
        <v>62</v>
      </c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8"/>
    </row>
    <row r="64" customFormat="false" ht="12.75" hidden="false" customHeight="false" outlineLevel="0" collapsed="false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8"/>
    </row>
    <row r="65" customFormat="false" ht="12.75" hidden="false" customHeight="false" outlineLevel="0" collapsed="false">
      <c r="A65" s="3" t="s">
        <v>28</v>
      </c>
      <c r="B65" s="2" t="s">
        <v>29</v>
      </c>
      <c r="C65" s="2" t="n">
        <v>2100</v>
      </c>
      <c r="D65" s="2" t="n">
        <v>2500</v>
      </c>
      <c r="E65" s="2" t="n">
        <v>2400</v>
      </c>
      <c r="F65" s="2" t="n">
        <v>4900</v>
      </c>
      <c r="G65" s="2" t="n">
        <v>6800</v>
      </c>
      <c r="H65" s="2" t="n">
        <v>6000</v>
      </c>
      <c r="I65" s="2" t="n">
        <v>3500</v>
      </c>
      <c r="J65" s="2" t="n">
        <v>2700</v>
      </c>
      <c r="K65" s="2" t="n">
        <v>3900</v>
      </c>
      <c r="L65" s="2" t="n">
        <v>2600</v>
      </c>
      <c r="M65" s="2" t="n">
        <v>2700</v>
      </c>
      <c r="N65" s="2" t="n">
        <v>2500</v>
      </c>
      <c r="O65" s="2"/>
      <c r="P65" s="2"/>
      <c r="Q65" s="2"/>
      <c r="R65" s="8"/>
    </row>
    <row r="66" customFormat="false" ht="12.75" hidden="false" customHeight="false" outlineLevel="0" collapsed="false">
      <c r="A66" s="3"/>
      <c r="B66" s="2" t="s">
        <v>30</v>
      </c>
      <c r="C66" s="2" t="n">
        <v>1000</v>
      </c>
      <c r="D66" s="2" t="n">
        <v>900</v>
      </c>
      <c r="E66" s="2" t="n">
        <v>1100</v>
      </c>
      <c r="F66" s="2" t="n">
        <v>2600</v>
      </c>
      <c r="G66" s="2" t="n">
        <v>5000</v>
      </c>
      <c r="H66" s="2" t="n">
        <v>4500</v>
      </c>
      <c r="I66" s="2" t="n">
        <v>1900</v>
      </c>
      <c r="J66" s="2" t="n">
        <v>1200</v>
      </c>
      <c r="K66" s="2" t="n">
        <v>2100</v>
      </c>
      <c r="L66" s="2" t="n">
        <v>1200</v>
      </c>
      <c r="M66" s="2" t="n">
        <v>800</v>
      </c>
      <c r="N66" s="2" t="n">
        <v>1200</v>
      </c>
      <c r="O66" s="2"/>
      <c r="P66" s="2"/>
      <c r="Q66" s="2"/>
      <c r="R66" s="8"/>
    </row>
    <row r="67" customFormat="false" ht="12.75" hidden="false" customHeight="false" outlineLevel="0" collapsed="false">
      <c r="A67" s="3"/>
      <c r="B67" s="2" t="s">
        <v>31</v>
      </c>
      <c r="C67" s="2" t="n">
        <v>1500</v>
      </c>
      <c r="D67" s="2" t="n">
        <v>1700</v>
      </c>
      <c r="E67" s="2" t="n">
        <v>2100</v>
      </c>
      <c r="F67" s="2" t="n">
        <v>1200</v>
      </c>
      <c r="G67" s="2" t="n">
        <v>1200</v>
      </c>
      <c r="H67" s="2" t="n">
        <v>1200</v>
      </c>
      <c r="I67" s="2" t="n">
        <v>700</v>
      </c>
      <c r="J67" s="2" t="n">
        <v>700</v>
      </c>
      <c r="K67" s="2" t="n">
        <v>300</v>
      </c>
      <c r="L67" s="2" t="n">
        <v>2100</v>
      </c>
      <c r="M67" s="2" t="n">
        <v>1700</v>
      </c>
      <c r="N67" s="2" t="n">
        <v>2400</v>
      </c>
      <c r="O67" s="2"/>
      <c r="P67" s="2"/>
      <c r="Q67" s="2"/>
      <c r="R67" s="8"/>
    </row>
    <row r="68" customFormat="false" ht="12.75" hidden="false" customHeight="false" outlineLevel="0" collapsed="false">
      <c r="A68" s="3"/>
      <c r="B68" s="2" t="s">
        <v>32</v>
      </c>
      <c r="C68" s="2" t="n">
        <v>500</v>
      </c>
      <c r="D68" s="2" t="n">
        <v>1300</v>
      </c>
      <c r="E68" s="2" t="n">
        <v>800</v>
      </c>
      <c r="F68" s="2" t="n">
        <v>800</v>
      </c>
      <c r="G68" s="2" t="n">
        <v>700</v>
      </c>
      <c r="H68" s="2" t="n">
        <v>200</v>
      </c>
      <c r="I68" s="2" t="n">
        <v>200</v>
      </c>
      <c r="J68" s="2" t="n">
        <v>100</v>
      </c>
      <c r="K68" s="2" t="n">
        <v>100</v>
      </c>
      <c r="L68" s="2" t="n">
        <v>1100</v>
      </c>
      <c r="M68" s="2" t="n">
        <v>1400</v>
      </c>
      <c r="N68" s="2" t="n">
        <v>2200</v>
      </c>
      <c r="O68" s="2"/>
      <c r="P68" s="2"/>
      <c r="Q68" s="2"/>
      <c r="R68" s="8"/>
    </row>
    <row r="69" customFormat="false" ht="12.75" hidden="false" customHeight="false" outlineLevel="0" collapsed="false">
      <c r="A69" s="3"/>
      <c r="B69" s="2" t="s">
        <v>33</v>
      </c>
      <c r="C69" s="2" t="n">
        <v>400</v>
      </c>
      <c r="D69" s="2" t="n">
        <v>2200</v>
      </c>
      <c r="E69" s="2" t="n">
        <v>3400</v>
      </c>
      <c r="F69" s="2" t="n">
        <v>3100</v>
      </c>
      <c r="G69" s="2" t="n">
        <v>1700</v>
      </c>
      <c r="H69" s="2" t="n">
        <v>1200</v>
      </c>
      <c r="I69" s="2" t="n">
        <v>800</v>
      </c>
      <c r="J69" s="2" t="n">
        <v>1100</v>
      </c>
      <c r="K69" s="2" t="n">
        <v>2900</v>
      </c>
      <c r="L69" s="2" t="n">
        <v>3900</v>
      </c>
      <c r="M69" s="2" t="n">
        <v>2700</v>
      </c>
      <c r="N69" s="2" t="n">
        <v>7100</v>
      </c>
      <c r="O69" s="2"/>
      <c r="P69" s="2"/>
      <c r="Q69" s="2"/>
      <c r="R69" s="8"/>
    </row>
    <row r="70" customFormat="false" ht="12.75" hidden="false" customHeight="false" outlineLevel="0" collapsed="false">
      <c r="A70" s="3"/>
      <c r="B70" s="2" t="s">
        <v>34</v>
      </c>
      <c r="C70" s="2" t="n">
        <v>200</v>
      </c>
      <c r="D70" s="2" t="n">
        <v>1300</v>
      </c>
      <c r="E70" s="2" t="n">
        <v>2900</v>
      </c>
      <c r="F70" s="2" t="n">
        <v>2300</v>
      </c>
      <c r="G70" s="2" t="n">
        <v>600</v>
      </c>
      <c r="H70" s="2" t="n">
        <v>100</v>
      </c>
      <c r="I70" s="2" t="n">
        <v>100</v>
      </c>
      <c r="J70" s="2" t="n">
        <v>400</v>
      </c>
      <c r="K70" s="2" t="n">
        <v>700</v>
      </c>
      <c r="L70" s="2" t="n">
        <v>2700</v>
      </c>
      <c r="M70" s="2" t="n">
        <v>3900</v>
      </c>
      <c r="N70" s="2" t="n">
        <v>4600</v>
      </c>
      <c r="O70" s="2"/>
      <c r="P70" s="2"/>
      <c r="Q70" s="2"/>
      <c r="R70" s="8"/>
    </row>
    <row r="71" customFormat="false" ht="12.75" hidden="false" customHeight="false" outlineLevel="0" collapsed="false">
      <c r="A71" s="3"/>
      <c r="B71" s="2" t="s">
        <v>35</v>
      </c>
      <c r="C71" s="2" t="n">
        <v>3600</v>
      </c>
      <c r="D71" s="2" t="n">
        <v>4400</v>
      </c>
      <c r="E71" s="2" t="n">
        <v>3000</v>
      </c>
      <c r="F71" s="2" t="n">
        <v>5100</v>
      </c>
      <c r="G71" s="2" t="n">
        <v>4200</v>
      </c>
      <c r="H71" s="2" t="n">
        <v>2000</v>
      </c>
      <c r="I71" s="2" t="n">
        <v>2600</v>
      </c>
      <c r="J71" s="2" t="n">
        <v>2500</v>
      </c>
      <c r="K71" s="2" t="n">
        <v>1500</v>
      </c>
      <c r="L71" s="2" t="n">
        <v>4300</v>
      </c>
      <c r="M71" s="2" t="n">
        <v>5000</v>
      </c>
      <c r="N71" s="2" t="n">
        <v>2400</v>
      </c>
      <c r="O71" s="2"/>
      <c r="P71" s="2"/>
      <c r="Q71" s="2"/>
      <c r="R71" s="8"/>
    </row>
    <row r="72" customFormat="false" ht="12.75" hidden="false" customHeight="false" outlineLevel="0" collapsed="false">
      <c r="A72" s="3"/>
      <c r="B72" s="2" t="s">
        <v>36</v>
      </c>
      <c r="C72" s="2" t="n">
        <v>1700</v>
      </c>
      <c r="D72" s="2" t="n">
        <v>2300</v>
      </c>
      <c r="E72" s="2" t="n">
        <v>1900</v>
      </c>
      <c r="F72" s="2" t="n">
        <v>4700</v>
      </c>
      <c r="G72" s="2" t="n">
        <v>2600</v>
      </c>
      <c r="H72" s="2" t="n">
        <v>800</v>
      </c>
      <c r="I72" s="2" t="n">
        <v>800</v>
      </c>
      <c r="J72" s="2" t="n">
        <v>800</v>
      </c>
      <c r="K72" s="2" t="n">
        <v>700</v>
      </c>
      <c r="L72" s="2" t="n">
        <v>3000</v>
      </c>
      <c r="M72" s="2" t="n">
        <v>2300</v>
      </c>
      <c r="N72" s="2" t="n">
        <v>1500</v>
      </c>
      <c r="O72" s="2"/>
      <c r="P72" s="2"/>
      <c r="Q72" s="2"/>
      <c r="R72" s="8"/>
    </row>
    <row r="73" customFormat="false" ht="12.75" hidden="false" customHeight="false" outlineLevel="0" collapsed="false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8"/>
    </row>
    <row r="74" customFormat="false" ht="12.75" hidden="false" customHeight="false" outlineLevel="0" collapsed="false">
      <c r="A74" s="3" t="s">
        <v>40</v>
      </c>
      <c r="B74" s="2" t="s">
        <v>41</v>
      </c>
      <c r="C74" s="2" t="n">
        <v>2.27</v>
      </c>
      <c r="D74" s="2" t="n">
        <v>2.39</v>
      </c>
      <c r="E74" s="2" t="n">
        <v>2.62</v>
      </c>
      <c r="F74" s="2" t="n">
        <v>2.8</v>
      </c>
      <c r="G74" s="2" t="n">
        <v>3.14</v>
      </c>
      <c r="H74" s="2" t="n">
        <v>3.83</v>
      </c>
      <c r="I74" s="2" t="n">
        <v>3.48</v>
      </c>
      <c r="J74" s="2" t="n">
        <v>3.36</v>
      </c>
      <c r="K74" s="2" t="n">
        <v>4.7</v>
      </c>
      <c r="L74" s="2" t="n">
        <v>4.88</v>
      </c>
      <c r="M74" s="2" t="n">
        <v>9.16</v>
      </c>
      <c r="N74" s="2" t="n">
        <v>17.7</v>
      </c>
      <c r="O74" s="2"/>
      <c r="P74" s="2"/>
      <c r="Q74" s="2"/>
      <c r="R74" s="8"/>
    </row>
    <row r="75" customFormat="false" ht="12.75" hidden="false" customHeight="false" outlineLevel="0" collapsed="false">
      <c r="A75" s="3"/>
      <c r="B75" s="2" t="s">
        <v>42</v>
      </c>
      <c r="C75" s="2" t="n">
        <v>2.47</v>
      </c>
      <c r="D75" s="2" t="n">
        <v>2.7</v>
      </c>
      <c r="E75" s="2" t="n">
        <v>2.98</v>
      </c>
      <c r="F75" s="2" t="n">
        <v>3.11</v>
      </c>
      <c r="G75" s="2" t="n">
        <v>3.67</v>
      </c>
      <c r="H75" s="2" t="n">
        <v>4.73</v>
      </c>
      <c r="I75" s="2" t="n">
        <v>4.43</v>
      </c>
      <c r="J75" s="2" t="n">
        <v>4.91</v>
      </c>
      <c r="K75" s="2" t="n">
        <v>6</v>
      </c>
      <c r="L75" s="2" t="n">
        <v>5.64</v>
      </c>
      <c r="M75" s="2" t="n">
        <v>9.22</v>
      </c>
      <c r="N75" s="2" t="n">
        <v>20.9</v>
      </c>
      <c r="O75" s="2"/>
      <c r="P75" s="2"/>
      <c r="Q75" s="2"/>
      <c r="R75" s="8"/>
    </row>
    <row r="76" customFormat="false" ht="12.75" hidden="false" customHeight="false" outlineLevel="0" collapsed="false">
      <c r="A76" s="3"/>
      <c r="B76" s="2" t="s">
        <v>44</v>
      </c>
      <c r="C76" s="2" t="n">
        <v>2.42</v>
      </c>
      <c r="D76" s="2" t="n">
        <v>2.62</v>
      </c>
      <c r="E76" s="2" t="n">
        <v>2.85</v>
      </c>
      <c r="F76" s="2" t="n">
        <v>3.03</v>
      </c>
      <c r="G76" s="2" t="n">
        <v>3.6</v>
      </c>
      <c r="H76" s="2" t="n">
        <v>4.68</v>
      </c>
      <c r="I76" s="2" t="n">
        <v>4.64</v>
      </c>
      <c r="J76" s="2" t="n">
        <v>5.25</v>
      </c>
      <c r="K76" s="2" t="n">
        <v>6.04</v>
      </c>
      <c r="L76" s="2" t="n">
        <v>5.62</v>
      </c>
      <c r="M76" s="2" t="n">
        <v>9.48</v>
      </c>
      <c r="N76" s="2" t="n">
        <v>26.1</v>
      </c>
      <c r="O76" s="2"/>
      <c r="P76" s="2"/>
      <c r="Q76" s="2"/>
      <c r="R76" s="8"/>
    </row>
    <row r="77" customFormat="false" ht="12.75" hidden="false" customHeight="false" outlineLevel="0" collapsed="false">
      <c r="A77" s="3"/>
      <c r="B77" s="2" t="s">
        <v>45</v>
      </c>
      <c r="C77" s="0" t="n">
        <f aca="false">+C75*$U$25</f>
        <v>24.7</v>
      </c>
      <c r="D77" s="0" t="n">
        <f aca="false">+D75*$U$25</f>
        <v>27</v>
      </c>
      <c r="E77" s="0" t="n">
        <f aca="false">+E75*$U$25</f>
        <v>29.8</v>
      </c>
      <c r="F77" s="0" t="n">
        <f aca="false">+F75*$U$25</f>
        <v>31.1</v>
      </c>
      <c r="G77" s="0" t="n">
        <f aca="false">+G75*$U$25</f>
        <v>36.7</v>
      </c>
      <c r="H77" s="0" t="n">
        <f aca="false">+H75*$U$25</f>
        <v>47.3</v>
      </c>
      <c r="I77" s="0" t="n">
        <f aca="false">+I75*$U$25</f>
        <v>44.3</v>
      </c>
      <c r="J77" s="0" t="n">
        <f aca="false">+J75*$U$25</f>
        <v>49.1</v>
      </c>
      <c r="K77" s="0" t="n">
        <f aca="false">+K75*$U$25</f>
        <v>60</v>
      </c>
      <c r="L77" s="0" t="n">
        <f aca="false">+L75*$U$25</f>
        <v>56.4</v>
      </c>
      <c r="M77" s="0" t="n">
        <f aca="false">+M75*$U$25</f>
        <v>92.2</v>
      </c>
      <c r="N77" s="0" t="n">
        <f aca="false">+N75*$U$25</f>
        <v>209</v>
      </c>
      <c r="O77" s="2"/>
      <c r="P77" s="2"/>
      <c r="Q77" s="2"/>
      <c r="R77" s="8"/>
    </row>
    <row r="78" customFormat="false" ht="12.75" hidden="false" customHeight="false" outlineLevel="0" collapsed="false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8"/>
    </row>
    <row r="79" customFormat="false" ht="12.75" hidden="false" customHeight="false" outlineLevel="0" collapsed="false">
      <c r="A79" s="3" t="s">
        <v>46</v>
      </c>
      <c r="B79" s="11" t="n">
        <v>2000</v>
      </c>
      <c r="C79" s="4" t="s">
        <v>2</v>
      </c>
      <c r="D79" s="4" t="s">
        <v>3</v>
      </c>
      <c r="E79" s="4" t="s">
        <v>4</v>
      </c>
      <c r="F79" s="4" t="s">
        <v>5</v>
      </c>
      <c r="G79" s="4" t="s">
        <v>6</v>
      </c>
      <c r="H79" s="4" t="s">
        <v>38</v>
      </c>
      <c r="I79" s="4" t="s">
        <v>8</v>
      </c>
      <c r="J79" s="4" t="s">
        <v>9</v>
      </c>
      <c r="K79" s="4" t="s">
        <v>39</v>
      </c>
      <c r="L79" s="4" t="s">
        <v>11</v>
      </c>
      <c r="M79" s="4" t="s">
        <v>12</v>
      </c>
      <c r="N79" s="4" t="s">
        <v>13</v>
      </c>
      <c r="O79" s="4" t="s">
        <v>48</v>
      </c>
      <c r="P79" s="4" t="s">
        <v>49</v>
      </c>
      <c r="Q79" s="4" t="s">
        <v>50</v>
      </c>
      <c r="R79" s="12" t="s">
        <v>51</v>
      </c>
    </row>
    <row r="80" customFormat="false" ht="12.75" hidden="false" customHeight="false" outlineLevel="0" collapsed="false">
      <c r="A80" s="3" t="s">
        <v>52</v>
      </c>
      <c r="B80" s="2" t="s">
        <v>53</v>
      </c>
      <c r="C80" s="13" t="n">
        <v>27.38</v>
      </c>
      <c r="D80" s="13" t="n">
        <v>26.86</v>
      </c>
      <c r="E80" s="13" t="n">
        <v>27.79</v>
      </c>
      <c r="F80" s="13" t="n">
        <v>28.07</v>
      </c>
      <c r="G80" s="13" t="n">
        <v>59.78</v>
      </c>
      <c r="H80" s="2" t="n">
        <v>187</v>
      </c>
      <c r="I80" s="2" t="n">
        <v>115</v>
      </c>
      <c r="J80" s="2" t="n">
        <v>215</v>
      </c>
      <c r="K80" s="22" t="n">
        <v>137</v>
      </c>
      <c r="L80" s="22" t="n">
        <v>105</v>
      </c>
      <c r="M80" s="2" t="n">
        <v>172</v>
      </c>
      <c r="N80" s="2" t="n">
        <v>559</v>
      </c>
      <c r="O80" s="13" t="n">
        <f aca="false">AVERAGE(C80:E80)</f>
        <v>27.3433333333333</v>
      </c>
      <c r="P80" s="13" t="n">
        <f aca="false">AVERAGE(F80:H80)</f>
        <v>91.6166666666667</v>
      </c>
      <c r="Q80" s="13" t="n">
        <f aca="false">AVERAGE(I80:K80)</f>
        <v>155.666666666667</v>
      </c>
      <c r="R80" s="14" t="n">
        <f aca="false">AVERAGE(L80:N80)</f>
        <v>278.666666666667</v>
      </c>
      <c r="T80" s="15"/>
      <c r="U80" s="15"/>
    </row>
    <row r="81" customFormat="false" ht="12.75" hidden="false" customHeight="false" outlineLevel="0" collapsed="false">
      <c r="A81" s="3"/>
      <c r="B81" s="2" t="s">
        <v>54</v>
      </c>
      <c r="C81" s="13" t="n">
        <v>31.62</v>
      </c>
      <c r="D81" s="13" t="n">
        <v>30.41</v>
      </c>
      <c r="E81" s="13" t="n">
        <v>30.91</v>
      </c>
      <c r="F81" s="13" t="n">
        <v>31.4</v>
      </c>
      <c r="G81" s="13" t="n">
        <v>59.27</v>
      </c>
      <c r="H81" s="2" t="n">
        <v>186</v>
      </c>
      <c r="I81" s="2" t="n">
        <v>124</v>
      </c>
      <c r="J81" s="2" t="n">
        <v>217</v>
      </c>
      <c r="K81" s="22" t="n">
        <v>141</v>
      </c>
      <c r="L81" s="22" t="n">
        <v>112</v>
      </c>
      <c r="M81" s="2" t="n">
        <v>174</v>
      </c>
      <c r="N81" s="2" t="n">
        <v>536</v>
      </c>
      <c r="O81" s="13" t="n">
        <f aca="false">AVERAGE(C81:E81)</f>
        <v>30.98</v>
      </c>
      <c r="P81" s="13" t="n">
        <f aca="false">AVERAGE(F81:H81)</f>
        <v>92.2233333333333</v>
      </c>
      <c r="Q81" s="13" t="n">
        <f aca="false">AVERAGE(I81:K81)</f>
        <v>160.666666666667</v>
      </c>
      <c r="R81" s="14" t="n">
        <f aca="false">AVERAGE(L81:N81)</f>
        <v>274</v>
      </c>
      <c r="T81" s="15"/>
      <c r="U81" s="15"/>
    </row>
    <row r="82" customFormat="false" ht="12.75" hidden="false" customHeight="false" outlineLevel="0" collapsed="false">
      <c r="A82" s="3"/>
      <c r="B82" s="2" t="s">
        <v>55</v>
      </c>
      <c r="C82" s="13" t="n">
        <v>34.6</v>
      </c>
      <c r="D82" s="13" t="n">
        <v>31.94</v>
      </c>
      <c r="E82" s="13" t="n">
        <v>30.66</v>
      </c>
      <c r="F82" s="13" t="n">
        <v>31.11</v>
      </c>
      <c r="G82" s="13" t="n">
        <v>59.9</v>
      </c>
      <c r="H82" s="2" t="n">
        <v>176</v>
      </c>
      <c r="I82" s="2" t="n">
        <v>94</v>
      </c>
      <c r="J82" s="2" t="n">
        <v>172</v>
      </c>
      <c r="K82" s="22" t="n">
        <v>126</v>
      </c>
      <c r="L82" s="22" t="n">
        <v>106</v>
      </c>
      <c r="M82" s="2" t="n">
        <v>177</v>
      </c>
      <c r="N82" s="2" t="n">
        <v>338</v>
      </c>
      <c r="O82" s="13" t="n">
        <f aca="false">AVERAGE(C82:E82)</f>
        <v>32.4</v>
      </c>
      <c r="P82" s="13" t="n">
        <f aca="false">AVERAGE(F82:H82)</f>
        <v>89.0033333333333</v>
      </c>
      <c r="Q82" s="13" t="n">
        <f aca="false">AVERAGE(I82:K82)</f>
        <v>130.666666666667</v>
      </c>
      <c r="R82" s="14" t="n">
        <f aca="false">AVERAGE(L82:N82)</f>
        <v>207</v>
      </c>
      <c r="T82" s="15"/>
      <c r="U82" s="15"/>
    </row>
    <row r="83" customFormat="false" ht="12.75" hidden="false" customHeight="false" outlineLevel="0" collapsed="false">
      <c r="A83" s="3"/>
      <c r="B83" s="2" t="s">
        <v>63</v>
      </c>
      <c r="C83" s="13" t="n">
        <v>36.8</v>
      </c>
      <c r="D83" s="13" t="n">
        <v>29.5</v>
      </c>
      <c r="E83" s="13" t="n">
        <v>32.05</v>
      </c>
      <c r="F83" s="13" t="n">
        <v>30.21</v>
      </c>
      <c r="G83" s="13" t="n">
        <v>66.66</v>
      </c>
      <c r="H83" s="2" t="n">
        <v>176</v>
      </c>
      <c r="I83" s="2" t="n">
        <v>133</v>
      </c>
      <c r="J83" s="2" t="n">
        <v>233</v>
      </c>
      <c r="K83" s="22" t="n">
        <v>189</v>
      </c>
      <c r="L83" s="22" t="n">
        <v>145</v>
      </c>
      <c r="M83" s="2"/>
      <c r="N83" s="2"/>
      <c r="O83" s="13" t="n">
        <f aca="false">AVERAGE(C83:E83)</f>
        <v>32.7833333333333</v>
      </c>
      <c r="P83" s="13" t="n">
        <f aca="false">AVERAGE(F83:H83)</f>
        <v>90.9566666666667</v>
      </c>
      <c r="Q83" s="13" t="n">
        <f aca="false">AVERAGE(I83:K83)</f>
        <v>185</v>
      </c>
      <c r="R83" s="14"/>
      <c r="T83" s="15"/>
      <c r="AC83" s="15"/>
      <c r="AK83" s="15"/>
    </row>
    <row r="84" customFormat="false" ht="12.75" hidden="false" customHeight="false" outlineLevel="0" collapsed="false">
      <c r="A84" s="3"/>
      <c r="B84" s="2" t="s">
        <v>56</v>
      </c>
      <c r="C84" s="13" t="n">
        <v>33.68</v>
      </c>
      <c r="D84" s="13" t="n">
        <v>32.39</v>
      </c>
      <c r="E84" s="13" t="n">
        <v>32.63</v>
      </c>
      <c r="F84" s="13" t="n">
        <v>33.82</v>
      </c>
      <c r="G84" s="13" t="n">
        <v>70.35</v>
      </c>
      <c r="H84" s="2" t="n">
        <v>170</v>
      </c>
      <c r="I84" s="2" t="n">
        <v>132</v>
      </c>
      <c r="J84" s="2" t="n">
        <v>206</v>
      </c>
      <c r="K84" s="22" t="n">
        <v>131</v>
      </c>
      <c r="L84" s="22" t="n">
        <v>99</v>
      </c>
      <c r="M84" s="2" t="n">
        <v>152</v>
      </c>
      <c r="N84" s="2" t="n">
        <v>270</v>
      </c>
      <c r="O84" s="13" t="n">
        <f aca="false">AVERAGE(C84:E84)</f>
        <v>32.9</v>
      </c>
      <c r="P84" s="13" t="n">
        <f aca="false">AVERAGE(F84:H84)</f>
        <v>91.39</v>
      </c>
      <c r="Q84" s="13" t="n">
        <f aca="false">AVERAGE(I84:K84)</f>
        <v>156.333333333333</v>
      </c>
      <c r="R84" s="14" t="n">
        <f aca="false">AVERAGE(L84:N84)</f>
        <v>173.666666666667</v>
      </c>
      <c r="T84" s="15"/>
      <c r="U84" s="15"/>
      <c r="AC84" s="15"/>
      <c r="AK84" s="15"/>
    </row>
    <row r="85" customFormat="false" ht="12.75" hidden="false" customHeight="false" outlineLevel="0" collapsed="false">
      <c r="A85" s="3"/>
      <c r="B85" s="2" t="s">
        <v>64</v>
      </c>
      <c r="C85" s="13" t="n">
        <v>35.1</v>
      </c>
      <c r="D85" s="13" t="n">
        <v>28.98</v>
      </c>
      <c r="E85" s="13" t="n">
        <v>32.18</v>
      </c>
      <c r="F85" s="13" t="n">
        <v>39.83</v>
      </c>
      <c r="G85" s="13" t="n">
        <v>90.89</v>
      </c>
      <c r="H85" s="2" t="n">
        <v>170</v>
      </c>
      <c r="I85" s="2" t="n">
        <v>143</v>
      </c>
      <c r="J85" s="2" t="n">
        <v>207</v>
      </c>
      <c r="K85" s="22" t="n">
        <v>142</v>
      </c>
      <c r="L85" s="22" t="n">
        <v>82</v>
      </c>
      <c r="M85" s="2"/>
      <c r="N85" s="2"/>
      <c r="O85" s="13" t="n">
        <f aca="false">AVERAGE(C85:E85)</f>
        <v>32.0866666666667</v>
      </c>
      <c r="P85" s="13" t="n">
        <f aca="false">AVERAGE(F85:H85)</f>
        <v>100.24</v>
      </c>
      <c r="Q85" s="13" t="n">
        <f aca="false">AVERAGE(I85:K85)</f>
        <v>164</v>
      </c>
      <c r="R85" s="14"/>
      <c r="T85" s="15"/>
      <c r="AC85" s="15"/>
      <c r="AK85" s="15"/>
    </row>
    <row r="86" customFormat="false" ht="12.75" hidden="false" customHeight="false" outlineLevel="0" collapsed="false">
      <c r="A86" s="16"/>
      <c r="B86" s="17" t="s">
        <v>57</v>
      </c>
      <c r="C86" s="18" t="n">
        <v>29.84</v>
      </c>
      <c r="D86" s="18" t="n">
        <v>31.3</v>
      </c>
      <c r="E86" s="18" t="n">
        <v>30.98</v>
      </c>
      <c r="F86" s="18" t="n">
        <v>38.19</v>
      </c>
      <c r="G86" s="18" t="n">
        <v>70.61</v>
      </c>
      <c r="H86" s="17" t="n">
        <v>157</v>
      </c>
      <c r="I86" s="17" t="n">
        <v>155</v>
      </c>
      <c r="J86" s="17" t="n">
        <v>233</v>
      </c>
      <c r="K86" s="23" t="n">
        <v>138</v>
      </c>
      <c r="L86" s="23" t="n">
        <v>93</v>
      </c>
      <c r="M86" s="17" t="n">
        <v>129</v>
      </c>
      <c r="N86" s="17" t="n">
        <v>254</v>
      </c>
      <c r="O86" s="18" t="n">
        <f aca="false">AVERAGE(C86:E86)</f>
        <v>30.7066666666667</v>
      </c>
      <c r="P86" s="18" t="n">
        <f aca="false">AVERAGE(F86:H86)</f>
        <v>88.6</v>
      </c>
      <c r="Q86" s="18" t="n">
        <f aca="false">AVERAGE(I86:K86)</f>
        <v>175.333333333333</v>
      </c>
      <c r="R86" s="19" t="n">
        <f aca="false">AVERAGE(L86:N86)</f>
        <v>158.666666666667</v>
      </c>
      <c r="T86" s="15"/>
      <c r="U86" s="15"/>
      <c r="AC86" s="15"/>
      <c r="AK86" s="15"/>
    </row>
    <row r="87" customFormat="false" ht="12.75" hidden="false" customHeight="false" outlineLevel="0" collapsed="false">
      <c r="AC87" s="15"/>
      <c r="AK87" s="15"/>
    </row>
    <row r="88" customFormat="false" ht="12.75" hidden="false" customHeight="false" outlineLevel="0" collapsed="false">
      <c r="A88" s="20"/>
      <c r="AC88" s="15"/>
      <c r="AK88" s="15"/>
    </row>
    <row r="89" customFormat="false" ht="12.75" hidden="false" customHeight="false" outlineLevel="0" collapsed="false">
      <c r="A89" s="20" t="n">
        <v>1999</v>
      </c>
      <c r="AC89" s="15"/>
      <c r="AK89" s="15"/>
    </row>
    <row r="90" customFormat="false" ht="12.75" hidden="false" customHeight="false" outlineLevel="0" collapsed="false">
      <c r="A90" s="5" t="s">
        <v>0</v>
      </c>
      <c r="B90" s="6" t="s">
        <v>1</v>
      </c>
      <c r="C90" s="21" t="s">
        <v>2</v>
      </c>
      <c r="D90" s="21" t="s">
        <v>3</v>
      </c>
      <c r="E90" s="21" t="s">
        <v>4</v>
      </c>
      <c r="F90" s="21" t="s">
        <v>5</v>
      </c>
      <c r="G90" s="21" t="s">
        <v>6</v>
      </c>
      <c r="H90" s="21" t="s">
        <v>7</v>
      </c>
      <c r="I90" s="21" t="s">
        <v>8</v>
      </c>
      <c r="J90" s="21" t="s">
        <v>9</v>
      </c>
      <c r="K90" s="21" t="s">
        <v>10</v>
      </c>
      <c r="L90" s="21" t="s">
        <v>11</v>
      </c>
      <c r="M90" s="21" t="s">
        <v>12</v>
      </c>
      <c r="N90" s="21" t="s">
        <v>13</v>
      </c>
      <c r="O90" s="6" t="s">
        <v>60</v>
      </c>
      <c r="P90" s="6"/>
      <c r="Q90" s="6"/>
      <c r="R90" s="7"/>
      <c r="AC90" s="15"/>
      <c r="AK90" s="15"/>
    </row>
    <row r="91" customFormat="false" ht="12.75" hidden="false" customHeight="false" outlineLevel="0" collapsed="false">
      <c r="A91" s="3" t="s">
        <v>14</v>
      </c>
      <c r="B91" s="2" t="s">
        <v>15</v>
      </c>
      <c r="C91" s="24" t="n">
        <v>17147</v>
      </c>
      <c r="D91" s="24" t="n">
        <v>17341</v>
      </c>
      <c r="E91" s="24" t="n">
        <v>17623</v>
      </c>
      <c r="F91" s="24" t="n">
        <v>17018</v>
      </c>
      <c r="G91" s="24" t="n">
        <v>16927</v>
      </c>
      <c r="H91" s="24" t="n">
        <v>17139</v>
      </c>
      <c r="I91" s="24" t="n">
        <v>17938</v>
      </c>
      <c r="J91" s="24" t="n">
        <v>19087</v>
      </c>
      <c r="K91" s="24" t="n">
        <v>18896</v>
      </c>
      <c r="L91" s="24" t="n">
        <v>18462</v>
      </c>
      <c r="M91" s="24" t="n">
        <v>18038</v>
      </c>
      <c r="N91" s="24" t="n">
        <v>18322</v>
      </c>
      <c r="O91" s="24" t="n">
        <v>16927</v>
      </c>
      <c r="P91" s="2"/>
      <c r="Q91" s="2"/>
      <c r="R91" s="8"/>
      <c r="AC91" s="15"/>
      <c r="AK91" s="15"/>
    </row>
    <row r="92" customFormat="false" ht="12.75" hidden="false" customHeight="false" outlineLevel="0" collapsed="false">
      <c r="A92" s="3"/>
      <c r="B92" s="2" t="s">
        <v>16</v>
      </c>
      <c r="C92" s="24" t="n">
        <v>20626.4447674419</v>
      </c>
      <c r="D92" s="24" t="n">
        <v>20621.3958333333</v>
      </c>
      <c r="E92" s="24" t="n">
        <v>21078.0448717949</v>
      </c>
      <c r="F92" s="24" t="n">
        <v>20621.1480263158</v>
      </c>
      <c r="G92" s="24" t="n">
        <v>20795.3604651163</v>
      </c>
      <c r="H92" s="24" t="n">
        <v>22145.7927631579</v>
      </c>
      <c r="I92" s="24" t="n">
        <v>24276.618902439</v>
      </c>
      <c r="J92" s="24" t="n">
        <v>24292.440625</v>
      </c>
      <c r="K92" s="24" t="n">
        <v>23423.99375</v>
      </c>
      <c r="L92" s="24" t="n">
        <v>22581.1951219512</v>
      </c>
      <c r="M92" s="24" t="n">
        <v>21419.3375394322</v>
      </c>
      <c r="N92" s="24" t="n">
        <v>22298.0677419355</v>
      </c>
      <c r="O92" s="24" t="n">
        <v>22023.1777952344</v>
      </c>
      <c r="P92" s="2"/>
      <c r="Q92" s="2"/>
      <c r="R92" s="8"/>
      <c r="AC92" s="15"/>
      <c r="AK92" s="15"/>
    </row>
    <row r="93" customFormat="false" ht="12.75" hidden="false" customHeight="false" outlineLevel="0" collapsed="false">
      <c r="A93" s="3"/>
      <c r="B93" s="2" t="s">
        <v>17</v>
      </c>
      <c r="C93" s="24" t="n">
        <v>27947</v>
      </c>
      <c r="D93" s="24" t="n">
        <v>27281</v>
      </c>
      <c r="E93" s="24" t="n">
        <v>28249</v>
      </c>
      <c r="F93" s="24" t="n">
        <v>26865</v>
      </c>
      <c r="G93" s="24" t="n">
        <v>26410</v>
      </c>
      <c r="H93" s="24" t="n">
        <v>30823</v>
      </c>
      <c r="I93" s="24" t="n">
        <v>38087</v>
      </c>
      <c r="J93" s="24" t="n">
        <v>36090</v>
      </c>
      <c r="K93" s="24" t="n">
        <v>32157</v>
      </c>
      <c r="L93" s="24" t="n">
        <v>32596</v>
      </c>
      <c r="M93" s="24" t="n">
        <v>29035</v>
      </c>
      <c r="N93" s="24" t="n">
        <v>30813</v>
      </c>
      <c r="O93" s="24" t="n">
        <v>38087</v>
      </c>
      <c r="P93" s="2"/>
      <c r="Q93" s="2"/>
      <c r="R93" s="8"/>
      <c r="AC93" s="15"/>
      <c r="AK93" s="15"/>
    </row>
    <row r="94" customFormat="false" ht="12.75" hidden="false" customHeight="false" outlineLevel="0" collapsed="false">
      <c r="A94" s="3" t="s">
        <v>18</v>
      </c>
      <c r="B94" s="2" t="s">
        <v>15</v>
      </c>
      <c r="C94" s="24" t="n">
        <v>19664</v>
      </c>
      <c r="D94" s="24" t="n">
        <v>20665</v>
      </c>
      <c r="E94" s="24" t="n">
        <v>20742</v>
      </c>
      <c r="F94" s="24" t="n">
        <v>11661</v>
      </c>
      <c r="G94" s="24" t="n">
        <v>19959</v>
      </c>
      <c r="H94" s="24" t="n">
        <v>20423</v>
      </c>
      <c r="I94" s="24" t="n">
        <v>20517</v>
      </c>
      <c r="J94" s="24" t="n">
        <v>21862</v>
      </c>
      <c r="K94" s="24" t="n">
        <v>21493</v>
      </c>
      <c r="L94" s="24" t="n">
        <v>21755</v>
      </c>
      <c r="M94" s="24" t="n">
        <v>20091</v>
      </c>
      <c r="N94" s="24" t="n">
        <v>21587</v>
      </c>
      <c r="O94" s="24" t="n">
        <v>11661</v>
      </c>
      <c r="P94" s="2"/>
      <c r="Q94" s="2"/>
      <c r="R94" s="8"/>
      <c r="AC94" s="15"/>
      <c r="AK94" s="15"/>
    </row>
    <row r="95" customFormat="false" ht="12.75" hidden="false" customHeight="false" outlineLevel="0" collapsed="false">
      <c r="A95" s="3"/>
      <c r="B95" s="2" t="s">
        <v>16</v>
      </c>
      <c r="C95" s="24" t="n">
        <v>26938.4425</v>
      </c>
      <c r="D95" s="24" t="n">
        <v>26936.3567708333</v>
      </c>
      <c r="E95" s="24" t="n">
        <v>26914.7037037037</v>
      </c>
      <c r="F95" s="24" t="n">
        <v>26695.8245192308</v>
      </c>
      <c r="G95" s="24" t="n">
        <v>27248.41</v>
      </c>
      <c r="H95" s="24" t="n">
        <v>29870.9927884615</v>
      </c>
      <c r="I95" s="24" t="n">
        <v>32505.5961538462</v>
      </c>
      <c r="J95" s="24" t="n">
        <v>32842.2925</v>
      </c>
      <c r="K95" s="24" t="n">
        <v>31535.44</v>
      </c>
      <c r="L95" s="24" t="n">
        <v>30166.0745192308</v>
      </c>
      <c r="M95" s="24" t="n">
        <v>28119.9475</v>
      </c>
      <c r="N95" s="24" t="n">
        <v>28747.8533653846</v>
      </c>
      <c r="O95" s="24" t="n">
        <v>29045.5155228758</v>
      </c>
      <c r="P95" s="2"/>
      <c r="Q95" s="2"/>
      <c r="R95" s="8"/>
      <c r="AC95" s="15"/>
      <c r="AK95" s="15"/>
    </row>
    <row r="96" customFormat="false" ht="12.75" hidden="false" customHeight="false" outlineLevel="0" collapsed="false">
      <c r="A96" s="3"/>
      <c r="B96" s="2" t="s">
        <v>17</v>
      </c>
      <c r="C96" s="24" t="n">
        <v>31352</v>
      </c>
      <c r="D96" s="24" t="n">
        <v>31218</v>
      </c>
      <c r="E96" s="24" t="n">
        <v>30951</v>
      </c>
      <c r="F96" s="24" t="n">
        <v>31073</v>
      </c>
      <c r="G96" s="24" t="n">
        <v>32716</v>
      </c>
      <c r="H96" s="24" t="n">
        <v>40896</v>
      </c>
      <c r="I96" s="24" t="n">
        <v>45574</v>
      </c>
      <c r="J96" s="24" t="n">
        <v>43925</v>
      </c>
      <c r="K96" s="24" t="n">
        <v>40088</v>
      </c>
      <c r="L96" s="24" t="n">
        <v>36692</v>
      </c>
      <c r="M96" s="24" t="n">
        <v>32599</v>
      </c>
      <c r="N96" s="24" t="n">
        <v>34319</v>
      </c>
      <c r="O96" s="24" t="n">
        <v>45574</v>
      </c>
      <c r="P96" s="2"/>
      <c r="Q96" s="2"/>
      <c r="R96" s="8"/>
      <c r="AC96" s="15"/>
      <c r="AK96" s="15"/>
    </row>
    <row r="97" customFormat="false" ht="12.75" hidden="false" customHeight="false" outlineLevel="0" collapsed="false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8"/>
      <c r="AC97" s="15"/>
      <c r="AK97" s="15"/>
    </row>
    <row r="98" customFormat="false" ht="12.75" hidden="false" customHeight="false" outlineLevel="0" collapsed="false">
      <c r="A98" s="3" t="s">
        <v>19</v>
      </c>
      <c r="B98" s="2" t="s">
        <v>20</v>
      </c>
      <c r="C98" s="4" t="n">
        <v>98</v>
      </c>
      <c r="D98" s="4" t="n">
        <v>67</v>
      </c>
      <c r="E98" s="4" t="n">
        <v>59</v>
      </c>
      <c r="F98" s="4" t="n">
        <v>32</v>
      </c>
      <c r="G98" s="4" t="n">
        <v>20</v>
      </c>
      <c r="H98" s="4" t="n">
        <v>39</v>
      </c>
      <c r="I98" s="4" t="n">
        <v>21</v>
      </c>
      <c r="J98" s="4" t="n">
        <v>88</v>
      </c>
      <c r="K98" s="4" t="n">
        <v>54</v>
      </c>
      <c r="L98" s="4" t="n">
        <v>66</v>
      </c>
      <c r="M98" s="4" t="n">
        <v>105</v>
      </c>
      <c r="N98" s="4" t="n">
        <v>80</v>
      </c>
      <c r="O98" s="2"/>
      <c r="P98" s="2" t="s">
        <v>21</v>
      </c>
      <c r="Q98" s="2"/>
      <c r="R98" s="8"/>
      <c r="AC98" s="15"/>
      <c r="AK98" s="15"/>
    </row>
    <row r="99" customFormat="false" ht="12.75" hidden="false" customHeight="false" outlineLevel="0" collapsed="false">
      <c r="A99" s="3"/>
      <c r="B99" s="2" t="s">
        <v>22</v>
      </c>
      <c r="C99" s="4" t="n">
        <v>88</v>
      </c>
      <c r="D99" s="4" t="n">
        <v>53</v>
      </c>
      <c r="E99" s="4" t="n">
        <v>55</v>
      </c>
      <c r="F99" s="4" t="n">
        <v>12</v>
      </c>
      <c r="G99" s="4" t="n">
        <v>44</v>
      </c>
      <c r="H99" s="4" t="n">
        <v>42</v>
      </c>
      <c r="I99" s="4" t="n">
        <v>29</v>
      </c>
      <c r="J99" s="4" t="n">
        <v>26</v>
      </c>
      <c r="K99" s="4" t="n">
        <v>74</v>
      </c>
      <c r="L99" s="4" t="n">
        <v>96</v>
      </c>
      <c r="M99" s="4" t="n">
        <v>102</v>
      </c>
      <c r="N99" s="4" t="n">
        <v>70</v>
      </c>
      <c r="O99" s="2"/>
      <c r="P99" s="2"/>
      <c r="Q99" s="2"/>
      <c r="R99" s="8"/>
      <c r="AC99" s="15"/>
      <c r="AK99" s="15"/>
    </row>
    <row r="100" customFormat="false" ht="12.75" hidden="false" customHeight="false" outlineLevel="0" collapsed="false">
      <c r="A100" s="3"/>
      <c r="B100" s="2" t="s">
        <v>23</v>
      </c>
      <c r="C100" s="4" t="n">
        <v>104</v>
      </c>
      <c r="D100" s="4" t="n">
        <v>101</v>
      </c>
      <c r="E100" s="4" t="n">
        <v>102</v>
      </c>
      <c r="F100" s="4" t="n">
        <v>19</v>
      </c>
      <c r="G100" s="4" t="n">
        <v>40</v>
      </c>
      <c r="H100" s="4" t="n">
        <v>53</v>
      </c>
      <c r="I100" s="4" t="n">
        <v>64</v>
      </c>
      <c r="J100" s="4" t="n">
        <v>62</v>
      </c>
      <c r="K100" s="4" t="n">
        <v>51</v>
      </c>
      <c r="L100" s="4" t="n">
        <v>85</v>
      </c>
      <c r="M100" s="4" t="n">
        <v>106</v>
      </c>
      <c r="N100" s="4" t="n">
        <v>67</v>
      </c>
      <c r="O100" s="2"/>
      <c r="P100" s="2"/>
      <c r="Q100" s="2"/>
      <c r="R100" s="8"/>
      <c r="AC100" s="15"/>
      <c r="AK100" s="15"/>
    </row>
    <row r="101" customFormat="false" ht="12.75" hidden="false" customHeight="false" outlineLevel="0" collapsed="false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8"/>
      <c r="AC101" s="15"/>
      <c r="AK101" s="15"/>
    </row>
    <row r="102" customFormat="false" ht="12.75" hidden="false" customHeight="false" outlineLevel="0" collapsed="false">
      <c r="A102" s="3" t="s">
        <v>24</v>
      </c>
      <c r="B102" s="2" t="s">
        <v>25</v>
      </c>
      <c r="C102" s="13" t="n">
        <v>131.558064516129</v>
      </c>
      <c r="D102" s="13" t="n">
        <v>137.564285714286</v>
      </c>
      <c r="E102" s="13" t="n">
        <v>130.261290322581</v>
      </c>
      <c r="F102" s="13" t="n">
        <v>130.21</v>
      </c>
      <c r="G102" s="13" t="n">
        <v>135.122580645161</v>
      </c>
      <c r="H102" s="13" t="n">
        <v>146.713333333333</v>
      </c>
      <c r="I102" s="13" t="n">
        <v>152.290322580645</v>
      </c>
      <c r="J102" s="13" t="n">
        <v>148.587096774194</v>
      </c>
      <c r="K102" s="13" t="n">
        <v>104.76</v>
      </c>
      <c r="L102" s="13" t="n">
        <v>87.0967741935484</v>
      </c>
      <c r="M102" s="13" t="n">
        <v>104.24</v>
      </c>
      <c r="N102" s="13" t="n">
        <v>144.1</v>
      </c>
      <c r="O102" s="2"/>
      <c r="P102" s="2"/>
      <c r="Q102" s="2"/>
      <c r="R102" s="8"/>
      <c r="AC102" s="15"/>
      <c r="AK102" s="15"/>
    </row>
    <row r="103" customFormat="false" ht="12.75" hidden="false" customHeight="false" outlineLevel="0" collapsed="false">
      <c r="A103" s="3"/>
      <c r="B103" s="2" t="s">
        <v>26</v>
      </c>
      <c r="C103" s="13" t="n">
        <v>202.48064516129</v>
      </c>
      <c r="D103" s="13" t="n">
        <v>209.971428571429</v>
      </c>
      <c r="E103" s="13" t="n">
        <v>243.109677419355</v>
      </c>
      <c r="F103" s="13" t="n">
        <v>245.693333333333</v>
      </c>
      <c r="G103" s="13" t="n">
        <v>280.983870967742</v>
      </c>
      <c r="H103" s="13" t="n">
        <v>330.966</v>
      </c>
      <c r="I103" s="13" t="n">
        <v>247.941935483871</v>
      </c>
      <c r="J103" s="13" t="n">
        <v>208.461290322581</v>
      </c>
      <c r="K103" s="13" t="n">
        <v>137.066666666667</v>
      </c>
      <c r="L103" s="13" t="n">
        <v>120.429032258065</v>
      </c>
      <c r="M103" s="13" t="n">
        <v>140.573333333333</v>
      </c>
      <c r="N103" s="13" t="n">
        <v>188.545161290323</v>
      </c>
      <c r="O103" s="2"/>
      <c r="P103" s="2"/>
      <c r="Q103" s="2"/>
      <c r="R103" s="8"/>
      <c r="AC103" s="15"/>
      <c r="AK103" s="15"/>
    </row>
    <row r="104" customFormat="false" ht="12.75" hidden="false" customHeight="false" outlineLevel="0" collapsed="false">
      <c r="A104" s="3"/>
      <c r="B104" s="2" t="s">
        <v>27</v>
      </c>
      <c r="C104" s="10" t="n">
        <v>1.1</v>
      </c>
      <c r="D104" s="10" t="n">
        <v>1.12</v>
      </c>
      <c r="E104" s="10" t="n">
        <v>1.23</v>
      </c>
      <c r="F104" s="10" t="n">
        <v>1.21</v>
      </c>
      <c r="G104" s="10" t="n">
        <v>1.17</v>
      </c>
      <c r="H104" s="10" t="n">
        <v>1.17</v>
      </c>
      <c r="I104" s="10" t="n">
        <v>1.16</v>
      </c>
      <c r="J104" s="13"/>
      <c r="K104" s="13"/>
      <c r="L104" s="13"/>
      <c r="M104" s="13"/>
      <c r="N104" s="13"/>
      <c r="O104" s="2"/>
      <c r="P104" s="2"/>
      <c r="Q104" s="2"/>
      <c r="R104" s="8"/>
      <c r="AC104" s="15"/>
      <c r="AK104" s="15"/>
    </row>
    <row r="105" customFormat="false" ht="12" hidden="false" customHeight="true" outlineLevel="0" collapsed="false">
      <c r="A105" s="3"/>
      <c r="B105" s="2" t="s">
        <v>61</v>
      </c>
      <c r="C105" s="2" t="n">
        <v>3738</v>
      </c>
      <c r="D105" s="2" t="n">
        <v>5374</v>
      </c>
      <c r="E105" s="2" t="n">
        <v>5250</v>
      </c>
      <c r="F105" s="2" t="n">
        <v>5076</v>
      </c>
      <c r="G105" s="2" t="n">
        <v>5444</v>
      </c>
      <c r="H105" s="2" t="n">
        <v>5612</v>
      </c>
      <c r="I105" s="2" t="n">
        <v>5466</v>
      </c>
      <c r="J105" s="2" t="n">
        <v>4847</v>
      </c>
      <c r="K105" s="2" t="n">
        <v>3760</v>
      </c>
      <c r="L105" s="2"/>
      <c r="M105" s="2"/>
      <c r="N105" s="2"/>
      <c r="O105" s="2"/>
      <c r="P105" s="2"/>
      <c r="Q105" s="2"/>
      <c r="R105" s="8"/>
      <c r="AC105" s="15"/>
      <c r="AK105" s="15"/>
    </row>
    <row r="106" customFormat="false" ht="12.75" hidden="false" customHeight="false" outlineLevel="0" collapsed="false">
      <c r="A106" s="3"/>
      <c r="B106" s="2" t="s">
        <v>62</v>
      </c>
      <c r="C106" s="2" t="n">
        <v>91</v>
      </c>
      <c r="D106" s="2" t="n">
        <v>115</v>
      </c>
      <c r="E106" s="2" t="n">
        <v>108</v>
      </c>
      <c r="F106" s="2" t="n">
        <v>126</v>
      </c>
      <c r="G106" s="2" t="n">
        <v>70</v>
      </c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8"/>
      <c r="AC106" s="15"/>
      <c r="AK106" s="15"/>
    </row>
    <row r="107" customFormat="false" ht="12.75" hidden="false" customHeight="false" outlineLevel="0" collapsed="false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8"/>
      <c r="AC107" s="15"/>
      <c r="AK107" s="15"/>
    </row>
    <row r="108" customFormat="false" ht="12.75" hidden="false" customHeight="false" outlineLevel="0" collapsed="false">
      <c r="A108" s="3" t="s">
        <v>28</v>
      </c>
      <c r="B108" s="2" t="s">
        <v>29</v>
      </c>
      <c r="C108" s="2"/>
      <c r="D108" s="2" t="n">
        <v>1230</v>
      </c>
      <c r="E108" s="2" t="n">
        <v>1200</v>
      </c>
      <c r="F108" s="2" t="n">
        <v>3000</v>
      </c>
      <c r="G108" s="2" t="n">
        <v>5100</v>
      </c>
      <c r="H108" s="2" t="n">
        <v>3000</v>
      </c>
      <c r="I108" s="2" t="n">
        <v>2900</v>
      </c>
      <c r="J108" s="2" t="n">
        <v>2300</v>
      </c>
      <c r="K108" s="2" t="n">
        <v>4200</v>
      </c>
      <c r="L108" s="2" t="n">
        <v>3700</v>
      </c>
      <c r="M108" s="2" t="n">
        <v>2400</v>
      </c>
      <c r="N108" s="2" t="n">
        <v>2800</v>
      </c>
      <c r="O108" s="2"/>
      <c r="P108" s="2"/>
      <c r="Q108" s="2"/>
      <c r="R108" s="8"/>
      <c r="AC108" s="15"/>
      <c r="AK108" s="15"/>
    </row>
    <row r="109" customFormat="false" ht="12.75" hidden="false" customHeight="false" outlineLevel="0" collapsed="false">
      <c r="A109" s="3"/>
      <c r="B109" s="2" t="s">
        <v>30</v>
      </c>
      <c r="C109" s="2"/>
      <c r="D109" s="2" t="n">
        <v>300</v>
      </c>
      <c r="E109" s="2" t="n">
        <v>200</v>
      </c>
      <c r="F109" s="2" t="n">
        <v>1200</v>
      </c>
      <c r="G109" s="2" t="n">
        <v>3400</v>
      </c>
      <c r="H109" s="2" t="n">
        <v>2700</v>
      </c>
      <c r="I109" s="2" t="n">
        <v>1100</v>
      </c>
      <c r="J109" s="2" t="n">
        <v>1300</v>
      </c>
      <c r="K109" s="2" t="n">
        <v>1700</v>
      </c>
      <c r="L109" s="2" t="n">
        <v>2300</v>
      </c>
      <c r="M109" s="2" t="n">
        <v>700</v>
      </c>
      <c r="N109" s="2" t="n">
        <v>900</v>
      </c>
      <c r="O109" s="2"/>
      <c r="P109" s="2"/>
      <c r="Q109" s="2"/>
      <c r="R109" s="8"/>
      <c r="AC109" s="15"/>
      <c r="AK109" s="15"/>
    </row>
    <row r="110" customFormat="false" ht="12.75" hidden="false" customHeight="false" outlineLevel="0" collapsed="false">
      <c r="A110" s="3"/>
      <c r="B110" s="2" t="s">
        <v>31</v>
      </c>
      <c r="C110" s="2"/>
      <c r="D110" s="2"/>
      <c r="E110" s="2"/>
      <c r="F110" s="2" t="n">
        <v>500</v>
      </c>
      <c r="G110" s="2" t="n">
        <v>600</v>
      </c>
      <c r="H110" s="2" t="n">
        <v>700</v>
      </c>
      <c r="I110" s="2" t="n">
        <v>700</v>
      </c>
      <c r="J110" s="2" t="n">
        <v>200</v>
      </c>
      <c r="K110" s="2" t="n">
        <v>200</v>
      </c>
      <c r="L110" s="2" t="n">
        <v>900</v>
      </c>
      <c r="M110" s="2" t="n">
        <v>200</v>
      </c>
      <c r="N110" s="2" t="n">
        <v>400</v>
      </c>
      <c r="O110" s="2"/>
      <c r="P110" s="2"/>
      <c r="Q110" s="2"/>
      <c r="R110" s="8"/>
      <c r="AC110" s="15"/>
      <c r="AK110" s="15"/>
    </row>
    <row r="111" customFormat="false" ht="12.75" hidden="false" customHeight="false" outlineLevel="0" collapsed="false">
      <c r="A111" s="3"/>
      <c r="B111" s="2" t="s">
        <v>32</v>
      </c>
      <c r="C111" s="2"/>
      <c r="D111" s="2"/>
      <c r="E111" s="2"/>
      <c r="F111" s="2" t="n">
        <v>500</v>
      </c>
      <c r="G111" s="2" t="n">
        <v>400</v>
      </c>
      <c r="H111" s="2" t="n">
        <v>200</v>
      </c>
      <c r="I111" s="2" t="n">
        <v>600</v>
      </c>
      <c r="J111" s="2" t="n">
        <v>200</v>
      </c>
      <c r="K111" s="2" t="n">
        <v>200</v>
      </c>
      <c r="L111" s="2" t="n">
        <v>500</v>
      </c>
      <c r="M111" s="2" t="n">
        <v>200</v>
      </c>
      <c r="N111" s="2" t="n">
        <v>200</v>
      </c>
      <c r="O111" s="2"/>
      <c r="P111" s="2"/>
      <c r="Q111" s="2"/>
      <c r="R111" s="8"/>
      <c r="AC111" s="15"/>
      <c r="AK111" s="15"/>
    </row>
    <row r="112" customFormat="false" ht="12.75" hidden="false" customHeight="false" outlineLevel="0" collapsed="false">
      <c r="A112" s="3"/>
      <c r="B112" s="2" t="s">
        <v>33</v>
      </c>
      <c r="C112" s="2" t="n">
        <v>1100</v>
      </c>
      <c r="D112" s="2" t="n">
        <v>1800</v>
      </c>
      <c r="E112" s="2" t="n">
        <v>2700</v>
      </c>
      <c r="F112" s="2" t="n">
        <v>2700</v>
      </c>
      <c r="G112" s="2" t="n">
        <v>1900</v>
      </c>
      <c r="H112" s="2" t="n">
        <v>2000</v>
      </c>
      <c r="I112" s="2" t="n">
        <v>600</v>
      </c>
      <c r="J112" s="2" t="n">
        <v>800</v>
      </c>
      <c r="K112" s="2" t="n">
        <v>800</v>
      </c>
      <c r="L112" s="2" t="n">
        <v>1700</v>
      </c>
      <c r="M112" s="2" t="n">
        <v>1300</v>
      </c>
      <c r="N112" s="2" t="n">
        <v>800</v>
      </c>
      <c r="O112" s="2"/>
      <c r="P112" s="2"/>
      <c r="Q112" s="2"/>
      <c r="R112" s="8"/>
      <c r="AC112" s="15"/>
      <c r="AK112" s="15"/>
    </row>
    <row r="113" customFormat="false" ht="12.75" hidden="false" customHeight="false" outlineLevel="0" collapsed="false">
      <c r="A113" s="3"/>
      <c r="B113" s="2" t="s">
        <v>34</v>
      </c>
      <c r="C113" s="2" t="n">
        <v>1000</v>
      </c>
      <c r="D113" s="2" t="n">
        <v>1100</v>
      </c>
      <c r="E113" s="2" t="n">
        <v>1900</v>
      </c>
      <c r="F113" s="2" t="n">
        <v>1900</v>
      </c>
      <c r="G113" s="2" t="n">
        <v>1700</v>
      </c>
      <c r="H113" s="2" t="n">
        <v>400</v>
      </c>
      <c r="I113" s="2" t="n">
        <v>100</v>
      </c>
      <c r="J113" s="2" t="n">
        <v>100</v>
      </c>
      <c r="K113" s="2" t="n">
        <v>100</v>
      </c>
      <c r="L113" s="2" t="n">
        <v>600</v>
      </c>
      <c r="M113" s="2" t="n">
        <v>400</v>
      </c>
      <c r="N113" s="2" t="n">
        <v>100</v>
      </c>
      <c r="O113" s="2"/>
      <c r="P113" s="2"/>
      <c r="Q113" s="2"/>
      <c r="R113" s="8"/>
      <c r="AC113" s="15"/>
      <c r="AK113" s="15"/>
    </row>
    <row r="114" customFormat="false" ht="12.75" hidden="false" customHeight="false" outlineLevel="0" collapsed="false">
      <c r="A114" s="3"/>
      <c r="B114" s="2" t="s">
        <v>35</v>
      </c>
      <c r="C114" s="2" t="n">
        <v>2400</v>
      </c>
      <c r="D114" s="2" t="n">
        <v>2000</v>
      </c>
      <c r="E114" s="2" t="n">
        <v>3300</v>
      </c>
      <c r="F114" s="2" t="n">
        <v>4400</v>
      </c>
      <c r="G114" s="2" t="n">
        <v>4200</v>
      </c>
      <c r="H114" s="2" t="n">
        <v>4300</v>
      </c>
      <c r="I114" s="2" t="n">
        <v>1100</v>
      </c>
      <c r="J114" s="2" t="n">
        <v>1900</v>
      </c>
      <c r="K114" s="2" t="n">
        <v>1800</v>
      </c>
      <c r="L114" s="2" t="n">
        <v>3600</v>
      </c>
      <c r="M114" s="2" t="n">
        <v>2800</v>
      </c>
      <c r="N114" s="2" t="n">
        <v>3200</v>
      </c>
      <c r="O114" s="2"/>
      <c r="P114" s="2"/>
      <c r="Q114" s="2"/>
      <c r="R114" s="8"/>
      <c r="AC114" s="15"/>
      <c r="AK114" s="15"/>
    </row>
    <row r="115" customFormat="false" ht="12.75" hidden="false" customHeight="false" outlineLevel="0" collapsed="false">
      <c r="A115" s="3"/>
      <c r="B115" s="2" t="s">
        <v>36</v>
      </c>
      <c r="C115" s="2" t="n">
        <v>1200</v>
      </c>
      <c r="D115" s="2" t="n">
        <v>1200</v>
      </c>
      <c r="E115" s="2" t="n">
        <v>1600</v>
      </c>
      <c r="F115" s="2" t="n">
        <v>3600</v>
      </c>
      <c r="G115" s="2" t="n">
        <v>2600</v>
      </c>
      <c r="H115" s="2" t="n">
        <v>1000</v>
      </c>
      <c r="I115" s="2" t="n">
        <v>400</v>
      </c>
      <c r="J115" s="2" t="n">
        <v>400</v>
      </c>
      <c r="K115" s="2" t="n">
        <v>900</v>
      </c>
      <c r="L115" s="2" t="n">
        <v>2700</v>
      </c>
      <c r="M115" s="2" t="n">
        <v>1300</v>
      </c>
      <c r="N115" s="2" t="n">
        <v>1200</v>
      </c>
      <c r="P115" s="2"/>
      <c r="Q115" s="2"/>
      <c r="R115" s="8"/>
      <c r="AC115" s="15"/>
      <c r="AK115" s="15"/>
    </row>
    <row r="116" customFormat="false" ht="12.75" hidden="false" customHeight="false" outlineLevel="0" collapsed="false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8"/>
      <c r="AC116" s="15"/>
      <c r="AK116" s="15"/>
    </row>
    <row r="117" customFormat="false" ht="12.75" hidden="false" customHeight="false" outlineLevel="0" collapsed="false">
      <c r="A117" s="3" t="s">
        <v>40</v>
      </c>
      <c r="B117" s="2" t="s">
        <v>41</v>
      </c>
      <c r="C117" s="2" t="n">
        <v>1.72</v>
      </c>
      <c r="D117" s="2" t="n">
        <v>1.63</v>
      </c>
      <c r="E117" s="2" t="n">
        <v>1.57</v>
      </c>
      <c r="F117" s="2" t="n">
        <v>1.86</v>
      </c>
      <c r="G117" s="2" t="n">
        <v>2.03</v>
      </c>
      <c r="H117" s="2" t="n">
        <v>2.05</v>
      </c>
      <c r="I117" s="2" t="n">
        <v>2.03</v>
      </c>
      <c r="J117" s="2" t="n">
        <v>2.36</v>
      </c>
      <c r="K117" s="2" t="n">
        <v>2.32</v>
      </c>
      <c r="L117" s="2" t="n">
        <v>2.65</v>
      </c>
      <c r="M117" s="2" t="n">
        <v>2.2</v>
      </c>
      <c r="N117" s="2" t="n">
        <v>2.24</v>
      </c>
      <c r="O117" s="2"/>
      <c r="P117" s="2"/>
      <c r="Q117" s="2"/>
      <c r="R117" s="8"/>
      <c r="AC117" s="15"/>
      <c r="AK117" s="15"/>
    </row>
    <row r="118" customFormat="false" ht="12.75" hidden="false" customHeight="false" outlineLevel="0" collapsed="false">
      <c r="A118" s="3"/>
      <c r="B118" s="2" t="s">
        <v>42</v>
      </c>
      <c r="C118" s="2" t="n">
        <v>2.08</v>
      </c>
      <c r="D118" s="2" t="n">
        <v>1.96</v>
      </c>
      <c r="E118" s="2" t="n">
        <v>1.92</v>
      </c>
      <c r="F118" s="2" t="n">
        <v>2.29</v>
      </c>
      <c r="G118" s="2" t="n">
        <v>2.43</v>
      </c>
      <c r="H118" s="2" t="n">
        <v>2.47</v>
      </c>
      <c r="I118" s="2" t="n">
        <v>2.52</v>
      </c>
      <c r="J118" s="2" t="n">
        <v>2.76</v>
      </c>
      <c r="K118" s="2" t="n">
        <v>2.82</v>
      </c>
      <c r="L118" s="2" t="n">
        <v>3.18</v>
      </c>
      <c r="M118" s="2" t="n">
        <v>2.73</v>
      </c>
      <c r="N118" s="2" t="n">
        <v>2.52</v>
      </c>
      <c r="O118" s="2"/>
      <c r="P118" s="2"/>
      <c r="Q118" s="2"/>
      <c r="R118" s="8"/>
      <c r="AC118" s="15"/>
      <c r="AK118" s="15"/>
    </row>
    <row r="119" customFormat="false" ht="12.75" hidden="false" customHeight="false" outlineLevel="0" collapsed="false">
      <c r="A119" s="3"/>
      <c r="B119" s="2" t="s">
        <v>44</v>
      </c>
      <c r="C119" s="2" t="n">
        <v>1.9</v>
      </c>
      <c r="D119" s="2" t="n">
        <v>1.83</v>
      </c>
      <c r="E119" s="2" t="n">
        <v>1.72</v>
      </c>
      <c r="F119" s="2" t="n">
        <v>2.09</v>
      </c>
      <c r="G119" s="2" t="n">
        <v>2.23</v>
      </c>
      <c r="H119" s="2" t="n">
        <v>2.3</v>
      </c>
      <c r="I119" s="2" t="n">
        <v>2.4</v>
      </c>
      <c r="J119" s="2" t="n">
        <v>2.73</v>
      </c>
      <c r="K119" s="2" t="n">
        <v>2.7</v>
      </c>
      <c r="L119" s="2" t="n">
        <v>2.96</v>
      </c>
      <c r="M119" s="2" t="n">
        <v>2.61</v>
      </c>
      <c r="N119" s="2" t="n">
        <v>2.47</v>
      </c>
      <c r="O119" s="2"/>
      <c r="P119" s="2"/>
      <c r="Q119" s="2"/>
      <c r="R119" s="8"/>
      <c r="AC119" s="15"/>
      <c r="AK119" s="15"/>
    </row>
    <row r="120" customFormat="false" ht="12.75" hidden="false" customHeight="false" outlineLevel="0" collapsed="false">
      <c r="A120" s="3"/>
      <c r="B120" s="2" t="s">
        <v>45</v>
      </c>
      <c r="C120" s="0" t="n">
        <f aca="false">+C118*$U$25</f>
        <v>20.8</v>
      </c>
      <c r="D120" s="0" t="n">
        <f aca="false">+D118*$U$25</f>
        <v>19.6</v>
      </c>
      <c r="E120" s="0" t="n">
        <f aca="false">+E118*$U$25</f>
        <v>19.2</v>
      </c>
      <c r="F120" s="0" t="n">
        <f aca="false">+F118*$U$25</f>
        <v>22.9</v>
      </c>
      <c r="G120" s="0" t="n">
        <f aca="false">+G118*$U$25</f>
        <v>24.3</v>
      </c>
      <c r="H120" s="0" t="n">
        <f aca="false">+H118*$U$25</f>
        <v>24.7</v>
      </c>
      <c r="I120" s="0" t="n">
        <f aca="false">+I118*$U$25</f>
        <v>25.2</v>
      </c>
      <c r="J120" s="0" t="n">
        <f aca="false">+J118*$U$25</f>
        <v>27.6</v>
      </c>
      <c r="K120" s="0" t="n">
        <f aca="false">+K118*$U$25</f>
        <v>28.2</v>
      </c>
      <c r="L120" s="0" t="n">
        <f aca="false">+L118*$U$25</f>
        <v>31.8</v>
      </c>
      <c r="M120" s="0" t="n">
        <f aca="false">+M118*$U$25</f>
        <v>27.3</v>
      </c>
      <c r="N120" s="0" t="n">
        <f aca="false">+N118*$U$25</f>
        <v>25.2</v>
      </c>
      <c r="O120" s="2"/>
      <c r="P120" s="2"/>
      <c r="Q120" s="2"/>
      <c r="R120" s="8"/>
      <c r="AC120" s="15"/>
      <c r="AK120" s="15"/>
    </row>
    <row r="121" customFormat="false" ht="12.75" hidden="false" customHeight="false" outlineLevel="0" collapsed="false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8"/>
      <c r="AC121" s="15"/>
      <c r="AK121" s="15"/>
    </row>
    <row r="122" customFormat="false" ht="12.75" hidden="false" customHeight="false" outlineLevel="0" collapsed="false">
      <c r="A122" s="3" t="s">
        <v>46</v>
      </c>
      <c r="B122" s="11" t="n">
        <v>1999</v>
      </c>
      <c r="C122" s="4" t="s">
        <v>2</v>
      </c>
      <c r="D122" s="4" t="s">
        <v>3</v>
      </c>
      <c r="E122" s="4" t="s">
        <v>4</v>
      </c>
      <c r="F122" s="4" t="s">
        <v>5</v>
      </c>
      <c r="G122" s="4" t="s">
        <v>6</v>
      </c>
      <c r="H122" s="4" t="s">
        <v>7</v>
      </c>
      <c r="I122" s="4" t="s">
        <v>8</v>
      </c>
      <c r="J122" s="4" t="s">
        <v>9</v>
      </c>
      <c r="K122" s="4" t="s">
        <v>10</v>
      </c>
      <c r="L122" s="4" t="s">
        <v>11</v>
      </c>
      <c r="M122" s="4" t="s">
        <v>12</v>
      </c>
      <c r="N122" s="4" t="s">
        <v>13</v>
      </c>
      <c r="O122" s="4" t="s">
        <v>48</v>
      </c>
      <c r="P122" s="4" t="s">
        <v>49</v>
      </c>
      <c r="Q122" s="4" t="s">
        <v>50</v>
      </c>
      <c r="R122" s="12" t="s">
        <v>51</v>
      </c>
      <c r="AC122" s="15"/>
    </row>
    <row r="123" customFormat="false" ht="12.75" hidden="false" customHeight="false" outlineLevel="0" collapsed="false">
      <c r="A123" s="3" t="s">
        <v>52</v>
      </c>
      <c r="B123" s="2" t="s">
        <v>53</v>
      </c>
      <c r="C123" s="2" t="n">
        <v>18</v>
      </c>
      <c r="D123" s="2" t="n">
        <v>18.26</v>
      </c>
      <c r="E123" s="2" t="n">
        <v>16.39</v>
      </c>
      <c r="F123" s="2" t="n">
        <v>24.06</v>
      </c>
      <c r="G123" s="2" t="n">
        <v>27.66</v>
      </c>
      <c r="H123" s="2" t="n">
        <v>23.73</v>
      </c>
      <c r="I123" s="2" t="n">
        <v>24.81</v>
      </c>
      <c r="J123" s="2" t="n">
        <v>29.84</v>
      </c>
      <c r="K123" s="2" t="n">
        <v>31.91</v>
      </c>
      <c r="L123" s="2" t="n">
        <v>45.13</v>
      </c>
      <c r="M123" s="2" t="n">
        <v>31.69</v>
      </c>
      <c r="N123" s="2" t="n">
        <v>26.05</v>
      </c>
      <c r="O123" s="25" t="n">
        <f aca="false">AVERAGE(C123:E123)</f>
        <v>17.55</v>
      </c>
      <c r="P123" s="25" t="n">
        <f aca="false">AVERAGE(F123:H123)</f>
        <v>25.15</v>
      </c>
      <c r="Q123" s="25" t="n">
        <f aca="false">AVERAGE(I123:K123)</f>
        <v>28.8533333333333</v>
      </c>
      <c r="R123" s="26" t="n">
        <f aca="false">AVERAGE(L123:N123)</f>
        <v>34.29</v>
      </c>
      <c r="AC123" s="15"/>
    </row>
    <row r="124" customFormat="false" ht="12.75" hidden="false" customHeight="false" outlineLevel="0" collapsed="false">
      <c r="A124" s="3"/>
      <c r="B124" s="2" t="s">
        <v>54</v>
      </c>
      <c r="C124" s="2" t="n">
        <v>21.57</v>
      </c>
      <c r="D124" s="2" t="n">
        <v>20.36</v>
      </c>
      <c r="E124" s="2" t="n">
        <v>18.79</v>
      </c>
      <c r="F124" s="2" t="n">
        <v>25.79</v>
      </c>
      <c r="G124" s="2" t="n">
        <v>28.44</v>
      </c>
      <c r="H124" s="25" t="n">
        <v>28.3</v>
      </c>
      <c r="I124" s="2" t="n">
        <v>36.76</v>
      </c>
      <c r="J124" s="2" t="n">
        <v>34.97</v>
      </c>
      <c r="K124" s="2" t="n">
        <v>36.71</v>
      </c>
      <c r="L124" s="2" t="n">
        <v>49.33</v>
      </c>
      <c r="M124" s="2" t="n">
        <v>36.3</v>
      </c>
      <c r="N124" s="2" t="n">
        <v>31.07</v>
      </c>
      <c r="O124" s="25" t="n">
        <f aca="false">AVERAGE(C124:E124)</f>
        <v>20.24</v>
      </c>
      <c r="P124" s="25" t="n">
        <f aca="false">AVERAGE(F124:H124)</f>
        <v>27.51</v>
      </c>
      <c r="Q124" s="25" t="n">
        <f aca="false">AVERAGE(I124:K124)</f>
        <v>36.1466666666667</v>
      </c>
      <c r="R124" s="26" t="n">
        <f aca="false">AVERAGE(L124:N124)</f>
        <v>38.9</v>
      </c>
      <c r="AC124" s="15"/>
    </row>
    <row r="125" customFormat="false" ht="12.75" hidden="false" customHeight="false" outlineLevel="0" collapsed="false">
      <c r="A125" s="3"/>
      <c r="B125" s="2" t="s">
        <v>65</v>
      </c>
      <c r="C125" s="2" t="n">
        <v>21.22</v>
      </c>
      <c r="D125" s="2" t="n">
        <v>21.36</v>
      </c>
      <c r="E125" s="2" t="n">
        <v>19.66</v>
      </c>
      <c r="F125" s="2" t="n">
        <v>27.07</v>
      </c>
      <c r="G125" s="2" t="n">
        <v>29.49</v>
      </c>
      <c r="H125" s="2" t="n">
        <v>29.43</v>
      </c>
      <c r="I125" s="2" t="n">
        <v>31.19</v>
      </c>
      <c r="J125" s="2" t="n">
        <v>30.4</v>
      </c>
      <c r="K125" s="2" t="n">
        <v>35.46</v>
      </c>
      <c r="L125" s="2" t="n">
        <v>53.58</v>
      </c>
      <c r="M125" s="2" t="n">
        <v>40</v>
      </c>
      <c r="N125" s="2" t="n">
        <v>30.37</v>
      </c>
      <c r="O125" s="25" t="n">
        <f aca="false">AVERAGE(C125:E125)</f>
        <v>20.7466666666667</v>
      </c>
      <c r="P125" s="25" t="n">
        <f aca="false">AVERAGE(F125:H125)</f>
        <v>28.6633333333333</v>
      </c>
      <c r="Q125" s="25" t="n">
        <f aca="false">AVERAGE(I125:K125)</f>
        <v>32.35</v>
      </c>
      <c r="R125" s="26" t="n">
        <f aca="false">AVERAGE(L125:N125)</f>
        <v>41.3166666666667</v>
      </c>
      <c r="AC125" s="15"/>
    </row>
    <row r="126" customFormat="false" ht="12.75" hidden="false" customHeight="false" outlineLevel="0" collapsed="false">
      <c r="A126" s="3"/>
      <c r="B126" s="2" t="s">
        <v>55</v>
      </c>
      <c r="C126" s="2" t="n">
        <v>24.88</v>
      </c>
      <c r="D126" s="2" t="n">
        <v>22.32</v>
      </c>
      <c r="E126" s="2" t="n">
        <v>22.41</v>
      </c>
      <c r="F126" s="2" t="n">
        <v>27.76</v>
      </c>
      <c r="G126" s="2" t="n">
        <v>29.63</v>
      </c>
      <c r="H126" s="2" t="n">
        <v>31.12</v>
      </c>
      <c r="I126" s="2" t="n">
        <v>38.46</v>
      </c>
      <c r="J126" s="2" t="n">
        <v>40.86</v>
      </c>
      <c r="K126" s="2" t="n">
        <v>43.16</v>
      </c>
      <c r="L126" s="2" t="n">
        <v>65.74</v>
      </c>
      <c r="M126" s="2" t="n">
        <v>44.16</v>
      </c>
      <c r="N126" s="2" t="n">
        <v>31.95</v>
      </c>
      <c r="O126" s="25" t="n">
        <f aca="false">AVERAGE(C126:E126)</f>
        <v>23.2033333333333</v>
      </c>
      <c r="P126" s="25" t="n">
        <f aca="false">AVERAGE(F126:H126)</f>
        <v>29.5033333333333</v>
      </c>
      <c r="Q126" s="25" t="n">
        <f aca="false">AVERAGE(I126:K126)</f>
        <v>40.8266666666667</v>
      </c>
      <c r="R126" s="26" t="n">
        <f aca="false">AVERAGE(L126:N126)</f>
        <v>47.2833333333333</v>
      </c>
      <c r="AC126" s="15"/>
    </row>
    <row r="127" customFormat="false" ht="12.75" hidden="false" customHeight="false" outlineLevel="0" collapsed="false">
      <c r="A127" s="3"/>
      <c r="B127" s="2" t="s">
        <v>56</v>
      </c>
      <c r="C127" s="2" t="n">
        <v>24.66</v>
      </c>
      <c r="D127" s="2" t="n">
        <v>22.33</v>
      </c>
      <c r="E127" s="2" t="n">
        <v>22.43</v>
      </c>
      <c r="F127" s="2" t="n">
        <v>27.89</v>
      </c>
      <c r="G127" s="2" t="n">
        <v>29.63</v>
      </c>
      <c r="H127" s="2" t="n">
        <v>31.08</v>
      </c>
      <c r="I127" s="2" t="n">
        <v>37.21</v>
      </c>
      <c r="J127" s="2" t="n">
        <v>39.53</v>
      </c>
      <c r="K127" s="2" t="n">
        <v>35.11</v>
      </c>
      <c r="L127" s="2" t="n">
        <v>43.96</v>
      </c>
      <c r="M127" s="2" t="n">
        <v>35.84</v>
      </c>
      <c r="N127" s="2" t="n">
        <v>31.3</v>
      </c>
      <c r="O127" s="25" t="n">
        <f aca="false">AVERAGE(C127:E127)</f>
        <v>23.14</v>
      </c>
      <c r="P127" s="25" t="n">
        <f aca="false">AVERAGE(F127:H127)</f>
        <v>29.5333333333333</v>
      </c>
      <c r="Q127" s="25" t="n">
        <f aca="false">AVERAGE(I127:K127)</f>
        <v>37.2833333333333</v>
      </c>
      <c r="R127" s="26" t="n">
        <f aca="false">AVERAGE(L127:N127)</f>
        <v>37.0333333333333</v>
      </c>
      <c r="AC127" s="15"/>
    </row>
    <row r="128" customFormat="false" ht="12.75" hidden="false" customHeight="false" outlineLevel="0" collapsed="false">
      <c r="A128" s="16"/>
      <c r="B128" s="17" t="s">
        <v>57</v>
      </c>
      <c r="C128" s="17" t="n">
        <v>23.92</v>
      </c>
      <c r="D128" s="17" t="n">
        <v>21.31</v>
      </c>
      <c r="E128" s="17" t="n">
        <v>21.22</v>
      </c>
      <c r="F128" s="17" t="n">
        <v>26.71</v>
      </c>
      <c r="G128" s="17" t="n">
        <v>28.1</v>
      </c>
      <c r="H128" s="17" t="n">
        <v>32.57</v>
      </c>
      <c r="I128" s="17" t="n">
        <v>41.08</v>
      </c>
      <c r="J128" s="17" t="n">
        <v>42.81</v>
      </c>
      <c r="K128" s="17" t="n">
        <v>33.33</v>
      </c>
      <c r="L128" s="17" t="n">
        <v>41.06</v>
      </c>
      <c r="M128" s="17" t="n">
        <v>31.12</v>
      </c>
      <c r="N128" s="17" t="n">
        <v>30.39</v>
      </c>
      <c r="O128" s="27" t="n">
        <f aca="false">AVERAGE(C128:E128)</f>
        <v>22.15</v>
      </c>
      <c r="P128" s="27" t="n">
        <f aca="false">AVERAGE(F128:H128)</f>
        <v>29.1266666666667</v>
      </c>
      <c r="Q128" s="27" t="n">
        <f aca="false">AVERAGE(I128:K128)</f>
        <v>39.0733333333333</v>
      </c>
      <c r="R128" s="28" t="n">
        <f aca="false">AVERAGE(L128:N128)</f>
        <v>34.19</v>
      </c>
      <c r="AC128" s="15"/>
    </row>
    <row r="129" customFormat="false" ht="12.75" hidden="false" customHeight="false" outlineLevel="0" collapsed="false">
      <c r="AC129" s="15"/>
    </row>
    <row r="130" customFormat="false" ht="12.75" hidden="false" customHeight="false" outlineLevel="0" collapsed="false">
      <c r="AC130" s="15"/>
    </row>
    <row r="131" customFormat="false" ht="12.75" hidden="false" customHeight="false" outlineLevel="0" collapsed="false">
      <c r="A131" s="20" t="n">
        <v>1998</v>
      </c>
      <c r="AC131" s="15"/>
    </row>
    <row r="132" customFormat="false" ht="12.75" hidden="false" customHeight="false" outlineLevel="0" collapsed="false">
      <c r="A132" s="5" t="s">
        <v>0</v>
      </c>
      <c r="B132" s="6" t="s">
        <v>1</v>
      </c>
      <c r="C132" s="21" t="s">
        <v>2</v>
      </c>
      <c r="D132" s="21" t="s">
        <v>3</v>
      </c>
      <c r="E132" s="21" t="s">
        <v>4</v>
      </c>
      <c r="F132" s="21" t="s">
        <v>5</v>
      </c>
      <c r="G132" s="21" t="s">
        <v>6</v>
      </c>
      <c r="H132" s="21" t="s">
        <v>7</v>
      </c>
      <c r="I132" s="21" t="s">
        <v>8</v>
      </c>
      <c r="J132" s="21" t="s">
        <v>9</v>
      </c>
      <c r="K132" s="21" t="s">
        <v>10</v>
      </c>
      <c r="L132" s="21" t="s">
        <v>11</v>
      </c>
      <c r="M132" s="21" t="s">
        <v>12</v>
      </c>
      <c r="N132" s="21" t="s">
        <v>13</v>
      </c>
      <c r="O132" s="6" t="s">
        <v>60</v>
      </c>
      <c r="P132" s="6"/>
      <c r="Q132" s="6"/>
      <c r="R132" s="7"/>
      <c r="T132" s="21" t="s">
        <v>2</v>
      </c>
      <c r="U132" s="21" t="s">
        <v>3</v>
      </c>
      <c r="V132" s="21" t="s">
        <v>4</v>
      </c>
      <c r="W132" s="21" t="s">
        <v>5</v>
      </c>
      <c r="X132" s="21" t="s">
        <v>6</v>
      </c>
      <c r="Y132" s="21" t="s">
        <v>7</v>
      </c>
      <c r="Z132" s="21" t="s">
        <v>8</v>
      </c>
      <c r="AA132" s="21" t="s">
        <v>9</v>
      </c>
      <c r="AB132" s="21" t="s">
        <v>10</v>
      </c>
      <c r="AC132" s="21" t="s">
        <v>11</v>
      </c>
      <c r="AD132" s="21" t="s">
        <v>12</v>
      </c>
      <c r="AE132" s="21" t="s">
        <v>13</v>
      </c>
    </row>
    <row r="133" customFormat="false" ht="12.75" hidden="false" customHeight="false" outlineLevel="0" collapsed="false">
      <c r="A133" s="3" t="s">
        <v>14</v>
      </c>
      <c r="B133" s="2" t="s">
        <v>15</v>
      </c>
      <c r="C133" s="24"/>
      <c r="D133" s="24"/>
      <c r="E133" s="24"/>
      <c r="F133" s="24" t="n">
        <v>16509</v>
      </c>
      <c r="G133" s="24" t="n">
        <v>16898</v>
      </c>
      <c r="H133" s="24" t="n">
        <v>17409</v>
      </c>
      <c r="I133" s="24" t="n">
        <v>17916</v>
      </c>
      <c r="J133" s="24" t="n">
        <v>20325</v>
      </c>
      <c r="K133" s="24" t="n">
        <v>17373</v>
      </c>
      <c r="L133" s="24" t="n">
        <v>17138</v>
      </c>
      <c r="M133" s="24" t="n">
        <v>16492</v>
      </c>
      <c r="N133" s="24" t="n">
        <v>17753</v>
      </c>
      <c r="O133" s="24"/>
      <c r="P133" s="2"/>
      <c r="Q133" s="2"/>
      <c r="R133" s="8"/>
      <c r="AC133" s="15"/>
    </row>
    <row r="134" customFormat="false" ht="12.75" hidden="false" customHeight="false" outlineLevel="0" collapsed="false">
      <c r="A134" s="3"/>
      <c r="B134" s="2" t="s">
        <v>16</v>
      </c>
      <c r="C134" s="24"/>
      <c r="D134" s="24"/>
      <c r="E134" s="24"/>
      <c r="F134" s="24" t="n">
        <v>19760.8684210526</v>
      </c>
      <c r="G134" s="24" t="n">
        <v>20031.14069881</v>
      </c>
      <c r="H134" s="24" t="n">
        <v>21060.0657894737</v>
      </c>
      <c r="I134" s="24" t="n">
        <v>24512.0701219512</v>
      </c>
      <c r="J134" s="24" t="n">
        <v>25570.4236111111</v>
      </c>
      <c r="K134" s="24" t="n">
        <v>23348.7169811321</v>
      </c>
      <c r="L134" s="24" t="n">
        <v>20273.40625</v>
      </c>
      <c r="M134" s="24" t="n">
        <v>20159.5</v>
      </c>
      <c r="N134" s="24" t="n">
        <v>21217.4573170732</v>
      </c>
      <c r="O134" s="24"/>
      <c r="P134" s="2"/>
      <c r="Q134" s="2"/>
      <c r="R134" s="8"/>
      <c r="AC134" s="15"/>
    </row>
    <row r="135" customFormat="false" ht="12.75" hidden="false" customHeight="false" outlineLevel="0" collapsed="false">
      <c r="A135" s="3"/>
      <c r="B135" s="2" t="s">
        <v>17</v>
      </c>
      <c r="C135" s="24"/>
      <c r="D135" s="24"/>
      <c r="E135" s="24"/>
      <c r="F135" s="24" t="n">
        <v>25003</v>
      </c>
      <c r="G135" s="24" t="n">
        <v>25224</v>
      </c>
      <c r="H135" s="24" t="n">
        <v>28472</v>
      </c>
      <c r="I135" s="24" t="n">
        <v>36548</v>
      </c>
      <c r="J135" s="24" t="n">
        <v>39246</v>
      </c>
      <c r="K135" s="24" t="n">
        <v>35764</v>
      </c>
      <c r="L135" s="24" t="n">
        <v>28414</v>
      </c>
      <c r="M135" s="24" t="n">
        <v>27294</v>
      </c>
      <c r="N135" s="24" t="n">
        <v>29289</v>
      </c>
      <c r="O135" s="24"/>
      <c r="P135" s="2"/>
      <c r="Q135" s="2"/>
      <c r="R135" s="8"/>
      <c r="AC135" s="15"/>
    </row>
    <row r="136" customFormat="false" ht="12.75" hidden="false" customHeight="false" outlineLevel="0" collapsed="false">
      <c r="A136" s="3" t="s">
        <v>18</v>
      </c>
      <c r="B136" s="2" t="s">
        <v>15</v>
      </c>
      <c r="C136" s="24"/>
      <c r="D136" s="24"/>
      <c r="E136" s="24"/>
      <c r="F136" s="24" t="n">
        <v>18837</v>
      </c>
      <c r="G136" s="24" t="n">
        <v>11931</v>
      </c>
      <c r="H136" s="24" t="n">
        <v>19781</v>
      </c>
      <c r="I136" s="24" t="n">
        <v>20556</v>
      </c>
      <c r="J136" s="24" t="n">
        <v>18636</v>
      </c>
      <c r="K136" s="24" t="n">
        <v>20119</v>
      </c>
      <c r="L136" s="24" t="n">
        <v>20029</v>
      </c>
      <c r="M136" s="24" t="n">
        <v>18615</v>
      </c>
      <c r="N136" s="24" t="n">
        <v>20262</v>
      </c>
      <c r="O136" s="24"/>
      <c r="P136" s="2"/>
      <c r="Q136" s="2"/>
      <c r="R136" s="8"/>
      <c r="AC136" s="15"/>
    </row>
    <row r="137" customFormat="false" ht="12.75" hidden="false" customHeight="false" outlineLevel="0" collapsed="false">
      <c r="A137" s="3"/>
      <c r="B137" s="2" t="s">
        <v>16</v>
      </c>
      <c r="C137" s="24"/>
      <c r="D137" s="24"/>
      <c r="E137" s="24"/>
      <c r="F137" s="24" t="n">
        <v>25939.0889423077</v>
      </c>
      <c r="G137" s="24" t="n">
        <v>25651.0382519531</v>
      </c>
      <c r="H137" s="24" t="n">
        <v>27691.3557692308</v>
      </c>
      <c r="I137" s="24" t="n">
        <v>32755.0293344351</v>
      </c>
      <c r="J137" s="24" t="n">
        <v>33914.7916666667</v>
      </c>
      <c r="K137" s="24" t="n">
        <v>30875.4912280702</v>
      </c>
      <c r="L137" s="24" t="n">
        <v>27039.3032407407</v>
      </c>
      <c r="M137" s="24" t="n">
        <v>26417.2760416667</v>
      </c>
      <c r="N137" s="24" t="n">
        <v>27298.9495192308</v>
      </c>
      <c r="O137" s="24"/>
      <c r="P137" s="2"/>
      <c r="Q137" s="2"/>
      <c r="R137" s="8"/>
      <c r="AC137" s="15"/>
    </row>
    <row r="138" customFormat="false" ht="12.75" hidden="false" customHeight="false" outlineLevel="0" collapsed="false">
      <c r="A138" s="3"/>
      <c r="B138" s="2" t="s">
        <v>17</v>
      </c>
      <c r="C138" s="24"/>
      <c r="D138" s="24"/>
      <c r="E138" s="24"/>
      <c r="F138" s="24" t="n">
        <v>31116</v>
      </c>
      <c r="G138" s="24" t="n">
        <v>28578</v>
      </c>
      <c r="H138" s="24" t="n">
        <v>33585</v>
      </c>
      <c r="I138" s="24" t="n">
        <v>43120</v>
      </c>
      <c r="J138" s="24" t="n">
        <v>44661</v>
      </c>
      <c r="K138" s="24" t="n">
        <v>44243</v>
      </c>
      <c r="L138" s="24" t="n">
        <v>34040</v>
      </c>
      <c r="M138" s="24" t="n">
        <v>30614</v>
      </c>
      <c r="N138" s="24" t="n">
        <v>33185</v>
      </c>
      <c r="O138" s="24"/>
      <c r="P138" s="2"/>
      <c r="Q138" s="2"/>
      <c r="R138" s="8"/>
      <c r="T138" s="24"/>
      <c r="U138" s="24"/>
      <c r="V138" s="24"/>
      <c r="W138" s="24" t="n">
        <f aca="false">+F138/100</f>
        <v>311.16</v>
      </c>
      <c r="X138" s="24" t="n">
        <f aca="false">+G138/100</f>
        <v>285.78</v>
      </c>
      <c r="Y138" s="24" t="n">
        <f aca="false">+H138/100</f>
        <v>335.85</v>
      </c>
      <c r="Z138" s="24" t="n">
        <f aca="false">+I138/100</f>
        <v>431.2</v>
      </c>
      <c r="AA138" s="24" t="n">
        <f aca="false">+J138/100</f>
        <v>446.61</v>
      </c>
      <c r="AB138" s="24" t="n">
        <f aca="false">+K138/100</f>
        <v>442.43</v>
      </c>
      <c r="AC138" s="24" t="n">
        <f aca="false">+L138/100</f>
        <v>340.4</v>
      </c>
      <c r="AD138" s="24" t="n">
        <f aca="false">+M138/100</f>
        <v>306.14</v>
      </c>
      <c r="AE138" s="24" t="n">
        <f aca="false">+N138/100</f>
        <v>331.85</v>
      </c>
    </row>
    <row r="139" customFormat="false" ht="12.75" hidden="false" customHeight="false" outlineLevel="0" collapsed="false">
      <c r="A139" s="3"/>
      <c r="B139" s="2" t="s">
        <v>66</v>
      </c>
      <c r="C139" s="24"/>
      <c r="D139" s="24"/>
      <c r="E139" s="24"/>
      <c r="F139" s="24" t="n">
        <f aca="false">+F138/100</f>
        <v>311.16</v>
      </c>
      <c r="G139" s="24" t="n">
        <f aca="false">+G138/100</f>
        <v>285.78</v>
      </c>
      <c r="H139" s="24" t="n">
        <f aca="false">+H138/100</f>
        <v>335.85</v>
      </c>
      <c r="I139" s="24" t="n">
        <f aca="false">+I138/100</f>
        <v>431.2</v>
      </c>
      <c r="J139" s="24" t="n">
        <f aca="false">+J138/100</f>
        <v>446.61</v>
      </c>
      <c r="K139" s="24" t="n">
        <f aca="false">+K138/100</f>
        <v>442.43</v>
      </c>
      <c r="L139" s="24" t="n">
        <f aca="false">+L138/100</f>
        <v>340.4</v>
      </c>
      <c r="M139" s="24" t="n">
        <f aca="false">+M138/100</f>
        <v>306.14</v>
      </c>
      <c r="N139" s="24" t="n">
        <f aca="false">+N138/100</f>
        <v>331.85</v>
      </c>
      <c r="O139" s="24"/>
      <c r="P139" s="2"/>
      <c r="Q139" s="2"/>
      <c r="R139" s="8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</row>
    <row r="140" customFormat="false" ht="12.75" hidden="false" customHeight="false" outlineLevel="0" collapsed="false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8"/>
      <c r="AC140" s="15"/>
    </row>
    <row r="141" customFormat="false" ht="12.75" hidden="false" customHeight="false" outlineLevel="0" collapsed="false">
      <c r="A141" s="3" t="s">
        <v>19</v>
      </c>
      <c r="B141" s="2" t="s">
        <v>20</v>
      </c>
      <c r="C141" s="4" t="n">
        <v>101</v>
      </c>
      <c r="D141" s="4" t="n">
        <v>90</v>
      </c>
      <c r="E141" s="4" t="n">
        <v>77</v>
      </c>
      <c r="F141" s="4" t="n">
        <v>61</v>
      </c>
      <c r="G141" s="4" t="n">
        <v>45</v>
      </c>
      <c r="H141" s="4" t="n">
        <v>40</v>
      </c>
      <c r="I141" s="4" t="n">
        <v>105</v>
      </c>
      <c r="J141" s="4" t="n">
        <v>99</v>
      </c>
      <c r="K141" s="4" t="n">
        <v>106</v>
      </c>
      <c r="L141" s="4" t="n">
        <v>31</v>
      </c>
      <c r="M141" s="4" t="n">
        <v>91</v>
      </c>
      <c r="N141" s="4" t="n">
        <v>34</v>
      </c>
      <c r="O141" s="2"/>
      <c r="P141" s="2" t="s">
        <v>21</v>
      </c>
      <c r="Q141" s="2"/>
      <c r="R141" s="8"/>
      <c r="AC141" s="15"/>
    </row>
    <row r="142" customFormat="false" ht="12.75" hidden="false" customHeight="false" outlineLevel="0" collapsed="false">
      <c r="A142" s="3"/>
      <c r="B142" s="2" t="s">
        <v>22</v>
      </c>
      <c r="C142" s="4" t="n">
        <v>102</v>
      </c>
      <c r="D142" s="4" t="n">
        <v>45</v>
      </c>
      <c r="E142" s="4" t="n">
        <v>65</v>
      </c>
      <c r="F142" s="4" t="n">
        <v>16</v>
      </c>
      <c r="G142" s="4" t="n">
        <v>5</v>
      </c>
      <c r="H142" s="4" t="n">
        <v>8</v>
      </c>
      <c r="I142" s="4" t="n">
        <v>76</v>
      </c>
      <c r="J142" s="4" t="n">
        <v>105</v>
      </c>
      <c r="K142" s="4" t="n">
        <v>71</v>
      </c>
      <c r="L142" s="4" t="n">
        <v>23</v>
      </c>
      <c r="M142" s="4" t="n">
        <v>48</v>
      </c>
      <c r="N142" s="4" t="n">
        <v>39</v>
      </c>
      <c r="O142" s="2"/>
      <c r="P142" s="2"/>
      <c r="Q142" s="2"/>
      <c r="R142" s="8"/>
      <c r="AC142" s="15"/>
    </row>
    <row r="143" customFormat="false" ht="12.75" hidden="false" customHeight="false" outlineLevel="0" collapsed="false">
      <c r="A143" s="3"/>
      <c r="B143" s="2" t="s">
        <v>23</v>
      </c>
      <c r="C143" s="4" t="n">
        <v>96</v>
      </c>
      <c r="D143" s="4" t="n">
        <v>57</v>
      </c>
      <c r="E143" s="4" t="n">
        <v>51</v>
      </c>
      <c r="F143" s="4" t="n">
        <v>16</v>
      </c>
      <c r="G143" s="4" t="n">
        <v>68</v>
      </c>
      <c r="H143" s="4" t="n">
        <v>26</v>
      </c>
      <c r="I143" s="4" t="n">
        <v>103</v>
      </c>
      <c r="J143" s="4" t="n">
        <v>96</v>
      </c>
      <c r="K143" s="4" t="n">
        <v>107</v>
      </c>
      <c r="L143" s="4" t="n">
        <v>59</v>
      </c>
      <c r="M143" s="4" t="n">
        <v>89</v>
      </c>
      <c r="N143" s="4" t="n">
        <v>71</v>
      </c>
      <c r="O143" s="2"/>
      <c r="P143" s="2"/>
      <c r="Q143" s="2"/>
      <c r="R143" s="8"/>
    </row>
    <row r="144" customFormat="false" ht="12.75" hidden="false" customHeight="false" outlineLevel="0" collapsed="false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8"/>
    </row>
    <row r="145" customFormat="false" ht="12.75" hidden="false" customHeight="false" outlineLevel="0" collapsed="false">
      <c r="A145" s="3" t="s">
        <v>24</v>
      </c>
      <c r="B145" s="2" t="s">
        <v>25</v>
      </c>
      <c r="C145" s="13" t="n">
        <v>109</v>
      </c>
      <c r="D145" s="13" t="n">
        <v>133</v>
      </c>
      <c r="E145" s="13" t="n">
        <v>109</v>
      </c>
      <c r="F145" s="13" t="n">
        <v>70</v>
      </c>
      <c r="G145" s="13" t="n">
        <v>134</v>
      </c>
      <c r="H145" s="13" t="n">
        <v>144</v>
      </c>
      <c r="I145" s="13" t="n">
        <v>118</v>
      </c>
      <c r="J145" s="13" t="n">
        <v>107</v>
      </c>
      <c r="K145" s="13" t="n">
        <v>78</v>
      </c>
      <c r="L145" s="13" t="n">
        <v>67</v>
      </c>
      <c r="M145" s="13" t="n">
        <v>78</v>
      </c>
      <c r="N145" s="13" t="n">
        <v>98</v>
      </c>
      <c r="O145" s="2"/>
      <c r="P145" s="2"/>
      <c r="Q145" s="2"/>
      <c r="R145" s="8"/>
    </row>
    <row r="146" customFormat="false" ht="12.75" hidden="false" customHeight="false" outlineLevel="0" collapsed="false">
      <c r="A146" s="3"/>
      <c r="B146" s="2" t="s">
        <v>26</v>
      </c>
      <c r="C146" s="13" t="n">
        <v>155</v>
      </c>
      <c r="D146" s="13" t="n">
        <v>188</v>
      </c>
      <c r="E146" s="13" t="n">
        <v>173</v>
      </c>
      <c r="F146" s="13" t="n">
        <v>155</v>
      </c>
      <c r="G146" s="13" t="n">
        <v>320</v>
      </c>
      <c r="H146" s="13" t="n">
        <v>292</v>
      </c>
      <c r="I146" s="13" t="n">
        <v>197</v>
      </c>
      <c r="J146" s="13" t="n">
        <v>142</v>
      </c>
      <c r="K146" s="13" t="n">
        <v>108</v>
      </c>
      <c r="L146" s="13" t="n">
        <v>97</v>
      </c>
      <c r="M146" s="13" t="n">
        <v>107</v>
      </c>
      <c r="N146" s="13" t="n">
        <v>143</v>
      </c>
      <c r="O146" s="2"/>
      <c r="P146" s="2"/>
      <c r="Q146" s="2"/>
      <c r="R146" s="8"/>
    </row>
    <row r="147" customFormat="false" ht="12.75" hidden="false" customHeight="false" outlineLevel="0" collapsed="false">
      <c r="A147" s="3"/>
      <c r="B147" s="2" t="s">
        <v>67</v>
      </c>
      <c r="C147" s="13" t="n">
        <v>180</v>
      </c>
      <c r="D147" s="13" t="n">
        <v>144</v>
      </c>
      <c r="E147" s="13" t="n">
        <v>166</v>
      </c>
      <c r="F147" s="13" t="n">
        <v>231</v>
      </c>
      <c r="G147" s="13" t="n">
        <v>264</v>
      </c>
      <c r="H147" s="13" t="n">
        <v>255</v>
      </c>
      <c r="I147" s="13" t="n">
        <v>197</v>
      </c>
      <c r="J147" s="13" t="n">
        <v>161</v>
      </c>
      <c r="K147" s="13" t="n">
        <v>98</v>
      </c>
      <c r="L147" s="13" t="n">
        <v>102</v>
      </c>
      <c r="M147" s="13" t="n">
        <v>107</v>
      </c>
      <c r="N147" s="13" t="n">
        <v>131</v>
      </c>
      <c r="O147" s="2"/>
      <c r="P147" s="2"/>
      <c r="Q147" s="2"/>
      <c r="R147" s="8"/>
    </row>
    <row r="148" customFormat="false" ht="12.75" hidden="false" customHeight="false" outlineLevel="0" collapsed="false">
      <c r="A148" s="3"/>
      <c r="B148" s="2" t="s">
        <v>27</v>
      </c>
      <c r="C148" s="10" t="n">
        <v>0.81</v>
      </c>
      <c r="D148" s="10" t="n">
        <v>0.9</v>
      </c>
      <c r="E148" s="10" t="n">
        <v>0.86</v>
      </c>
      <c r="F148" s="10" t="n">
        <v>0.86</v>
      </c>
      <c r="G148" s="10" t="n">
        <v>0.86</v>
      </c>
      <c r="H148" s="10" t="n">
        <v>0.95</v>
      </c>
      <c r="I148" s="10" t="n">
        <v>1</v>
      </c>
      <c r="J148" s="10"/>
      <c r="K148" s="10"/>
      <c r="L148" s="10"/>
      <c r="M148" s="10"/>
      <c r="N148" s="10"/>
      <c r="O148" s="2"/>
      <c r="P148" s="2"/>
      <c r="Q148" s="2"/>
      <c r="R148" s="8"/>
    </row>
    <row r="149" customFormat="false" ht="12.75" hidden="false" customHeight="false" outlineLevel="0" collapsed="false">
      <c r="A149" s="3"/>
      <c r="B149" s="2" t="s">
        <v>61</v>
      </c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8"/>
    </row>
    <row r="150" customFormat="false" ht="12.75" hidden="false" customHeight="false" outlineLevel="0" collapsed="false">
      <c r="A150" s="3"/>
      <c r="B150" s="2" t="s">
        <v>62</v>
      </c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8"/>
    </row>
    <row r="151" customFormat="false" ht="12.75" hidden="false" customHeight="false" outlineLevel="0" collapsed="false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8"/>
    </row>
    <row r="152" customFormat="false" ht="12.75" hidden="false" customHeight="false" outlineLevel="0" collapsed="false">
      <c r="A152" s="3" t="s">
        <v>40</v>
      </c>
      <c r="B152" s="2" t="s">
        <v>41</v>
      </c>
      <c r="C152" s="2" t="n">
        <v>1.66</v>
      </c>
      <c r="D152" s="2" t="n">
        <v>1.75</v>
      </c>
      <c r="E152" s="2" t="n">
        <v>1.9</v>
      </c>
      <c r="F152" s="2" t="n">
        <v>2.08</v>
      </c>
      <c r="G152" s="2" t="n">
        <v>1.68</v>
      </c>
      <c r="H152" s="2" t="n">
        <v>1.51</v>
      </c>
      <c r="I152" s="2" t="n">
        <v>1.74</v>
      </c>
      <c r="J152" s="2" t="n">
        <v>1.73</v>
      </c>
      <c r="K152" s="2" t="n">
        <v>1.66</v>
      </c>
      <c r="L152" s="2" t="n">
        <v>1.78</v>
      </c>
      <c r="M152" s="2" t="n">
        <v>1.98</v>
      </c>
      <c r="N152" s="2" t="n">
        <v>2.11</v>
      </c>
      <c r="O152" s="2"/>
      <c r="P152" s="2"/>
      <c r="Q152" s="2"/>
      <c r="R152" s="8"/>
    </row>
    <row r="153" customFormat="false" ht="12.75" hidden="false" customHeight="false" outlineLevel="0" collapsed="false">
      <c r="A153" s="3"/>
      <c r="B153" s="2" t="s">
        <v>42</v>
      </c>
      <c r="C153" s="2"/>
      <c r="D153" s="2"/>
      <c r="E153" s="2"/>
      <c r="F153" s="2"/>
      <c r="G153" s="2" t="n">
        <v>2.28</v>
      </c>
      <c r="H153" s="2" t="n">
        <v>2.1</v>
      </c>
      <c r="I153" s="2" t="n">
        <v>2.46</v>
      </c>
      <c r="J153" s="2" t="n">
        <v>2.42</v>
      </c>
      <c r="K153" s="2" t="n">
        <v>2.31</v>
      </c>
      <c r="L153" s="2" t="n">
        <v>2.42</v>
      </c>
      <c r="M153" s="2" t="n">
        <v>2.62</v>
      </c>
      <c r="N153" s="2" t="n">
        <v>2.62</v>
      </c>
      <c r="O153" s="2"/>
      <c r="P153" s="2"/>
      <c r="Q153" s="2"/>
      <c r="R153" s="8"/>
    </row>
    <row r="154" customFormat="false" ht="12.75" hidden="false" customHeight="false" outlineLevel="0" collapsed="false">
      <c r="A154" s="3"/>
      <c r="B154" s="2" t="s">
        <v>44</v>
      </c>
      <c r="C154" s="2"/>
      <c r="D154" s="2"/>
      <c r="E154" s="2"/>
      <c r="F154" s="2" t="n">
        <v>2.51</v>
      </c>
      <c r="G154" s="2" t="n">
        <v>2.2</v>
      </c>
      <c r="H154" s="2" t="n">
        <v>2.03</v>
      </c>
      <c r="I154" s="2" t="n">
        <v>2.36</v>
      </c>
      <c r="J154" s="2" t="n">
        <v>2.24</v>
      </c>
      <c r="K154" s="2" t="n">
        <v>2.14</v>
      </c>
      <c r="L154" s="2" t="n">
        <v>2.24</v>
      </c>
      <c r="M154" s="2" t="n">
        <v>2.39</v>
      </c>
      <c r="N154" s="2" t="n">
        <v>2.12</v>
      </c>
      <c r="O154" s="2"/>
      <c r="P154" s="2"/>
      <c r="Q154" s="2"/>
      <c r="R154" s="8"/>
    </row>
    <row r="155" customFormat="false" ht="12.75" hidden="false" customHeight="false" outlineLevel="0" collapsed="false">
      <c r="A155" s="3"/>
      <c r="B155" s="2" t="s">
        <v>45</v>
      </c>
      <c r="C155" s="0" t="n">
        <f aca="false">+C153*$U$25</f>
        <v>0</v>
      </c>
      <c r="D155" s="0" t="n">
        <f aca="false">+D153*$U$25</f>
        <v>0</v>
      </c>
      <c r="E155" s="0" t="n">
        <f aca="false">+E153*$U$25</f>
        <v>0</v>
      </c>
      <c r="F155" s="0" t="n">
        <f aca="false">+F153*$U$25</f>
        <v>0</v>
      </c>
      <c r="G155" s="0" t="n">
        <f aca="false">+G153*$U$25</f>
        <v>22.8</v>
      </c>
      <c r="H155" s="0" t="n">
        <f aca="false">+H153*$U$25</f>
        <v>21</v>
      </c>
      <c r="I155" s="0" t="n">
        <f aca="false">+I153*$U$25</f>
        <v>24.6</v>
      </c>
      <c r="J155" s="0" t="n">
        <f aca="false">+J153*$U$25</f>
        <v>24.2</v>
      </c>
      <c r="K155" s="0" t="n">
        <f aca="false">+K153*$U$25</f>
        <v>23.1</v>
      </c>
      <c r="L155" s="0" t="n">
        <f aca="false">+L153*$U$25</f>
        <v>24.2</v>
      </c>
      <c r="M155" s="0" t="n">
        <f aca="false">+M153*$U$25</f>
        <v>26.2</v>
      </c>
      <c r="N155" s="0" t="n">
        <f aca="false">+N153*$U$25</f>
        <v>26.2</v>
      </c>
      <c r="O155" s="2"/>
      <c r="P155" s="2"/>
      <c r="Q155" s="2"/>
      <c r="R155" s="8"/>
    </row>
    <row r="156" customFormat="false" ht="12.75" hidden="false" customHeight="false" outlineLevel="0" collapsed="false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8"/>
    </row>
    <row r="157" customFormat="false" ht="12.75" hidden="false" customHeight="false" outlineLevel="0" collapsed="false">
      <c r="A157" s="3" t="s">
        <v>46</v>
      </c>
      <c r="B157" s="11" t="n">
        <v>1998</v>
      </c>
      <c r="C157" s="4" t="s">
        <v>2</v>
      </c>
      <c r="D157" s="4" t="s">
        <v>3</v>
      </c>
      <c r="E157" s="4" t="s">
        <v>4</v>
      </c>
      <c r="F157" s="4" t="s">
        <v>5</v>
      </c>
      <c r="G157" s="4" t="s">
        <v>6</v>
      </c>
      <c r="H157" s="4" t="s">
        <v>7</v>
      </c>
      <c r="I157" s="4" t="s">
        <v>8</v>
      </c>
      <c r="J157" s="4" t="s">
        <v>9</v>
      </c>
      <c r="K157" s="4" t="s">
        <v>10</v>
      </c>
      <c r="L157" s="4" t="s">
        <v>11</v>
      </c>
      <c r="M157" s="4" t="s">
        <v>12</v>
      </c>
      <c r="N157" s="4" t="s">
        <v>13</v>
      </c>
      <c r="O157" s="4" t="s">
        <v>48</v>
      </c>
      <c r="P157" s="4" t="s">
        <v>49</v>
      </c>
      <c r="Q157" s="4" t="s">
        <v>50</v>
      </c>
      <c r="R157" s="12" t="s">
        <v>51</v>
      </c>
    </row>
    <row r="158" customFormat="false" ht="12.75" hidden="false" customHeight="false" outlineLevel="0" collapsed="false">
      <c r="A158" s="3" t="s">
        <v>52</v>
      </c>
      <c r="B158" s="2" t="s">
        <v>53</v>
      </c>
      <c r="C158" s="2" t="n">
        <v>19.39</v>
      </c>
      <c r="D158" s="2" t="n">
        <v>14.34</v>
      </c>
      <c r="E158" s="2" t="n">
        <v>18.74</v>
      </c>
      <c r="F158" s="2" t="n">
        <v>24.23</v>
      </c>
      <c r="G158" s="2" t="n">
        <v>14.8</v>
      </c>
      <c r="H158" s="2" t="n">
        <v>13.79</v>
      </c>
      <c r="I158" s="2" t="n">
        <v>26.32</v>
      </c>
      <c r="J158" s="2" t="n">
        <v>51.04</v>
      </c>
      <c r="K158" s="2" t="n">
        <v>39.87</v>
      </c>
      <c r="L158" s="2" t="n">
        <v>30.48</v>
      </c>
      <c r="M158" s="2" t="n">
        <v>28.52</v>
      </c>
      <c r="N158" s="2" t="n">
        <v>31.19</v>
      </c>
      <c r="O158" s="25" t="n">
        <f aca="false">AVERAGE(C158:E158)</f>
        <v>17.49</v>
      </c>
      <c r="P158" s="25" t="n">
        <f aca="false">AVERAGE(F158:H158)</f>
        <v>17.6066666666667</v>
      </c>
      <c r="Q158" s="25" t="n">
        <f aca="false">AVERAGE(I158:K158)</f>
        <v>39.0766666666667</v>
      </c>
      <c r="R158" s="26" t="n">
        <f aca="false">AVERAGE(L158:N158)</f>
        <v>30.0633333333333</v>
      </c>
    </row>
    <row r="159" customFormat="false" ht="12.75" hidden="false" customHeight="false" outlineLevel="0" collapsed="false">
      <c r="A159" s="3"/>
      <c r="B159" s="2" t="s">
        <v>54</v>
      </c>
      <c r="C159" s="2" t="n">
        <v>20.21</v>
      </c>
      <c r="D159" s="2" t="n">
        <v>16.69</v>
      </c>
      <c r="E159" s="2" t="n">
        <v>20.25</v>
      </c>
      <c r="F159" s="2" t="n">
        <v>25.24</v>
      </c>
      <c r="G159" s="2" t="n">
        <v>15.8</v>
      </c>
      <c r="H159" s="2" t="n">
        <v>15.79</v>
      </c>
      <c r="I159" s="2" t="n">
        <v>31.42</v>
      </c>
      <c r="J159" s="2" t="n">
        <v>51.03</v>
      </c>
      <c r="K159" s="2" t="n">
        <v>40.75</v>
      </c>
      <c r="L159" s="2" t="n">
        <v>31.34</v>
      </c>
      <c r="M159" s="2" t="n">
        <v>29.72</v>
      </c>
      <c r="N159" s="2" t="n">
        <v>30.3</v>
      </c>
      <c r="O159" s="25" t="n">
        <f aca="false">AVERAGE(C159:E159)</f>
        <v>19.05</v>
      </c>
      <c r="P159" s="25" t="n">
        <f aca="false">AVERAGE(F159:H159)</f>
        <v>18.9433333333333</v>
      </c>
      <c r="Q159" s="25" t="n">
        <f aca="false">AVERAGE(I159:K159)</f>
        <v>41.0666666666667</v>
      </c>
      <c r="R159" s="26" t="n">
        <f aca="false">AVERAGE(L159:N159)</f>
        <v>30.4533333333333</v>
      </c>
    </row>
    <row r="160" customFormat="false" ht="12.75" hidden="false" customHeight="false" outlineLevel="0" collapsed="false">
      <c r="A160" s="3"/>
      <c r="B160" s="2" t="s">
        <v>65</v>
      </c>
      <c r="C160" s="2"/>
      <c r="D160" s="2"/>
      <c r="E160" s="2"/>
      <c r="F160" s="2" t="n">
        <v>26.16</v>
      </c>
      <c r="G160" s="2" t="n">
        <v>14.63</v>
      </c>
      <c r="H160" s="2" t="n">
        <v>15.52</v>
      </c>
      <c r="I160" s="2" t="n">
        <v>33.89</v>
      </c>
      <c r="J160" s="2" t="n">
        <v>48.51</v>
      </c>
      <c r="K160" s="2" t="n">
        <v>39.8</v>
      </c>
      <c r="L160" s="2" t="n">
        <v>30.02</v>
      </c>
      <c r="M160" s="2" t="n">
        <v>29</v>
      </c>
      <c r="N160" s="2" t="n">
        <v>31.9</v>
      </c>
      <c r="O160" s="25" t="e">
        <f aca="false">AVERAGE(C160:E160)</f>
        <v>#DIV/0!</v>
      </c>
      <c r="P160" s="25" t="n">
        <f aca="false">AVERAGE(F160:H160)</f>
        <v>18.77</v>
      </c>
      <c r="Q160" s="25" t="n">
        <f aca="false">AVERAGE(I160:K160)</f>
        <v>40.7333333333333</v>
      </c>
      <c r="R160" s="26" t="n">
        <f aca="false">AVERAGE(L160:N160)</f>
        <v>30.3066666666667</v>
      </c>
    </row>
    <row r="161" customFormat="false" ht="12.75" hidden="false" customHeight="false" outlineLevel="0" collapsed="false">
      <c r="A161" s="3"/>
      <c r="B161" s="2" t="s">
        <v>55</v>
      </c>
      <c r="C161" s="2"/>
      <c r="D161" s="2"/>
      <c r="E161" s="2"/>
      <c r="F161" s="2" t="n">
        <v>26.17</v>
      </c>
      <c r="G161" s="2" t="n">
        <v>17.36</v>
      </c>
      <c r="H161" s="2" t="n">
        <v>16.86</v>
      </c>
      <c r="I161" s="2" t="n">
        <v>41.13</v>
      </c>
      <c r="J161" s="2" t="n">
        <v>48.79</v>
      </c>
      <c r="K161" s="2" t="n">
        <v>40.62</v>
      </c>
      <c r="L161" s="2" t="n">
        <v>30.26</v>
      </c>
      <c r="M161" s="2" t="n">
        <v>29.95</v>
      </c>
      <c r="N161" s="2" t="n">
        <v>32.41</v>
      </c>
      <c r="O161" s="25" t="e">
        <f aca="false">AVERAGE(C161:E161)</f>
        <v>#DIV/0!</v>
      </c>
      <c r="P161" s="25" t="n">
        <f aca="false">AVERAGE(F161:H161)</f>
        <v>20.13</v>
      </c>
      <c r="Q161" s="25" t="n">
        <f aca="false">AVERAGE(I161:K161)</f>
        <v>43.5133333333333</v>
      </c>
      <c r="R161" s="26" t="n">
        <f aca="false">AVERAGE(L161:N161)</f>
        <v>30.8733333333333</v>
      </c>
    </row>
    <row r="162" customFormat="false" ht="12.75" hidden="false" customHeight="false" outlineLevel="0" collapsed="false">
      <c r="A162" s="3"/>
      <c r="B162" s="2" t="s">
        <v>56</v>
      </c>
      <c r="C162" s="2"/>
      <c r="D162" s="2"/>
      <c r="E162" s="2"/>
      <c r="F162" s="2" t="n">
        <v>26.17</v>
      </c>
      <c r="G162" s="2" t="n">
        <v>17.36</v>
      </c>
      <c r="H162" s="2" t="n">
        <v>17.07</v>
      </c>
      <c r="I162" s="2" t="n">
        <v>42.45</v>
      </c>
      <c r="J162" s="2" t="n">
        <v>51.86</v>
      </c>
      <c r="K162" s="2" t="n">
        <v>41.56</v>
      </c>
      <c r="L162" s="2" t="n">
        <v>29.22</v>
      </c>
      <c r="M162" s="2" t="n">
        <v>29.55</v>
      </c>
      <c r="N162" s="2" t="n">
        <v>31.64</v>
      </c>
      <c r="O162" s="25" t="e">
        <f aca="false">AVERAGE(C162:E162)</f>
        <v>#DIV/0!</v>
      </c>
      <c r="P162" s="25" t="n">
        <f aca="false">AVERAGE(F162:H162)</f>
        <v>20.2</v>
      </c>
      <c r="Q162" s="25" t="n">
        <f aca="false">AVERAGE(I162:K162)</f>
        <v>45.29</v>
      </c>
      <c r="R162" s="26" t="n">
        <f aca="false">AVERAGE(L162:N162)</f>
        <v>30.1366666666667</v>
      </c>
    </row>
    <row r="163" customFormat="false" ht="12.75" hidden="false" customHeight="false" outlineLevel="0" collapsed="false">
      <c r="A163" s="16"/>
      <c r="B163" s="17" t="s">
        <v>57</v>
      </c>
      <c r="C163" s="17" t="n">
        <v>22.17</v>
      </c>
      <c r="D163" s="17" t="n">
        <v>20.49</v>
      </c>
      <c r="E163" s="17" t="n">
        <v>21.85</v>
      </c>
      <c r="F163" s="17" t="n">
        <v>25.52</v>
      </c>
      <c r="G163" s="17" t="n">
        <v>20.91</v>
      </c>
      <c r="H163" s="17" t="n">
        <v>20.69</v>
      </c>
      <c r="I163" s="17" t="n">
        <v>42.33</v>
      </c>
      <c r="J163" s="17" t="n">
        <v>51.1</v>
      </c>
      <c r="K163" s="17" t="n">
        <v>41.89</v>
      </c>
      <c r="L163" s="17" t="n">
        <v>27.11</v>
      </c>
      <c r="M163" s="17" t="n">
        <v>27.78</v>
      </c>
      <c r="N163" s="17" t="n">
        <v>27.47</v>
      </c>
      <c r="O163" s="27" t="n">
        <f aca="false">AVERAGE(C163:E163)</f>
        <v>21.5033333333333</v>
      </c>
      <c r="P163" s="27" t="n">
        <f aca="false">AVERAGE(F163:H163)</f>
        <v>22.3733333333333</v>
      </c>
      <c r="Q163" s="27" t="n">
        <f aca="false">AVERAGE(I163:K163)</f>
        <v>45.1066666666667</v>
      </c>
      <c r="R163" s="28" t="n">
        <f aca="false">AVERAGE(L163:N163)</f>
        <v>27.4533333333333</v>
      </c>
    </row>
    <row r="165" customFormat="false" ht="12.75" hidden="false" customHeight="false" outlineLevel="0" collapsed="false">
      <c r="C165" s="4" t="s">
        <v>2</v>
      </c>
      <c r="D165" s="4" t="s">
        <v>3</v>
      </c>
      <c r="E165" s="4" t="s">
        <v>4</v>
      </c>
      <c r="F165" s="4" t="s">
        <v>5</v>
      </c>
      <c r="G165" s="4" t="s">
        <v>6</v>
      </c>
      <c r="H165" s="4" t="s">
        <v>7</v>
      </c>
      <c r="I165" s="4" t="s">
        <v>8</v>
      </c>
      <c r="J165" s="4" t="s">
        <v>9</v>
      </c>
      <c r="K165" s="4" t="s">
        <v>10</v>
      </c>
      <c r="L165" s="4" t="s">
        <v>11</v>
      </c>
      <c r="M165" s="4" t="s">
        <v>12</v>
      </c>
      <c r="N165" s="4" t="s">
        <v>13</v>
      </c>
    </row>
    <row r="166" customFormat="false" ht="12.75" hidden="false" customHeight="false" outlineLevel="0" collapsed="false">
      <c r="B166" s="0" t="s">
        <v>68</v>
      </c>
      <c r="C166" s="0" t="n">
        <v>170</v>
      </c>
      <c r="D166" s="0" t="n">
        <v>144</v>
      </c>
      <c r="E166" s="0" t="n">
        <v>163</v>
      </c>
      <c r="F166" s="0" t="n">
        <v>230</v>
      </c>
      <c r="G166" s="0" t="n">
        <v>282</v>
      </c>
      <c r="H166" s="0" t="n">
        <v>280</v>
      </c>
      <c r="I166" s="0" t="n">
        <v>194</v>
      </c>
      <c r="J166" s="0" t="n">
        <v>160</v>
      </c>
      <c r="K166" s="0" t="n">
        <v>102</v>
      </c>
      <c r="L166" s="0" t="n">
        <v>107</v>
      </c>
      <c r="M166" s="0" t="n">
        <v>110</v>
      </c>
      <c r="N166" s="0" t="n">
        <v>137</v>
      </c>
    </row>
    <row r="169" customFormat="false" ht="12.75" hidden="false" customHeight="false" outlineLevel="0" collapsed="false">
      <c r="B169" s="0" t="s">
        <v>69</v>
      </c>
      <c r="C169" s="29"/>
      <c r="D169" s="30"/>
      <c r="E169" s="29" t="s">
        <v>70</v>
      </c>
      <c r="F169" s="30"/>
      <c r="G169" s="29" t="s">
        <v>71</v>
      </c>
      <c r="H169" s="30"/>
      <c r="I169" s="5" t="s">
        <v>3</v>
      </c>
      <c r="J169" s="7"/>
      <c r="K169" s="29" t="s">
        <v>72</v>
      </c>
      <c r="L169" s="30"/>
      <c r="M169" s="29" t="s">
        <v>49</v>
      </c>
      <c r="N169" s="30"/>
      <c r="O169" s="29" t="s">
        <v>38</v>
      </c>
      <c r="P169" s="30"/>
      <c r="Q169" s="5" t="s">
        <v>50</v>
      </c>
      <c r="R169" s="7"/>
      <c r="S169" s="5" t="s">
        <v>10</v>
      </c>
      <c r="T169" s="7"/>
      <c r="U169" s="5"/>
      <c r="V169" s="7"/>
    </row>
    <row r="170" customFormat="false" ht="12.75" hidden="false" customHeight="false" outlineLevel="0" collapsed="false">
      <c r="C170" s="31"/>
      <c r="D170" s="12"/>
      <c r="E170" s="31" t="s">
        <v>73</v>
      </c>
      <c r="F170" s="12" t="s">
        <v>74</v>
      </c>
      <c r="G170" s="31" t="s">
        <v>73</v>
      </c>
      <c r="H170" s="12" t="s">
        <v>74</v>
      </c>
      <c r="I170" s="31" t="s">
        <v>73</v>
      </c>
      <c r="J170" s="12" t="s">
        <v>74</v>
      </c>
      <c r="K170" s="31" t="s">
        <v>73</v>
      </c>
      <c r="L170" s="12" t="s">
        <v>74</v>
      </c>
      <c r="M170" s="31" t="s">
        <v>73</v>
      </c>
      <c r="N170" s="12" t="s">
        <v>74</v>
      </c>
      <c r="O170" s="31" t="s">
        <v>73</v>
      </c>
      <c r="P170" s="12" t="s">
        <v>74</v>
      </c>
      <c r="Q170" s="31" t="s">
        <v>73</v>
      </c>
      <c r="R170" s="12" t="s">
        <v>74</v>
      </c>
      <c r="S170" s="31" t="s">
        <v>73</v>
      </c>
      <c r="T170" s="12" t="s">
        <v>74</v>
      </c>
      <c r="U170" s="31"/>
      <c r="V170" s="12"/>
    </row>
    <row r="171" customFormat="false" ht="12.75" hidden="false" customHeight="false" outlineLevel="0" collapsed="false">
      <c r="B171" s="0" t="s">
        <v>53</v>
      </c>
      <c r="C171" s="3"/>
      <c r="D171" s="8"/>
      <c r="E171" s="3" t="n">
        <v>45</v>
      </c>
      <c r="F171" s="8" t="n">
        <v>50</v>
      </c>
      <c r="G171" s="3" t="n">
        <v>100</v>
      </c>
      <c r="H171" s="8"/>
      <c r="I171" s="3" t="n">
        <v>-50</v>
      </c>
      <c r="J171" s="8"/>
      <c r="K171" s="3"/>
      <c r="L171" s="8"/>
      <c r="M171" s="3"/>
      <c r="N171" s="8"/>
      <c r="O171" s="3" t="n">
        <v>-25</v>
      </c>
      <c r="P171" s="8"/>
      <c r="Q171" s="3"/>
      <c r="R171" s="8"/>
      <c r="S171" s="3"/>
      <c r="T171" s="8"/>
      <c r="U171" s="3"/>
      <c r="V171" s="8"/>
    </row>
    <row r="172" customFormat="false" ht="12.75" hidden="false" customHeight="false" outlineLevel="0" collapsed="false">
      <c r="B172" s="0" t="s">
        <v>54</v>
      </c>
      <c r="C172" s="3"/>
      <c r="D172" s="8"/>
      <c r="E172" s="3" t="n">
        <v>52</v>
      </c>
      <c r="F172" s="8" t="n">
        <v>-18</v>
      </c>
      <c r="G172" s="3"/>
      <c r="H172" s="8"/>
      <c r="I172" s="3"/>
      <c r="J172" s="8"/>
      <c r="K172" s="3"/>
      <c r="L172" s="8"/>
      <c r="M172" s="3"/>
      <c r="N172" s="8"/>
      <c r="O172" s="3"/>
      <c r="P172" s="8"/>
      <c r="Q172" s="3"/>
      <c r="R172" s="8"/>
      <c r="S172" s="3"/>
      <c r="T172" s="8"/>
      <c r="U172" s="3"/>
      <c r="V172" s="8"/>
    </row>
    <row r="173" customFormat="false" ht="12.75" hidden="false" customHeight="false" outlineLevel="0" collapsed="false">
      <c r="B173" s="0" t="s">
        <v>57</v>
      </c>
      <c r="C173" s="3"/>
      <c r="D173" s="8"/>
      <c r="E173" s="3"/>
      <c r="F173" s="8"/>
      <c r="G173" s="3"/>
      <c r="H173" s="8"/>
      <c r="I173" s="3"/>
      <c r="J173" s="8"/>
      <c r="K173" s="3"/>
      <c r="L173" s="8"/>
      <c r="M173" s="3" t="n">
        <v>-25</v>
      </c>
      <c r="N173" s="8"/>
      <c r="O173" s="3"/>
      <c r="P173" s="8"/>
      <c r="Q173" s="3" t="n">
        <v>-25</v>
      </c>
      <c r="R173" s="8"/>
      <c r="S173" s="3" t="n">
        <v>-25</v>
      </c>
      <c r="T173" s="8"/>
      <c r="U173" s="3"/>
      <c r="V173" s="8"/>
    </row>
    <row r="174" customFormat="false" ht="12.75" hidden="false" customHeight="false" outlineLevel="0" collapsed="false">
      <c r="B174" s="0" t="s">
        <v>75</v>
      </c>
      <c r="C174" s="3"/>
      <c r="D174" s="8"/>
      <c r="E174" s="3" t="n">
        <v>-50</v>
      </c>
      <c r="F174" s="8" t="n">
        <v>-75</v>
      </c>
      <c r="G174" s="3" t="n">
        <v>0</v>
      </c>
      <c r="H174" s="8" t="n">
        <v>0</v>
      </c>
      <c r="I174" s="3" t="n">
        <v>0</v>
      </c>
      <c r="J174" s="8" t="n">
        <v>0</v>
      </c>
      <c r="K174" s="3"/>
      <c r="L174" s="8"/>
      <c r="M174" s="3"/>
      <c r="N174" s="8"/>
      <c r="O174" s="3"/>
      <c r="P174" s="8"/>
      <c r="Q174" s="3" t="n">
        <v>-25</v>
      </c>
      <c r="R174" s="8"/>
      <c r="S174" s="3"/>
      <c r="T174" s="8"/>
      <c r="U174" s="3"/>
      <c r="V174" s="8"/>
    </row>
    <row r="175" customFormat="false" ht="12.75" hidden="false" customHeight="false" outlineLevel="0" collapsed="false">
      <c r="B175" s="0" t="s">
        <v>76</v>
      </c>
      <c r="C175" s="3"/>
      <c r="D175" s="8"/>
      <c r="E175" s="3" t="n">
        <v>25</v>
      </c>
      <c r="F175" s="8"/>
      <c r="G175" s="3"/>
      <c r="H175" s="8"/>
      <c r="I175" s="3"/>
      <c r="J175" s="8"/>
      <c r="K175" s="3" t="n">
        <v>-25</v>
      </c>
      <c r="L175" s="8"/>
      <c r="M175" s="3" t="n">
        <v>0</v>
      </c>
      <c r="N175" s="8"/>
      <c r="O175" s="3" t="n">
        <v>0</v>
      </c>
      <c r="P175" s="8"/>
      <c r="Q175" s="3" t="n">
        <v>0</v>
      </c>
      <c r="R175" s="8"/>
      <c r="S175" s="3"/>
      <c r="T175" s="8"/>
      <c r="U175" s="3"/>
      <c r="V175" s="8"/>
    </row>
    <row r="176" customFormat="false" ht="12.75" hidden="false" customHeight="false" outlineLevel="0" collapsed="false">
      <c r="B176" s="0" t="s">
        <v>77</v>
      </c>
      <c r="C176" s="3"/>
      <c r="D176" s="8"/>
      <c r="E176" s="3"/>
      <c r="F176" s="8"/>
      <c r="G176" s="3"/>
      <c r="H176" s="8"/>
      <c r="I176" s="3"/>
      <c r="J176" s="8"/>
      <c r="K176" s="3"/>
      <c r="L176" s="8"/>
      <c r="M176" s="3"/>
      <c r="N176" s="8"/>
      <c r="O176" s="3"/>
      <c r="P176" s="8"/>
      <c r="Q176" s="3"/>
      <c r="R176" s="8"/>
      <c r="S176" s="3"/>
      <c r="T176" s="8"/>
      <c r="U176" s="3"/>
      <c r="V176" s="8"/>
    </row>
    <row r="177" customFormat="false" ht="12.75" hidden="false" customHeight="false" outlineLevel="0" collapsed="false">
      <c r="C177" s="3"/>
      <c r="D177" s="8"/>
      <c r="E177" s="3"/>
      <c r="F177" s="8"/>
      <c r="G177" s="3"/>
      <c r="H177" s="8"/>
      <c r="I177" s="3"/>
      <c r="J177" s="8"/>
      <c r="K177" s="3"/>
      <c r="L177" s="8"/>
      <c r="M177" s="3"/>
      <c r="N177" s="8"/>
      <c r="O177" s="3"/>
      <c r="P177" s="8"/>
      <c r="Q177" s="3"/>
      <c r="R177" s="8"/>
      <c r="S177" s="3"/>
      <c r="T177" s="8"/>
      <c r="U177" s="3"/>
      <c r="V177" s="8"/>
    </row>
    <row r="178" customFormat="false" ht="12.75" hidden="false" customHeight="false" outlineLevel="0" collapsed="false">
      <c r="B178" s="0" t="s">
        <v>78</v>
      </c>
      <c r="C178" s="16"/>
      <c r="D178" s="32"/>
      <c r="E178" s="16" t="n">
        <f aca="false">SUM(E171:E176)</f>
        <v>72</v>
      </c>
      <c r="F178" s="32" t="n">
        <f aca="false">SUM(F171:F176)</f>
        <v>-43</v>
      </c>
      <c r="G178" s="16" t="n">
        <f aca="false">SUM(G171:G176)</f>
        <v>100</v>
      </c>
      <c r="H178" s="32" t="n">
        <f aca="false">SUM(H171:H176)</f>
        <v>0</v>
      </c>
      <c r="I178" s="16" t="n">
        <f aca="false">SUM(I171:I176)</f>
        <v>-50</v>
      </c>
      <c r="J178" s="32" t="n">
        <f aca="false">SUM(J171:J176)</f>
        <v>0</v>
      </c>
      <c r="K178" s="16" t="n">
        <f aca="false">SUM(K171:K176)</f>
        <v>-25</v>
      </c>
      <c r="L178" s="32" t="n">
        <f aca="false">SUM(L171:L176)</f>
        <v>0</v>
      </c>
      <c r="M178" s="16" t="n">
        <f aca="false">SUM(M171:M176)</f>
        <v>-25</v>
      </c>
      <c r="N178" s="32" t="n">
        <f aca="false">SUM(N171:N176)</f>
        <v>0</v>
      </c>
      <c r="O178" s="16" t="n">
        <f aca="false">SUM(O171:O176)</f>
        <v>-25</v>
      </c>
      <c r="P178" s="32" t="n">
        <f aca="false">SUM(P171:P176)</f>
        <v>0</v>
      </c>
      <c r="Q178" s="16" t="n">
        <f aca="false">SUM(Q171:Q176)</f>
        <v>-50</v>
      </c>
      <c r="R178" s="32"/>
      <c r="S178" s="16" t="n">
        <f aca="false">SUM(S171:S176)</f>
        <v>-25</v>
      </c>
      <c r="T178" s="32"/>
      <c r="U178" s="16"/>
      <c r="V178" s="32"/>
    </row>
    <row r="181" customFormat="false" ht="12.75" hidden="false" customHeight="false" outlineLevel="0" collapsed="false">
      <c r="C181" s="4"/>
      <c r="D181" s="4"/>
    </row>
    <row r="182" customFormat="false" ht="12.75" hidden="false" customHeight="false" outlineLevel="0" collapsed="false">
      <c r="C182" s="33"/>
      <c r="D182" s="4"/>
    </row>
    <row r="183" customFormat="false" ht="12.75" hidden="false" customHeight="false" outlineLevel="0" collapsed="false">
      <c r="C183" s="34"/>
      <c r="D183" s="2"/>
    </row>
    <row r="184" customFormat="false" ht="12.75" hidden="false" customHeight="false" outlineLevel="0" collapsed="false">
      <c r="C184" s="33"/>
      <c r="D184" s="2"/>
    </row>
    <row r="185" customFormat="false" ht="12.75" hidden="false" customHeight="false" outlineLevel="0" collapsed="false">
      <c r="C185" s="34"/>
      <c r="D185" s="2"/>
    </row>
    <row r="186" customFormat="false" ht="12.75" hidden="false" customHeight="false" outlineLevel="0" collapsed="false">
      <c r="C186" s="33"/>
      <c r="D186" s="2"/>
    </row>
    <row r="187" customFormat="false" ht="12.75" hidden="false" customHeight="false" outlineLevel="0" collapsed="false">
      <c r="C187" s="34"/>
      <c r="D187" s="2"/>
    </row>
    <row r="188" customFormat="false" ht="12.75" hidden="false" customHeight="false" outlineLevel="0" collapsed="false">
      <c r="C188" s="33"/>
      <c r="D188" s="2"/>
    </row>
    <row r="189" customFormat="false" ht="12.75" hidden="false" customHeight="false" outlineLevel="0" collapsed="false">
      <c r="C189" s="34"/>
      <c r="D189" s="2"/>
    </row>
    <row r="190" customFormat="false" ht="12.75" hidden="false" customHeight="false" outlineLevel="0" collapsed="false">
      <c r="C190" s="33"/>
      <c r="D190" s="2"/>
    </row>
    <row r="191" customFormat="false" ht="12.75" hidden="false" customHeight="false" outlineLevel="0" collapsed="false">
      <c r="C191" s="34"/>
    </row>
    <row r="192" customFormat="false" ht="12.75" hidden="false" customHeight="false" outlineLevel="0" collapsed="false">
      <c r="C192" s="33"/>
    </row>
    <row r="193" customFormat="false" ht="12.75" hidden="false" customHeight="false" outlineLevel="0" collapsed="false">
      <c r="C193" s="34"/>
    </row>
    <row r="194" customFormat="false" ht="12.75" hidden="false" customHeight="false" outlineLevel="0" collapsed="false">
      <c r="C194" s="33"/>
    </row>
    <row r="195" customFormat="false" ht="12.75" hidden="false" customHeight="false" outlineLevel="0" collapsed="false">
      <c r="C195" s="34"/>
    </row>
    <row r="196" customFormat="false" ht="12.75" hidden="false" customHeight="false" outlineLevel="0" collapsed="false">
      <c r="C196" s="33"/>
    </row>
    <row r="197" customFormat="false" ht="12.75" hidden="false" customHeight="false" outlineLevel="0" collapsed="false">
      <c r="C197" s="34"/>
    </row>
    <row r="198" customFormat="false" ht="12.75" hidden="false" customHeight="false" outlineLevel="0" collapsed="false">
      <c r="C198" s="33"/>
    </row>
    <row r="199" customFormat="false" ht="12.75" hidden="false" customHeight="false" outlineLevel="0" collapsed="false">
      <c r="C199" s="34"/>
    </row>
    <row r="200" customFormat="false" ht="12.75" hidden="false" customHeight="false" outlineLevel="0" collapsed="false">
      <c r="C200" s="33"/>
    </row>
    <row r="201" customFormat="false" ht="12.75" hidden="false" customHeight="false" outlineLevel="0" collapsed="false">
      <c r="C201" s="34"/>
    </row>
    <row r="202" customFormat="false" ht="12.75" hidden="false" customHeight="false" outlineLevel="0" collapsed="false">
      <c r="C202" s="33"/>
    </row>
    <row r="203" customFormat="false" ht="12.75" hidden="false" customHeight="false" outlineLevel="0" collapsed="false">
      <c r="C203" s="34"/>
    </row>
    <row r="204" customFormat="false" ht="12.75" hidden="false" customHeight="false" outlineLevel="0" collapsed="false">
      <c r="C204" s="33"/>
    </row>
    <row r="205" customFormat="false" ht="12.75" hidden="false" customHeight="false" outlineLevel="0" collapsed="false">
      <c r="C205" s="34"/>
    </row>
    <row r="206" customFormat="false" ht="12.75" hidden="false" customHeight="false" outlineLevel="0" collapsed="false">
      <c r="C206" s="33"/>
    </row>
    <row r="207" customFormat="false" ht="12.75" hidden="false" customHeight="false" outlineLevel="0" collapsed="false">
      <c r="C207" s="34"/>
    </row>
    <row r="208" customFormat="false" ht="12.75" hidden="false" customHeight="false" outlineLevel="0" collapsed="false">
      <c r="C208" s="33"/>
    </row>
    <row r="209" customFormat="false" ht="12.75" hidden="false" customHeight="false" outlineLevel="0" collapsed="false">
      <c r="C209" s="34"/>
    </row>
    <row r="210" customFormat="false" ht="12.75" hidden="false" customHeight="false" outlineLevel="0" collapsed="false">
      <c r="C210" s="33"/>
    </row>
    <row r="211" customFormat="false" ht="12.75" hidden="false" customHeight="false" outlineLevel="0" collapsed="false">
      <c r="C211" s="34"/>
    </row>
    <row r="212" customFormat="false" ht="12.75" hidden="false" customHeight="false" outlineLevel="0" collapsed="false">
      <c r="C212" s="33"/>
    </row>
    <row r="213" customFormat="false" ht="12.75" hidden="false" customHeight="false" outlineLevel="0" collapsed="false">
      <c r="C213" s="34"/>
    </row>
    <row r="214" customFormat="false" ht="12.75" hidden="false" customHeight="false" outlineLevel="0" collapsed="false">
      <c r="C214" s="33"/>
    </row>
    <row r="215" customFormat="false" ht="12.75" hidden="false" customHeight="false" outlineLevel="0" collapsed="false">
      <c r="C215" s="34"/>
    </row>
    <row r="216" customFormat="false" ht="12.75" hidden="false" customHeight="false" outlineLevel="0" collapsed="false">
      <c r="C216" s="33"/>
    </row>
    <row r="217" customFormat="false" ht="12.75" hidden="false" customHeight="false" outlineLevel="0" collapsed="false">
      <c r="C217" s="34"/>
    </row>
    <row r="218" customFormat="false" ht="12.75" hidden="false" customHeight="false" outlineLevel="0" collapsed="false">
      <c r="C218" s="33"/>
    </row>
    <row r="219" customFormat="false" ht="12.75" hidden="false" customHeight="false" outlineLevel="0" collapsed="false">
      <c r="C219" s="34"/>
    </row>
    <row r="220" customFormat="false" ht="12.75" hidden="false" customHeight="false" outlineLevel="0" collapsed="false">
      <c r="C220" s="33"/>
    </row>
    <row r="221" customFormat="false" ht="12.75" hidden="false" customHeight="false" outlineLevel="0" collapsed="false">
      <c r="C221" s="34"/>
    </row>
    <row r="222" customFormat="false" ht="12.75" hidden="false" customHeight="false" outlineLevel="0" collapsed="false">
      <c r="C222" s="33"/>
    </row>
    <row r="223" customFormat="false" ht="12.75" hidden="false" customHeight="false" outlineLevel="0" collapsed="false">
      <c r="C223" s="34"/>
    </row>
    <row r="224" customFormat="false" ht="12.75" hidden="false" customHeight="false" outlineLevel="0" collapsed="false">
      <c r="C224" s="33"/>
    </row>
    <row r="225" customFormat="false" ht="12.75" hidden="false" customHeight="false" outlineLevel="0" collapsed="false">
      <c r="C225" s="34"/>
    </row>
    <row r="226" customFormat="false" ht="12.75" hidden="false" customHeight="false" outlineLevel="0" collapsed="false">
      <c r="C226" s="33"/>
    </row>
    <row r="227" customFormat="false" ht="12.75" hidden="false" customHeight="false" outlineLevel="0" collapsed="false">
      <c r="C227" s="34"/>
    </row>
    <row r="228" customFormat="false" ht="12.75" hidden="false" customHeight="false" outlineLevel="0" collapsed="false">
      <c r="C228" s="33"/>
    </row>
    <row r="229" customFormat="false" ht="12.75" hidden="false" customHeight="false" outlineLevel="0" collapsed="false">
      <c r="C229" s="34"/>
    </row>
  </sheetData>
  <printOptions headings="false" gridLines="true" gridLinesSet="true" horizontalCentered="false" verticalCentered="false"/>
  <pageMargins left="0.747916666666667" right="0.747916666666667" top="0.509722222222222" bottom="0.479861111111111" header="0.511811023622047" footer="0.511811023622047"/>
  <pageSetup paperSize="1" scale="100" fitToWidth="1" fitToHeight="3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2" manualBreakCount="2">
    <brk id="87" man="true" max="16383" min="0"/>
    <brk id="129" man="true" max="16383" min="0"/>
  </rowBreak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L19" activeCellId="0" sqref="L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24" min="24" style="0" width="6.56"/>
    <col collapsed="false" customWidth="true" hidden="false" outlineLevel="0" max="31" min="25" style="0" width="5.85"/>
    <col collapsed="false" customWidth="true" hidden="false" outlineLevel="0" max="32" min="32" style="0" width="4.56"/>
    <col collapsed="false" customWidth="true" hidden="false" outlineLevel="0" max="48" min="33" style="0" width="5.85"/>
    <col collapsed="false" customWidth="true" hidden="false" outlineLevel="0" max="58" min="49" style="0" width="6.56"/>
    <col collapsed="false" customWidth="true" hidden="false" outlineLevel="0" max="60" min="60" style="0" width="11.13"/>
    <col collapsed="false" customWidth="true" hidden="false" outlineLevel="0" max="64" min="64" style="0" width="6.56"/>
    <col collapsed="false" customWidth="true" hidden="false" outlineLevel="0" max="65" min="65" style="0" width="8.99"/>
    <col collapsed="false" customWidth="true" hidden="false" outlineLevel="0" max="67" min="67" style="0" width="10.28"/>
  </cols>
  <sheetData>
    <row r="1" customFormat="false" ht="12.75" hidden="false" customHeight="false" outlineLevel="0" collapsed="false">
      <c r="B1" s="20" t="s">
        <v>97</v>
      </c>
      <c r="M1" s="39" t="s">
        <v>98</v>
      </c>
      <c r="N1" s="39"/>
      <c r="O1" s="39"/>
      <c r="R1" s="0" t="s">
        <v>99</v>
      </c>
      <c r="S1" s="20" t="s">
        <v>100</v>
      </c>
      <c r="Y1" s="20"/>
    </row>
    <row r="2" customFormat="false" ht="12.75" hidden="false" customHeight="false" outlineLevel="0" collapsed="false">
      <c r="B2" s="40" t="s">
        <v>101</v>
      </c>
      <c r="C2" s="40"/>
      <c r="D2" s="41" t="s">
        <v>54</v>
      </c>
      <c r="E2" s="41"/>
      <c r="F2" s="42"/>
      <c r="G2" s="43" t="s">
        <v>57</v>
      </c>
      <c r="H2" s="44" t="s">
        <v>57</v>
      </c>
      <c r="I2" s="45" t="s">
        <v>102</v>
      </c>
      <c r="J2" s="45" t="s">
        <v>103</v>
      </c>
      <c r="K2" s="45" t="s">
        <v>104</v>
      </c>
      <c r="L2" s="45" t="s">
        <v>105</v>
      </c>
      <c r="M2" s="45"/>
      <c r="N2" s="45"/>
      <c r="O2" s="45"/>
      <c r="P2" s="45"/>
      <c r="Q2" s="45"/>
      <c r="S2" s="46" t="s">
        <v>12</v>
      </c>
      <c r="T2" s="43"/>
      <c r="U2" s="47"/>
      <c r="V2" s="43"/>
      <c r="W2" s="44"/>
      <c r="X2" s="46" t="s">
        <v>13</v>
      </c>
      <c r="Y2" s="43"/>
      <c r="Z2" s="47"/>
      <c r="AA2" s="43"/>
      <c r="AB2" s="44"/>
      <c r="AC2" s="46" t="s">
        <v>2</v>
      </c>
      <c r="AD2" s="43"/>
      <c r="AE2" s="47"/>
      <c r="AF2" s="43"/>
      <c r="AG2" s="44"/>
      <c r="AH2" s="46" t="s">
        <v>3</v>
      </c>
      <c r="AI2" s="43"/>
      <c r="AJ2" s="47"/>
      <c r="AK2" s="43"/>
      <c r="AL2" s="44"/>
      <c r="AM2" s="46" t="s">
        <v>49</v>
      </c>
      <c r="AN2" s="43"/>
      <c r="AO2" s="47"/>
      <c r="AP2" s="43"/>
      <c r="AQ2" s="44"/>
      <c r="AR2" s="46" t="s">
        <v>50</v>
      </c>
      <c r="AS2" s="43"/>
      <c r="AT2" s="47"/>
      <c r="AU2" s="43"/>
      <c r="AV2" s="44"/>
      <c r="AW2" s="46" t="s">
        <v>38</v>
      </c>
      <c r="AX2" s="43"/>
      <c r="AY2" s="47"/>
      <c r="AZ2" s="43"/>
      <c r="BA2" s="44"/>
      <c r="BB2" s="46" t="s">
        <v>10</v>
      </c>
      <c r="BC2" s="43"/>
      <c r="BD2" s="47"/>
      <c r="BE2" s="43"/>
      <c r="BF2" s="44"/>
      <c r="BG2" s="36"/>
      <c r="BH2" s="36"/>
      <c r="BI2" s="36"/>
      <c r="BJ2" s="36"/>
      <c r="BK2" s="36"/>
      <c r="BW2" s="48"/>
      <c r="BZ2" s="48"/>
      <c r="CC2" s="48"/>
    </row>
    <row r="3" customFormat="false" ht="12.75" hidden="false" customHeight="false" outlineLevel="0" collapsed="false">
      <c r="B3" s="49" t="s">
        <v>110</v>
      </c>
      <c r="C3" s="50" t="s">
        <v>111</v>
      </c>
      <c r="D3" s="49" t="s">
        <v>110</v>
      </c>
      <c r="E3" s="51" t="s">
        <v>111</v>
      </c>
      <c r="F3" s="52"/>
      <c r="G3" s="51" t="s">
        <v>110</v>
      </c>
      <c r="H3" s="50" t="s">
        <v>111</v>
      </c>
      <c r="I3" s="53" t="s">
        <v>112</v>
      </c>
      <c r="J3" s="53" t="s">
        <v>112</v>
      </c>
      <c r="K3" s="53" t="s">
        <v>112</v>
      </c>
      <c r="L3" s="53" t="s">
        <v>112</v>
      </c>
      <c r="M3" s="53" t="s">
        <v>113</v>
      </c>
      <c r="N3" s="53" t="s">
        <v>114</v>
      </c>
      <c r="O3" s="53" t="s">
        <v>115</v>
      </c>
      <c r="P3" s="53" t="s">
        <v>116</v>
      </c>
      <c r="Q3" s="53" t="s">
        <v>117</v>
      </c>
      <c r="S3" s="49" t="s">
        <v>53</v>
      </c>
      <c r="T3" s="51" t="s">
        <v>54</v>
      </c>
      <c r="U3" s="51" t="s">
        <v>57</v>
      </c>
      <c r="V3" s="51" t="s">
        <v>75</v>
      </c>
      <c r="W3" s="50" t="s">
        <v>76</v>
      </c>
      <c r="X3" s="49" t="s">
        <v>53</v>
      </c>
      <c r="Y3" s="51" t="s">
        <v>54</v>
      </c>
      <c r="Z3" s="51" t="s">
        <v>57</v>
      </c>
      <c r="AA3" s="51" t="s">
        <v>75</v>
      </c>
      <c r="AB3" s="50" t="s">
        <v>76</v>
      </c>
      <c r="AC3" s="49" t="s">
        <v>53</v>
      </c>
      <c r="AD3" s="51" t="s">
        <v>54</v>
      </c>
      <c r="AE3" s="51" t="s">
        <v>57</v>
      </c>
      <c r="AF3" s="51" t="s">
        <v>75</v>
      </c>
      <c r="AG3" s="50" t="s">
        <v>76</v>
      </c>
      <c r="AH3" s="49" t="s">
        <v>53</v>
      </c>
      <c r="AI3" s="51" t="s">
        <v>54</v>
      </c>
      <c r="AJ3" s="51" t="s">
        <v>57</v>
      </c>
      <c r="AK3" s="51" t="s">
        <v>75</v>
      </c>
      <c r="AL3" s="50" t="s">
        <v>76</v>
      </c>
      <c r="AM3" s="49" t="s">
        <v>53</v>
      </c>
      <c r="AN3" s="51" t="s">
        <v>54</v>
      </c>
      <c r="AO3" s="51" t="s">
        <v>57</v>
      </c>
      <c r="AP3" s="51" t="s">
        <v>75</v>
      </c>
      <c r="AQ3" s="50" t="s">
        <v>76</v>
      </c>
      <c r="AR3" s="49" t="s">
        <v>53</v>
      </c>
      <c r="AS3" s="51" t="s">
        <v>54</v>
      </c>
      <c r="AT3" s="51" t="s">
        <v>57</v>
      </c>
      <c r="AU3" s="51" t="s">
        <v>75</v>
      </c>
      <c r="AV3" s="50" t="s">
        <v>76</v>
      </c>
      <c r="AW3" s="49" t="s">
        <v>53</v>
      </c>
      <c r="AX3" s="51" t="s">
        <v>54</v>
      </c>
      <c r="AY3" s="51" t="s">
        <v>57</v>
      </c>
      <c r="AZ3" s="51" t="s">
        <v>75</v>
      </c>
      <c r="BA3" s="50" t="s">
        <v>76</v>
      </c>
      <c r="BB3" s="49" t="s">
        <v>53</v>
      </c>
      <c r="BC3" s="51" t="s">
        <v>54</v>
      </c>
      <c r="BD3" s="51" t="s">
        <v>57</v>
      </c>
      <c r="BE3" s="51" t="s">
        <v>75</v>
      </c>
      <c r="BF3" s="50" t="s">
        <v>76</v>
      </c>
      <c r="BG3" s="36"/>
      <c r="BH3" s="0" t="s">
        <v>118</v>
      </c>
      <c r="BI3" s="0" t="s">
        <v>119</v>
      </c>
      <c r="BJ3" s="0" t="s">
        <v>120</v>
      </c>
      <c r="BK3" s="0" t="s">
        <v>121</v>
      </c>
      <c r="BL3" s="0" t="s">
        <v>122</v>
      </c>
      <c r="BM3" s="0" t="s">
        <v>123</v>
      </c>
      <c r="BN3" s="0" t="s">
        <v>124</v>
      </c>
      <c r="BO3" s="0" t="s">
        <v>125</v>
      </c>
      <c r="BP3" s="0" t="s">
        <v>90</v>
      </c>
      <c r="BQ3" s="0" t="s">
        <v>26</v>
      </c>
      <c r="BR3" s="0" t="s">
        <v>28</v>
      </c>
    </row>
    <row r="4" customFormat="false" ht="12.75" hidden="false" customHeight="false" outlineLevel="0" collapsed="false">
      <c r="A4" s="54" t="n">
        <v>37196</v>
      </c>
      <c r="B4" s="55" t="n">
        <v>36.1</v>
      </c>
      <c r="C4" s="56" t="n">
        <v>29.3</v>
      </c>
      <c r="D4" s="55" t="n">
        <v>36.5</v>
      </c>
      <c r="E4" s="56" t="n">
        <v>30</v>
      </c>
      <c r="F4" s="57"/>
      <c r="G4" s="56" t="n">
        <v>34</v>
      </c>
      <c r="H4" s="58" t="n">
        <v>24</v>
      </c>
      <c r="I4" s="59" t="n">
        <v>36.5</v>
      </c>
      <c r="J4" s="59" t="n">
        <v>26.4</v>
      </c>
      <c r="K4" s="59" t="n">
        <v>37.4</v>
      </c>
      <c r="L4" s="59" t="n">
        <v>29</v>
      </c>
      <c r="M4" s="60" t="n">
        <f aca="false">+B4-D4</f>
        <v>-0.399999999999999</v>
      </c>
      <c r="N4" s="60" t="n">
        <f aca="false">+B4-K4</f>
        <v>-1.3</v>
      </c>
      <c r="O4" s="60" t="n">
        <f aca="false">+G4-I4</f>
        <v>-2.5</v>
      </c>
      <c r="P4" s="60" t="n">
        <f aca="false">+K4-I4</f>
        <v>0.899999999999999</v>
      </c>
      <c r="Q4" s="60" t="n">
        <f aca="false">+B4-G4</f>
        <v>2.1</v>
      </c>
      <c r="R4" s="61" t="n">
        <f aca="false">A4</f>
        <v>37196</v>
      </c>
      <c r="S4" s="62"/>
      <c r="T4" s="63"/>
      <c r="U4" s="63"/>
      <c r="V4" s="63"/>
      <c r="W4" s="64"/>
      <c r="X4" s="62"/>
      <c r="Y4" s="63"/>
      <c r="Z4" s="63"/>
      <c r="AA4" s="63"/>
      <c r="AB4" s="64"/>
      <c r="AC4" s="62"/>
      <c r="AD4" s="63"/>
      <c r="AE4" s="63"/>
      <c r="AF4" s="63"/>
      <c r="AG4" s="64"/>
      <c r="AH4" s="62"/>
      <c r="AI4" s="63"/>
      <c r="AJ4" s="63"/>
      <c r="AK4" s="63"/>
      <c r="AL4" s="64"/>
      <c r="AM4" s="62"/>
      <c r="AN4" s="63"/>
      <c r="AO4" s="63"/>
      <c r="AP4" s="63"/>
      <c r="AQ4" s="64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3"/>
      <c r="BD4" s="63"/>
      <c r="BE4" s="63"/>
      <c r="BF4" s="64"/>
      <c r="BG4" s="61" t="n">
        <f aca="false">A4</f>
        <v>37196</v>
      </c>
      <c r="BH4" s="65"/>
      <c r="BI4" s="66"/>
      <c r="BJ4" s="67"/>
      <c r="BK4" s="66"/>
      <c r="BL4" s="67"/>
      <c r="BM4" s="66"/>
      <c r="BN4" s="68"/>
      <c r="BO4" s="66"/>
      <c r="BP4" s="67" t="n">
        <v>113</v>
      </c>
      <c r="BQ4" s="69" t="n">
        <v>128</v>
      </c>
      <c r="BR4" s="65"/>
      <c r="BY4" s="70"/>
      <c r="CB4" s="70"/>
      <c r="CE4" s="70"/>
    </row>
    <row r="5" customFormat="false" ht="12.75" hidden="false" customHeight="false" outlineLevel="0" collapsed="false">
      <c r="A5" s="54" t="n">
        <v>37197</v>
      </c>
      <c r="B5" s="55" t="n">
        <v>29.7</v>
      </c>
      <c r="C5" s="56" t="n">
        <v>24.6</v>
      </c>
      <c r="D5" s="55" t="n">
        <v>31.7</v>
      </c>
      <c r="E5" s="56" t="n">
        <v>25.75</v>
      </c>
      <c r="F5" s="57"/>
      <c r="G5" s="56" t="n">
        <v>32</v>
      </c>
      <c r="H5" s="71" t="n">
        <v>20</v>
      </c>
      <c r="I5" s="72" t="n">
        <v>33</v>
      </c>
      <c r="J5" s="72" t="n">
        <v>22</v>
      </c>
      <c r="K5" s="72" t="n">
        <v>32</v>
      </c>
      <c r="L5" s="72" t="n">
        <v>23.5</v>
      </c>
      <c r="M5" s="73" t="n">
        <f aca="false">+B5-D5</f>
        <v>-2</v>
      </c>
      <c r="N5" s="73" t="n">
        <f aca="false">+B5-K5</f>
        <v>-2.3</v>
      </c>
      <c r="O5" s="73" t="n">
        <f aca="false">+G5-I5</f>
        <v>-1</v>
      </c>
      <c r="P5" s="73" t="n">
        <f aca="false">+K5-I5</f>
        <v>-1</v>
      </c>
      <c r="Q5" s="73" t="n">
        <f aca="false">+B5-G5</f>
        <v>-2.3</v>
      </c>
      <c r="R5" s="61" t="n">
        <f aca="false">A5</f>
        <v>37197</v>
      </c>
      <c r="S5" s="74"/>
      <c r="T5" s="75"/>
      <c r="U5" s="75"/>
      <c r="V5" s="75"/>
      <c r="W5" s="76"/>
      <c r="X5" s="74"/>
      <c r="Y5" s="75"/>
      <c r="Z5" s="75"/>
      <c r="AA5" s="75"/>
      <c r="AB5" s="76"/>
      <c r="AC5" s="62"/>
      <c r="AD5" s="63"/>
      <c r="AE5" s="63"/>
      <c r="AF5" s="63"/>
      <c r="AG5" s="64"/>
      <c r="AH5" s="74"/>
      <c r="AI5" s="75"/>
      <c r="AJ5" s="75"/>
      <c r="AK5" s="75"/>
      <c r="AL5" s="76"/>
      <c r="AM5" s="62"/>
      <c r="AN5" s="63"/>
      <c r="AO5" s="63"/>
      <c r="AP5" s="63"/>
      <c r="AQ5" s="64"/>
      <c r="AR5" s="74"/>
      <c r="AS5" s="75"/>
      <c r="AT5" s="75"/>
      <c r="AU5" s="75"/>
      <c r="AV5" s="76"/>
      <c r="AW5" s="74"/>
      <c r="AX5" s="75"/>
      <c r="AY5" s="75"/>
      <c r="AZ5" s="75"/>
      <c r="BA5" s="76"/>
      <c r="BB5" s="74"/>
      <c r="BC5" s="75"/>
      <c r="BD5" s="75"/>
      <c r="BE5" s="75"/>
      <c r="BF5" s="76"/>
      <c r="BG5" s="61" t="n">
        <f aca="false">A5</f>
        <v>37197</v>
      </c>
      <c r="BI5" s="77"/>
      <c r="BJ5" s="78"/>
      <c r="BK5" s="77"/>
      <c r="BL5" s="78"/>
      <c r="BM5" s="77"/>
      <c r="BN5" s="79"/>
      <c r="BO5" s="77"/>
      <c r="BP5" s="78" t="n">
        <v>92</v>
      </c>
      <c r="BQ5" s="24" t="n">
        <v>118</v>
      </c>
      <c r="BY5" s="70"/>
      <c r="CB5" s="70"/>
      <c r="CE5" s="70"/>
    </row>
    <row r="6" customFormat="false" ht="12.75" hidden="false" customHeight="false" outlineLevel="0" collapsed="false">
      <c r="A6" s="54" t="n">
        <v>37198</v>
      </c>
      <c r="B6" s="55" t="n">
        <v>29.7</v>
      </c>
      <c r="C6" s="56" t="n">
        <v>24.6</v>
      </c>
      <c r="D6" s="55" t="n">
        <v>31.7</v>
      </c>
      <c r="E6" s="56" t="n">
        <v>25.75</v>
      </c>
      <c r="F6" s="57"/>
      <c r="G6" s="56" t="n">
        <v>32</v>
      </c>
      <c r="H6" s="71" t="n">
        <v>20</v>
      </c>
      <c r="I6" s="80" t="n">
        <v>33</v>
      </c>
      <c r="J6" s="72" t="n">
        <v>22</v>
      </c>
      <c r="K6" s="72" t="n">
        <v>32</v>
      </c>
      <c r="L6" s="72" t="n">
        <v>23.5</v>
      </c>
      <c r="M6" s="73" t="n">
        <f aca="false">+B6-D6</f>
        <v>-2</v>
      </c>
      <c r="N6" s="73" t="n">
        <f aca="false">+B6-K6</f>
        <v>-2.3</v>
      </c>
      <c r="O6" s="73" t="n">
        <f aca="false">+G6-I6</f>
        <v>-1</v>
      </c>
      <c r="P6" s="73" t="n">
        <f aca="false">+K6-I6</f>
        <v>-1</v>
      </c>
      <c r="Q6" s="73" t="n">
        <f aca="false">+B6-G6</f>
        <v>-2.3</v>
      </c>
      <c r="R6" s="61" t="n">
        <f aca="false">A6</f>
        <v>37198</v>
      </c>
      <c r="S6" s="74"/>
      <c r="T6" s="75"/>
      <c r="U6" s="75"/>
      <c r="V6" s="75"/>
      <c r="W6" s="76"/>
      <c r="X6" s="74"/>
      <c r="Y6" s="75"/>
      <c r="Z6" s="75"/>
      <c r="AA6" s="75"/>
      <c r="AB6" s="76"/>
      <c r="AC6" s="74"/>
      <c r="AD6" s="75"/>
      <c r="AE6" s="75"/>
      <c r="AF6" s="75"/>
      <c r="AG6" s="76"/>
      <c r="AH6" s="74"/>
      <c r="AI6" s="75"/>
      <c r="AJ6" s="75"/>
      <c r="AK6" s="75"/>
      <c r="AL6" s="76"/>
      <c r="AM6" s="74"/>
      <c r="AN6" s="75"/>
      <c r="AO6" s="75"/>
      <c r="AP6" s="75"/>
      <c r="AQ6" s="76"/>
      <c r="AR6" s="74"/>
      <c r="AS6" s="75"/>
      <c r="AT6" s="75"/>
      <c r="AU6" s="75"/>
      <c r="AV6" s="76"/>
      <c r="AW6" s="74"/>
      <c r="AX6" s="75"/>
      <c r="AY6" s="75"/>
      <c r="AZ6" s="75"/>
      <c r="BA6" s="76"/>
      <c r="BB6" s="74"/>
      <c r="BC6" s="75"/>
      <c r="BD6" s="75"/>
      <c r="BE6" s="75"/>
      <c r="BF6" s="76"/>
      <c r="BG6" s="61" t="n">
        <f aca="false">A6</f>
        <v>37198</v>
      </c>
      <c r="BI6" s="77"/>
      <c r="BJ6" s="78"/>
      <c r="BK6" s="77"/>
      <c r="BL6" s="78"/>
      <c r="BM6" s="77"/>
      <c r="BN6" s="79"/>
      <c r="BO6" s="77"/>
      <c r="BP6" s="78" t="n">
        <v>80</v>
      </c>
      <c r="BQ6" s="24" t="n">
        <v>105</v>
      </c>
      <c r="BY6" s="70"/>
      <c r="CB6" s="70"/>
      <c r="CE6" s="70"/>
    </row>
    <row r="7" customFormat="false" ht="12.75" hidden="false" customHeight="false" outlineLevel="0" collapsed="false">
      <c r="A7" s="54" t="n">
        <v>37199</v>
      </c>
      <c r="B7" s="55"/>
      <c r="C7" s="56" t="n">
        <v>25.3</v>
      </c>
      <c r="D7" s="55"/>
      <c r="E7" s="56" t="n">
        <v>25.75</v>
      </c>
      <c r="F7" s="57"/>
      <c r="G7" s="56"/>
      <c r="H7" s="71" t="n">
        <v>23</v>
      </c>
      <c r="I7" s="80"/>
      <c r="J7" s="72" t="n">
        <v>24</v>
      </c>
      <c r="K7" s="72"/>
      <c r="L7" s="72" t="n">
        <v>25</v>
      </c>
      <c r="M7" s="73"/>
      <c r="N7" s="73"/>
      <c r="O7" s="73"/>
      <c r="P7" s="73"/>
      <c r="Q7" s="73"/>
      <c r="R7" s="61" t="n">
        <f aca="false">A7</f>
        <v>37199</v>
      </c>
      <c r="S7" s="74"/>
      <c r="T7" s="75"/>
      <c r="U7" s="75"/>
      <c r="V7" s="75"/>
      <c r="W7" s="76"/>
      <c r="X7" s="74"/>
      <c r="Y7" s="75"/>
      <c r="Z7" s="75"/>
      <c r="AA7" s="75"/>
      <c r="AB7" s="76"/>
      <c r="AC7" s="74"/>
      <c r="AD7" s="75"/>
      <c r="AE7" s="75"/>
      <c r="AF7" s="75"/>
      <c r="AG7" s="76"/>
      <c r="AH7" s="74"/>
      <c r="AI7" s="75"/>
      <c r="AJ7" s="75"/>
      <c r="AK7" s="75"/>
      <c r="AL7" s="76"/>
      <c r="AM7" s="74"/>
      <c r="AN7" s="75"/>
      <c r="AO7" s="75"/>
      <c r="AP7" s="75"/>
      <c r="AQ7" s="76"/>
      <c r="AR7" s="74"/>
      <c r="AS7" s="75"/>
      <c r="AT7" s="75"/>
      <c r="AU7" s="75"/>
      <c r="AV7" s="76"/>
      <c r="AW7" s="74"/>
      <c r="AX7" s="75"/>
      <c r="AY7" s="75"/>
      <c r="AZ7" s="75"/>
      <c r="BA7" s="76"/>
      <c r="BB7" s="74"/>
      <c r="BC7" s="75"/>
      <c r="BD7" s="75"/>
      <c r="BE7" s="75"/>
      <c r="BF7" s="76"/>
      <c r="BG7" s="61" t="n">
        <f aca="false">A7</f>
        <v>37199</v>
      </c>
      <c r="BI7" s="77"/>
      <c r="BJ7" s="78"/>
      <c r="BK7" s="77"/>
      <c r="BL7" s="78"/>
      <c r="BM7" s="77"/>
      <c r="BN7" s="79"/>
      <c r="BO7" s="77"/>
      <c r="BP7" s="78"/>
      <c r="BQ7" s="24"/>
      <c r="BY7" s="70"/>
      <c r="CB7" s="70"/>
      <c r="CE7" s="70"/>
    </row>
    <row r="8" customFormat="false" ht="12.75" hidden="false" customHeight="false" outlineLevel="0" collapsed="false">
      <c r="A8" s="54" t="n">
        <v>37200</v>
      </c>
      <c r="B8" s="55" t="n">
        <v>28.6</v>
      </c>
      <c r="C8" s="56" t="n">
        <v>25.3</v>
      </c>
      <c r="D8" s="55" t="n">
        <v>30.5</v>
      </c>
      <c r="E8" s="56" t="n">
        <v>25.75</v>
      </c>
      <c r="F8" s="57"/>
      <c r="G8" s="56" t="n">
        <v>33</v>
      </c>
      <c r="H8" s="71" t="n">
        <v>23</v>
      </c>
      <c r="I8" s="72" t="n">
        <v>34</v>
      </c>
      <c r="J8" s="72" t="n">
        <v>24</v>
      </c>
      <c r="K8" s="72" t="n">
        <v>33.5</v>
      </c>
      <c r="L8" s="72" t="n">
        <v>25</v>
      </c>
      <c r="M8" s="73" t="n">
        <f aca="false">+B8-D8</f>
        <v>-1.9</v>
      </c>
      <c r="N8" s="73" t="n">
        <f aca="false">+B8-K8</f>
        <v>-4.9</v>
      </c>
      <c r="O8" s="73" t="n">
        <f aca="false">+G8-I8</f>
        <v>-1</v>
      </c>
      <c r="P8" s="73" t="n">
        <f aca="false">+K8-I8</f>
        <v>-0.5</v>
      </c>
      <c r="Q8" s="73" t="n">
        <f aca="false">+B8-G8</f>
        <v>-4.4</v>
      </c>
      <c r="R8" s="61" t="n">
        <f aca="false">A8</f>
        <v>37200</v>
      </c>
      <c r="S8" s="74"/>
      <c r="T8" s="75"/>
      <c r="U8" s="75"/>
      <c r="V8" s="75"/>
      <c r="W8" s="76"/>
      <c r="X8" s="74"/>
      <c r="Y8" s="75"/>
      <c r="Z8" s="75"/>
      <c r="AA8" s="75"/>
      <c r="AB8" s="76"/>
      <c r="AC8" s="74"/>
      <c r="AD8" s="75"/>
      <c r="AE8" s="75"/>
      <c r="AF8" s="75"/>
      <c r="AG8" s="76"/>
      <c r="AH8" s="74"/>
      <c r="AI8" s="75"/>
      <c r="AJ8" s="75"/>
      <c r="AK8" s="75"/>
      <c r="AL8" s="76"/>
      <c r="AM8" s="74"/>
      <c r="AN8" s="75"/>
      <c r="AO8" s="75"/>
      <c r="AP8" s="75"/>
      <c r="AQ8" s="76"/>
      <c r="AR8" s="74"/>
      <c r="AS8" s="75"/>
      <c r="AT8" s="75"/>
      <c r="AU8" s="75"/>
      <c r="AV8" s="76"/>
      <c r="AW8" s="74"/>
      <c r="AX8" s="75"/>
      <c r="AY8" s="75"/>
      <c r="AZ8" s="75"/>
      <c r="BA8" s="76"/>
      <c r="BB8" s="74"/>
      <c r="BC8" s="75"/>
      <c r="BD8" s="75"/>
      <c r="BE8" s="75"/>
      <c r="BF8" s="76"/>
      <c r="BG8" s="61" t="n">
        <f aca="false">A8</f>
        <v>37200</v>
      </c>
      <c r="BI8" s="77"/>
      <c r="BJ8" s="78"/>
      <c r="BK8" s="77"/>
      <c r="BL8" s="78"/>
      <c r="BM8" s="77"/>
      <c r="BN8" s="79"/>
      <c r="BO8" s="77"/>
      <c r="BP8" s="78"/>
      <c r="BQ8" s="24"/>
      <c r="BY8" s="70"/>
      <c r="CB8" s="70"/>
      <c r="CE8" s="70"/>
    </row>
    <row r="9" customFormat="false" ht="12.75" hidden="false" customHeight="false" outlineLevel="0" collapsed="false">
      <c r="A9" s="54" t="n">
        <v>37201</v>
      </c>
      <c r="B9" s="55" t="n">
        <v>24.6</v>
      </c>
      <c r="C9" s="56" t="n">
        <v>19.75</v>
      </c>
      <c r="D9" s="55" t="n">
        <v>29</v>
      </c>
      <c r="E9" s="56" t="n">
        <v>20.5</v>
      </c>
      <c r="F9" s="57"/>
      <c r="G9" s="56" t="n">
        <v>32</v>
      </c>
      <c r="H9" s="71" t="n">
        <v>20</v>
      </c>
      <c r="I9" s="72" t="n">
        <v>33</v>
      </c>
      <c r="J9" s="72" t="n">
        <v>22</v>
      </c>
      <c r="K9" s="72" t="n">
        <v>31.5</v>
      </c>
      <c r="L9" s="72" t="n">
        <v>23</v>
      </c>
      <c r="M9" s="73" t="n">
        <f aca="false">+B9-D9</f>
        <v>-4.4</v>
      </c>
      <c r="N9" s="73" t="n">
        <f aca="false">+B9-K9</f>
        <v>-6.9</v>
      </c>
      <c r="O9" s="73" t="n">
        <f aca="false">+G9-I9</f>
        <v>-1</v>
      </c>
      <c r="P9" s="73" t="n">
        <f aca="false">+K9-I9</f>
        <v>-1.5</v>
      </c>
      <c r="Q9" s="73" t="n">
        <f aca="false">+B9-G9</f>
        <v>-7.4</v>
      </c>
      <c r="R9" s="61" t="n">
        <f aca="false">A9</f>
        <v>37201</v>
      </c>
      <c r="S9" s="74" t="n">
        <v>26.75</v>
      </c>
      <c r="T9" s="75" t="n">
        <v>29.75</v>
      </c>
      <c r="U9" s="75"/>
      <c r="V9" s="75"/>
      <c r="W9" s="76"/>
      <c r="X9" s="74" t="n">
        <v>34.75</v>
      </c>
      <c r="Y9" s="75" t="n">
        <v>35.25</v>
      </c>
      <c r="Z9" s="75" t="n">
        <v>30.75</v>
      </c>
      <c r="AA9" s="75" t="n">
        <v>33.25</v>
      </c>
      <c r="AB9" s="76" t="n">
        <v>34.5</v>
      </c>
      <c r="AC9" s="74" t="n">
        <v>35.3</v>
      </c>
      <c r="AD9" s="75" t="n">
        <v>35.3</v>
      </c>
      <c r="AE9" s="75" t="n">
        <v>31.75</v>
      </c>
      <c r="AF9" s="75" t="n">
        <v>34.5</v>
      </c>
      <c r="AG9" s="76" t="n">
        <v>36</v>
      </c>
      <c r="AH9" s="74" t="n">
        <v>34.25</v>
      </c>
      <c r="AI9" s="75" t="n">
        <v>34.15</v>
      </c>
      <c r="AJ9" s="75" t="n">
        <v>31.25</v>
      </c>
      <c r="AK9" s="75" t="n">
        <v>34.35</v>
      </c>
      <c r="AL9" s="76" t="n">
        <v>35.5</v>
      </c>
      <c r="AM9" s="74" t="n">
        <v>28</v>
      </c>
      <c r="AN9" s="75" t="n">
        <v>30.5</v>
      </c>
      <c r="AO9" s="75" t="n">
        <v>42</v>
      </c>
      <c r="AP9" s="75" t="n">
        <v>39.25</v>
      </c>
      <c r="AQ9" s="76" t="n">
        <v>37.75</v>
      </c>
      <c r="AR9" s="74" t="n">
        <v>45.5</v>
      </c>
      <c r="AS9" s="75" t="n">
        <v>48.5</v>
      </c>
      <c r="AT9" s="75" t="n">
        <v>55.67</v>
      </c>
      <c r="AU9" s="75" t="n">
        <v>51.25</v>
      </c>
      <c r="AV9" s="76" t="n">
        <v>51</v>
      </c>
      <c r="AW9" s="74"/>
      <c r="AX9" s="75"/>
      <c r="AY9" s="75"/>
      <c r="AZ9" s="75"/>
      <c r="BA9" s="76"/>
      <c r="BB9" s="74"/>
      <c r="BC9" s="75"/>
      <c r="BD9" s="75"/>
      <c r="BE9" s="75"/>
      <c r="BF9" s="76"/>
      <c r="BG9" s="61" t="n">
        <f aca="false">A9</f>
        <v>37201</v>
      </c>
      <c r="BI9" s="77"/>
      <c r="BJ9" s="78"/>
      <c r="BK9" s="77"/>
      <c r="BL9" s="78"/>
      <c r="BM9" s="77"/>
      <c r="BN9" s="79"/>
      <c r="BO9" s="77"/>
      <c r="BP9" s="78"/>
      <c r="BQ9" s="24"/>
      <c r="BY9" s="70"/>
      <c r="CB9" s="70"/>
      <c r="CE9" s="70"/>
    </row>
    <row r="10" customFormat="false" ht="12.75" hidden="false" customHeight="false" outlineLevel="0" collapsed="false">
      <c r="A10" s="54" t="n">
        <v>37202</v>
      </c>
      <c r="B10" s="55" t="n">
        <v>26.1</v>
      </c>
      <c r="C10" s="56" t="n">
        <v>20.85</v>
      </c>
      <c r="D10" s="55" t="n">
        <v>30.25</v>
      </c>
      <c r="E10" s="56" t="n">
        <v>21.25</v>
      </c>
      <c r="F10" s="57"/>
      <c r="G10" s="56" t="n">
        <v>32</v>
      </c>
      <c r="H10" s="71" t="n">
        <v>20</v>
      </c>
      <c r="I10" s="72" t="n">
        <v>33</v>
      </c>
      <c r="J10" s="72" t="n">
        <v>22</v>
      </c>
      <c r="K10" s="72" t="n">
        <v>33</v>
      </c>
      <c r="L10" s="72" t="n">
        <v>22</v>
      </c>
      <c r="M10" s="73" t="n">
        <f aca="false">+B10-D10</f>
        <v>-4.15</v>
      </c>
      <c r="N10" s="73" t="n">
        <f aca="false">+B10-K10</f>
        <v>-6.9</v>
      </c>
      <c r="O10" s="73" t="n">
        <f aca="false">+G10-I10</f>
        <v>-1</v>
      </c>
      <c r="P10" s="73" t="n">
        <f aca="false">+K10-I10</f>
        <v>0</v>
      </c>
      <c r="Q10" s="73" t="n">
        <f aca="false">+B10-G10</f>
        <v>-5.9</v>
      </c>
      <c r="R10" s="61" t="n">
        <f aca="false">A10</f>
        <v>37202</v>
      </c>
      <c r="S10" s="74"/>
      <c r="T10" s="75"/>
      <c r="U10" s="75"/>
      <c r="V10" s="75"/>
      <c r="W10" s="76"/>
      <c r="X10" s="74"/>
      <c r="Y10" s="75"/>
      <c r="Z10" s="75"/>
      <c r="AA10" s="75"/>
      <c r="AB10" s="76"/>
      <c r="AC10" s="74"/>
      <c r="AD10" s="75"/>
      <c r="AE10" s="75"/>
      <c r="AF10" s="75"/>
      <c r="AG10" s="76"/>
      <c r="AH10" s="74"/>
      <c r="AI10" s="75"/>
      <c r="AJ10" s="75"/>
      <c r="AK10" s="75"/>
      <c r="AL10" s="76"/>
      <c r="AM10" s="74"/>
      <c r="AN10" s="75"/>
      <c r="AO10" s="75"/>
      <c r="AP10" s="75"/>
      <c r="AQ10" s="76"/>
      <c r="AR10" s="74"/>
      <c r="AS10" s="75"/>
      <c r="AT10" s="75"/>
      <c r="AU10" s="75"/>
      <c r="AV10" s="76"/>
      <c r="AW10" s="74"/>
      <c r="AX10" s="75"/>
      <c r="AY10" s="75"/>
      <c r="AZ10" s="75"/>
      <c r="BA10" s="76"/>
      <c r="BB10" s="74"/>
      <c r="BC10" s="75"/>
      <c r="BD10" s="75"/>
      <c r="BE10" s="75"/>
      <c r="BF10" s="76"/>
      <c r="BG10" s="61" t="n">
        <f aca="false">A10</f>
        <v>37202</v>
      </c>
      <c r="BI10" s="77"/>
      <c r="BJ10" s="78"/>
      <c r="BK10" s="77"/>
      <c r="BL10" s="78"/>
      <c r="BM10" s="77"/>
      <c r="BN10" s="79"/>
      <c r="BO10" s="77"/>
      <c r="BP10" s="78"/>
      <c r="BQ10" s="24"/>
      <c r="BY10" s="70"/>
      <c r="CB10" s="70"/>
      <c r="CE10" s="70"/>
    </row>
    <row r="11" customFormat="false" ht="12.75" hidden="false" customHeight="false" outlineLevel="0" collapsed="false">
      <c r="A11" s="54" t="n">
        <v>37203</v>
      </c>
      <c r="B11" s="55" t="n">
        <v>27</v>
      </c>
      <c r="C11" s="56" t="n">
        <v>22.3</v>
      </c>
      <c r="D11" s="55" t="n">
        <v>29.25</v>
      </c>
      <c r="E11" s="56" t="n">
        <v>22</v>
      </c>
      <c r="F11" s="57"/>
      <c r="G11" s="56" t="n">
        <v>31.25</v>
      </c>
      <c r="H11" s="71" t="n">
        <v>19.75</v>
      </c>
      <c r="I11" s="72" t="n">
        <v>32.22</v>
      </c>
      <c r="J11" s="72" t="n">
        <v>21</v>
      </c>
      <c r="K11" s="72" t="n">
        <v>32.3</v>
      </c>
      <c r="L11" s="72" t="n">
        <v>22</v>
      </c>
      <c r="M11" s="73" t="n">
        <f aca="false">+B11-D11</f>
        <v>-2.25</v>
      </c>
      <c r="N11" s="73" t="n">
        <f aca="false">+B11-K11</f>
        <v>-5.3</v>
      </c>
      <c r="O11" s="73" t="n">
        <f aca="false">+G11-I11</f>
        <v>-0.969999999999999</v>
      </c>
      <c r="P11" s="73" t="n">
        <f aca="false">+K11-I11</f>
        <v>0.0799999999999983</v>
      </c>
      <c r="Q11" s="73" t="n">
        <f aca="false">+B11-G11</f>
        <v>-4.25</v>
      </c>
      <c r="R11" s="61" t="n">
        <f aca="false">A11</f>
        <v>37203</v>
      </c>
      <c r="S11" s="74"/>
      <c r="T11" s="75"/>
      <c r="U11" s="75"/>
      <c r="V11" s="75"/>
      <c r="W11" s="76"/>
      <c r="X11" s="74" t="n">
        <v>36</v>
      </c>
      <c r="Y11" s="75" t="n">
        <v>36.5</v>
      </c>
      <c r="Z11" s="75" t="n">
        <v>31.25</v>
      </c>
      <c r="AA11" s="75" t="n">
        <v>34.25</v>
      </c>
      <c r="AB11" s="76" t="n">
        <v>36.25</v>
      </c>
      <c r="AC11" s="74" t="n">
        <v>36.4</v>
      </c>
      <c r="AD11" s="75" t="n">
        <v>36.4</v>
      </c>
      <c r="AE11" s="75" t="n">
        <v>32.25</v>
      </c>
      <c r="AF11" s="75" t="n">
        <v>34.5</v>
      </c>
      <c r="AG11" s="76" t="n">
        <v>36.5</v>
      </c>
      <c r="AH11" s="74" t="n">
        <v>35.5</v>
      </c>
      <c r="AI11" s="75" t="n">
        <v>35.4</v>
      </c>
      <c r="AJ11" s="75" t="n">
        <v>34</v>
      </c>
      <c r="AK11" s="75" t="n">
        <v>34</v>
      </c>
      <c r="AL11" s="76" t="n">
        <v>35.75</v>
      </c>
      <c r="AM11" s="74" t="n">
        <v>29.5</v>
      </c>
      <c r="AN11" s="75" t="n">
        <v>32</v>
      </c>
      <c r="AO11" s="75" t="n">
        <v>43.5</v>
      </c>
      <c r="AP11" s="75" t="n">
        <v>40.5</v>
      </c>
      <c r="AQ11" s="76" t="n">
        <v>39.25</v>
      </c>
      <c r="AR11" s="74" t="n">
        <v>46.5</v>
      </c>
      <c r="AS11" s="75" t="n">
        <v>49.5</v>
      </c>
      <c r="AT11" s="75" t="n">
        <v>56</v>
      </c>
      <c r="AU11" s="75" t="n">
        <v>52.25</v>
      </c>
      <c r="AV11" s="76" t="n">
        <v>52.25</v>
      </c>
      <c r="AW11" s="74"/>
      <c r="AX11" s="75"/>
      <c r="AY11" s="75"/>
      <c r="AZ11" s="75"/>
      <c r="BA11" s="76"/>
      <c r="BB11" s="74"/>
      <c r="BC11" s="75"/>
      <c r="BD11" s="75"/>
      <c r="BE11" s="75"/>
      <c r="BF11" s="76"/>
      <c r="BG11" s="61" t="n">
        <f aca="false">A11</f>
        <v>37203</v>
      </c>
      <c r="BH11" s="65"/>
      <c r="BI11" s="66"/>
      <c r="BJ11" s="67"/>
      <c r="BK11" s="66"/>
      <c r="BL11" s="67"/>
      <c r="BM11" s="66"/>
      <c r="BN11" s="68"/>
      <c r="BO11" s="66"/>
      <c r="BP11" s="67"/>
      <c r="BQ11" s="69"/>
      <c r="BR11" s="65"/>
      <c r="BY11" s="70"/>
      <c r="CB11" s="70"/>
      <c r="CE11" s="70"/>
    </row>
    <row r="12" customFormat="false" ht="12.75" hidden="false" customHeight="false" outlineLevel="0" collapsed="false">
      <c r="A12" s="54" t="n">
        <v>37204</v>
      </c>
      <c r="B12" s="55" t="n">
        <v>27</v>
      </c>
      <c r="C12" s="56" t="n">
        <v>22.3</v>
      </c>
      <c r="D12" s="55" t="n">
        <v>29.25</v>
      </c>
      <c r="E12" s="56" t="n">
        <v>22</v>
      </c>
      <c r="F12" s="57"/>
      <c r="G12" s="56" t="n">
        <v>31.25</v>
      </c>
      <c r="H12" s="71" t="n">
        <v>19.75</v>
      </c>
      <c r="I12" s="72" t="n">
        <v>32.22</v>
      </c>
      <c r="J12" s="72" t="n">
        <v>21</v>
      </c>
      <c r="K12" s="72" t="n">
        <v>32.3</v>
      </c>
      <c r="L12" s="72" t="n">
        <v>22</v>
      </c>
      <c r="M12" s="73" t="n">
        <f aca="false">+B12-D12</f>
        <v>-2.25</v>
      </c>
      <c r="N12" s="73" t="n">
        <f aca="false">+B12-K12</f>
        <v>-5.3</v>
      </c>
      <c r="O12" s="73" t="n">
        <f aca="false">+G12-I12</f>
        <v>-0.969999999999999</v>
      </c>
      <c r="P12" s="73" t="n">
        <f aca="false">+K12-I12</f>
        <v>0.0799999999999983</v>
      </c>
      <c r="Q12" s="73" t="n">
        <f aca="false">+B12-G12</f>
        <v>-4.25</v>
      </c>
      <c r="R12" s="61" t="n">
        <f aca="false">A12</f>
        <v>37204</v>
      </c>
      <c r="S12" s="74"/>
      <c r="T12" s="75"/>
      <c r="U12" s="75"/>
      <c r="V12" s="75"/>
      <c r="W12" s="76"/>
      <c r="X12" s="74"/>
      <c r="Y12" s="75"/>
      <c r="Z12" s="75"/>
      <c r="AA12" s="75"/>
      <c r="AB12" s="76"/>
      <c r="AC12" s="74"/>
      <c r="AD12" s="75"/>
      <c r="AE12" s="75"/>
      <c r="AF12" s="75"/>
      <c r="AG12" s="76"/>
      <c r="AH12" s="74"/>
      <c r="AI12" s="75"/>
      <c r="AJ12" s="75"/>
      <c r="AK12" s="75"/>
      <c r="AL12" s="76"/>
      <c r="AM12" s="74"/>
      <c r="AN12" s="75"/>
      <c r="AO12" s="75"/>
      <c r="AP12" s="75"/>
      <c r="AQ12" s="76"/>
      <c r="AR12" s="74"/>
      <c r="AS12" s="75"/>
      <c r="AT12" s="75"/>
      <c r="AU12" s="75"/>
      <c r="AV12" s="76"/>
      <c r="AW12" s="74"/>
      <c r="AX12" s="75"/>
      <c r="AY12" s="75"/>
      <c r="AZ12" s="75"/>
      <c r="BA12" s="76"/>
      <c r="BB12" s="74"/>
      <c r="BC12" s="75"/>
      <c r="BD12" s="75"/>
      <c r="BE12" s="75"/>
      <c r="BF12" s="76"/>
      <c r="BG12" s="61" t="n">
        <f aca="false">A12</f>
        <v>37204</v>
      </c>
      <c r="BI12" s="77"/>
      <c r="BJ12" s="78"/>
      <c r="BK12" s="77"/>
      <c r="BL12" s="78"/>
      <c r="BM12" s="77"/>
      <c r="BN12" s="79"/>
      <c r="BO12" s="77"/>
      <c r="BP12" s="78"/>
      <c r="BQ12" s="24"/>
      <c r="BY12" s="70"/>
      <c r="CB12" s="70"/>
      <c r="CE12" s="70"/>
    </row>
    <row r="13" customFormat="false" ht="12.75" hidden="false" customHeight="false" outlineLevel="0" collapsed="false">
      <c r="A13" s="54" t="n">
        <v>37205</v>
      </c>
      <c r="B13" s="55" t="n">
        <v>26.25</v>
      </c>
      <c r="C13" s="56" t="n">
        <v>25.25</v>
      </c>
      <c r="D13" s="55" t="n">
        <v>29.25</v>
      </c>
      <c r="E13" s="56" t="n">
        <v>25.25</v>
      </c>
      <c r="F13" s="57"/>
      <c r="G13" s="56" t="n">
        <v>26.6</v>
      </c>
      <c r="H13" s="71" t="n">
        <v>23</v>
      </c>
      <c r="I13" s="72" t="n">
        <v>28</v>
      </c>
      <c r="J13" s="72" t="n">
        <v>25</v>
      </c>
      <c r="K13" s="72" t="n">
        <v>29.25</v>
      </c>
      <c r="L13" s="72" t="n">
        <v>26</v>
      </c>
      <c r="M13" s="73" t="n">
        <f aca="false">+B13-D13</f>
        <v>-3</v>
      </c>
      <c r="N13" s="73" t="n">
        <f aca="false">+B13-K13</f>
        <v>-3</v>
      </c>
      <c r="O13" s="73" t="n">
        <f aca="false">+G13-I13</f>
        <v>-1.4</v>
      </c>
      <c r="P13" s="73" t="n">
        <f aca="false">+K13-I13</f>
        <v>1.25</v>
      </c>
      <c r="Q13" s="73" t="n">
        <f aca="false">+B13-G13</f>
        <v>-0.350000000000001</v>
      </c>
      <c r="R13" s="61" t="n">
        <f aca="false">A13</f>
        <v>37205</v>
      </c>
      <c r="S13" s="74"/>
      <c r="T13" s="75"/>
      <c r="U13" s="75"/>
      <c r="V13" s="75"/>
      <c r="W13" s="76"/>
      <c r="X13" s="74"/>
      <c r="Y13" s="75"/>
      <c r="Z13" s="75"/>
      <c r="AA13" s="75"/>
      <c r="AB13" s="76"/>
      <c r="AC13" s="74"/>
      <c r="AD13" s="75"/>
      <c r="AE13" s="75"/>
      <c r="AF13" s="75"/>
      <c r="AG13" s="76"/>
      <c r="AH13" s="74"/>
      <c r="AI13" s="75"/>
      <c r="AJ13" s="75"/>
      <c r="AK13" s="75"/>
      <c r="AL13" s="76"/>
      <c r="AM13" s="74"/>
      <c r="AN13" s="75"/>
      <c r="AO13" s="75"/>
      <c r="AP13" s="75"/>
      <c r="AQ13" s="76"/>
      <c r="AR13" s="74"/>
      <c r="AS13" s="75"/>
      <c r="AT13" s="75"/>
      <c r="AU13" s="75"/>
      <c r="AV13" s="76"/>
      <c r="AW13" s="74"/>
      <c r="AX13" s="75"/>
      <c r="AY13" s="75"/>
      <c r="AZ13" s="75"/>
      <c r="BA13" s="76"/>
      <c r="BB13" s="74"/>
      <c r="BC13" s="75"/>
      <c r="BD13" s="75"/>
      <c r="BE13" s="75"/>
      <c r="BF13" s="76"/>
      <c r="BG13" s="61" t="n">
        <f aca="false">A13</f>
        <v>37205</v>
      </c>
      <c r="BI13" s="77"/>
      <c r="BJ13" s="78"/>
      <c r="BK13" s="77"/>
      <c r="BL13" s="78"/>
      <c r="BM13" s="77"/>
      <c r="BN13" s="79"/>
      <c r="BO13" s="77"/>
      <c r="BP13" s="78"/>
      <c r="BQ13" s="24"/>
    </row>
    <row r="14" customFormat="false" ht="12.75" hidden="false" customHeight="false" outlineLevel="0" collapsed="false">
      <c r="A14" s="54" t="n">
        <v>37206</v>
      </c>
      <c r="B14" s="55"/>
      <c r="C14" s="56" t="n">
        <v>25.25</v>
      </c>
      <c r="D14" s="55"/>
      <c r="E14" s="56" t="n">
        <v>25.25</v>
      </c>
      <c r="F14" s="57"/>
      <c r="G14" s="56"/>
      <c r="H14" s="71" t="n">
        <v>23</v>
      </c>
      <c r="I14" s="72"/>
      <c r="J14" s="72" t="n">
        <v>25</v>
      </c>
      <c r="K14" s="72"/>
      <c r="L14" s="72" t="n">
        <v>26</v>
      </c>
      <c r="M14" s="73"/>
      <c r="N14" s="73"/>
      <c r="O14" s="73"/>
      <c r="P14" s="73"/>
      <c r="Q14" s="73"/>
      <c r="R14" s="61" t="n">
        <f aca="false">A14</f>
        <v>37206</v>
      </c>
      <c r="S14" s="74"/>
      <c r="T14" s="75"/>
      <c r="U14" s="75"/>
      <c r="V14" s="75"/>
      <c r="W14" s="76"/>
      <c r="X14" s="74"/>
      <c r="Y14" s="75"/>
      <c r="Z14" s="75"/>
      <c r="AA14" s="75"/>
      <c r="AB14" s="76"/>
      <c r="AC14" s="74"/>
      <c r="AD14" s="75"/>
      <c r="AE14" s="75"/>
      <c r="AF14" s="75"/>
      <c r="AG14" s="76"/>
      <c r="AH14" s="74"/>
      <c r="AI14" s="75"/>
      <c r="AJ14" s="75"/>
      <c r="AK14" s="75"/>
      <c r="AL14" s="76"/>
      <c r="AM14" s="74"/>
      <c r="AN14" s="75"/>
      <c r="AO14" s="75"/>
      <c r="AP14" s="75"/>
      <c r="AQ14" s="76"/>
      <c r="AR14" s="74"/>
      <c r="AS14" s="75"/>
      <c r="AT14" s="75"/>
      <c r="AU14" s="75"/>
      <c r="AV14" s="76"/>
      <c r="AW14" s="74"/>
      <c r="AX14" s="75"/>
      <c r="AY14" s="75"/>
      <c r="AZ14" s="75"/>
      <c r="BA14" s="76"/>
      <c r="BB14" s="74"/>
      <c r="BC14" s="75"/>
      <c r="BD14" s="75"/>
      <c r="BE14" s="75"/>
      <c r="BF14" s="76"/>
      <c r="BG14" s="61" t="n">
        <f aca="false">A14</f>
        <v>37206</v>
      </c>
      <c r="BI14" s="77"/>
      <c r="BJ14" s="78"/>
      <c r="BK14" s="77"/>
      <c r="BL14" s="78"/>
      <c r="BM14" s="77"/>
      <c r="BN14" s="79"/>
      <c r="BO14" s="77"/>
      <c r="BP14" s="78"/>
      <c r="BQ14" s="24"/>
    </row>
    <row r="15" customFormat="false" ht="12.75" hidden="false" customHeight="false" outlineLevel="0" collapsed="false">
      <c r="A15" s="54" t="n">
        <v>37207</v>
      </c>
      <c r="B15" s="55" t="n">
        <v>29.5</v>
      </c>
      <c r="C15" s="56" t="n">
        <v>26</v>
      </c>
      <c r="D15" s="55" t="n">
        <v>31</v>
      </c>
      <c r="E15" s="56" t="n">
        <v>26</v>
      </c>
      <c r="F15" s="57"/>
      <c r="G15" s="56" t="n">
        <v>29</v>
      </c>
      <c r="H15" s="71" t="n">
        <v>18</v>
      </c>
      <c r="I15" s="72" t="n">
        <v>32</v>
      </c>
      <c r="J15" s="72" t="n">
        <v>23</v>
      </c>
      <c r="K15" s="72" t="n">
        <v>33.5</v>
      </c>
      <c r="L15" s="72" t="n">
        <v>26</v>
      </c>
      <c r="M15" s="73" t="n">
        <f aca="false">+B15-D15</f>
        <v>-1.5</v>
      </c>
      <c r="N15" s="73" t="n">
        <f aca="false">+B15-K15</f>
        <v>-4</v>
      </c>
      <c r="O15" s="73" t="n">
        <f aca="false">+G15-I15</f>
        <v>-3</v>
      </c>
      <c r="P15" s="73" t="n">
        <f aca="false">+K15-I15</f>
        <v>1.5</v>
      </c>
      <c r="Q15" s="73" t="n">
        <f aca="false">+B15-G15</f>
        <v>0.5</v>
      </c>
      <c r="R15" s="61" t="n">
        <f aca="false">A15</f>
        <v>37207</v>
      </c>
      <c r="S15" s="74"/>
      <c r="T15" s="75"/>
      <c r="U15" s="75"/>
      <c r="V15" s="75"/>
      <c r="W15" s="76"/>
      <c r="X15" s="74"/>
      <c r="Y15" s="75"/>
      <c r="Z15" s="75"/>
      <c r="AA15" s="75"/>
      <c r="AB15" s="76"/>
      <c r="AC15" s="74"/>
      <c r="AD15" s="75"/>
      <c r="AE15" s="75"/>
      <c r="AF15" s="75"/>
      <c r="AG15" s="76"/>
      <c r="AH15" s="74"/>
      <c r="AI15" s="75"/>
      <c r="AJ15" s="75"/>
      <c r="AK15" s="75"/>
      <c r="AL15" s="76"/>
      <c r="AM15" s="74"/>
      <c r="AN15" s="75"/>
      <c r="AO15" s="75"/>
      <c r="AP15" s="75"/>
      <c r="AQ15" s="76"/>
      <c r="AR15" s="74"/>
      <c r="AS15" s="75"/>
      <c r="AT15" s="75"/>
      <c r="AU15" s="75"/>
      <c r="AV15" s="76"/>
      <c r="AW15" s="74"/>
      <c r="AX15" s="75"/>
      <c r="AY15" s="75"/>
      <c r="AZ15" s="75"/>
      <c r="BA15" s="76"/>
      <c r="BB15" s="74"/>
      <c r="BC15" s="75"/>
      <c r="BD15" s="75"/>
      <c r="BE15" s="75"/>
      <c r="BF15" s="76"/>
      <c r="BG15" s="61" t="n">
        <f aca="false">A15</f>
        <v>37207</v>
      </c>
      <c r="BI15" s="77"/>
      <c r="BJ15" s="78"/>
      <c r="BK15" s="77"/>
      <c r="BL15" s="78"/>
      <c r="BM15" s="77"/>
      <c r="BN15" s="79"/>
      <c r="BO15" s="77"/>
      <c r="BP15" s="78"/>
      <c r="BQ15" s="24"/>
      <c r="BY15" s="70"/>
      <c r="CB15" s="70"/>
      <c r="CE15" s="70"/>
    </row>
    <row r="16" customFormat="false" ht="12.75" hidden="false" customHeight="false" outlineLevel="0" collapsed="false">
      <c r="A16" s="54" t="n">
        <v>37208</v>
      </c>
      <c r="B16" s="55" t="n">
        <v>29.5</v>
      </c>
      <c r="C16" s="56" t="n">
        <v>26</v>
      </c>
      <c r="D16" s="55" t="n">
        <v>31</v>
      </c>
      <c r="E16" s="56" t="n">
        <v>26</v>
      </c>
      <c r="F16" s="57"/>
      <c r="G16" s="56" t="n">
        <v>29</v>
      </c>
      <c r="H16" s="71" t="n">
        <v>18</v>
      </c>
      <c r="I16" s="72" t="n">
        <v>32</v>
      </c>
      <c r="J16" s="72" t="n">
        <v>23</v>
      </c>
      <c r="K16" s="72" t="n">
        <v>33.5</v>
      </c>
      <c r="L16" s="72" t="n">
        <v>26</v>
      </c>
      <c r="M16" s="73" t="n">
        <f aca="false">+B16-D16</f>
        <v>-1.5</v>
      </c>
      <c r="N16" s="73" t="n">
        <f aca="false">+B16-K16</f>
        <v>-4</v>
      </c>
      <c r="O16" s="73" t="n">
        <f aca="false">+G16-I16</f>
        <v>-3</v>
      </c>
      <c r="P16" s="73" t="n">
        <f aca="false">+K16-I16</f>
        <v>1.5</v>
      </c>
      <c r="Q16" s="73" t="n">
        <f aca="false">+B16-G16</f>
        <v>0.5</v>
      </c>
      <c r="R16" s="61" t="n">
        <f aca="false">A16</f>
        <v>37208</v>
      </c>
      <c r="S16" s="74" t="n">
        <v>24</v>
      </c>
      <c r="T16" s="75" t="n">
        <v>26</v>
      </c>
      <c r="U16" s="75" t="n">
        <v>23</v>
      </c>
      <c r="V16" s="75" t="n">
        <v>26</v>
      </c>
      <c r="W16" s="76" t="n">
        <v>27</v>
      </c>
      <c r="X16" s="74" t="n">
        <v>34</v>
      </c>
      <c r="Y16" s="75" t="n">
        <v>33.5</v>
      </c>
      <c r="Z16" s="75" t="n">
        <v>29.5</v>
      </c>
      <c r="AA16" s="75" t="n">
        <v>31.75</v>
      </c>
      <c r="AB16" s="76" t="n">
        <v>34.25</v>
      </c>
      <c r="AC16" s="74" t="n">
        <v>34.5</v>
      </c>
      <c r="AD16" s="75" t="n">
        <v>34.5</v>
      </c>
      <c r="AE16" s="75" t="n">
        <v>30.75</v>
      </c>
      <c r="AF16" s="75" t="n">
        <v>33.5</v>
      </c>
      <c r="AG16" s="76" t="n">
        <v>34.5</v>
      </c>
      <c r="AH16" s="74" t="n">
        <v>34</v>
      </c>
      <c r="AI16" s="75" t="n">
        <v>34</v>
      </c>
      <c r="AJ16" s="75" t="n">
        <v>30.5</v>
      </c>
      <c r="AK16" s="75" t="n">
        <v>33</v>
      </c>
      <c r="AL16" s="76" t="n">
        <v>34</v>
      </c>
      <c r="AM16" s="74" t="n">
        <v>29</v>
      </c>
      <c r="AN16" s="75" t="n">
        <v>31</v>
      </c>
      <c r="AO16" s="75" t="n">
        <v>36</v>
      </c>
      <c r="AP16" s="75" t="n">
        <v>34.5</v>
      </c>
      <c r="AQ16" s="76" t="n">
        <v>33.5</v>
      </c>
      <c r="AR16" s="74" t="n">
        <v>46</v>
      </c>
      <c r="AS16" s="75" t="n">
        <v>49</v>
      </c>
      <c r="AT16" s="75" t="n">
        <v>55</v>
      </c>
      <c r="AU16" s="75" t="n">
        <v>52</v>
      </c>
      <c r="AV16" s="76" t="n">
        <v>52</v>
      </c>
      <c r="AW16" s="74" t="n">
        <v>29</v>
      </c>
      <c r="AX16" s="75" t="n">
        <v>31.5</v>
      </c>
      <c r="AY16" s="75" t="n">
        <v>43</v>
      </c>
      <c r="AZ16" s="75" t="n">
        <v>39</v>
      </c>
      <c r="BA16" s="76" t="n">
        <v>38</v>
      </c>
      <c r="BB16" s="74" t="n">
        <v>43</v>
      </c>
      <c r="BC16" s="75" t="n">
        <v>46.5</v>
      </c>
      <c r="BD16" s="75" t="n">
        <v>48</v>
      </c>
      <c r="BE16" s="75" t="n">
        <v>49</v>
      </c>
      <c r="BF16" s="76" t="n">
        <v>49.25</v>
      </c>
      <c r="BG16" s="61" t="n">
        <f aca="false">A16</f>
        <v>37208</v>
      </c>
      <c r="BI16" s="77"/>
      <c r="BJ16" s="78"/>
      <c r="BK16" s="77"/>
      <c r="BL16" s="78"/>
      <c r="BM16" s="77"/>
      <c r="BN16" s="79"/>
      <c r="BO16" s="77"/>
      <c r="BP16" s="78"/>
      <c r="BQ16" s="24"/>
    </row>
    <row r="17" customFormat="false" ht="12.75" hidden="false" customHeight="false" outlineLevel="0" collapsed="false">
      <c r="A17" s="54" t="n">
        <v>37209</v>
      </c>
      <c r="B17" s="55" t="n">
        <v>22.8</v>
      </c>
      <c r="C17" s="56" t="n">
        <v>17.75</v>
      </c>
      <c r="D17" s="55" t="n">
        <v>24.25</v>
      </c>
      <c r="E17" s="56" t="n">
        <v>18.75</v>
      </c>
      <c r="F17" s="57"/>
      <c r="G17" s="56" t="n">
        <v>19</v>
      </c>
      <c r="H17" s="71" t="n">
        <v>9</v>
      </c>
      <c r="I17" s="72" t="n">
        <v>25</v>
      </c>
      <c r="J17" s="72" t="n">
        <v>17.75</v>
      </c>
      <c r="K17" s="72" t="n">
        <v>26.25</v>
      </c>
      <c r="L17" s="72" t="n">
        <v>20</v>
      </c>
      <c r="M17" s="73" t="n">
        <f aca="false">+B17-D17</f>
        <v>-1.45</v>
      </c>
      <c r="N17" s="73" t="n">
        <f aca="false">+B17-K17</f>
        <v>-3.45</v>
      </c>
      <c r="O17" s="73" t="n">
        <f aca="false">+G17-I17</f>
        <v>-6</v>
      </c>
      <c r="P17" s="73" t="n">
        <f aca="false">+K17-I17</f>
        <v>1.25</v>
      </c>
      <c r="Q17" s="73" t="n">
        <f aca="false">+B17-G17</f>
        <v>3.8</v>
      </c>
      <c r="R17" s="61" t="n">
        <f aca="false">A17</f>
        <v>37209</v>
      </c>
      <c r="S17" s="74" t="n">
        <v>21.5</v>
      </c>
      <c r="T17" s="75" t="n">
        <v>24</v>
      </c>
      <c r="U17" s="75" t="n">
        <v>22.5</v>
      </c>
      <c r="V17" s="75" t="n">
        <v>24.75</v>
      </c>
      <c r="W17" s="76" t="n">
        <v>25.75</v>
      </c>
      <c r="X17" s="74" t="n">
        <v>32.25</v>
      </c>
      <c r="Y17" s="75" t="n">
        <v>32.75</v>
      </c>
      <c r="Z17" s="75" t="n">
        <v>27</v>
      </c>
      <c r="AA17" s="75" t="n">
        <v>30.25</v>
      </c>
      <c r="AB17" s="76" t="n">
        <v>32.25</v>
      </c>
      <c r="AC17" s="74" t="n">
        <v>33.25</v>
      </c>
      <c r="AD17" s="75" t="n">
        <v>33.25</v>
      </c>
      <c r="AE17" s="75" t="n">
        <v>29.25</v>
      </c>
      <c r="AF17" s="75" t="n">
        <v>32.5</v>
      </c>
      <c r="AG17" s="76" t="n">
        <v>33.9</v>
      </c>
      <c r="AH17" s="74" t="n">
        <v>33</v>
      </c>
      <c r="AI17" s="75" t="n">
        <v>32.9</v>
      </c>
      <c r="AJ17" s="75" t="n">
        <v>29</v>
      </c>
      <c r="AK17" s="75" t="n">
        <v>32.25</v>
      </c>
      <c r="AL17" s="76" t="n">
        <v>33.65</v>
      </c>
      <c r="AM17" s="74" t="n">
        <v>27.75</v>
      </c>
      <c r="AN17" s="75" t="n">
        <v>30</v>
      </c>
      <c r="AO17" s="75" t="n">
        <v>34.5</v>
      </c>
      <c r="AP17" s="75" t="n">
        <v>34</v>
      </c>
      <c r="AQ17" s="76" t="n">
        <v>32.2</v>
      </c>
      <c r="AR17" s="74" t="n">
        <v>45</v>
      </c>
      <c r="AS17" s="75" t="n">
        <v>48</v>
      </c>
      <c r="AT17" s="75" t="n">
        <v>54.17</v>
      </c>
      <c r="AU17" s="75" t="n">
        <v>50.75</v>
      </c>
      <c r="AV17" s="76" t="n">
        <v>50.75</v>
      </c>
      <c r="AW17" s="74"/>
      <c r="AX17" s="75"/>
      <c r="AY17" s="75"/>
      <c r="AZ17" s="75"/>
      <c r="BA17" s="76"/>
      <c r="BB17" s="74"/>
      <c r="BC17" s="75"/>
      <c r="BD17" s="75"/>
      <c r="BE17" s="75"/>
      <c r="BF17" s="76"/>
      <c r="BG17" s="61" t="n">
        <f aca="false">A17</f>
        <v>37209</v>
      </c>
      <c r="BI17" s="77"/>
      <c r="BJ17" s="78"/>
      <c r="BK17" s="77"/>
      <c r="BL17" s="78"/>
      <c r="BM17" s="77"/>
      <c r="BN17" s="79"/>
      <c r="BO17" s="77"/>
      <c r="BP17" s="78"/>
      <c r="BQ17" s="24"/>
    </row>
    <row r="18" customFormat="false" ht="12.75" hidden="false" customHeight="false" outlineLevel="0" collapsed="false">
      <c r="A18" s="54" t="n">
        <v>37210</v>
      </c>
      <c r="B18" s="55" t="n">
        <v>19.25</v>
      </c>
      <c r="C18" s="56" t="n">
        <v>16.25</v>
      </c>
      <c r="D18" s="55" t="n">
        <v>22.75</v>
      </c>
      <c r="E18" s="56" t="n">
        <v>17</v>
      </c>
      <c r="F18" s="57"/>
      <c r="G18" s="56" t="n">
        <v>19.25</v>
      </c>
      <c r="H18" s="71" t="n">
        <v>11.25</v>
      </c>
      <c r="I18" s="72" t="n">
        <v>23.25</v>
      </c>
      <c r="J18" s="72" t="n">
        <v>16.25</v>
      </c>
      <c r="K18" s="72" t="n">
        <v>24.5</v>
      </c>
      <c r="L18" s="72" t="n">
        <v>17</v>
      </c>
      <c r="M18" s="73" t="n">
        <f aca="false">+B18-D18</f>
        <v>-3.5</v>
      </c>
      <c r="N18" s="73" t="n">
        <f aca="false">+B18-K18</f>
        <v>-5.25</v>
      </c>
      <c r="O18" s="73" t="n">
        <f aca="false">+G18-I18</f>
        <v>-4</v>
      </c>
      <c r="P18" s="73" t="n">
        <f aca="false">+K18-I18</f>
        <v>1.25</v>
      </c>
      <c r="Q18" s="73" t="n">
        <f aca="false">+B18-G18</f>
        <v>0</v>
      </c>
      <c r="R18" s="61" t="n">
        <f aca="false">A18</f>
        <v>37210</v>
      </c>
      <c r="S18" s="74"/>
      <c r="T18" s="75"/>
      <c r="U18" s="75"/>
      <c r="V18" s="75"/>
      <c r="W18" s="76"/>
      <c r="X18" s="74"/>
      <c r="Y18" s="75"/>
      <c r="Z18" s="75"/>
      <c r="AA18" s="75"/>
      <c r="AB18" s="76"/>
      <c r="AC18" s="74"/>
      <c r="AD18" s="75"/>
      <c r="AE18" s="75"/>
      <c r="AF18" s="75"/>
      <c r="AG18" s="76"/>
      <c r="AH18" s="74"/>
      <c r="AI18" s="75"/>
      <c r="AJ18" s="75"/>
      <c r="AK18" s="75"/>
      <c r="AL18" s="76"/>
      <c r="AM18" s="74"/>
      <c r="AN18" s="75"/>
      <c r="AO18" s="75"/>
      <c r="AP18" s="75"/>
      <c r="AQ18" s="76"/>
      <c r="AR18" s="74"/>
      <c r="AS18" s="75"/>
      <c r="AT18" s="75"/>
      <c r="AU18" s="75"/>
      <c r="AV18" s="76"/>
      <c r="AW18" s="74"/>
      <c r="AX18" s="75"/>
      <c r="AY18" s="75"/>
      <c r="AZ18" s="75"/>
      <c r="BA18" s="76"/>
      <c r="BB18" s="74"/>
      <c r="BC18" s="75"/>
      <c r="BD18" s="75"/>
      <c r="BE18" s="75"/>
      <c r="BF18" s="76"/>
      <c r="BG18" s="61" t="n">
        <f aca="false">A18</f>
        <v>37210</v>
      </c>
      <c r="BH18" s="65"/>
      <c r="BI18" s="66"/>
      <c r="BJ18" s="67"/>
      <c r="BK18" s="66"/>
      <c r="BL18" s="67"/>
      <c r="BM18" s="66"/>
      <c r="BN18" s="68"/>
      <c r="BO18" s="66"/>
      <c r="BP18" s="67"/>
      <c r="BQ18" s="69"/>
      <c r="BR18" s="65"/>
    </row>
    <row r="19" customFormat="false" ht="12.75" hidden="false" customHeight="false" outlineLevel="0" collapsed="false">
      <c r="A19" s="54" t="n">
        <v>37211</v>
      </c>
      <c r="B19" s="55" t="n">
        <v>17.1</v>
      </c>
      <c r="C19" s="56" t="n">
        <v>15.25</v>
      </c>
      <c r="D19" s="55" t="n">
        <v>19.75</v>
      </c>
      <c r="E19" s="56" t="n">
        <v>15.5</v>
      </c>
      <c r="F19" s="57"/>
      <c r="G19" s="56" t="n">
        <v>17</v>
      </c>
      <c r="H19" s="71" t="n">
        <v>11</v>
      </c>
      <c r="I19" s="72" t="n">
        <v>19.5</v>
      </c>
      <c r="J19" s="72" t="n">
        <v>14.2</v>
      </c>
      <c r="K19" s="72" t="n">
        <v>22.35</v>
      </c>
      <c r="L19" s="72" t="n">
        <v>16.8</v>
      </c>
      <c r="M19" s="73" t="n">
        <f aca="false">+B19-D19</f>
        <v>-2.65</v>
      </c>
      <c r="N19" s="73" t="n">
        <f aca="false">+B19-K19</f>
        <v>-5.25</v>
      </c>
      <c r="O19" s="73" t="n">
        <f aca="false">+G19-I19</f>
        <v>-2.5</v>
      </c>
      <c r="P19" s="73" t="n">
        <f aca="false">+K19-I19</f>
        <v>2.85</v>
      </c>
      <c r="Q19" s="73" t="n">
        <f aca="false">+B19-G19</f>
        <v>0.100000000000001</v>
      </c>
      <c r="R19" s="61" t="n">
        <f aca="false">A19</f>
        <v>37211</v>
      </c>
      <c r="S19" s="74" t="n">
        <v>19</v>
      </c>
      <c r="T19" s="75" t="n">
        <v>22</v>
      </c>
      <c r="U19" s="75"/>
      <c r="V19" s="75"/>
      <c r="W19" s="76"/>
      <c r="X19" s="74" t="n">
        <v>31</v>
      </c>
      <c r="Y19" s="75" t="n">
        <v>31.5</v>
      </c>
      <c r="Z19" s="75"/>
      <c r="AA19" s="75"/>
      <c r="AB19" s="76"/>
      <c r="AC19" s="74" t="n">
        <v>33.25</v>
      </c>
      <c r="AD19" s="75" t="n">
        <v>33.25</v>
      </c>
      <c r="AE19" s="75" t="n">
        <v>29.25</v>
      </c>
      <c r="AF19" s="75" t="n">
        <v>32.5</v>
      </c>
      <c r="AG19" s="76" t="n">
        <v>33.9</v>
      </c>
      <c r="AH19" s="74" t="n">
        <v>33</v>
      </c>
      <c r="AI19" s="75" t="n">
        <v>33</v>
      </c>
      <c r="AJ19" s="75" t="n">
        <v>29</v>
      </c>
      <c r="AK19" s="75" t="n">
        <v>32</v>
      </c>
      <c r="AL19" s="76" t="n">
        <v>33.65</v>
      </c>
      <c r="AM19" s="74" t="n">
        <v>28</v>
      </c>
      <c r="AN19" s="75" t="n">
        <v>30</v>
      </c>
      <c r="AO19" s="75" t="n">
        <v>34.5</v>
      </c>
      <c r="AP19" s="75" t="n">
        <v>34</v>
      </c>
      <c r="AQ19" s="76" t="n">
        <v>32.2</v>
      </c>
      <c r="AR19" s="74" t="n">
        <v>45</v>
      </c>
      <c r="AS19" s="75" t="n">
        <v>48</v>
      </c>
      <c r="AT19" s="75" t="n">
        <v>54</v>
      </c>
      <c r="AU19" s="75" t="n">
        <v>51</v>
      </c>
      <c r="AV19" s="76" t="n">
        <v>51</v>
      </c>
      <c r="AW19" s="74"/>
      <c r="AX19" s="75"/>
      <c r="AY19" s="75"/>
      <c r="AZ19" s="75"/>
      <c r="BA19" s="76"/>
      <c r="BB19" s="74"/>
      <c r="BC19" s="75"/>
      <c r="BD19" s="75"/>
      <c r="BE19" s="75"/>
      <c r="BF19" s="76"/>
      <c r="BG19" s="61" t="n">
        <f aca="false">A19</f>
        <v>37211</v>
      </c>
      <c r="BI19" s="77"/>
      <c r="BJ19" s="78"/>
      <c r="BK19" s="77"/>
      <c r="BL19" s="78"/>
      <c r="BM19" s="77"/>
      <c r="BN19" s="79"/>
      <c r="BO19" s="77"/>
      <c r="BP19" s="78"/>
      <c r="BQ19" s="24"/>
    </row>
    <row r="20" customFormat="false" ht="12.75" hidden="false" customHeight="false" outlineLevel="0" collapsed="false">
      <c r="A20" s="54" t="n">
        <v>37212</v>
      </c>
      <c r="B20" s="55" t="n">
        <v>17.1</v>
      </c>
      <c r="C20" s="56" t="n">
        <v>15.25</v>
      </c>
      <c r="D20" s="55" t="n">
        <v>19.75</v>
      </c>
      <c r="E20" s="56" t="n">
        <v>15.5</v>
      </c>
      <c r="F20" s="57"/>
      <c r="G20" s="56" t="n">
        <v>17</v>
      </c>
      <c r="H20" s="71" t="n">
        <v>11</v>
      </c>
      <c r="I20" s="72" t="n">
        <v>19.5</v>
      </c>
      <c r="J20" s="72" t="n">
        <v>14.2</v>
      </c>
      <c r="K20" s="72" t="n">
        <v>22.35</v>
      </c>
      <c r="L20" s="72" t="n">
        <v>16.8</v>
      </c>
      <c r="M20" s="73" t="n">
        <f aca="false">+B20-D20</f>
        <v>-2.65</v>
      </c>
      <c r="N20" s="73" t="n">
        <f aca="false">+B20-K20</f>
        <v>-5.25</v>
      </c>
      <c r="O20" s="73" t="n">
        <f aca="false">+G20-I20</f>
        <v>-2.5</v>
      </c>
      <c r="P20" s="73" t="n">
        <f aca="false">+K20-I20</f>
        <v>2.85</v>
      </c>
      <c r="Q20" s="73" t="n">
        <f aca="false">+B20-G20</f>
        <v>0.100000000000001</v>
      </c>
      <c r="R20" s="61" t="n">
        <f aca="false">A20</f>
        <v>37212</v>
      </c>
      <c r="S20" s="74"/>
      <c r="T20" s="75"/>
      <c r="U20" s="75"/>
      <c r="V20" s="75"/>
      <c r="W20" s="76"/>
      <c r="X20" s="74"/>
      <c r="Y20" s="75"/>
      <c r="Z20" s="75"/>
      <c r="AA20" s="75"/>
      <c r="AB20" s="76"/>
      <c r="AC20" s="74"/>
      <c r="AD20" s="75"/>
      <c r="AE20" s="75"/>
      <c r="AF20" s="75"/>
      <c r="AG20" s="76"/>
      <c r="AH20" s="74"/>
      <c r="AI20" s="75"/>
      <c r="AJ20" s="75"/>
      <c r="AK20" s="75"/>
      <c r="AL20" s="76"/>
      <c r="AM20" s="74"/>
      <c r="AN20" s="75"/>
      <c r="AO20" s="75"/>
      <c r="AP20" s="75"/>
      <c r="AQ20" s="76"/>
      <c r="AR20" s="74"/>
      <c r="AS20" s="75"/>
      <c r="AT20" s="75"/>
      <c r="AU20" s="75"/>
      <c r="AV20" s="76"/>
      <c r="AW20" s="74"/>
      <c r="AX20" s="75"/>
      <c r="AY20" s="75"/>
      <c r="AZ20" s="75"/>
      <c r="BA20" s="76"/>
      <c r="BB20" s="74"/>
      <c r="BC20" s="75"/>
      <c r="BD20" s="75"/>
      <c r="BE20" s="75"/>
      <c r="BF20" s="76"/>
      <c r="BG20" s="61" t="n">
        <f aca="false">A20</f>
        <v>37212</v>
      </c>
      <c r="BI20" s="77"/>
      <c r="BJ20" s="78"/>
      <c r="BK20" s="77"/>
      <c r="BL20" s="78"/>
      <c r="BM20" s="77"/>
      <c r="BN20" s="79"/>
      <c r="BO20" s="77"/>
      <c r="BP20" s="78"/>
      <c r="BQ20" s="24"/>
    </row>
    <row r="21" customFormat="false" ht="12.75" hidden="false" customHeight="false" outlineLevel="0" collapsed="false">
      <c r="A21" s="54" t="n">
        <v>37213</v>
      </c>
      <c r="B21" s="55"/>
      <c r="C21" s="56" t="n">
        <v>16</v>
      </c>
      <c r="D21" s="55"/>
      <c r="E21" s="56" t="n">
        <v>17.7</v>
      </c>
      <c r="F21" s="57"/>
      <c r="G21" s="56"/>
      <c r="H21" s="71" t="n">
        <v>11</v>
      </c>
      <c r="I21" s="72"/>
      <c r="J21" s="72" t="n">
        <v>14.25</v>
      </c>
      <c r="K21" s="72"/>
      <c r="L21" s="72" t="n">
        <v>16.75</v>
      </c>
      <c r="M21" s="73"/>
      <c r="N21" s="73"/>
      <c r="O21" s="73"/>
      <c r="P21" s="73"/>
      <c r="Q21" s="73"/>
      <c r="R21" s="61" t="n">
        <f aca="false">A21</f>
        <v>37213</v>
      </c>
      <c r="S21" s="74"/>
      <c r="T21" s="75"/>
      <c r="U21" s="75"/>
      <c r="V21" s="75"/>
      <c r="W21" s="76"/>
      <c r="X21" s="74"/>
      <c r="Y21" s="75"/>
      <c r="Z21" s="75"/>
      <c r="AA21" s="75"/>
      <c r="AB21" s="76"/>
      <c r="AC21" s="74"/>
      <c r="AD21" s="75"/>
      <c r="AE21" s="75"/>
      <c r="AF21" s="75"/>
      <c r="AG21" s="76"/>
      <c r="AH21" s="74"/>
      <c r="AI21" s="75"/>
      <c r="AJ21" s="75"/>
      <c r="AK21" s="75"/>
      <c r="AL21" s="76"/>
      <c r="AM21" s="74"/>
      <c r="AN21" s="75"/>
      <c r="AO21" s="75"/>
      <c r="AP21" s="75"/>
      <c r="AQ21" s="76"/>
      <c r="AR21" s="74"/>
      <c r="AS21" s="75"/>
      <c r="AT21" s="75"/>
      <c r="AU21" s="75"/>
      <c r="AV21" s="76"/>
      <c r="AW21" s="74"/>
      <c r="AX21" s="75"/>
      <c r="AY21" s="75"/>
      <c r="AZ21" s="75"/>
      <c r="BA21" s="76"/>
      <c r="BB21" s="74"/>
      <c r="BC21" s="75"/>
      <c r="BD21" s="75"/>
      <c r="BE21" s="75"/>
      <c r="BF21" s="76"/>
      <c r="BG21" s="61" t="n">
        <f aca="false">A21</f>
        <v>37213</v>
      </c>
      <c r="BI21" s="77"/>
      <c r="BJ21" s="78"/>
      <c r="BK21" s="77"/>
      <c r="BL21" s="78"/>
      <c r="BM21" s="77"/>
      <c r="BN21" s="79"/>
      <c r="BO21" s="77"/>
      <c r="BP21" s="78"/>
      <c r="BQ21" s="24"/>
    </row>
    <row r="22" customFormat="false" ht="12.75" hidden="false" customHeight="false" outlineLevel="0" collapsed="false">
      <c r="A22" s="54" t="n">
        <v>37214</v>
      </c>
      <c r="B22" s="55" t="n">
        <v>17</v>
      </c>
      <c r="C22" s="56" t="n">
        <v>16</v>
      </c>
      <c r="D22" s="55" t="n">
        <v>19.25</v>
      </c>
      <c r="E22" s="56" t="n">
        <v>17.7</v>
      </c>
      <c r="F22" s="57"/>
      <c r="G22" s="56" t="n">
        <v>18.5</v>
      </c>
      <c r="H22" s="71" t="n">
        <v>11</v>
      </c>
      <c r="I22" s="72" t="n">
        <v>20</v>
      </c>
      <c r="J22" s="72" t="n">
        <v>14.25</v>
      </c>
      <c r="K22" s="72" t="n">
        <v>21.63</v>
      </c>
      <c r="L22" s="72" t="n">
        <v>16.75</v>
      </c>
      <c r="M22" s="73" t="n">
        <f aca="false">+B22-D22</f>
        <v>-2.25</v>
      </c>
      <c r="N22" s="73" t="n">
        <f aca="false">+B22-K22</f>
        <v>-4.63</v>
      </c>
      <c r="O22" s="73" t="n">
        <f aca="false">+G22-I22</f>
        <v>-1.5</v>
      </c>
      <c r="P22" s="73" t="n">
        <f aca="false">+K22-I22</f>
        <v>1.63</v>
      </c>
      <c r="Q22" s="73" t="n">
        <f aca="false">+B22-G22</f>
        <v>-1.5</v>
      </c>
      <c r="R22" s="61" t="n">
        <f aca="false">A22</f>
        <v>37214</v>
      </c>
      <c r="S22" s="74" t="n">
        <v>19</v>
      </c>
      <c r="T22" s="75" t="n">
        <v>22</v>
      </c>
      <c r="U22" s="75" t="n">
        <v>21</v>
      </c>
      <c r="V22" s="75" t="n">
        <v>22.5</v>
      </c>
      <c r="W22" s="76" t="n">
        <v>23.75</v>
      </c>
      <c r="X22" s="74" t="n">
        <v>29.75</v>
      </c>
      <c r="Y22" s="75" t="n">
        <v>30.25</v>
      </c>
      <c r="Z22" s="75" t="n">
        <v>26.5</v>
      </c>
      <c r="AA22" s="75" t="n">
        <v>28.8</v>
      </c>
      <c r="AB22" s="76" t="n">
        <v>31</v>
      </c>
      <c r="AC22" s="74" t="n">
        <v>31.5</v>
      </c>
      <c r="AD22" s="75"/>
      <c r="AE22" s="75" t="n">
        <v>29.5</v>
      </c>
      <c r="AF22" s="75" t="n">
        <v>32</v>
      </c>
      <c r="AG22" s="76" t="n">
        <v>33.35</v>
      </c>
      <c r="AH22" s="74" t="n">
        <v>29.75</v>
      </c>
      <c r="AI22" s="75"/>
      <c r="AJ22" s="75" t="n">
        <v>28.75</v>
      </c>
      <c r="AK22" s="75" t="n">
        <v>31.15</v>
      </c>
      <c r="AL22" s="76" t="n">
        <v>32.3</v>
      </c>
      <c r="AM22" s="74" t="n">
        <v>27.25</v>
      </c>
      <c r="AN22" s="75"/>
      <c r="AO22" s="75" t="n">
        <v>34.1</v>
      </c>
      <c r="AP22" s="75" t="n">
        <v>34.25</v>
      </c>
      <c r="AQ22" s="76" t="n">
        <v>32.3</v>
      </c>
      <c r="AR22" s="74" t="n">
        <v>44</v>
      </c>
      <c r="AS22" s="75"/>
      <c r="AT22" s="75" t="n">
        <v>54</v>
      </c>
      <c r="AU22" s="75" t="n">
        <v>50</v>
      </c>
      <c r="AV22" s="76" t="n">
        <v>50</v>
      </c>
      <c r="AW22" s="74"/>
      <c r="AX22" s="75"/>
      <c r="AY22" s="75"/>
      <c r="AZ22" s="75"/>
      <c r="BA22" s="76"/>
      <c r="BB22" s="74"/>
      <c r="BC22" s="75"/>
      <c r="BD22" s="75"/>
      <c r="BE22" s="75"/>
      <c r="BF22" s="76"/>
      <c r="BG22" s="61" t="n">
        <f aca="false">A22</f>
        <v>37214</v>
      </c>
      <c r="BI22" s="77"/>
      <c r="BJ22" s="78"/>
      <c r="BK22" s="77"/>
      <c r="BL22" s="78"/>
      <c r="BM22" s="77"/>
      <c r="BN22" s="79"/>
      <c r="BO22" s="77"/>
      <c r="BP22" s="78"/>
      <c r="BQ22" s="24"/>
    </row>
    <row r="23" customFormat="false" ht="12.75" hidden="false" customHeight="false" outlineLevel="0" collapsed="false">
      <c r="A23" s="54" t="n">
        <v>37215</v>
      </c>
      <c r="B23" s="55" t="n">
        <v>13.75</v>
      </c>
      <c r="C23" s="56" t="n">
        <v>12.25</v>
      </c>
      <c r="D23" s="55" t="n">
        <v>16.25</v>
      </c>
      <c r="E23" s="56" t="n">
        <v>13.5</v>
      </c>
      <c r="F23" s="57"/>
      <c r="G23" s="56" t="n">
        <v>16</v>
      </c>
      <c r="H23" s="71" t="n">
        <v>9.5</v>
      </c>
      <c r="I23" s="72" t="n">
        <v>18</v>
      </c>
      <c r="J23" s="72" t="n">
        <v>12</v>
      </c>
      <c r="K23" s="72" t="n">
        <v>18</v>
      </c>
      <c r="L23" s="72" t="n">
        <v>14</v>
      </c>
      <c r="M23" s="73" t="n">
        <f aca="false">+B23-D23</f>
        <v>-2.5</v>
      </c>
      <c r="N23" s="73" t="n">
        <f aca="false">+B23-K23</f>
        <v>-4.25</v>
      </c>
      <c r="O23" s="73" t="n">
        <f aca="false">+G23-I23</f>
        <v>-2</v>
      </c>
      <c r="P23" s="73" t="n">
        <f aca="false">+K23-I23</f>
        <v>0</v>
      </c>
      <c r="Q23" s="73" t="n">
        <f aca="false">+B23-G23</f>
        <v>-2.25</v>
      </c>
      <c r="R23" s="61" t="n">
        <f aca="false">A23</f>
        <v>37215</v>
      </c>
      <c r="S23" s="74"/>
      <c r="T23" s="75"/>
      <c r="U23" s="75"/>
      <c r="V23" s="75"/>
      <c r="W23" s="76"/>
      <c r="X23" s="74"/>
      <c r="Y23" s="75"/>
      <c r="Z23" s="75"/>
      <c r="AA23" s="75"/>
      <c r="AB23" s="76"/>
      <c r="AC23" s="74"/>
      <c r="AD23" s="75"/>
      <c r="AE23" s="75"/>
      <c r="AF23" s="75"/>
      <c r="AG23" s="76"/>
      <c r="AH23" s="74"/>
      <c r="AI23" s="75"/>
      <c r="AJ23" s="75"/>
      <c r="AK23" s="75"/>
      <c r="AL23" s="76"/>
      <c r="AM23" s="74"/>
      <c r="AN23" s="75"/>
      <c r="AO23" s="75"/>
      <c r="AP23" s="75"/>
      <c r="AQ23" s="76"/>
      <c r="AR23" s="74"/>
      <c r="AS23" s="75"/>
      <c r="AT23" s="75"/>
      <c r="AU23" s="75"/>
      <c r="AV23" s="76"/>
      <c r="AW23" s="74"/>
      <c r="AX23" s="75"/>
      <c r="AY23" s="75"/>
      <c r="AZ23" s="75"/>
      <c r="BA23" s="76"/>
      <c r="BB23" s="74"/>
      <c r="BC23" s="75"/>
      <c r="BD23" s="75"/>
      <c r="BE23" s="75"/>
      <c r="BF23" s="76"/>
      <c r="BG23" s="61" t="n">
        <f aca="false">A23</f>
        <v>37215</v>
      </c>
      <c r="BI23" s="77"/>
      <c r="BJ23" s="81"/>
      <c r="BK23" s="77"/>
      <c r="BL23" s="81"/>
      <c r="BM23" s="77"/>
      <c r="BN23" s="81"/>
      <c r="BO23" s="77"/>
      <c r="BP23" s="24"/>
      <c r="BQ23" s="24"/>
    </row>
    <row r="24" customFormat="false" ht="12.75" hidden="false" customHeight="false" outlineLevel="0" collapsed="false">
      <c r="A24" s="54" t="n">
        <v>37216</v>
      </c>
      <c r="B24" s="55" t="n">
        <v>13.75</v>
      </c>
      <c r="C24" s="56" t="n">
        <v>12.25</v>
      </c>
      <c r="D24" s="55" t="n">
        <v>16.25</v>
      </c>
      <c r="E24" s="56" t="n">
        <v>13.5</v>
      </c>
      <c r="F24" s="57"/>
      <c r="G24" s="56" t="n">
        <v>16</v>
      </c>
      <c r="H24" s="71" t="n">
        <v>9.5</v>
      </c>
      <c r="I24" s="72" t="n">
        <v>18</v>
      </c>
      <c r="J24" s="72" t="n">
        <v>12</v>
      </c>
      <c r="K24" s="72" t="n">
        <v>18</v>
      </c>
      <c r="L24" s="72" t="n">
        <v>14</v>
      </c>
      <c r="M24" s="73" t="n">
        <f aca="false">+B24-D24</f>
        <v>-2.5</v>
      </c>
      <c r="N24" s="73" t="n">
        <f aca="false">+B24-K24</f>
        <v>-4.25</v>
      </c>
      <c r="O24" s="73" t="n">
        <f aca="false">+G24-I24</f>
        <v>-2</v>
      </c>
      <c r="P24" s="73" t="n">
        <f aca="false">+K24-I24</f>
        <v>0</v>
      </c>
      <c r="Q24" s="73" t="n">
        <f aca="false">+B24-G24</f>
        <v>-2.25</v>
      </c>
      <c r="R24" s="61" t="n">
        <f aca="false">A24</f>
        <v>37216</v>
      </c>
      <c r="S24" s="74"/>
      <c r="T24" s="75"/>
      <c r="U24" s="75"/>
      <c r="V24" s="75"/>
      <c r="W24" s="76"/>
      <c r="X24" s="74"/>
      <c r="Y24" s="75"/>
      <c r="Z24" s="75"/>
      <c r="AA24" s="75"/>
      <c r="AB24" s="76"/>
      <c r="AC24" s="74"/>
      <c r="AD24" s="75"/>
      <c r="AE24" s="75"/>
      <c r="AF24" s="75"/>
      <c r="AG24" s="76"/>
      <c r="AH24" s="74"/>
      <c r="AI24" s="75"/>
      <c r="AJ24" s="75"/>
      <c r="AK24" s="75"/>
      <c r="AL24" s="76"/>
      <c r="AM24" s="74"/>
      <c r="AN24" s="75"/>
      <c r="AO24" s="75"/>
      <c r="AP24" s="75"/>
      <c r="AQ24" s="76"/>
      <c r="AR24" s="74"/>
      <c r="AS24" s="75"/>
      <c r="AT24" s="75"/>
      <c r="AU24" s="75"/>
      <c r="AV24" s="76"/>
      <c r="AW24" s="74"/>
      <c r="AX24" s="75"/>
      <c r="AY24" s="75"/>
      <c r="AZ24" s="75"/>
      <c r="BA24" s="76"/>
      <c r="BB24" s="74"/>
      <c r="BC24" s="75"/>
      <c r="BD24" s="75"/>
      <c r="BE24" s="75"/>
      <c r="BF24" s="76"/>
      <c r="BG24" s="61" t="n">
        <f aca="false">A24</f>
        <v>37216</v>
      </c>
      <c r="BI24" s="77"/>
      <c r="BJ24" s="81"/>
      <c r="BK24" s="77"/>
      <c r="BL24" s="81"/>
      <c r="BM24" s="77"/>
      <c r="BN24" s="81"/>
      <c r="BO24" s="77"/>
      <c r="BP24" s="24"/>
      <c r="BQ24" s="24"/>
    </row>
    <row r="25" customFormat="false" ht="12.75" hidden="false" customHeight="false" outlineLevel="0" collapsed="false">
      <c r="A25" s="54" t="n">
        <v>37217</v>
      </c>
      <c r="B25" s="55"/>
      <c r="C25" s="56" t="n">
        <v>16.25</v>
      </c>
      <c r="D25" s="55"/>
      <c r="E25" s="56" t="n">
        <v>18</v>
      </c>
      <c r="F25" s="82"/>
      <c r="G25" s="56"/>
      <c r="H25" s="71" t="n">
        <v>13.9</v>
      </c>
      <c r="I25" s="72"/>
      <c r="J25" s="72" t="n">
        <v>18.38</v>
      </c>
      <c r="K25" s="72"/>
      <c r="L25" s="72" t="n">
        <v>19.19</v>
      </c>
      <c r="M25" s="73"/>
      <c r="N25" s="73"/>
      <c r="O25" s="73"/>
      <c r="P25" s="73"/>
      <c r="Q25" s="73"/>
      <c r="R25" s="61" t="n">
        <f aca="false">A25</f>
        <v>37217</v>
      </c>
      <c r="S25" s="74"/>
      <c r="T25" s="75"/>
      <c r="U25" s="75"/>
      <c r="V25" s="75"/>
      <c r="W25" s="76"/>
      <c r="X25" s="74"/>
      <c r="Y25" s="75"/>
      <c r="Z25" s="75"/>
      <c r="AA25" s="75"/>
      <c r="AB25" s="76"/>
      <c r="AC25" s="74"/>
      <c r="AD25" s="75"/>
      <c r="AE25" s="75"/>
      <c r="AF25" s="75"/>
      <c r="AG25" s="76"/>
      <c r="AH25" s="74"/>
      <c r="AI25" s="75"/>
      <c r="AJ25" s="75"/>
      <c r="AK25" s="75"/>
      <c r="AL25" s="76"/>
      <c r="AM25" s="74"/>
      <c r="AN25" s="75"/>
      <c r="AO25" s="75"/>
      <c r="AP25" s="75"/>
      <c r="AQ25" s="76"/>
      <c r="AR25" s="74"/>
      <c r="AS25" s="75"/>
      <c r="AT25" s="75"/>
      <c r="AU25" s="75"/>
      <c r="AV25" s="76"/>
      <c r="AW25" s="74"/>
      <c r="AX25" s="75"/>
      <c r="AY25" s="75"/>
      <c r="AZ25" s="75"/>
      <c r="BA25" s="76"/>
      <c r="BB25" s="74"/>
      <c r="BC25" s="75"/>
      <c r="BD25" s="75"/>
      <c r="BE25" s="75"/>
      <c r="BF25" s="76"/>
      <c r="BG25" s="61" t="n">
        <f aca="false">A25</f>
        <v>37217</v>
      </c>
      <c r="BH25" s="65"/>
      <c r="BI25" s="66"/>
      <c r="BJ25" s="67"/>
      <c r="BK25" s="66"/>
      <c r="BL25" s="67"/>
      <c r="BM25" s="66"/>
      <c r="BN25" s="68"/>
      <c r="BO25" s="66"/>
      <c r="BP25" s="67"/>
      <c r="BQ25" s="69"/>
      <c r="BR25" s="65"/>
    </row>
    <row r="26" customFormat="false" ht="12.75" hidden="false" customHeight="false" outlineLevel="0" collapsed="false">
      <c r="A26" s="54" t="n">
        <v>37218</v>
      </c>
      <c r="B26" s="55" t="n">
        <v>18</v>
      </c>
      <c r="C26" s="56" t="n">
        <v>16.25</v>
      </c>
      <c r="D26" s="55" t="n">
        <v>21</v>
      </c>
      <c r="E26" s="56" t="n">
        <v>18</v>
      </c>
      <c r="F26" s="82"/>
      <c r="G26" s="56" t="n">
        <v>20.36</v>
      </c>
      <c r="H26" s="71" t="n">
        <v>13.9</v>
      </c>
      <c r="I26" s="72" t="n">
        <v>22.75</v>
      </c>
      <c r="J26" s="72" t="n">
        <v>18.38</v>
      </c>
      <c r="K26" s="72" t="n">
        <v>22.5</v>
      </c>
      <c r="L26" s="72" t="n">
        <v>19.19</v>
      </c>
      <c r="M26" s="73" t="n">
        <f aca="false">+B26-D26</f>
        <v>-3</v>
      </c>
      <c r="N26" s="73" t="n">
        <f aca="false">+B26-K26</f>
        <v>-4.5</v>
      </c>
      <c r="O26" s="73" t="n">
        <f aca="false">+G26-I26</f>
        <v>-2.39</v>
      </c>
      <c r="P26" s="73" t="n">
        <f aca="false">+K26-I26</f>
        <v>-0.25</v>
      </c>
      <c r="Q26" s="73" t="n">
        <f aca="false">+B26-G26</f>
        <v>-2.36</v>
      </c>
      <c r="R26" s="61" t="n">
        <f aca="false">A26</f>
        <v>37218</v>
      </c>
      <c r="S26" s="74"/>
      <c r="T26" s="75"/>
      <c r="U26" s="75"/>
      <c r="V26" s="75"/>
      <c r="W26" s="76"/>
      <c r="X26" s="74"/>
      <c r="Y26" s="75"/>
      <c r="Z26" s="75"/>
      <c r="AA26" s="75"/>
      <c r="AB26" s="76"/>
      <c r="AC26" s="74"/>
      <c r="AD26" s="75"/>
      <c r="AE26" s="75"/>
      <c r="AF26" s="75"/>
      <c r="AG26" s="76"/>
      <c r="AH26" s="74"/>
      <c r="AI26" s="75"/>
      <c r="AJ26" s="75"/>
      <c r="AK26" s="75"/>
      <c r="AL26" s="76"/>
      <c r="AM26" s="74"/>
      <c r="AN26" s="75"/>
      <c r="AO26" s="75"/>
      <c r="AP26" s="75"/>
      <c r="AQ26" s="76"/>
      <c r="AR26" s="74"/>
      <c r="AS26" s="75"/>
      <c r="AT26" s="75"/>
      <c r="AU26" s="75"/>
      <c r="AV26" s="76"/>
      <c r="AW26" s="74"/>
      <c r="AX26" s="75"/>
      <c r="AY26" s="75"/>
      <c r="AZ26" s="75"/>
      <c r="BA26" s="76"/>
      <c r="BB26" s="74"/>
      <c r="BC26" s="75"/>
      <c r="BD26" s="75"/>
      <c r="BE26" s="75"/>
      <c r="BF26" s="76"/>
      <c r="BG26" s="61" t="n">
        <f aca="false">A26</f>
        <v>37218</v>
      </c>
      <c r="BI26" s="77"/>
      <c r="BJ26" s="81"/>
      <c r="BK26" s="77"/>
      <c r="BL26" s="81"/>
      <c r="BM26" s="77"/>
      <c r="BN26" s="81"/>
      <c r="BO26" s="77"/>
      <c r="BP26" s="24"/>
      <c r="BQ26" s="24"/>
    </row>
    <row r="27" customFormat="false" ht="12.75" hidden="false" customHeight="false" outlineLevel="0" collapsed="false">
      <c r="A27" s="54" t="n">
        <v>37219</v>
      </c>
      <c r="B27" s="55" t="n">
        <v>18</v>
      </c>
      <c r="C27" s="56" t="n">
        <v>16</v>
      </c>
      <c r="D27" s="55" t="n">
        <v>21</v>
      </c>
      <c r="E27" s="56" t="n">
        <v>18</v>
      </c>
      <c r="F27" s="82"/>
      <c r="G27" s="56" t="n">
        <v>20.36</v>
      </c>
      <c r="H27" s="71" t="n">
        <v>13.9</v>
      </c>
      <c r="I27" s="72" t="n">
        <v>22.75</v>
      </c>
      <c r="J27" s="72" t="n">
        <v>18.38</v>
      </c>
      <c r="K27" s="72" t="n">
        <v>22.5</v>
      </c>
      <c r="L27" s="72" t="n">
        <v>19.19</v>
      </c>
      <c r="M27" s="73" t="n">
        <f aca="false">+B27-D27</f>
        <v>-3</v>
      </c>
      <c r="N27" s="73" t="n">
        <f aca="false">+B27-K27</f>
        <v>-4.5</v>
      </c>
      <c r="O27" s="73" t="n">
        <f aca="false">+G27-I27</f>
        <v>-2.39</v>
      </c>
      <c r="P27" s="73" t="n">
        <f aca="false">+K27-I27</f>
        <v>-0.25</v>
      </c>
      <c r="Q27" s="73" t="n">
        <f aca="false">+B27-G27</f>
        <v>-2.36</v>
      </c>
      <c r="R27" s="61" t="n">
        <f aca="false">A27</f>
        <v>37219</v>
      </c>
      <c r="S27" s="74"/>
      <c r="T27" s="75"/>
      <c r="U27" s="75"/>
      <c r="V27" s="75"/>
      <c r="W27" s="76"/>
      <c r="X27" s="74"/>
      <c r="Y27" s="75"/>
      <c r="Z27" s="75"/>
      <c r="AA27" s="75"/>
      <c r="AB27" s="76"/>
      <c r="AC27" s="74"/>
      <c r="AD27" s="75"/>
      <c r="AE27" s="75"/>
      <c r="AF27" s="75"/>
      <c r="AG27" s="76"/>
      <c r="AH27" s="74"/>
      <c r="AI27" s="75"/>
      <c r="AJ27" s="75"/>
      <c r="AK27" s="75"/>
      <c r="AL27" s="76"/>
      <c r="AM27" s="74"/>
      <c r="AN27" s="75"/>
      <c r="AO27" s="75"/>
      <c r="AP27" s="75"/>
      <c r="AQ27" s="76"/>
      <c r="AR27" s="74"/>
      <c r="AS27" s="75"/>
      <c r="AT27" s="75"/>
      <c r="AU27" s="75"/>
      <c r="AV27" s="76"/>
      <c r="AW27" s="74"/>
      <c r="AX27" s="75"/>
      <c r="AY27" s="75"/>
      <c r="AZ27" s="75"/>
      <c r="BA27" s="76"/>
      <c r="BB27" s="74"/>
      <c r="BC27" s="75"/>
      <c r="BD27" s="75"/>
      <c r="BE27" s="75"/>
      <c r="BF27" s="76"/>
      <c r="BG27" s="61" t="n">
        <f aca="false">A27</f>
        <v>37219</v>
      </c>
      <c r="BI27" s="77"/>
      <c r="BJ27" s="78"/>
      <c r="BK27" s="77"/>
      <c r="BL27" s="78"/>
      <c r="BM27" s="77"/>
      <c r="BN27" s="79"/>
      <c r="BO27" s="77"/>
      <c r="BP27" s="78"/>
      <c r="BQ27" s="24"/>
    </row>
    <row r="28" customFormat="false" ht="12.75" hidden="false" customHeight="false" outlineLevel="0" collapsed="false">
      <c r="A28" s="54" t="n">
        <v>37220</v>
      </c>
      <c r="B28" s="55"/>
      <c r="C28" s="56" t="n">
        <v>17.25</v>
      </c>
      <c r="D28" s="55"/>
      <c r="E28" s="56" t="n">
        <v>18.5</v>
      </c>
      <c r="F28" s="82"/>
      <c r="G28" s="56"/>
      <c r="H28" s="71" t="n">
        <v>14</v>
      </c>
      <c r="I28" s="72"/>
      <c r="J28" s="72" t="n">
        <v>18.75</v>
      </c>
      <c r="K28" s="72"/>
      <c r="L28" s="72" t="n">
        <v>18.75</v>
      </c>
      <c r="M28" s="73"/>
      <c r="N28" s="73"/>
      <c r="O28" s="73"/>
      <c r="P28" s="73"/>
      <c r="Q28" s="73"/>
      <c r="R28" s="61" t="n">
        <f aca="false">A28</f>
        <v>37220</v>
      </c>
      <c r="S28" s="74"/>
      <c r="T28" s="75"/>
      <c r="U28" s="75"/>
      <c r="V28" s="75"/>
      <c r="W28" s="76"/>
      <c r="X28" s="74"/>
      <c r="Y28" s="75"/>
      <c r="Z28" s="75"/>
      <c r="AA28" s="75"/>
      <c r="AB28" s="76"/>
      <c r="AC28" s="74"/>
      <c r="AD28" s="75"/>
      <c r="AE28" s="75"/>
      <c r="AF28" s="75"/>
      <c r="AG28" s="76"/>
      <c r="AH28" s="74"/>
      <c r="AI28" s="75"/>
      <c r="AJ28" s="75"/>
      <c r="AK28" s="75"/>
      <c r="AL28" s="76"/>
      <c r="AM28" s="74"/>
      <c r="AN28" s="75"/>
      <c r="AO28" s="75"/>
      <c r="AP28" s="75"/>
      <c r="AQ28" s="76"/>
      <c r="AR28" s="74"/>
      <c r="AS28" s="75"/>
      <c r="AT28" s="75"/>
      <c r="AU28" s="75"/>
      <c r="AV28" s="76"/>
      <c r="AW28" s="74"/>
      <c r="AX28" s="75"/>
      <c r="AY28" s="75"/>
      <c r="AZ28" s="75"/>
      <c r="BA28" s="76"/>
      <c r="BB28" s="74"/>
      <c r="BC28" s="75"/>
      <c r="BD28" s="75"/>
      <c r="BE28" s="75"/>
      <c r="BF28" s="76"/>
      <c r="BG28" s="61" t="n">
        <f aca="false">A28</f>
        <v>37220</v>
      </c>
      <c r="BI28" s="77"/>
      <c r="BJ28" s="78"/>
      <c r="BK28" s="77"/>
      <c r="BL28" s="78"/>
      <c r="BM28" s="77"/>
      <c r="BN28" s="79"/>
      <c r="BO28" s="77"/>
      <c r="BP28" s="78"/>
      <c r="BQ28" s="24"/>
    </row>
    <row r="29" customFormat="false" ht="12.75" hidden="false" customHeight="false" outlineLevel="0" collapsed="false">
      <c r="A29" s="54" t="n">
        <v>37221</v>
      </c>
      <c r="B29" s="55" t="n">
        <v>20.55</v>
      </c>
      <c r="C29" s="56" t="n">
        <v>17.25</v>
      </c>
      <c r="D29" s="55" t="n">
        <v>22</v>
      </c>
      <c r="E29" s="56" t="n">
        <v>18.5</v>
      </c>
      <c r="F29" s="82"/>
      <c r="G29" s="56" t="n">
        <v>21.75</v>
      </c>
      <c r="H29" s="71" t="n">
        <v>14</v>
      </c>
      <c r="I29" s="72" t="n">
        <v>23.75</v>
      </c>
      <c r="J29" s="72" t="n">
        <v>18.75</v>
      </c>
      <c r="K29" s="72" t="n">
        <v>23.75</v>
      </c>
      <c r="L29" s="72" t="n">
        <v>18.75</v>
      </c>
      <c r="M29" s="73" t="n">
        <f aca="false">+B29-D29</f>
        <v>-1.45</v>
      </c>
      <c r="N29" s="73" t="n">
        <f aca="false">+B29-K29</f>
        <v>-3.2</v>
      </c>
      <c r="O29" s="73" t="n">
        <f aca="false">+G29-I29</f>
        <v>-2</v>
      </c>
      <c r="P29" s="73" t="n">
        <f aca="false">+K29-I29</f>
        <v>0</v>
      </c>
      <c r="Q29" s="73" t="n">
        <f aca="false">+B29-G29</f>
        <v>-1.2</v>
      </c>
      <c r="R29" s="61" t="n">
        <f aca="false">A29</f>
        <v>37221</v>
      </c>
      <c r="S29" s="74" t="n">
        <v>22</v>
      </c>
      <c r="T29" s="75" t="n">
        <v>25</v>
      </c>
      <c r="U29" s="75" t="n">
        <v>24</v>
      </c>
      <c r="V29" s="75" t="n">
        <v>26</v>
      </c>
      <c r="W29" s="76" t="n">
        <v>26.25</v>
      </c>
      <c r="X29" s="74" t="n">
        <v>29.5</v>
      </c>
      <c r="Y29" s="75" t="n">
        <v>30</v>
      </c>
      <c r="Z29" s="75" t="n">
        <v>27.5</v>
      </c>
      <c r="AA29" s="75" t="n">
        <v>30.7</v>
      </c>
      <c r="AB29" s="76" t="n">
        <v>32.75</v>
      </c>
      <c r="AC29" s="74" t="n">
        <v>31.75</v>
      </c>
      <c r="AD29" s="75"/>
      <c r="AE29" s="75" t="n">
        <v>29</v>
      </c>
      <c r="AF29" s="75" t="n">
        <v>32.6</v>
      </c>
      <c r="AG29" s="76" t="n">
        <v>33.5</v>
      </c>
      <c r="AH29" s="74" t="n">
        <v>31</v>
      </c>
      <c r="AI29" s="75"/>
      <c r="AJ29" s="75" t="n">
        <v>28.5</v>
      </c>
      <c r="AK29" s="75" t="n">
        <v>31.85</v>
      </c>
      <c r="AL29" s="76" t="n">
        <v>32</v>
      </c>
      <c r="AM29" s="74" t="n">
        <v>27</v>
      </c>
      <c r="AN29" s="75"/>
      <c r="AO29" s="75" t="n">
        <v>34.25</v>
      </c>
      <c r="AP29" s="75" t="n">
        <v>34.25</v>
      </c>
      <c r="AQ29" s="76" t="n">
        <v>31.5</v>
      </c>
      <c r="AR29" s="74" t="n">
        <v>43.5</v>
      </c>
      <c r="AS29" s="75"/>
      <c r="AT29" s="75" t="n">
        <v>53.75</v>
      </c>
      <c r="AU29" s="75" t="n">
        <v>50</v>
      </c>
      <c r="AV29" s="76" t="n">
        <v>50</v>
      </c>
      <c r="AW29" s="74" t="n">
        <v>28</v>
      </c>
      <c r="AX29" s="75"/>
      <c r="AY29" s="75" t="n">
        <v>41.25</v>
      </c>
      <c r="AZ29" s="75" t="n">
        <v>40</v>
      </c>
      <c r="BA29" s="76" t="n">
        <v>36</v>
      </c>
      <c r="BB29" s="74" t="n">
        <v>41</v>
      </c>
      <c r="BC29" s="75"/>
      <c r="BD29" s="75" t="n">
        <v>47.5</v>
      </c>
      <c r="BE29" s="75" t="n">
        <v>46.25</v>
      </c>
      <c r="BF29" s="76" t="n">
        <v>47.25</v>
      </c>
      <c r="BG29" s="61" t="n">
        <f aca="false">A29</f>
        <v>37221</v>
      </c>
      <c r="BI29" s="77"/>
      <c r="BJ29" s="78"/>
      <c r="BK29" s="77"/>
      <c r="BL29" s="78"/>
      <c r="BM29" s="77"/>
      <c r="BN29" s="79"/>
      <c r="BO29" s="77"/>
      <c r="BP29" s="78"/>
      <c r="BQ29" s="24"/>
    </row>
    <row r="30" customFormat="false" ht="12.75" hidden="false" customHeight="false" outlineLevel="0" collapsed="false">
      <c r="A30" s="54" t="n">
        <v>37222</v>
      </c>
      <c r="B30" s="55" t="n">
        <v>20</v>
      </c>
      <c r="C30" s="56" t="n">
        <v>17</v>
      </c>
      <c r="D30" s="55" t="n">
        <v>23.75</v>
      </c>
      <c r="E30" s="56" t="n">
        <v>17</v>
      </c>
      <c r="F30" s="82"/>
      <c r="G30" s="56" t="n">
        <v>23</v>
      </c>
      <c r="H30" s="71" t="n">
        <v>12</v>
      </c>
      <c r="I30" s="72" t="n">
        <v>26</v>
      </c>
      <c r="J30" s="72" t="n">
        <v>18</v>
      </c>
      <c r="K30" s="72" t="n">
        <v>25.75</v>
      </c>
      <c r="L30" s="72" t="n">
        <v>18.25</v>
      </c>
      <c r="M30" s="73" t="n">
        <f aca="false">+B30-D30</f>
        <v>-3.75</v>
      </c>
      <c r="N30" s="73" t="n">
        <f aca="false">+B30-K30</f>
        <v>-5.75</v>
      </c>
      <c r="O30" s="73" t="n">
        <f aca="false">+G30-I30</f>
        <v>-3</v>
      </c>
      <c r="P30" s="73" t="n">
        <f aca="false">+K30-I30</f>
        <v>-0.25</v>
      </c>
      <c r="Q30" s="73" t="n">
        <f aca="false">+B30-G30</f>
        <v>-3</v>
      </c>
      <c r="R30" s="61" t="n">
        <f aca="false">A30</f>
        <v>37222</v>
      </c>
      <c r="S30" s="74"/>
      <c r="T30" s="75"/>
      <c r="U30" s="75"/>
      <c r="V30" s="75"/>
      <c r="W30" s="76"/>
      <c r="X30" s="74" t="n">
        <v>29.75</v>
      </c>
      <c r="Y30" s="75" t="n">
        <v>30.25</v>
      </c>
      <c r="Z30" s="75" t="n">
        <v>27.5</v>
      </c>
      <c r="AA30" s="75" t="n">
        <v>30.7</v>
      </c>
      <c r="AB30" s="76" t="n">
        <v>32.67</v>
      </c>
      <c r="AC30" s="74" t="n">
        <v>32</v>
      </c>
      <c r="AD30" s="75" t="n">
        <v>32.5</v>
      </c>
      <c r="AE30" s="75" t="n">
        <v>29.25</v>
      </c>
      <c r="AF30" s="75" t="n">
        <v>32.75</v>
      </c>
      <c r="AG30" s="76" t="n">
        <v>34</v>
      </c>
      <c r="AH30" s="74" t="n">
        <v>31</v>
      </c>
      <c r="AI30" s="75" t="n">
        <v>31.5</v>
      </c>
      <c r="AJ30" s="75" t="n">
        <v>28.5</v>
      </c>
      <c r="AK30" s="75" t="n">
        <v>31.9</v>
      </c>
      <c r="AL30" s="76" t="n">
        <v>32.55</v>
      </c>
      <c r="AM30" s="74" t="n">
        <v>26.83</v>
      </c>
      <c r="AN30" s="75" t="n">
        <v>29.17</v>
      </c>
      <c r="AO30" s="75" t="n">
        <v>34.25</v>
      </c>
      <c r="AP30" s="75" t="n">
        <v>34.5</v>
      </c>
      <c r="AQ30" s="76" t="n">
        <v>31.5</v>
      </c>
      <c r="AR30" s="74" t="n">
        <v>43.5</v>
      </c>
      <c r="AS30" s="75" t="n">
        <v>46.5</v>
      </c>
      <c r="AT30" s="75" t="n">
        <v>54</v>
      </c>
      <c r="AU30" s="75" t="n">
        <v>50</v>
      </c>
      <c r="AV30" s="76" t="n">
        <v>50</v>
      </c>
      <c r="AW30" s="74" t="n">
        <v>28</v>
      </c>
      <c r="AX30" s="75" t="n">
        <v>30.5</v>
      </c>
      <c r="AY30" s="75" t="n">
        <v>41.25</v>
      </c>
      <c r="AZ30" s="75" t="n">
        <v>40.25</v>
      </c>
      <c r="BA30" s="76" t="n">
        <v>36</v>
      </c>
      <c r="BB30" s="74" t="n">
        <v>41</v>
      </c>
      <c r="BC30" s="75" t="n">
        <v>44.5</v>
      </c>
      <c r="BD30" s="75" t="n">
        <v>47.75</v>
      </c>
      <c r="BE30" s="75" t="n">
        <v>46.25</v>
      </c>
      <c r="BF30" s="76" t="n">
        <v>47.25</v>
      </c>
      <c r="BG30" s="61" t="n">
        <f aca="false">A30</f>
        <v>37222</v>
      </c>
      <c r="BI30" s="77"/>
      <c r="BJ30" s="78"/>
      <c r="BK30" s="77"/>
      <c r="BL30" s="78"/>
      <c r="BM30" s="77"/>
      <c r="BN30" s="79"/>
      <c r="BO30" s="77"/>
      <c r="BP30" s="78"/>
      <c r="BQ30" s="24"/>
    </row>
    <row r="31" customFormat="false" ht="12.75" hidden="false" customHeight="false" outlineLevel="0" collapsed="false">
      <c r="A31" s="54" t="n">
        <v>37223</v>
      </c>
      <c r="B31" s="55" t="n">
        <v>27.4</v>
      </c>
      <c r="C31" s="56" t="n">
        <v>23.5</v>
      </c>
      <c r="D31" s="55" t="n">
        <v>29</v>
      </c>
      <c r="E31" s="56" t="n">
        <v>24</v>
      </c>
      <c r="F31" s="82"/>
      <c r="G31" s="56" t="n">
        <v>29</v>
      </c>
      <c r="H31" s="71" t="n">
        <v>20</v>
      </c>
      <c r="I31" s="72" t="n">
        <v>30.75</v>
      </c>
      <c r="J31" s="72" t="n">
        <v>23.75</v>
      </c>
      <c r="K31" s="72" t="n">
        <v>31</v>
      </c>
      <c r="L31" s="72" t="n">
        <v>23.75</v>
      </c>
      <c r="M31" s="73" t="n">
        <f aca="false">+B31-D31</f>
        <v>-1.6</v>
      </c>
      <c r="N31" s="73" t="n">
        <f aca="false">+B31-K31</f>
        <v>-3.6</v>
      </c>
      <c r="O31" s="73" t="n">
        <f aca="false">+G31-I31</f>
        <v>-1.75</v>
      </c>
      <c r="P31" s="73" t="n">
        <f aca="false">+K31-I31</f>
        <v>0.25</v>
      </c>
      <c r="Q31" s="73" t="n">
        <f aca="false">+B31-G31</f>
        <v>-1.6</v>
      </c>
      <c r="R31" s="61" t="n">
        <f aca="false">A31</f>
        <v>37223</v>
      </c>
      <c r="S31" s="74"/>
      <c r="T31" s="75"/>
      <c r="U31" s="83"/>
      <c r="V31" s="75"/>
      <c r="W31" s="76"/>
      <c r="X31" s="74"/>
      <c r="Y31" s="75"/>
      <c r="Z31" s="83"/>
      <c r="AA31" s="75"/>
      <c r="AB31" s="76"/>
      <c r="AC31" s="74"/>
      <c r="AD31" s="75"/>
      <c r="AE31" s="83"/>
      <c r="AF31" s="75"/>
      <c r="AG31" s="76"/>
      <c r="AH31" s="74"/>
      <c r="AI31" s="75"/>
      <c r="AJ31" s="75"/>
      <c r="AK31" s="75"/>
      <c r="AL31" s="76"/>
      <c r="AM31" s="74"/>
      <c r="AN31" s="75"/>
      <c r="AO31" s="75"/>
      <c r="AP31" s="75"/>
      <c r="AQ31" s="76"/>
      <c r="AR31" s="74"/>
      <c r="AS31" s="75"/>
      <c r="AT31" s="75"/>
      <c r="AU31" s="75"/>
      <c r="AV31" s="76"/>
      <c r="AW31" s="74"/>
      <c r="AX31" s="75"/>
      <c r="AY31" s="75"/>
      <c r="AZ31" s="75"/>
      <c r="BA31" s="76"/>
      <c r="BB31" s="74"/>
      <c r="BC31" s="75"/>
      <c r="BD31" s="75"/>
      <c r="BE31" s="75"/>
      <c r="BF31" s="76"/>
      <c r="BG31" s="61" t="n">
        <f aca="false">A31</f>
        <v>37223</v>
      </c>
      <c r="BJ31" s="78"/>
      <c r="BL31" s="78"/>
      <c r="BN31" s="79"/>
      <c r="BP31" s="79"/>
      <c r="BQ31" s="24"/>
    </row>
    <row r="32" customFormat="false" ht="12.75" hidden="false" customHeight="false" outlineLevel="0" collapsed="false">
      <c r="A32" s="54" t="n">
        <v>37224</v>
      </c>
      <c r="B32" s="55" t="n">
        <v>28.85</v>
      </c>
      <c r="C32" s="56" t="n">
        <v>24.75</v>
      </c>
      <c r="D32" s="55" t="n">
        <v>31.85</v>
      </c>
      <c r="E32" s="56" t="n">
        <v>25</v>
      </c>
      <c r="F32" s="82"/>
      <c r="G32" s="56" t="n">
        <v>32</v>
      </c>
      <c r="H32" s="71" t="n">
        <v>20</v>
      </c>
      <c r="I32" s="72" t="n">
        <v>33</v>
      </c>
      <c r="J32" s="72" t="n">
        <v>23.58</v>
      </c>
      <c r="K32" s="72" t="n">
        <v>33.43</v>
      </c>
      <c r="L32" s="72" t="n">
        <v>25</v>
      </c>
      <c r="M32" s="73" t="n">
        <f aca="false">+B32-D32</f>
        <v>-3</v>
      </c>
      <c r="N32" s="73" t="n">
        <f aca="false">+B32-K32</f>
        <v>-4.58</v>
      </c>
      <c r="O32" s="73" t="n">
        <f aca="false">+G32-I32</f>
        <v>-1</v>
      </c>
      <c r="P32" s="73" t="n">
        <f aca="false">+K32-I32</f>
        <v>0.43</v>
      </c>
      <c r="Q32" s="73" t="n">
        <f aca="false">+B32-G32</f>
        <v>-3.15</v>
      </c>
      <c r="R32" s="61" t="n">
        <f aca="false">A32</f>
        <v>37224</v>
      </c>
      <c r="S32" s="74"/>
      <c r="T32" s="75"/>
      <c r="U32" s="75"/>
      <c r="V32" s="75"/>
      <c r="W32" s="76"/>
      <c r="X32" s="74"/>
      <c r="Y32" s="75"/>
      <c r="Z32" s="75"/>
      <c r="AA32" s="75"/>
      <c r="AB32" s="76"/>
      <c r="AC32" s="74"/>
      <c r="AD32" s="75"/>
      <c r="AE32" s="75"/>
      <c r="AF32" s="75"/>
      <c r="AG32" s="76"/>
      <c r="AH32" s="74"/>
      <c r="AI32" s="75"/>
      <c r="AJ32" s="75"/>
      <c r="AK32" s="75"/>
      <c r="AL32" s="76"/>
      <c r="AM32" s="74"/>
      <c r="AN32" s="75"/>
      <c r="AO32" s="75"/>
      <c r="AP32" s="75"/>
      <c r="AQ32" s="76"/>
      <c r="AR32" s="74"/>
      <c r="AS32" s="75"/>
      <c r="AT32" s="75"/>
      <c r="AU32" s="75"/>
      <c r="AV32" s="76"/>
      <c r="AW32" s="74"/>
      <c r="AX32" s="75"/>
      <c r="AY32" s="75"/>
      <c r="AZ32" s="75"/>
      <c r="BA32" s="76"/>
      <c r="BB32" s="74"/>
      <c r="BC32" s="75"/>
      <c r="BD32" s="75"/>
      <c r="BE32" s="75"/>
      <c r="BF32" s="76"/>
      <c r="BG32" s="61" t="n">
        <f aca="false">A32</f>
        <v>37224</v>
      </c>
      <c r="BH32" s="65"/>
      <c r="BI32" s="66"/>
      <c r="BJ32" s="67"/>
      <c r="BK32" s="66"/>
      <c r="BL32" s="67"/>
      <c r="BM32" s="66"/>
      <c r="BN32" s="68"/>
      <c r="BO32" s="66"/>
      <c r="BP32" s="67"/>
      <c r="BQ32" s="69"/>
      <c r="BR32" s="65"/>
    </row>
    <row r="33" customFormat="false" ht="12.75" hidden="false" customHeight="false" outlineLevel="0" collapsed="false">
      <c r="A33" s="54" t="n">
        <v>37225</v>
      </c>
      <c r="B33" s="55" t="n">
        <v>28.85</v>
      </c>
      <c r="C33" s="56" t="n">
        <v>24.75</v>
      </c>
      <c r="D33" s="55" t="n">
        <v>31.85</v>
      </c>
      <c r="E33" s="56" t="n">
        <v>25</v>
      </c>
      <c r="F33" s="82"/>
      <c r="G33" s="56" t="n">
        <v>32</v>
      </c>
      <c r="H33" s="71" t="n">
        <v>20</v>
      </c>
      <c r="I33" s="72" t="n">
        <v>33</v>
      </c>
      <c r="J33" s="72" t="n">
        <v>23.58</v>
      </c>
      <c r="K33" s="72" t="n">
        <v>33.43</v>
      </c>
      <c r="L33" s="72" t="n">
        <v>25</v>
      </c>
      <c r="M33" s="73" t="n">
        <f aca="false">+B33-D33</f>
        <v>-3</v>
      </c>
      <c r="N33" s="73" t="n">
        <f aca="false">+B33-K33</f>
        <v>-4.58</v>
      </c>
      <c r="O33" s="73" t="n">
        <f aca="false">+G33-I33</f>
        <v>-1</v>
      </c>
      <c r="P33" s="73" t="n">
        <f aca="false">+K33-I33</f>
        <v>0.43</v>
      </c>
      <c r="Q33" s="73" t="n">
        <f aca="false">+B33-G33</f>
        <v>-3.15</v>
      </c>
      <c r="R33" s="61" t="n">
        <f aca="false">A33</f>
        <v>37225</v>
      </c>
      <c r="S33" s="74"/>
      <c r="T33" s="75"/>
      <c r="U33" s="75"/>
      <c r="V33" s="75"/>
      <c r="W33" s="76"/>
      <c r="X33" s="74"/>
      <c r="Y33" s="75"/>
      <c r="Z33" s="75"/>
      <c r="AA33" s="75"/>
      <c r="AB33" s="76"/>
      <c r="AC33" s="74"/>
      <c r="AD33" s="75"/>
      <c r="AE33" s="75"/>
      <c r="AF33" s="75"/>
      <c r="AG33" s="76"/>
      <c r="AH33" s="74"/>
      <c r="AI33" s="75"/>
      <c r="AJ33" s="75"/>
      <c r="AK33" s="75"/>
      <c r="AL33" s="76"/>
      <c r="AM33" s="74"/>
      <c r="AN33" s="75"/>
      <c r="AO33" s="75"/>
      <c r="AP33" s="75"/>
      <c r="AQ33" s="76"/>
      <c r="AR33" s="74"/>
      <c r="AS33" s="75"/>
      <c r="AT33" s="75"/>
      <c r="AU33" s="75"/>
      <c r="AV33" s="76"/>
      <c r="AW33" s="74"/>
      <c r="AX33" s="75"/>
      <c r="AY33" s="75"/>
      <c r="AZ33" s="75"/>
      <c r="BA33" s="76"/>
      <c r="BB33" s="74"/>
      <c r="BC33" s="75"/>
      <c r="BD33" s="75"/>
      <c r="BE33" s="75"/>
      <c r="BF33" s="76"/>
      <c r="BG33" s="61" t="n">
        <f aca="false">A33</f>
        <v>37225</v>
      </c>
      <c r="BJ33" s="78"/>
      <c r="BL33" s="78"/>
      <c r="BN33" s="79"/>
      <c r="BP33" s="79"/>
    </row>
    <row r="34" customFormat="false" ht="12.75" hidden="false" customHeight="false" outlineLevel="0" collapsed="false">
      <c r="A34" s="54"/>
      <c r="B34" s="84"/>
      <c r="C34" s="85"/>
      <c r="D34" s="84"/>
      <c r="E34" s="85"/>
      <c r="F34" s="86"/>
      <c r="G34" s="85"/>
      <c r="H34" s="87"/>
      <c r="I34" s="88"/>
      <c r="J34" s="88"/>
      <c r="K34" s="89"/>
      <c r="L34" s="89"/>
      <c r="M34" s="155"/>
      <c r="N34" s="155"/>
      <c r="O34" s="155"/>
      <c r="P34" s="155"/>
      <c r="Q34" s="156"/>
      <c r="R34" s="61" t="n">
        <f aca="false">A34</f>
        <v>0</v>
      </c>
      <c r="S34" s="90"/>
      <c r="T34" s="91"/>
      <c r="U34" s="91"/>
      <c r="V34" s="91"/>
      <c r="W34" s="92"/>
      <c r="X34" s="90"/>
      <c r="Y34" s="91"/>
      <c r="Z34" s="91"/>
      <c r="AA34" s="91"/>
      <c r="AB34" s="92"/>
      <c r="AC34" s="90"/>
      <c r="AD34" s="91"/>
      <c r="AE34" s="91"/>
      <c r="AF34" s="91"/>
      <c r="AG34" s="92"/>
      <c r="AH34" s="90"/>
      <c r="AI34" s="91"/>
      <c r="AJ34" s="91"/>
      <c r="AK34" s="91"/>
      <c r="AL34" s="92"/>
      <c r="AM34" s="90"/>
      <c r="AN34" s="91"/>
      <c r="AO34" s="91"/>
      <c r="AP34" s="91"/>
      <c r="AQ34" s="92"/>
      <c r="AR34" s="90"/>
      <c r="AS34" s="91"/>
      <c r="AT34" s="91"/>
      <c r="AU34" s="91"/>
      <c r="AV34" s="92"/>
      <c r="AW34" s="90"/>
      <c r="AX34" s="91"/>
      <c r="AY34" s="91"/>
      <c r="AZ34" s="91"/>
      <c r="BA34" s="92"/>
      <c r="BB34" s="90"/>
      <c r="BC34" s="91"/>
      <c r="BD34" s="91"/>
      <c r="BE34" s="91"/>
      <c r="BF34" s="92"/>
      <c r="BG34" s="61" t="n">
        <f aca="false">A34</f>
        <v>0</v>
      </c>
      <c r="BJ34" s="78"/>
      <c r="BL34" s="78"/>
      <c r="BN34" s="79"/>
      <c r="BP34" s="79"/>
    </row>
    <row r="35" customFormat="false" ht="12.75" hidden="false" customHeight="false" outlineLevel="0" collapsed="false">
      <c r="A35" s="93"/>
      <c r="B35" s="94" t="s">
        <v>126</v>
      </c>
      <c r="C35" s="94"/>
      <c r="D35" s="94" t="s">
        <v>54</v>
      </c>
      <c r="E35" s="94"/>
      <c r="F35" s="94"/>
      <c r="G35" s="94" t="s">
        <v>57</v>
      </c>
      <c r="H35" s="94"/>
      <c r="I35" s="94" t="s">
        <v>75</v>
      </c>
      <c r="J35" s="94"/>
      <c r="K35" s="94" t="s">
        <v>76</v>
      </c>
      <c r="L35" s="94"/>
      <c r="M35" s="94" t="s">
        <v>113</v>
      </c>
      <c r="N35" s="94" t="s">
        <v>114</v>
      </c>
      <c r="O35" s="94" t="s">
        <v>115</v>
      </c>
      <c r="P35" s="0" t="s">
        <v>116</v>
      </c>
      <c r="Q35" s="0" t="s">
        <v>117</v>
      </c>
      <c r="W35" s="95"/>
      <c r="AV35" s="77"/>
      <c r="AW35" s="96"/>
      <c r="BA35" s="81"/>
      <c r="BB35" s="81"/>
      <c r="BC35" s="95"/>
      <c r="BD35" s="95"/>
      <c r="BE35" s="95"/>
      <c r="BF35" s="95"/>
      <c r="BI35" s="81"/>
      <c r="BJ35" s="81"/>
      <c r="BK35" s="81"/>
    </row>
    <row r="36" customFormat="false" ht="12.75" hidden="false" customHeight="false" outlineLevel="0" collapsed="false">
      <c r="A36" s="93" t="s">
        <v>127</v>
      </c>
      <c r="B36" s="70" t="n">
        <f aca="false">AVERAGE(B4:B34)</f>
        <v>23.858</v>
      </c>
      <c r="C36" s="70" t="n">
        <f aca="false">AVERAGE(C4:C34)</f>
        <v>20.36</v>
      </c>
      <c r="D36" s="70" t="n">
        <f aca="false">AVERAGE(D4:D34)</f>
        <v>26.324</v>
      </c>
      <c r="E36" s="70" t="n">
        <f aca="false">AVERAGE(E4:E34)</f>
        <v>21.08</v>
      </c>
      <c r="F36" s="70"/>
      <c r="G36" s="70" t="n">
        <f aca="false">AVERAGE(G4:G34)</f>
        <v>25.7328</v>
      </c>
      <c r="H36" s="70" t="n">
        <f aca="false">AVERAGE(H4:H34)</f>
        <v>16.5483333333333</v>
      </c>
      <c r="I36" s="70" t="n">
        <f aca="false">AVERAGE(I4:I34)</f>
        <v>27.7676</v>
      </c>
      <c r="J36" s="70" t="n">
        <f aca="false">AVERAGE(J4:J34)</f>
        <v>19.895</v>
      </c>
      <c r="K36" s="70" t="n">
        <f aca="false">AVERAGE(K4:K34)</f>
        <v>28.2276</v>
      </c>
      <c r="L36" s="70" t="n">
        <f aca="false">AVERAGE(L4:L34)</f>
        <v>21.2723333333333</v>
      </c>
      <c r="M36" s="70" t="n">
        <f aca="false">AVERAGE(M4:M33)</f>
        <v>-2.466</v>
      </c>
      <c r="N36" s="70" t="n">
        <f aca="false">AVERAGE(N4:N33)</f>
        <v>-4.3696</v>
      </c>
      <c r="O36" s="70" t="n">
        <f aca="false">AVERAGE(O4:O33)</f>
        <v>-2.0348</v>
      </c>
      <c r="P36" s="70" t="n">
        <f aca="false">AVERAGE(P4:P33)</f>
        <v>0.46</v>
      </c>
      <c r="Q36" s="70" t="n">
        <f aca="false">AVERAGE(Q4:Q33)</f>
        <v>-1.8748</v>
      </c>
      <c r="R36" s="93" t="s">
        <v>127</v>
      </c>
      <c r="S36" s="70" t="n">
        <f aca="false">AVERAGE(S4:S34)</f>
        <v>22.0416666666667</v>
      </c>
      <c r="T36" s="70" t="n">
        <f aca="false">AVERAGE(T4:T34)</f>
        <v>24.7916666666667</v>
      </c>
      <c r="U36" s="70" t="n">
        <f aca="false">AVERAGE(U4:U34)</f>
        <v>22.625</v>
      </c>
      <c r="V36" s="70" t="n">
        <f aca="false">AVERAGE(V4:V34)</f>
        <v>24.8125</v>
      </c>
      <c r="W36" s="70" t="n">
        <f aca="false">AVERAGE(W4:W34)</f>
        <v>25.6875</v>
      </c>
      <c r="X36" s="70" t="n">
        <f aca="false">AVERAGE(X4:X34)</f>
        <v>32.125</v>
      </c>
      <c r="Y36" s="70" t="n">
        <f aca="false">AVERAGE(Y4:Y34)</f>
        <v>32.5</v>
      </c>
      <c r="Z36" s="70" t="n">
        <f aca="false">AVERAGE(Z4:Z34)</f>
        <v>28.5714285714286</v>
      </c>
      <c r="AA36" s="70" t="n">
        <f aca="false">AVERAGE(AA4:AA34)</f>
        <v>31.3857142857143</v>
      </c>
      <c r="AB36" s="70" t="n">
        <f aca="false">AVERAGE(AB4:AB34)</f>
        <v>33.3814285714286</v>
      </c>
      <c r="AC36" s="70" t="n">
        <f aca="false">AVERAGE(AC4:AC34)</f>
        <v>33.49375</v>
      </c>
      <c r="AD36" s="70" t="n">
        <f aca="false">AVERAGE(AD4:AD34)</f>
        <v>34.2</v>
      </c>
      <c r="AE36" s="70" t="n">
        <f aca="false">AVERAGE(AE4:AE34)</f>
        <v>30.125</v>
      </c>
      <c r="AF36" s="70" t="n">
        <f aca="false">AVERAGE(AF4:AF34)</f>
        <v>33.10625</v>
      </c>
      <c r="AG36" s="70" t="n">
        <f aca="false">AVERAGE(AG4:AG34)</f>
        <v>34.45625</v>
      </c>
      <c r="AH36" s="70" t="n">
        <f aca="false">AVERAGE(AH4:AH34)</f>
        <v>32.6875</v>
      </c>
      <c r="AI36" s="70" t="n">
        <f aca="false">AVERAGE(AI4:AI34)</f>
        <v>33.4916666666667</v>
      </c>
      <c r="AJ36" s="70" t="n">
        <f aca="false">AVERAGE(AJ4:AJ34)</f>
        <v>29.9375</v>
      </c>
      <c r="AK36" s="70" t="n">
        <f aca="false">AVERAGE(AK4:AK34)</f>
        <v>32.5625</v>
      </c>
      <c r="AL36" s="70" t="n">
        <f aca="false">AVERAGE(AL4:AL34)</f>
        <v>33.675</v>
      </c>
      <c r="AM36" s="70" t="n">
        <f aca="false">AVERAGE(AM4:AM34)</f>
        <v>27.91625</v>
      </c>
      <c r="AN36" s="70" t="n">
        <f aca="false">AVERAGE(AN4:AN34)</f>
        <v>30.445</v>
      </c>
      <c r="AO36" s="70" t="n">
        <f aca="false">AVERAGE(AO4:AO34)</f>
        <v>36.6375</v>
      </c>
      <c r="AP36" s="70" t="n">
        <f aca="false">AVERAGE(AP4:AP34)</f>
        <v>35.65625</v>
      </c>
      <c r="AQ36" s="70" t="n">
        <f aca="false">AVERAGE(AQ4:AQ34)</f>
        <v>33.775</v>
      </c>
      <c r="AR36" s="70" t="n">
        <f aca="false">AVERAGE(AR4:AR34)</f>
        <v>44.875</v>
      </c>
      <c r="AS36" s="70" t="n">
        <f aca="false">AVERAGE(AS4:AS34)</f>
        <v>48.25</v>
      </c>
      <c r="AT36" s="70" t="n">
        <f aca="false">AVERAGE(AT4:AT34)</f>
        <v>54.57375</v>
      </c>
      <c r="AU36" s="70" t="n">
        <f aca="false">AVERAGE(AU4:AU34)</f>
        <v>50.90625</v>
      </c>
      <c r="AV36" s="70" t="n">
        <f aca="false">AVERAGE(AV4:AV34)</f>
        <v>50.875</v>
      </c>
      <c r="AW36" s="70" t="n">
        <f aca="false">AVERAGE(AW4:AW34)</f>
        <v>28.3333333333333</v>
      </c>
      <c r="AX36" s="70" t="n">
        <f aca="false">AVERAGE(AX4:AX34)</f>
        <v>31</v>
      </c>
      <c r="AY36" s="70" t="n">
        <f aca="false">AVERAGE(AY4:AY34)</f>
        <v>41.8333333333333</v>
      </c>
      <c r="AZ36" s="70" t="n">
        <f aca="false">AVERAGE(AZ4:AZ34)</f>
        <v>39.75</v>
      </c>
      <c r="BA36" s="70" t="n">
        <f aca="false">AVERAGE(BA4:BA34)</f>
        <v>36.6666666666667</v>
      </c>
      <c r="BB36" s="70" t="n">
        <f aca="false">AVERAGE(BB4:BB34)</f>
        <v>41.6666666666667</v>
      </c>
      <c r="BC36" s="70" t="n">
        <f aca="false">AVERAGE(BC4:BC34)</f>
        <v>45.5</v>
      </c>
      <c r="BD36" s="70" t="n">
        <f aca="false">AVERAGE(BD4:BD34)</f>
        <v>47.75</v>
      </c>
      <c r="BE36" s="70" t="n">
        <f aca="false">AVERAGE(BE4:BE34)</f>
        <v>47.1666666666667</v>
      </c>
      <c r="BF36" s="70" t="n">
        <f aca="false">AVERAGE(BF4:BF34)</f>
        <v>47.9166666666667</v>
      </c>
      <c r="BM36" s="15"/>
    </row>
    <row r="37" customFormat="false" ht="12.75" hidden="false" customHeight="false" outlineLevel="0" collapsed="false">
      <c r="A37" s="93" t="s">
        <v>128</v>
      </c>
      <c r="B37" s="70" t="n">
        <f aca="false">MIN(B4:B33)</f>
        <v>13.75</v>
      </c>
      <c r="C37" s="70" t="n">
        <f aca="false">MIN(C4:C33)</f>
        <v>12.25</v>
      </c>
      <c r="D37" s="70" t="n">
        <f aca="false">MIN(D4:D33)</f>
        <v>16.25</v>
      </c>
      <c r="E37" s="70" t="n">
        <f aca="false">MIN(E4:E33)</f>
        <v>13.5</v>
      </c>
      <c r="F37" s="70"/>
      <c r="G37" s="70" t="n">
        <f aca="false">MIN(G4:G33)</f>
        <v>16</v>
      </c>
      <c r="H37" s="70" t="n">
        <f aca="false">MIN(H4:H33)</f>
        <v>9</v>
      </c>
      <c r="I37" s="70" t="n">
        <f aca="false">MIN(I4:I33)</f>
        <v>18</v>
      </c>
      <c r="J37" s="70" t="n">
        <f aca="false">MIN(J4:J33)</f>
        <v>12</v>
      </c>
      <c r="K37" s="70" t="n">
        <f aca="false">MIN(K4:K33)</f>
        <v>18</v>
      </c>
      <c r="L37" s="70" t="n">
        <f aca="false">MIN(L4:L33)</f>
        <v>14</v>
      </c>
      <c r="M37" s="70" t="n">
        <f aca="false">MIN(M4:M33)</f>
        <v>-4.4</v>
      </c>
      <c r="N37" s="70" t="n">
        <f aca="false">MIN(N4:N33)</f>
        <v>-6.9</v>
      </c>
      <c r="O37" s="70" t="n">
        <f aca="false">MIN(O4:O33)</f>
        <v>-6</v>
      </c>
      <c r="P37" s="70" t="n">
        <f aca="false">MIN(P4:P33)</f>
        <v>-1.5</v>
      </c>
      <c r="Q37" s="70" t="n">
        <f aca="false">MIN(Q4:Q33)</f>
        <v>-7.4</v>
      </c>
      <c r="R37" s="93" t="s">
        <v>128</v>
      </c>
      <c r="S37" s="70" t="n">
        <f aca="false">MIN(S4:S34)</f>
        <v>19</v>
      </c>
      <c r="T37" s="70" t="n">
        <f aca="false">MIN(T4:T34)</f>
        <v>22</v>
      </c>
      <c r="U37" s="70" t="n">
        <f aca="false">MIN(U4:U34)</f>
        <v>21</v>
      </c>
      <c r="V37" s="70" t="n">
        <f aca="false">MIN(V4:V34)</f>
        <v>22.5</v>
      </c>
      <c r="W37" s="70" t="n">
        <f aca="false">MIN(W4:W34)</f>
        <v>23.75</v>
      </c>
      <c r="X37" s="70" t="n">
        <f aca="false">MIN(X4:X34)</f>
        <v>29.5</v>
      </c>
      <c r="Y37" s="70" t="n">
        <f aca="false">MIN(Y4:Y34)</f>
        <v>30</v>
      </c>
      <c r="Z37" s="70" t="n">
        <f aca="false">MIN(Z4:Z34)</f>
        <v>26.5</v>
      </c>
      <c r="AA37" s="70" t="n">
        <f aca="false">MIN(AA4:AA34)</f>
        <v>28.8</v>
      </c>
      <c r="AB37" s="70" t="n">
        <f aca="false">MIN(AB4:AB34)</f>
        <v>31</v>
      </c>
      <c r="AC37" s="70" t="n">
        <f aca="false">MIN(AC4:AC34)</f>
        <v>31.5</v>
      </c>
      <c r="AD37" s="70" t="n">
        <f aca="false">MIN(AD4:AD34)</f>
        <v>32.5</v>
      </c>
      <c r="AE37" s="70" t="n">
        <f aca="false">MIN(AE4:AE34)</f>
        <v>29</v>
      </c>
      <c r="AF37" s="70" t="n">
        <f aca="false">MIN(AF4:AF34)</f>
        <v>32</v>
      </c>
      <c r="AG37" s="70" t="n">
        <f aca="false">MIN(AG4:AG34)</f>
        <v>33.35</v>
      </c>
      <c r="AH37" s="70" t="n">
        <f aca="false">MIN(AH4:AH34)</f>
        <v>29.75</v>
      </c>
      <c r="AI37" s="70" t="n">
        <f aca="false">MIN(AI4:AI34)</f>
        <v>31.5</v>
      </c>
      <c r="AJ37" s="70" t="n">
        <f aca="false">MIN(AJ4:AJ34)</f>
        <v>28.5</v>
      </c>
      <c r="AK37" s="70" t="n">
        <f aca="false">MIN(AK4:AK34)</f>
        <v>31.15</v>
      </c>
      <c r="AL37" s="70" t="n">
        <f aca="false">MIN(AL4:AL34)</f>
        <v>32</v>
      </c>
      <c r="AM37" s="70" t="n">
        <f aca="false">MIN(AM4:AM34)</f>
        <v>26.83</v>
      </c>
      <c r="AN37" s="70" t="n">
        <f aca="false">MIN(AN4:AN34)</f>
        <v>29.17</v>
      </c>
      <c r="AO37" s="70" t="n">
        <f aca="false">MIN(AO4:AO34)</f>
        <v>34.1</v>
      </c>
      <c r="AP37" s="70" t="n">
        <f aca="false">MIN(AP4:AP34)</f>
        <v>34</v>
      </c>
      <c r="AQ37" s="70" t="n">
        <f aca="false">MIN(AQ4:AQ34)</f>
        <v>31.5</v>
      </c>
      <c r="AR37" s="70" t="n">
        <f aca="false">MIN(AR4:AR34)</f>
        <v>43.5</v>
      </c>
      <c r="AS37" s="70" t="n">
        <f aca="false">MIN(AS4:AS34)</f>
        <v>46.5</v>
      </c>
      <c r="AT37" s="70" t="n">
        <f aca="false">MIN(AT4:AT34)</f>
        <v>53.75</v>
      </c>
      <c r="AU37" s="70" t="n">
        <f aca="false">MIN(AU4:AU34)</f>
        <v>50</v>
      </c>
      <c r="AV37" s="70" t="n">
        <f aca="false">MIN(AV4:AV34)</f>
        <v>50</v>
      </c>
      <c r="AW37" s="70" t="n">
        <f aca="false">MIN(AW4:AW34)</f>
        <v>28</v>
      </c>
      <c r="AX37" s="70" t="n">
        <f aca="false">MIN(AX4:AX34)</f>
        <v>30.5</v>
      </c>
      <c r="AY37" s="70" t="n">
        <f aca="false">MIN(AY4:AY34)</f>
        <v>41.25</v>
      </c>
      <c r="AZ37" s="70" t="n">
        <f aca="false">MIN(AZ4:AZ34)</f>
        <v>39</v>
      </c>
      <c r="BA37" s="70" t="n">
        <f aca="false">MIN(BA4:BA34)</f>
        <v>36</v>
      </c>
      <c r="BB37" s="70" t="n">
        <f aca="false">MIN(BB4:BB34)</f>
        <v>41</v>
      </c>
      <c r="BC37" s="70" t="n">
        <f aca="false">MIN(BC4:BC34)</f>
        <v>44.5</v>
      </c>
      <c r="BD37" s="70" t="n">
        <f aca="false">MIN(BD4:BD34)</f>
        <v>47.5</v>
      </c>
      <c r="BE37" s="70" t="n">
        <f aca="false">MIN(BE4:BE34)</f>
        <v>46.25</v>
      </c>
      <c r="BF37" s="70" t="n">
        <f aca="false">MIN(BF4:BF34)</f>
        <v>47.25</v>
      </c>
      <c r="BY37" s="0" t="s">
        <v>129</v>
      </c>
      <c r="BZ37" s="0" t="s">
        <v>130</v>
      </c>
    </row>
    <row r="38" customFormat="false" ht="12.75" hidden="false" customHeight="false" outlineLevel="0" collapsed="false">
      <c r="A38" s="93" t="s">
        <v>131</v>
      </c>
      <c r="B38" s="70" t="n">
        <f aca="false">MAX(B4:B33)</f>
        <v>36.1</v>
      </c>
      <c r="C38" s="70" t="n">
        <f aca="false">MAX(C4:C33)</f>
        <v>29.3</v>
      </c>
      <c r="D38" s="70" t="n">
        <f aca="false">MAX(D4:D33)</f>
        <v>36.5</v>
      </c>
      <c r="E38" s="70" t="n">
        <f aca="false">MAX(E4:E33)</f>
        <v>30</v>
      </c>
      <c r="F38" s="70"/>
      <c r="G38" s="70" t="n">
        <f aca="false">MAX(G4:G33)</f>
        <v>34</v>
      </c>
      <c r="H38" s="70" t="n">
        <f aca="false">MAX(H4:H33)</f>
        <v>24</v>
      </c>
      <c r="I38" s="70" t="n">
        <f aca="false">MAX(I4:I33)</f>
        <v>36.5</v>
      </c>
      <c r="J38" s="70" t="n">
        <f aca="false">MAX(J4:J33)</f>
        <v>26.4</v>
      </c>
      <c r="K38" s="70" t="n">
        <f aca="false">MAX(K4:K33)</f>
        <v>37.4</v>
      </c>
      <c r="L38" s="70" t="n">
        <f aca="false">MAX(L4:L33)</f>
        <v>29</v>
      </c>
      <c r="M38" s="70" t="n">
        <f aca="false">MAX(M4:M33)</f>
        <v>-0.399999999999999</v>
      </c>
      <c r="N38" s="70" t="n">
        <f aca="false">MAX(N4:N33)</f>
        <v>-1.3</v>
      </c>
      <c r="O38" s="70" t="n">
        <f aca="false">MAX(O4:O33)</f>
        <v>-0.969999999999999</v>
      </c>
      <c r="P38" s="70" t="n">
        <f aca="false">MAX(P4:P33)</f>
        <v>2.85</v>
      </c>
      <c r="Q38" s="70" t="n">
        <f aca="false">MAX(Q4:Q33)</f>
        <v>3.8</v>
      </c>
      <c r="R38" s="93" t="s">
        <v>131</v>
      </c>
      <c r="S38" s="70" t="n">
        <f aca="false">MAX(S4:S34)</f>
        <v>26.75</v>
      </c>
      <c r="T38" s="70" t="n">
        <f aca="false">MAX(T4:T34)</f>
        <v>29.75</v>
      </c>
      <c r="U38" s="70" t="n">
        <f aca="false">MAX(U4:U34)</f>
        <v>24</v>
      </c>
      <c r="V38" s="70" t="n">
        <f aca="false">MAX(V4:V34)</f>
        <v>26</v>
      </c>
      <c r="W38" s="70" t="n">
        <f aca="false">MAX(W4:W34)</f>
        <v>27</v>
      </c>
      <c r="X38" s="70" t="n">
        <f aca="false">MAX(X4:X34)</f>
        <v>36</v>
      </c>
      <c r="Y38" s="70" t="n">
        <f aca="false">MAX(Y4:Y34)</f>
        <v>36.5</v>
      </c>
      <c r="Z38" s="70" t="n">
        <f aca="false">MAX(Z4:Z34)</f>
        <v>31.25</v>
      </c>
      <c r="AA38" s="70" t="n">
        <f aca="false">MAX(AA4:AA34)</f>
        <v>34.25</v>
      </c>
      <c r="AB38" s="70" t="n">
        <f aca="false">MAX(AB4:AB34)</f>
        <v>36.25</v>
      </c>
      <c r="AC38" s="70" t="n">
        <f aca="false">MAX(AC4:AC34)</f>
        <v>36.4</v>
      </c>
      <c r="AD38" s="70" t="n">
        <f aca="false">MAX(AD4:AD34)</f>
        <v>36.4</v>
      </c>
      <c r="AE38" s="70" t="n">
        <f aca="false">MAX(AE4:AE34)</f>
        <v>32.25</v>
      </c>
      <c r="AF38" s="70" t="n">
        <f aca="false">MAX(AF4:AF34)</f>
        <v>34.5</v>
      </c>
      <c r="AG38" s="70" t="n">
        <f aca="false">MAX(AG4:AG34)</f>
        <v>36.5</v>
      </c>
      <c r="AH38" s="70" t="n">
        <f aca="false">MAX(AH4:AH34)</f>
        <v>35.5</v>
      </c>
      <c r="AI38" s="70" t="n">
        <f aca="false">MAX(AI4:AI34)</f>
        <v>35.4</v>
      </c>
      <c r="AJ38" s="70" t="n">
        <f aca="false">MAX(AJ4:AJ34)</f>
        <v>34</v>
      </c>
      <c r="AK38" s="70" t="n">
        <f aca="false">MAX(AK4:AK34)</f>
        <v>34.35</v>
      </c>
      <c r="AL38" s="70" t="n">
        <f aca="false">MAX(AL4:AL34)</f>
        <v>35.75</v>
      </c>
      <c r="AM38" s="70" t="n">
        <f aca="false">MAX(AM4:AM34)</f>
        <v>29.5</v>
      </c>
      <c r="AN38" s="70" t="n">
        <f aca="false">MAX(AN4:AN34)</f>
        <v>32</v>
      </c>
      <c r="AO38" s="70" t="n">
        <f aca="false">MAX(AO4:AO34)</f>
        <v>43.5</v>
      </c>
      <c r="AP38" s="70" t="n">
        <f aca="false">MAX(AP4:AP34)</f>
        <v>40.5</v>
      </c>
      <c r="AQ38" s="70" t="n">
        <f aca="false">MAX(AQ4:AQ34)</f>
        <v>39.25</v>
      </c>
      <c r="AR38" s="70" t="n">
        <f aca="false">MAX(AR4:AR34)</f>
        <v>46.5</v>
      </c>
      <c r="AS38" s="70" t="n">
        <f aca="false">MAX(AS4:AS34)</f>
        <v>49.5</v>
      </c>
      <c r="AT38" s="70" t="n">
        <f aca="false">MAX(AT4:AT34)</f>
        <v>56</v>
      </c>
      <c r="AU38" s="70" t="n">
        <f aca="false">MAX(AU4:AU34)</f>
        <v>52.25</v>
      </c>
      <c r="AV38" s="70" t="n">
        <f aca="false">MAX(AV4:AV34)</f>
        <v>52.25</v>
      </c>
      <c r="AW38" s="70" t="n">
        <f aca="false">MAX(AW4:AW34)</f>
        <v>29</v>
      </c>
      <c r="AX38" s="70" t="n">
        <f aca="false">MAX(AX4:AX34)</f>
        <v>31.5</v>
      </c>
      <c r="AY38" s="70" t="n">
        <f aca="false">MAX(AY4:AY34)</f>
        <v>43</v>
      </c>
      <c r="AZ38" s="70" t="n">
        <f aca="false">MAX(AZ4:AZ34)</f>
        <v>40.25</v>
      </c>
      <c r="BA38" s="70" t="n">
        <f aca="false">MAX(BA4:BA34)</f>
        <v>38</v>
      </c>
      <c r="BB38" s="70" t="n">
        <f aca="false">MAX(BB4:BB34)</f>
        <v>43</v>
      </c>
      <c r="BC38" s="70" t="n">
        <f aca="false">MAX(BC4:BC34)</f>
        <v>46.5</v>
      </c>
      <c r="BD38" s="70" t="n">
        <f aca="false">MAX(BD4:BD34)</f>
        <v>48</v>
      </c>
      <c r="BE38" s="70" t="n">
        <f aca="false">MAX(BE4:BE34)</f>
        <v>49</v>
      </c>
      <c r="BF38" s="70" t="n">
        <f aca="false">MAX(BF4:BF34)</f>
        <v>49.25</v>
      </c>
      <c r="BM38" s="15"/>
      <c r="BT38" s="39" t="s">
        <v>132</v>
      </c>
      <c r="BV38" s="39" t="s">
        <v>133</v>
      </c>
    </row>
    <row r="39" customFormat="false" ht="12" hidden="false" customHeight="true" outlineLevel="0" collapsed="false">
      <c r="T39" s="15" t="n">
        <f aca="false">AVERAGE(T28:T34)</f>
        <v>25</v>
      </c>
      <c r="AA39" s="96"/>
      <c r="AD39" s="35"/>
      <c r="AE39" s="96"/>
      <c r="AF39" s="95"/>
      <c r="AG39" s="95"/>
      <c r="AY39" s="97"/>
      <c r="BG39" s="98"/>
      <c r="BH39" s="2"/>
      <c r="BI39" s="99" t="s">
        <v>73</v>
      </c>
      <c r="BJ39" s="99" t="s">
        <v>74</v>
      </c>
      <c r="BK39" s="99" t="s">
        <v>134</v>
      </c>
      <c r="BL39" s="100"/>
      <c r="BN39" s="0" t="s">
        <v>135</v>
      </c>
      <c r="BO39" s="0" t="n">
        <v>77</v>
      </c>
      <c r="BY39" s="0" t="n">
        <v>85</v>
      </c>
      <c r="BZ39" s="0" t="n">
        <v>78</v>
      </c>
    </row>
    <row r="40" customFormat="false" ht="12.75" hidden="false" customHeight="false" outlineLevel="0" collapsed="false">
      <c r="B40" s="39" t="s">
        <v>136</v>
      </c>
      <c r="D40" s="20"/>
      <c r="J40" s="101"/>
      <c r="L40" s="39" t="s">
        <v>9</v>
      </c>
      <c r="N40" s="20"/>
      <c r="T40" s="20"/>
      <c r="V40" s="39" t="s">
        <v>10</v>
      </c>
      <c r="X40" s="20"/>
      <c r="AD40" s="20"/>
      <c r="BG40" s="98"/>
      <c r="BH40" s="102" t="s">
        <v>137</v>
      </c>
      <c r="BI40" s="25" t="n">
        <f aca="false">0.59/16*100</f>
        <v>3.6875</v>
      </c>
      <c r="BJ40" s="25" t="n">
        <f aca="false">0.59/8*100</f>
        <v>7.375</v>
      </c>
      <c r="BK40" s="25" t="n">
        <f aca="false">0.59/24*100</f>
        <v>2.45833333333333</v>
      </c>
      <c r="BL40" s="100"/>
      <c r="BN40" s="0" t="s">
        <v>138</v>
      </c>
      <c r="BO40" s="0" t="n">
        <v>86</v>
      </c>
      <c r="BQ40" s="5" t="n">
        <f aca="false">77+86+83+89+90+82+69+93+80+109</f>
        <v>858</v>
      </c>
      <c r="BR40" s="6" t="n">
        <v>50.45</v>
      </c>
      <c r="BS40" s="7"/>
      <c r="BT40" s="103" t="n">
        <v>879</v>
      </c>
      <c r="BU40" s="104"/>
      <c r="BV40" s="105" t="n">
        <f aca="false">GROWTH(BR40:BR41,BQ40:BQ41,BT40)</f>
        <v>56.5601700020421</v>
      </c>
      <c r="BY40" s="0" t="n">
        <v>87</v>
      </c>
      <c r="BZ40" s="0" t="n">
        <v>89</v>
      </c>
    </row>
    <row r="41" customFormat="false" ht="12.75" hidden="false" customHeight="false" outlineLevel="0" collapsed="false">
      <c r="B41" s="46" t="s">
        <v>53</v>
      </c>
      <c r="C41" s="106"/>
      <c r="D41" s="43" t="s">
        <v>54</v>
      </c>
      <c r="E41" s="47"/>
      <c r="F41" s="46" t="s">
        <v>57</v>
      </c>
      <c r="G41" s="47"/>
      <c r="H41" s="46" t="s">
        <v>139</v>
      </c>
      <c r="I41" s="106"/>
      <c r="J41" s="43" t="s">
        <v>140</v>
      </c>
      <c r="K41" s="47"/>
      <c r="L41" s="46" t="s">
        <v>53</v>
      </c>
      <c r="M41" s="106"/>
      <c r="N41" s="43" t="s">
        <v>54</v>
      </c>
      <c r="O41" s="47"/>
      <c r="P41" s="46" t="s">
        <v>57</v>
      </c>
      <c r="Q41" s="47"/>
      <c r="R41" s="46" t="s">
        <v>139</v>
      </c>
      <c r="S41" s="106"/>
      <c r="T41" s="43" t="s">
        <v>140</v>
      </c>
      <c r="U41" s="47"/>
      <c r="V41" s="46" t="s">
        <v>53</v>
      </c>
      <c r="W41" s="106"/>
      <c r="X41" s="43" t="s">
        <v>54</v>
      </c>
      <c r="Y41" s="47"/>
      <c r="Z41" s="46" t="s">
        <v>57</v>
      </c>
      <c r="AA41" s="47"/>
      <c r="AB41" s="46" t="s">
        <v>139</v>
      </c>
      <c r="AC41" s="106"/>
      <c r="AD41" s="43" t="s">
        <v>140</v>
      </c>
      <c r="AE41" s="47"/>
      <c r="AY41" s="15"/>
      <c r="BG41" s="98"/>
      <c r="BH41" s="2" t="s">
        <v>141</v>
      </c>
      <c r="BI41" s="107" t="n">
        <v>0.03</v>
      </c>
      <c r="BJ41" s="107" t="n">
        <v>0.03</v>
      </c>
      <c r="BK41" s="107" t="n">
        <v>0.03</v>
      </c>
      <c r="BL41" s="100"/>
      <c r="BN41" s="0" t="s">
        <v>142</v>
      </c>
      <c r="BO41" s="0" t="n">
        <v>87</v>
      </c>
      <c r="BQ41" s="3" t="n">
        <f aca="false">83+92+89+106+103+94+87+107+92+114</f>
        <v>967</v>
      </c>
      <c r="BR41" s="2" t="n">
        <v>91.32</v>
      </c>
      <c r="BS41" s="8"/>
      <c r="BT41" s="108"/>
      <c r="BU41" s="102"/>
      <c r="BV41" s="109"/>
      <c r="BY41" s="0" t="n">
        <v>92</v>
      </c>
      <c r="BZ41" s="0" t="n">
        <v>86</v>
      </c>
    </row>
    <row r="42" customFormat="false" ht="12.75" hidden="false" customHeight="false" outlineLevel="0" collapsed="false">
      <c r="B42" s="49" t="s">
        <v>143</v>
      </c>
      <c r="C42" s="50" t="s">
        <v>14</v>
      </c>
      <c r="D42" s="51" t="s">
        <v>143</v>
      </c>
      <c r="E42" s="51" t="s">
        <v>14</v>
      </c>
      <c r="F42" s="49" t="s">
        <v>143</v>
      </c>
      <c r="G42" s="51" t="s">
        <v>14</v>
      </c>
      <c r="H42" s="49" t="s">
        <v>143</v>
      </c>
      <c r="I42" s="50" t="s">
        <v>14</v>
      </c>
      <c r="J42" s="51" t="s">
        <v>143</v>
      </c>
      <c r="K42" s="51" t="s">
        <v>14</v>
      </c>
      <c r="L42" s="49" t="s">
        <v>143</v>
      </c>
      <c r="M42" s="50" t="s">
        <v>14</v>
      </c>
      <c r="N42" s="51" t="s">
        <v>143</v>
      </c>
      <c r="O42" s="51" t="s">
        <v>14</v>
      </c>
      <c r="P42" s="49" t="s">
        <v>143</v>
      </c>
      <c r="Q42" s="51" t="s">
        <v>14</v>
      </c>
      <c r="R42" s="49" t="s">
        <v>143</v>
      </c>
      <c r="S42" s="50" t="s">
        <v>14</v>
      </c>
      <c r="T42" s="51" t="s">
        <v>143</v>
      </c>
      <c r="U42" s="51" t="s">
        <v>14</v>
      </c>
      <c r="V42" s="49" t="s">
        <v>143</v>
      </c>
      <c r="W42" s="50" t="s">
        <v>14</v>
      </c>
      <c r="X42" s="51" t="s">
        <v>143</v>
      </c>
      <c r="Y42" s="51" t="s">
        <v>14</v>
      </c>
      <c r="Z42" s="49" t="s">
        <v>143</v>
      </c>
      <c r="AA42" s="51" t="s">
        <v>14</v>
      </c>
      <c r="AB42" s="49" t="s">
        <v>143</v>
      </c>
      <c r="AC42" s="50" t="s">
        <v>14</v>
      </c>
      <c r="AD42" s="51" t="s">
        <v>143</v>
      </c>
      <c r="AE42" s="51" t="s">
        <v>14</v>
      </c>
      <c r="BG42" s="98"/>
      <c r="BH42" s="2" t="s">
        <v>144</v>
      </c>
      <c r="BI42" s="25" t="n">
        <f aca="false">0.46/16*100</f>
        <v>2.875</v>
      </c>
      <c r="BJ42" s="25" t="n">
        <f aca="false">0.46/8*100</f>
        <v>5.75</v>
      </c>
      <c r="BK42" s="25" t="n">
        <f aca="false">0.46/24*100</f>
        <v>1.91666666666667</v>
      </c>
      <c r="BL42" s="100"/>
      <c r="BN42" s="0" t="s">
        <v>145</v>
      </c>
      <c r="BO42" s="0" t="n">
        <v>72</v>
      </c>
      <c r="BQ42" s="3"/>
      <c r="BR42" s="2"/>
      <c r="BS42" s="8"/>
      <c r="BT42" s="108"/>
      <c r="BU42" s="102"/>
      <c r="BV42" s="109"/>
      <c r="BY42" s="0" t="n">
        <v>72</v>
      </c>
      <c r="BZ42" s="0" t="n">
        <v>77</v>
      </c>
    </row>
    <row r="43" customFormat="false" ht="12.75" hidden="false" customHeight="false" outlineLevel="0" collapsed="false">
      <c r="A43" s="0" t="s">
        <v>110</v>
      </c>
      <c r="B43" s="110"/>
      <c r="C43" s="111"/>
      <c r="D43" s="112"/>
      <c r="E43" s="113"/>
      <c r="F43" s="112"/>
      <c r="G43" s="114"/>
      <c r="H43" s="112"/>
      <c r="I43" s="113"/>
      <c r="J43" s="112"/>
      <c r="K43" s="113"/>
      <c r="L43" s="110"/>
      <c r="M43" s="111"/>
      <c r="N43" s="112"/>
      <c r="O43" s="113"/>
      <c r="P43" s="112"/>
      <c r="Q43" s="114"/>
      <c r="R43" s="112"/>
      <c r="S43" s="113"/>
      <c r="T43" s="112"/>
      <c r="U43" s="113"/>
      <c r="V43" s="110"/>
      <c r="W43" s="111"/>
      <c r="X43" s="112"/>
      <c r="Y43" s="113"/>
      <c r="Z43" s="112"/>
      <c r="AA43" s="114"/>
      <c r="AB43" s="112" t="n">
        <v>76</v>
      </c>
      <c r="AC43" s="113" t="n">
        <v>79.5</v>
      </c>
      <c r="AD43" s="112"/>
      <c r="AE43" s="113"/>
      <c r="BC43" s="15"/>
      <c r="BG43" s="98"/>
      <c r="BH43" s="2" t="s">
        <v>146</v>
      </c>
      <c r="BI43" s="107" t="n">
        <v>0.019</v>
      </c>
      <c r="BJ43" s="107" t="n">
        <v>0.019</v>
      </c>
      <c r="BK43" s="107" t="n">
        <v>0.019</v>
      </c>
      <c r="BL43" s="100"/>
      <c r="BN43" s="0" t="s">
        <v>147</v>
      </c>
      <c r="BO43" s="0" t="n">
        <v>93</v>
      </c>
      <c r="BQ43" s="3" t="n">
        <v>340</v>
      </c>
      <c r="BR43" s="2" t="n">
        <v>50</v>
      </c>
      <c r="BS43" s="8"/>
      <c r="BT43" s="108"/>
      <c r="BU43" s="102"/>
      <c r="BV43" s="109" t="e">
        <f aca="false">GROWTH(BR43:BR44,BQ43:BQ44,BT43)</f>
        <v>#VALUE!</v>
      </c>
      <c r="BY43" s="0" t="n">
        <v>88</v>
      </c>
      <c r="BZ43" s="0" t="n">
        <v>90</v>
      </c>
    </row>
    <row r="44" customFormat="false" ht="12.75" hidden="false" customHeight="false" outlineLevel="0" collapsed="false">
      <c r="B44" s="110"/>
      <c r="C44" s="115"/>
      <c r="D44" s="111"/>
      <c r="E44" s="111"/>
      <c r="F44" s="110"/>
      <c r="G44" s="111"/>
      <c r="H44" s="110"/>
      <c r="I44" s="115"/>
      <c r="J44" s="116"/>
      <c r="K44" s="115"/>
      <c r="L44" s="110"/>
      <c r="M44" s="111"/>
      <c r="N44" s="110"/>
      <c r="O44" s="115"/>
      <c r="P44" s="110"/>
      <c r="Q44" s="111"/>
      <c r="R44" s="110"/>
      <c r="S44" s="115"/>
      <c r="T44" s="116"/>
      <c r="U44" s="115"/>
      <c r="V44" s="110"/>
      <c r="W44" s="111"/>
      <c r="X44" s="110"/>
      <c r="Y44" s="115"/>
      <c r="Z44" s="110"/>
      <c r="AA44" s="111"/>
      <c r="AB44" s="110"/>
      <c r="AC44" s="115"/>
      <c r="AD44" s="116"/>
      <c r="AE44" s="115"/>
      <c r="BC44" s="15"/>
      <c r="BG44" s="98"/>
      <c r="BH44" s="2" t="s">
        <v>148</v>
      </c>
      <c r="BI44" s="2" t="n">
        <v>22.8</v>
      </c>
      <c r="BJ44" s="2" t="n">
        <v>22.8</v>
      </c>
      <c r="BK44" s="2" t="n">
        <v>22.8</v>
      </c>
      <c r="BL44" s="100"/>
      <c r="BN44" s="0" t="s">
        <v>149</v>
      </c>
      <c r="BO44" s="0" t="n">
        <v>102</v>
      </c>
      <c r="BQ44" s="3" t="n">
        <v>385</v>
      </c>
      <c r="BR44" s="2" t="n">
        <v>316</v>
      </c>
      <c r="BS44" s="8"/>
      <c r="BT44" s="108"/>
      <c r="BU44" s="102"/>
      <c r="BV44" s="109"/>
      <c r="BY44" s="0" t="n">
        <v>100</v>
      </c>
      <c r="BZ44" s="0" t="n">
        <v>109</v>
      </c>
    </row>
    <row r="45" customFormat="false" ht="12.75" hidden="false" customHeight="false" outlineLevel="0" collapsed="false">
      <c r="B45" s="117"/>
      <c r="C45" s="118"/>
      <c r="D45" s="117"/>
      <c r="E45" s="118"/>
      <c r="F45" s="117"/>
      <c r="G45" s="119"/>
      <c r="H45" s="117"/>
      <c r="I45" s="119"/>
      <c r="J45" s="117"/>
      <c r="K45" s="119"/>
      <c r="L45" s="117"/>
      <c r="M45" s="118"/>
      <c r="N45" s="117"/>
      <c r="O45" s="118"/>
      <c r="P45" s="117"/>
      <c r="Q45" s="119"/>
      <c r="R45" s="117"/>
      <c r="S45" s="119"/>
      <c r="T45" s="117"/>
      <c r="U45" s="119"/>
      <c r="V45" s="117"/>
      <c r="W45" s="118"/>
      <c r="X45" s="117"/>
      <c r="Y45" s="118"/>
      <c r="Z45" s="117"/>
      <c r="AA45" s="119"/>
      <c r="AB45" s="117"/>
      <c r="AC45" s="119"/>
      <c r="AD45" s="117"/>
      <c r="AE45" s="119"/>
      <c r="BG45" s="98"/>
      <c r="BH45" s="2" t="s">
        <v>150</v>
      </c>
      <c r="BI45" s="2" t="n">
        <v>2.15</v>
      </c>
      <c r="BJ45" s="2" t="n">
        <v>2.15</v>
      </c>
      <c r="BK45" s="2" t="n">
        <v>2.15</v>
      </c>
      <c r="BL45" s="100"/>
      <c r="BN45" s="0" t="s">
        <v>151</v>
      </c>
      <c r="BO45" s="0" t="n">
        <v>86</v>
      </c>
      <c r="BQ45" s="3"/>
      <c r="BR45" s="2"/>
      <c r="BS45" s="8"/>
      <c r="BT45" s="108"/>
      <c r="BU45" s="102"/>
      <c r="BV45" s="109"/>
      <c r="BY45" s="0" t="n">
        <v>73</v>
      </c>
      <c r="BZ45" s="0" t="n">
        <v>90</v>
      </c>
    </row>
    <row r="46" customFormat="false" ht="12.75" hidden="false" customHeight="false" outlineLevel="0" collapsed="false">
      <c r="A46" s="0" t="s">
        <v>111</v>
      </c>
      <c r="B46" s="110"/>
      <c r="C46" s="111"/>
      <c r="D46" s="110"/>
      <c r="E46" s="115"/>
      <c r="F46" s="111"/>
      <c r="G46" s="111"/>
      <c r="H46" s="110"/>
      <c r="I46" s="115"/>
      <c r="J46" s="110"/>
      <c r="K46" s="115"/>
      <c r="L46" s="110"/>
      <c r="M46" s="111"/>
      <c r="N46" s="110"/>
      <c r="O46" s="115"/>
      <c r="P46" s="111"/>
      <c r="Q46" s="111"/>
      <c r="R46" s="110"/>
      <c r="S46" s="115"/>
      <c r="T46" s="110"/>
      <c r="U46" s="115"/>
      <c r="V46" s="110"/>
      <c r="W46" s="111"/>
      <c r="X46" s="110"/>
      <c r="Y46" s="115"/>
      <c r="Z46" s="111"/>
      <c r="AA46" s="111"/>
      <c r="AB46" s="110"/>
      <c r="AC46" s="115"/>
      <c r="AD46" s="110"/>
      <c r="AE46" s="115"/>
      <c r="BG46" s="98"/>
      <c r="BH46" s="2" t="s">
        <v>152</v>
      </c>
      <c r="BI46" s="2" t="n">
        <v>1.83</v>
      </c>
      <c r="BJ46" s="2" t="n">
        <v>1.83</v>
      </c>
      <c r="BK46" s="2" t="n">
        <v>1.83</v>
      </c>
      <c r="BL46" s="100"/>
      <c r="BN46" s="0" t="s">
        <v>153</v>
      </c>
      <c r="BO46" s="0" t="n">
        <v>100</v>
      </c>
      <c r="BQ46" s="3" t="n">
        <v>858</v>
      </c>
      <c r="BR46" s="2" t="n">
        <v>50.45</v>
      </c>
      <c r="BS46" s="8"/>
      <c r="BT46" s="108" t="n">
        <v>879</v>
      </c>
      <c r="BU46" s="102"/>
      <c r="BV46" s="109" t="n">
        <f aca="false">GROWTH(BR46:BR48,BQ46:BQ48,BT46)</f>
        <v>55.5477954255008</v>
      </c>
      <c r="BY46" s="0" t="n">
        <v>97</v>
      </c>
      <c r="BZ46" s="0" t="n">
        <v>100</v>
      </c>
    </row>
    <row r="47" customFormat="false" ht="12.75" hidden="false" customHeight="false" outlineLevel="0" collapsed="false">
      <c r="B47" s="110"/>
      <c r="C47" s="111"/>
      <c r="D47" s="110"/>
      <c r="E47" s="115"/>
      <c r="F47" s="110"/>
      <c r="G47" s="111"/>
      <c r="H47" s="110"/>
      <c r="I47" s="115"/>
      <c r="J47" s="110"/>
      <c r="K47" s="115"/>
      <c r="L47" s="110"/>
      <c r="M47" s="111"/>
      <c r="N47" s="110"/>
      <c r="O47" s="115"/>
      <c r="P47" s="110"/>
      <c r="Q47" s="111"/>
      <c r="R47" s="110"/>
      <c r="S47" s="115"/>
      <c r="T47" s="110"/>
      <c r="U47" s="115"/>
      <c r="V47" s="110"/>
      <c r="W47" s="111"/>
      <c r="X47" s="110"/>
      <c r="Y47" s="115"/>
      <c r="Z47" s="110"/>
      <c r="AA47" s="111"/>
      <c r="AB47" s="110"/>
      <c r="AC47" s="115"/>
      <c r="AD47" s="110"/>
      <c r="AE47" s="115"/>
      <c r="BG47" s="98"/>
      <c r="BH47" s="2" t="s">
        <v>154</v>
      </c>
      <c r="BI47" s="25" t="n">
        <v>3</v>
      </c>
      <c r="BJ47" s="25" t="n">
        <v>1</v>
      </c>
      <c r="BK47" s="2" t="n">
        <f aca="false">+BI47*0.67+BJ47*0.33</f>
        <v>2.34</v>
      </c>
      <c r="BL47" s="100"/>
      <c r="BN47" s="0" t="s">
        <v>155</v>
      </c>
      <c r="BO47" s="0" t="n">
        <v>96</v>
      </c>
      <c r="BQ47" s="3" t="n">
        <v>918</v>
      </c>
      <c r="BR47" s="2" t="n">
        <v>66</v>
      </c>
      <c r="BS47" s="8"/>
      <c r="BT47" s="108"/>
      <c r="BU47" s="102"/>
      <c r="BV47" s="109"/>
      <c r="BY47" s="0" t="n">
        <v>91</v>
      </c>
      <c r="BZ47" s="0" t="n">
        <v>95</v>
      </c>
    </row>
    <row r="48" customFormat="false" ht="12.75" hidden="false" customHeight="false" outlineLevel="0" collapsed="false">
      <c r="B48" s="117"/>
      <c r="C48" s="118"/>
      <c r="D48" s="117"/>
      <c r="E48" s="119"/>
      <c r="F48" s="117"/>
      <c r="G48" s="118"/>
      <c r="H48" s="117"/>
      <c r="I48" s="119"/>
      <c r="J48" s="117"/>
      <c r="K48" s="119"/>
      <c r="L48" s="117"/>
      <c r="M48" s="118"/>
      <c r="N48" s="117"/>
      <c r="O48" s="119"/>
      <c r="P48" s="117"/>
      <c r="Q48" s="118"/>
      <c r="R48" s="117"/>
      <c r="S48" s="119"/>
      <c r="T48" s="117"/>
      <c r="U48" s="119"/>
      <c r="V48" s="117"/>
      <c r="W48" s="118"/>
      <c r="X48" s="117"/>
      <c r="Y48" s="119"/>
      <c r="Z48" s="117"/>
      <c r="AA48" s="118"/>
      <c r="AB48" s="117"/>
      <c r="AC48" s="119"/>
      <c r="AD48" s="117"/>
      <c r="AE48" s="119"/>
      <c r="BG48" s="98"/>
      <c r="BH48" s="2" t="s">
        <v>156</v>
      </c>
      <c r="BI48" s="2" t="n">
        <v>0.25</v>
      </c>
      <c r="BJ48" s="2" t="n">
        <v>0.25</v>
      </c>
      <c r="BK48" s="4" t="n">
        <v>0.25</v>
      </c>
      <c r="BL48" s="100"/>
      <c r="BN48" s="0" t="s">
        <v>157</v>
      </c>
      <c r="BO48" s="0" t="n">
        <v>96</v>
      </c>
      <c r="BQ48" s="16" t="n">
        <v>967</v>
      </c>
      <c r="BR48" s="17" t="n">
        <v>91.32</v>
      </c>
      <c r="BS48" s="32"/>
      <c r="BT48" s="120"/>
      <c r="BU48" s="121"/>
      <c r="BV48" s="122"/>
      <c r="BY48" s="0" t="n">
        <v>94</v>
      </c>
      <c r="BZ48" s="0" t="n">
        <v>100</v>
      </c>
    </row>
    <row r="49" customFormat="false" ht="12.75" hidden="false" customHeight="false" outlineLevel="0" collapsed="false">
      <c r="B49" s="39"/>
      <c r="Z49" s="35"/>
      <c r="AA49" s="96"/>
      <c r="AB49" s="15"/>
      <c r="AC49" s="15"/>
      <c r="AE49" s="96"/>
      <c r="AF49" s="15"/>
      <c r="AG49" s="15"/>
      <c r="BC49" s="15"/>
      <c r="BG49" s="98"/>
      <c r="BH49" s="2" t="s">
        <v>158</v>
      </c>
      <c r="BI49" s="25" t="n">
        <f aca="false">SUM(BI41,BI43)*BI44</f>
        <v>1.1172</v>
      </c>
      <c r="BJ49" s="25" t="n">
        <f aca="false">SUM(BJ41,BJ43)*BJ44</f>
        <v>1.1172</v>
      </c>
      <c r="BK49" s="25" t="n">
        <f aca="false">SUM(BK41,BK43)*BK44</f>
        <v>1.1172</v>
      </c>
      <c r="BL49" s="100"/>
    </row>
    <row r="50" customFormat="false" ht="12.75" hidden="false" customHeight="false" outlineLevel="0" collapsed="false">
      <c r="B50" s="39" t="s">
        <v>50</v>
      </c>
      <c r="D50" s="20"/>
      <c r="J50" s="20"/>
      <c r="L50" s="39" t="s">
        <v>51</v>
      </c>
      <c r="N50" s="20"/>
      <c r="T50" s="20"/>
      <c r="V50" s="39" t="s">
        <v>48</v>
      </c>
      <c r="X50" s="20"/>
      <c r="AD50" s="20"/>
      <c r="BG50" s="98"/>
      <c r="BH50" s="2"/>
      <c r="BI50" s="2"/>
      <c r="BJ50" s="2"/>
      <c r="BK50" s="2"/>
      <c r="BL50" s="100"/>
      <c r="BO50" s="0" t="n">
        <f aca="false">SUM(BO39:BO48)</f>
        <v>895</v>
      </c>
    </row>
    <row r="51" customFormat="false" ht="13.5" hidden="false" customHeight="false" outlineLevel="0" collapsed="false">
      <c r="B51" s="46" t="s">
        <v>53</v>
      </c>
      <c r="C51" s="106"/>
      <c r="D51" s="43" t="s">
        <v>54</v>
      </c>
      <c r="E51" s="47"/>
      <c r="F51" s="46" t="s">
        <v>57</v>
      </c>
      <c r="G51" s="47"/>
      <c r="H51" s="46" t="s">
        <v>139</v>
      </c>
      <c r="I51" s="106"/>
      <c r="J51" s="43" t="s">
        <v>140</v>
      </c>
      <c r="K51" s="47"/>
      <c r="L51" s="46" t="s">
        <v>53</v>
      </c>
      <c r="M51" s="106"/>
      <c r="N51" s="43" t="s">
        <v>54</v>
      </c>
      <c r="O51" s="47"/>
      <c r="P51" s="46" t="s">
        <v>57</v>
      </c>
      <c r="Q51" s="47"/>
      <c r="R51" s="46" t="s">
        <v>139</v>
      </c>
      <c r="S51" s="106"/>
      <c r="T51" s="43" t="s">
        <v>140</v>
      </c>
      <c r="U51" s="47"/>
      <c r="V51" s="46" t="s">
        <v>53</v>
      </c>
      <c r="W51" s="106"/>
      <c r="X51" s="43" t="s">
        <v>54</v>
      </c>
      <c r="Y51" s="47"/>
      <c r="Z51" s="46" t="s">
        <v>57</v>
      </c>
      <c r="AA51" s="47"/>
      <c r="AB51" s="46" t="s">
        <v>139</v>
      </c>
      <c r="AC51" s="106"/>
      <c r="AD51" s="43" t="s">
        <v>140</v>
      </c>
      <c r="AE51" s="47"/>
      <c r="BG51" s="123"/>
      <c r="BH51" s="124" t="s">
        <v>159</v>
      </c>
      <c r="BI51" s="125" t="n">
        <f aca="false">SUM(BI40,BI42,BI45,BI46,BI47,BI48,BI49)</f>
        <v>14.9097</v>
      </c>
      <c r="BJ51" s="125" t="n">
        <f aca="false">SUM(BJ40,BJ42,BJ45,BJ46,BJ47,BJ48,BJ49)</f>
        <v>19.4722</v>
      </c>
      <c r="BK51" s="125" t="n">
        <f aca="false">SUM(BK40,BK42,BK45,BK46,BK47,BK48,BK49)</f>
        <v>12.0622</v>
      </c>
      <c r="BL51" s="126"/>
    </row>
    <row r="52" customFormat="false" ht="12.75" hidden="false" customHeight="false" outlineLevel="0" collapsed="false">
      <c r="B52" s="49" t="s">
        <v>143</v>
      </c>
      <c r="C52" s="50" t="s">
        <v>14</v>
      </c>
      <c r="D52" s="51" t="s">
        <v>143</v>
      </c>
      <c r="E52" s="51" t="s">
        <v>14</v>
      </c>
      <c r="F52" s="49" t="s">
        <v>143</v>
      </c>
      <c r="G52" s="51" t="s">
        <v>14</v>
      </c>
      <c r="H52" s="49" t="s">
        <v>143</v>
      </c>
      <c r="I52" s="50" t="s">
        <v>14</v>
      </c>
      <c r="J52" s="51" t="s">
        <v>143</v>
      </c>
      <c r="K52" s="51" t="s">
        <v>14</v>
      </c>
      <c r="L52" s="49" t="s">
        <v>143</v>
      </c>
      <c r="M52" s="50" t="s">
        <v>14</v>
      </c>
      <c r="N52" s="51" t="s">
        <v>143</v>
      </c>
      <c r="O52" s="51" t="s">
        <v>14</v>
      </c>
      <c r="P52" s="49" t="s">
        <v>143</v>
      </c>
      <c r="Q52" s="51" t="s">
        <v>14</v>
      </c>
      <c r="R52" s="49" t="s">
        <v>143</v>
      </c>
      <c r="S52" s="50" t="s">
        <v>14</v>
      </c>
      <c r="T52" s="51" t="s">
        <v>143</v>
      </c>
      <c r="U52" s="51" t="s">
        <v>14</v>
      </c>
      <c r="V52" s="49" t="s">
        <v>143</v>
      </c>
      <c r="W52" s="50" t="s">
        <v>14</v>
      </c>
      <c r="X52" s="51" t="s">
        <v>143</v>
      </c>
      <c r="Y52" s="51" t="s">
        <v>14</v>
      </c>
      <c r="Z52" s="49" t="s">
        <v>143</v>
      </c>
      <c r="AA52" s="51" t="s">
        <v>14</v>
      </c>
      <c r="AB52" s="49" t="s">
        <v>143</v>
      </c>
      <c r="AC52" s="50" t="s">
        <v>14</v>
      </c>
      <c r="AD52" s="51" t="s">
        <v>143</v>
      </c>
      <c r="AE52" s="51" t="s">
        <v>14</v>
      </c>
    </row>
    <row r="53" customFormat="false" ht="12.75" hidden="false" customHeight="false" outlineLevel="0" collapsed="false">
      <c r="B53" s="110"/>
      <c r="C53" s="111"/>
      <c r="D53" s="112"/>
      <c r="E53" s="113"/>
      <c r="F53" s="112"/>
      <c r="G53" s="114"/>
      <c r="H53" s="112"/>
      <c r="I53" s="113"/>
      <c r="J53" s="112"/>
      <c r="K53" s="113"/>
      <c r="L53" s="110" t="n">
        <v>67</v>
      </c>
      <c r="M53" s="111" t="n">
        <v>71</v>
      </c>
      <c r="N53" s="112"/>
      <c r="O53" s="113"/>
      <c r="P53" s="112" t="n">
        <v>51</v>
      </c>
      <c r="Q53" s="114" t="n">
        <v>54</v>
      </c>
      <c r="R53" s="112" t="n">
        <v>59</v>
      </c>
      <c r="S53" s="113" t="n">
        <v>63</v>
      </c>
      <c r="T53" s="112" t="n">
        <v>52.5</v>
      </c>
      <c r="U53" s="113" t="n">
        <v>54</v>
      </c>
      <c r="V53" s="110"/>
      <c r="W53" s="111"/>
      <c r="X53" s="112"/>
      <c r="Y53" s="113"/>
      <c r="Z53" s="112"/>
      <c r="AA53" s="114"/>
      <c r="AB53" s="112"/>
      <c r="AC53" s="113"/>
      <c r="AD53" s="112"/>
      <c r="AE53" s="113"/>
    </row>
    <row r="54" customFormat="false" ht="12.75" hidden="false" customHeight="false" outlineLevel="0" collapsed="false">
      <c r="B54" s="110"/>
      <c r="C54" s="111"/>
      <c r="D54" s="110"/>
      <c r="E54" s="115"/>
      <c r="F54" s="110"/>
      <c r="G54" s="111"/>
      <c r="H54" s="110"/>
      <c r="I54" s="115"/>
      <c r="J54" s="116"/>
      <c r="K54" s="115"/>
      <c r="L54" s="110"/>
      <c r="M54" s="111"/>
      <c r="N54" s="110"/>
      <c r="O54" s="115"/>
      <c r="P54" s="110"/>
      <c r="Q54" s="111"/>
      <c r="R54" s="110"/>
      <c r="S54" s="115"/>
      <c r="T54" s="116"/>
      <c r="U54" s="115"/>
      <c r="V54" s="110"/>
      <c r="W54" s="111"/>
      <c r="X54" s="110"/>
      <c r="Y54" s="115"/>
      <c r="Z54" s="110"/>
      <c r="AA54" s="111"/>
      <c r="AB54" s="110"/>
      <c r="AC54" s="115"/>
      <c r="AD54" s="116"/>
      <c r="AE54" s="115"/>
    </row>
    <row r="55" customFormat="false" ht="12.75" hidden="false" customHeight="false" outlineLevel="0" collapsed="false">
      <c r="B55" s="117"/>
      <c r="C55" s="118"/>
      <c r="D55" s="117"/>
      <c r="E55" s="118"/>
      <c r="F55" s="117"/>
      <c r="G55" s="119"/>
      <c r="H55" s="117"/>
      <c r="I55" s="119"/>
      <c r="J55" s="117"/>
      <c r="K55" s="119"/>
      <c r="L55" s="117"/>
      <c r="M55" s="118"/>
      <c r="N55" s="117"/>
      <c r="O55" s="118"/>
      <c r="P55" s="117"/>
      <c r="Q55" s="119"/>
      <c r="R55" s="117"/>
      <c r="S55" s="119"/>
      <c r="T55" s="117"/>
      <c r="U55" s="119"/>
      <c r="V55" s="117"/>
      <c r="W55" s="118"/>
      <c r="X55" s="117"/>
      <c r="Y55" s="118"/>
      <c r="Z55" s="117"/>
      <c r="AA55" s="119"/>
      <c r="AB55" s="117"/>
      <c r="AC55" s="119"/>
      <c r="AD55" s="117"/>
      <c r="AE55" s="119"/>
    </row>
    <row r="56" customFormat="false" ht="12.75" hidden="false" customHeight="false" outlineLevel="0" collapsed="false">
      <c r="B56" s="110"/>
      <c r="C56" s="111"/>
      <c r="D56" s="110"/>
      <c r="E56" s="115"/>
      <c r="F56" s="111"/>
      <c r="G56" s="111"/>
      <c r="H56" s="110"/>
      <c r="I56" s="115"/>
      <c r="J56" s="110"/>
      <c r="K56" s="115"/>
      <c r="L56" s="110" t="n">
        <v>51</v>
      </c>
      <c r="M56" s="111" t="n">
        <v>57</v>
      </c>
      <c r="N56" s="110"/>
      <c r="O56" s="115"/>
      <c r="P56" s="111"/>
      <c r="Q56" s="111"/>
      <c r="R56" s="110" t="n">
        <v>46</v>
      </c>
      <c r="S56" s="115" t="n">
        <v>48</v>
      </c>
      <c r="T56" s="110" t="n">
        <v>35</v>
      </c>
      <c r="U56" s="115" t="n">
        <v>38</v>
      </c>
      <c r="V56" s="110"/>
      <c r="W56" s="111"/>
      <c r="X56" s="110"/>
      <c r="Y56" s="115"/>
      <c r="Z56" s="111"/>
      <c r="AA56" s="111"/>
      <c r="AB56" s="110"/>
      <c r="AC56" s="115"/>
      <c r="AD56" s="110"/>
      <c r="AE56" s="115"/>
    </row>
    <row r="57" customFormat="false" ht="12.75" hidden="false" customHeight="false" outlineLevel="0" collapsed="false">
      <c r="B57" s="110"/>
      <c r="C57" s="111"/>
      <c r="D57" s="110"/>
      <c r="E57" s="115"/>
      <c r="F57" s="110"/>
      <c r="G57" s="111"/>
      <c r="H57" s="110"/>
      <c r="I57" s="115"/>
      <c r="J57" s="110"/>
      <c r="K57" s="115"/>
      <c r="L57" s="110"/>
      <c r="M57" s="111"/>
      <c r="N57" s="110"/>
      <c r="O57" s="115"/>
      <c r="P57" s="110"/>
      <c r="Q57" s="111"/>
      <c r="R57" s="110"/>
      <c r="S57" s="115"/>
      <c r="T57" s="110"/>
      <c r="U57" s="115"/>
      <c r="V57" s="110"/>
      <c r="W57" s="111"/>
      <c r="X57" s="110"/>
      <c r="Y57" s="115"/>
      <c r="Z57" s="110"/>
      <c r="AA57" s="111"/>
      <c r="AB57" s="110"/>
      <c r="AC57" s="115"/>
      <c r="AD57" s="110"/>
      <c r="AE57" s="115"/>
    </row>
    <row r="58" customFormat="false" ht="12.75" hidden="false" customHeight="false" outlineLevel="0" collapsed="false">
      <c r="B58" s="117"/>
      <c r="C58" s="118"/>
      <c r="D58" s="117"/>
      <c r="E58" s="119"/>
      <c r="F58" s="117"/>
      <c r="G58" s="118"/>
      <c r="H58" s="117"/>
      <c r="I58" s="119"/>
      <c r="J58" s="117"/>
      <c r="K58" s="119"/>
      <c r="L58" s="117"/>
      <c r="M58" s="118"/>
      <c r="N58" s="117"/>
      <c r="O58" s="119"/>
      <c r="P58" s="117"/>
      <c r="Q58" s="118"/>
      <c r="R58" s="117"/>
      <c r="S58" s="119"/>
      <c r="T58" s="117"/>
      <c r="U58" s="119"/>
      <c r="V58" s="117"/>
      <c r="W58" s="118"/>
      <c r="X58" s="117"/>
      <c r="Y58" s="119"/>
      <c r="Z58" s="117"/>
      <c r="AA58" s="118"/>
      <c r="AB58" s="117"/>
      <c r="AC58" s="119"/>
      <c r="AD58" s="117"/>
      <c r="AE58" s="119"/>
    </row>
    <row r="61" customFormat="false" ht="12.75" hidden="false" customHeight="false" outlineLevel="0" collapsed="false">
      <c r="B61" s="20" t="s">
        <v>160</v>
      </c>
      <c r="H61" s="20"/>
    </row>
    <row r="62" customFormat="false" ht="12.75" hidden="false" customHeight="false" outlineLevel="0" collapsed="false">
      <c r="B62" s="46" t="s">
        <v>9</v>
      </c>
      <c r="C62" s="47"/>
      <c r="D62" s="43"/>
      <c r="E62" s="43"/>
      <c r="F62" s="43"/>
      <c r="G62" s="46" t="s">
        <v>10</v>
      </c>
      <c r="H62" s="43"/>
      <c r="I62" s="47"/>
      <c r="J62" s="43"/>
      <c r="K62" s="44"/>
      <c r="L62" s="46" t="s">
        <v>11</v>
      </c>
      <c r="M62" s="43"/>
      <c r="N62" s="47"/>
      <c r="O62" s="43"/>
      <c r="P62" s="44"/>
      <c r="Q62" s="46" t="s">
        <v>12</v>
      </c>
      <c r="R62" s="43"/>
      <c r="S62" s="47"/>
      <c r="T62" s="43"/>
      <c r="U62" s="44"/>
      <c r="V62" s="46" t="s">
        <v>13</v>
      </c>
      <c r="W62" s="43"/>
      <c r="X62" s="47"/>
      <c r="Y62" s="43"/>
      <c r="Z62" s="44"/>
      <c r="AA62" s="46" t="s">
        <v>51</v>
      </c>
      <c r="AB62" s="43"/>
      <c r="AC62" s="47"/>
      <c r="AD62" s="43"/>
      <c r="AE62" s="44"/>
      <c r="AF62" s="46" t="s">
        <v>50</v>
      </c>
      <c r="AG62" s="43"/>
      <c r="AH62" s="47"/>
      <c r="AI62" s="43"/>
      <c r="AJ62" s="44"/>
      <c r="AK62" s="46" t="s">
        <v>7</v>
      </c>
      <c r="AL62" s="43"/>
      <c r="AM62" s="47"/>
      <c r="AN62" s="43"/>
      <c r="AO62" s="44"/>
    </row>
    <row r="63" customFormat="false" ht="12.75" hidden="false" customHeight="false" outlineLevel="0" collapsed="false">
      <c r="B63" s="49" t="s">
        <v>53</v>
      </c>
      <c r="C63" s="51" t="s">
        <v>54</v>
      </c>
      <c r="D63" s="51" t="s">
        <v>57</v>
      </c>
      <c r="E63" s="51" t="s">
        <v>75</v>
      </c>
      <c r="F63" s="51" t="s">
        <v>76</v>
      </c>
      <c r="G63" s="49" t="s">
        <v>53</v>
      </c>
      <c r="H63" s="51" t="s">
        <v>54</v>
      </c>
      <c r="I63" s="51" t="s">
        <v>57</v>
      </c>
      <c r="J63" s="51" t="s">
        <v>75</v>
      </c>
      <c r="K63" s="50" t="s">
        <v>76</v>
      </c>
      <c r="L63" s="49" t="s">
        <v>53</v>
      </c>
      <c r="M63" s="51" t="s">
        <v>54</v>
      </c>
      <c r="N63" s="51" t="s">
        <v>57</v>
      </c>
      <c r="O63" s="51" t="s">
        <v>75</v>
      </c>
      <c r="P63" s="50" t="s">
        <v>76</v>
      </c>
      <c r="Q63" s="49" t="s">
        <v>53</v>
      </c>
      <c r="R63" s="51" t="s">
        <v>54</v>
      </c>
      <c r="S63" s="51" t="s">
        <v>57</v>
      </c>
      <c r="T63" s="51" t="s">
        <v>75</v>
      </c>
      <c r="U63" s="50" t="s">
        <v>76</v>
      </c>
      <c r="V63" s="49" t="s">
        <v>53</v>
      </c>
      <c r="W63" s="51" t="s">
        <v>54</v>
      </c>
      <c r="X63" s="51" t="s">
        <v>57</v>
      </c>
      <c r="Y63" s="51" t="s">
        <v>75</v>
      </c>
      <c r="Z63" s="50" t="s">
        <v>76</v>
      </c>
      <c r="AA63" s="49" t="s">
        <v>53</v>
      </c>
      <c r="AB63" s="51" t="s">
        <v>54</v>
      </c>
      <c r="AC63" s="51" t="s">
        <v>57</v>
      </c>
      <c r="AD63" s="51" t="s">
        <v>75</v>
      </c>
      <c r="AE63" s="50" t="s">
        <v>76</v>
      </c>
      <c r="AF63" s="49" t="s">
        <v>53</v>
      </c>
      <c r="AG63" s="51" t="s">
        <v>54</v>
      </c>
      <c r="AH63" s="51" t="s">
        <v>57</v>
      </c>
      <c r="AI63" s="51" t="s">
        <v>75</v>
      </c>
      <c r="AJ63" s="50" t="s">
        <v>76</v>
      </c>
      <c r="AK63" s="49" t="s">
        <v>53</v>
      </c>
      <c r="AL63" s="51" t="s">
        <v>54</v>
      </c>
      <c r="AM63" s="51" t="s">
        <v>57</v>
      </c>
      <c r="AN63" s="51" t="s">
        <v>75</v>
      </c>
      <c r="AO63" s="50" t="s">
        <v>76</v>
      </c>
    </row>
    <row r="64" customFormat="false" ht="12.75" hidden="false" customHeight="false" outlineLevel="0" collapsed="false">
      <c r="A64" s="54" t="n">
        <v>37104</v>
      </c>
      <c r="B64" s="62"/>
      <c r="C64" s="63"/>
      <c r="D64" s="63"/>
      <c r="E64" s="63"/>
      <c r="F64" s="64"/>
      <c r="G64" s="62"/>
      <c r="H64" s="63"/>
      <c r="I64" s="63"/>
      <c r="J64" s="63"/>
      <c r="K64" s="64"/>
      <c r="L64" s="62"/>
      <c r="M64" s="63"/>
      <c r="N64" s="63"/>
      <c r="O64" s="63"/>
      <c r="P64" s="64"/>
      <c r="Q64" s="62"/>
      <c r="R64" s="63"/>
      <c r="S64" s="63"/>
      <c r="T64" s="63"/>
      <c r="U64" s="64"/>
      <c r="V64" s="62"/>
      <c r="W64" s="63"/>
      <c r="X64" s="63"/>
      <c r="Y64" s="63"/>
      <c r="Z64" s="64"/>
      <c r="AA64" s="62"/>
      <c r="AB64" s="63"/>
      <c r="AC64" s="63"/>
      <c r="AD64" s="63"/>
      <c r="AE64" s="64"/>
      <c r="AF64" s="62"/>
      <c r="AG64" s="63"/>
      <c r="AH64" s="63"/>
      <c r="AI64" s="63"/>
      <c r="AJ64" s="64"/>
      <c r="AK64" s="62"/>
      <c r="AL64" s="63"/>
      <c r="AM64" s="63"/>
      <c r="AN64" s="63"/>
      <c r="AO64" s="64"/>
    </row>
    <row r="65" customFormat="false" ht="12.75" hidden="false" customHeight="false" outlineLevel="0" collapsed="false">
      <c r="A65" s="54" t="n">
        <v>37105</v>
      </c>
      <c r="B65" s="74" t="n">
        <v>39</v>
      </c>
      <c r="C65" s="75" t="n">
        <v>39</v>
      </c>
      <c r="D65" s="75" t="n">
        <v>35</v>
      </c>
      <c r="E65" s="75" t="n">
        <v>35</v>
      </c>
      <c r="F65" s="76" t="n">
        <v>40</v>
      </c>
      <c r="G65" s="74" t="n">
        <v>41</v>
      </c>
      <c r="H65" s="75" t="n">
        <v>41</v>
      </c>
      <c r="I65" s="75" t="n">
        <v>36</v>
      </c>
      <c r="J65" s="75" t="n">
        <v>32</v>
      </c>
      <c r="K65" s="76" t="n">
        <v>36</v>
      </c>
      <c r="L65" s="74" t="n">
        <v>38</v>
      </c>
      <c r="M65" s="75" t="n">
        <v>37</v>
      </c>
      <c r="N65" s="75" t="n">
        <v>33</v>
      </c>
      <c r="O65" s="75" t="n">
        <v>34</v>
      </c>
      <c r="P65" s="76" t="n">
        <v>39</v>
      </c>
      <c r="Q65" s="74" t="n">
        <v>38</v>
      </c>
      <c r="R65" s="75" t="n">
        <v>37</v>
      </c>
      <c r="S65" s="75" t="n">
        <v>28</v>
      </c>
      <c r="T65" s="75" t="n">
        <v>32</v>
      </c>
      <c r="U65" s="76" t="n">
        <v>37</v>
      </c>
      <c r="V65" s="74" t="n">
        <v>50</v>
      </c>
      <c r="W65" s="75" t="n">
        <v>49</v>
      </c>
      <c r="X65" s="75" t="n">
        <v>29</v>
      </c>
      <c r="Y65" s="75" t="n">
        <v>32</v>
      </c>
      <c r="Z65" s="76" t="n">
        <v>44</v>
      </c>
      <c r="AA65" s="74" t="n">
        <f aca="false">AVERAGE(L65,Q65,V65)</f>
        <v>42</v>
      </c>
      <c r="AB65" s="75" t="n">
        <f aca="false">AVERAGE(M65,R65,W65)</f>
        <v>41</v>
      </c>
      <c r="AC65" s="75" t="n">
        <f aca="false">AVERAGE(N65,S65,X65)</f>
        <v>30</v>
      </c>
      <c r="AD65" s="75" t="n">
        <f aca="false">AVERAGE(O65,T65,Y65)</f>
        <v>32.6666666666667</v>
      </c>
      <c r="AE65" s="76" t="n">
        <f aca="false">AVERAGE(P65,U65,Z65)</f>
        <v>40</v>
      </c>
      <c r="AF65" s="74"/>
      <c r="AG65" s="75"/>
      <c r="AH65" s="75"/>
      <c r="AI65" s="75"/>
      <c r="AJ65" s="76"/>
      <c r="AK65" s="74"/>
      <c r="AL65" s="75"/>
      <c r="AM65" s="75"/>
      <c r="AN65" s="75"/>
      <c r="AO65" s="76"/>
    </row>
    <row r="66" customFormat="false" ht="12.75" hidden="false" customHeight="false" outlineLevel="0" collapsed="false">
      <c r="A66" s="54" t="n">
        <v>37106</v>
      </c>
      <c r="B66" s="74"/>
      <c r="C66" s="75"/>
      <c r="D66" s="75"/>
      <c r="E66" s="75"/>
      <c r="F66" s="76"/>
      <c r="G66" s="74"/>
      <c r="H66" s="75"/>
      <c r="I66" s="75"/>
      <c r="J66" s="75"/>
      <c r="K66" s="76"/>
      <c r="L66" s="74"/>
      <c r="M66" s="75"/>
      <c r="N66" s="75"/>
      <c r="O66" s="75"/>
      <c r="P66" s="76"/>
      <c r="Q66" s="74"/>
      <c r="R66" s="75"/>
      <c r="S66" s="75"/>
      <c r="T66" s="75"/>
      <c r="U66" s="76"/>
      <c r="V66" s="74"/>
      <c r="W66" s="75"/>
      <c r="X66" s="75"/>
      <c r="Y66" s="75"/>
      <c r="Z66" s="76"/>
      <c r="AA66" s="74"/>
      <c r="AB66" s="75"/>
      <c r="AC66" s="75"/>
      <c r="AD66" s="75"/>
      <c r="AE66" s="76"/>
      <c r="AF66" s="74"/>
      <c r="AG66" s="75"/>
      <c r="AH66" s="75"/>
      <c r="AI66" s="75"/>
      <c r="AJ66" s="76"/>
      <c r="AK66" s="74"/>
      <c r="AL66" s="75"/>
      <c r="AM66" s="75"/>
      <c r="AN66" s="75"/>
      <c r="AO66" s="76"/>
    </row>
    <row r="67" customFormat="false" ht="12.75" hidden="false" customHeight="false" outlineLevel="0" collapsed="false">
      <c r="A67" s="54" t="n">
        <v>37107</v>
      </c>
      <c r="B67" s="127"/>
      <c r="C67" s="128"/>
      <c r="D67" s="75"/>
      <c r="E67" s="75"/>
      <c r="F67" s="76"/>
      <c r="G67" s="74"/>
      <c r="H67" s="75"/>
      <c r="I67" s="75"/>
      <c r="J67" s="75"/>
      <c r="K67" s="76"/>
      <c r="L67" s="74"/>
      <c r="M67" s="75"/>
      <c r="N67" s="75"/>
      <c r="O67" s="75"/>
      <c r="P67" s="76"/>
      <c r="Q67" s="74"/>
      <c r="R67" s="75"/>
      <c r="S67" s="75"/>
      <c r="T67" s="75"/>
      <c r="U67" s="76"/>
      <c r="V67" s="74"/>
      <c r="W67" s="75"/>
      <c r="X67" s="75"/>
      <c r="Y67" s="75"/>
      <c r="Z67" s="76"/>
      <c r="AA67" s="74"/>
      <c r="AB67" s="75"/>
      <c r="AC67" s="75"/>
      <c r="AD67" s="75"/>
      <c r="AE67" s="76"/>
      <c r="AF67" s="74"/>
      <c r="AG67" s="75"/>
      <c r="AH67" s="75"/>
      <c r="AI67" s="75"/>
      <c r="AJ67" s="76"/>
      <c r="AK67" s="74"/>
      <c r="AL67" s="75"/>
      <c r="AM67" s="75"/>
      <c r="AN67" s="75"/>
      <c r="AO67" s="76"/>
    </row>
    <row r="68" customFormat="false" ht="12.75" hidden="false" customHeight="false" outlineLevel="0" collapsed="false">
      <c r="A68" s="54" t="n">
        <v>37108</v>
      </c>
      <c r="B68" s="74"/>
      <c r="C68" s="75"/>
      <c r="D68" s="75"/>
      <c r="E68" s="75"/>
      <c r="F68" s="76"/>
      <c r="G68" s="74"/>
      <c r="H68" s="75"/>
      <c r="I68" s="75"/>
      <c r="J68" s="75"/>
      <c r="K68" s="76"/>
      <c r="L68" s="74"/>
      <c r="M68" s="75"/>
      <c r="N68" s="75"/>
      <c r="O68" s="75"/>
      <c r="P68" s="76"/>
      <c r="Q68" s="74"/>
      <c r="R68" s="75"/>
      <c r="S68" s="75"/>
      <c r="T68" s="75"/>
      <c r="U68" s="76"/>
      <c r="V68" s="74"/>
      <c r="W68" s="75"/>
      <c r="X68" s="75"/>
      <c r="Y68" s="75"/>
      <c r="Z68" s="76"/>
      <c r="AA68" s="74"/>
      <c r="AB68" s="75"/>
      <c r="AC68" s="75"/>
      <c r="AD68" s="75"/>
      <c r="AE68" s="76"/>
      <c r="AF68" s="74"/>
      <c r="AG68" s="75"/>
      <c r="AH68" s="75"/>
      <c r="AI68" s="75"/>
      <c r="AJ68" s="76"/>
      <c r="AK68" s="74"/>
      <c r="AL68" s="75"/>
      <c r="AM68" s="75"/>
      <c r="AN68" s="75"/>
      <c r="AO68" s="76"/>
    </row>
    <row r="69" customFormat="false" ht="12.75" hidden="false" customHeight="false" outlineLevel="0" collapsed="false">
      <c r="A69" s="54" t="n">
        <v>37109</v>
      </c>
      <c r="B69" s="74"/>
      <c r="C69" s="75"/>
      <c r="D69" s="75"/>
      <c r="E69" s="75"/>
      <c r="F69" s="76"/>
      <c r="G69" s="74"/>
      <c r="H69" s="75"/>
      <c r="I69" s="75"/>
      <c r="J69" s="75"/>
      <c r="K69" s="76"/>
      <c r="L69" s="74"/>
      <c r="M69" s="75"/>
      <c r="N69" s="75"/>
      <c r="O69" s="75"/>
      <c r="P69" s="76"/>
      <c r="Q69" s="74"/>
      <c r="R69" s="75"/>
      <c r="S69" s="75"/>
      <c r="T69" s="75"/>
      <c r="U69" s="76"/>
      <c r="V69" s="74"/>
      <c r="W69" s="75"/>
      <c r="X69" s="75"/>
      <c r="Y69" s="75"/>
      <c r="Z69" s="76"/>
      <c r="AA69" s="74"/>
      <c r="AB69" s="75"/>
      <c r="AC69" s="75"/>
      <c r="AD69" s="75"/>
      <c r="AE69" s="76"/>
      <c r="AF69" s="74"/>
      <c r="AG69" s="75"/>
      <c r="AH69" s="75"/>
      <c r="AI69" s="75"/>
      <c r="AJ69" s="76"/>
      <c r="AK69" s="74"/>
      <c r="AL69" s="75"/>
      <c r="AM69" s="75"/>
      <c r="AN69" s="75"/>
      <c r="AO69" s="76"/>
    </row>
    <row r="70" customFormat="false" ht="12.75" hidden="false" customHeight="false" outlineLevel="0" collapsed="false">
      <c r="A70" s="54" t="n">
        <v>37110</v>
      </c>
      <c r="B70" s="74"/>
      <c r="C70" s="75"/>
      <c r="D70" s="75"/>
      <c r="E70" s="75"/>
      <c r="F70" s="76"/>
      <c r="G70" s="74"/>
      <c r="H70" s="75"/>
      <c r="I70" s="75"/>
      <c r="J70" s="75"/>
      <c r="K70" s="76"/>
      <c r="L70" s="74"/>
      <c r="M70" s="75"/>
      <c r="N70" s="75"/>
      <c r="O70" s="75"/>
      <c r="P70" s="76"/>
      <c r="Q70" s="74"/>
      <c r="R70" s="75"/>
      <c r="S70" s="75"/>
      <c r="T70" s="75"/>
      <c r="U70" s="76"/>
      <c r="V70" s="74"/>
      <c r="W70" s="75"/>
      <c r="X70" s="75"/>
      <c r="Y70" s="75"/>
      <c r="Z70" s="76"/>
      <c r="AA70" s="74"/>
      <c r="AB70" s="75"/>
      <c r="AC70" s="75"/>
      <c r="AD70" s="75"/>
      <c r="AE70" s="76"/>
      <c r="AF70" s="74"/>
      <c r="AG70" s="75"/>
      <c r="AH70" s="75"/>
      <c r="AI70" s="75"/>
      <c r="AJ70" s="76"/>
      <c r="AK70" s="74"/>
      <c r="AL70" s="75"/>
      <c r="AM70" s="75"/>
      <c r="AN70" s="75"/>
      <c r="AO70" s="76"/>
    </row>
    <row r="71" customFormat="false" ht="12.75" hidden="false" customHeight="false" outlineLevel="0" collapsed="false">
      <c r="A71" s="54" t="n">
        <v>37111</v>
      </c>
      <c r="B71" s="74" t="n">
        <v>34</v>
      </c>
      <c r="C71" s="75" t="n">
        <v>34</v>
      </c>
      <c r="D71" s="75" t="n">
        <v>33</v>
      </c>
      <c r="E71" s="75" t="n">
        <v>35</v>
      </c>
      <c r="F71" s="76" t="n">
        <v>36</v>
      </c>
      <c r="G71" s="74" t="n">
        <v>36</v>
      </c>
      <c r="H71" s="75" t="n">
        <v>36</v>
      </c>
      <c r="I71" s="75" t="n">
        <v>32</v>
      </c>
      <c r="J71" s="75" t="n">
        <v>33</v>
      </c>
      <c r="K71" s="76" t="n">
        <v>36</v>
      </c>
      <c r="L71" s="74" t="n">
        <v>35</v>
      </c>
      <c r="M71" s="75" t="n">
        <v>35</v>
      </c>
      <c r="N71" s="75" t="n">
        <v>27</v>
      </c>
      <c r="O71" s="75" t="n">
        <v>33</v>
      </c>
      <c r="P71" s="76" t="n">
        <v>34</v>
      </c>
      <c r="Q71" s="74" t="n">
        <v>36</v>
      </c>
      <c r="R71" s="75" t="n">
        <v>36</v>
      </c>
      <c r="S71" s="75" t="n">
        <v>27</v>
      </c>
      <c r="T71" s="75" t="n">
        <v>30</v>
      </c>
      <c r="U71" s="76" t="n">
        <v>34</v>
      </c>
      <c r="V71" s="74" t="n">
        <v>45</v>
      </c>
      <c r="W71" s="75" t="n">
        <v>47</v>
      </c>
      <c r="X71" s="75" t="n">
        <v>29</v>
      </c>
      <c r="Y71" s="75" t="n">
        <v>32</v>
      </c>
      <c r="Z71" s="76" t="n">
        <v>37</v>
      </c>
      <c r="AA71" s="74" t="n">
        <f aca="false">AVERAGE(L71,Q71,V71)</f>
        <v>38.6666666666667</v>
      </c>
      <c r="AB71" s="75" t="n">
        <f aca="false">AVERAGE(M71,R71,W71)</f>
        <v>39.3333333333333</v>
      </c>
      <c r="AC71" s="75" t="n">
        <f aca="false">AVERAGE(N71,S71,X71)</f>
        <v>27.6666666666667</v>
      </c>
      <c r="AD71" s="75" t="n">
        <f aca="false">AVERAGE(O71,T71,Y71)</f>
        <v>31.6666666666667</v>
      </c>
      <c r="AE71" s="76" t="n">
        <f aca="false">AVERAGE(P71,U71,Z71)</f>
        <v>35</v>
      </c>
      <c r="AF71" s="74"/>
      <c r="AG71" s="75"/>
      <c r="AH71" s="75"/>
      <c r="AI71" s="75"/>
      <c r="AJ71" s="76"/>
      <c r="AK71" s="74"/>
      <c r="AL71" s="75"/>
      <c r="AM71" s="75"/>
      <c r="AN71" s="75"/>
      <c r="AO71" s="76"/>
    </row>
    <row r="72" customFormat="false" ht="12.75" hidden="false" customHeight="false" outlineLevel="0" collapsed="false">
      <c r="A72" s="54" t="n">
        <v>37112</v>
      </c>
      <c r="B72" s="74"/>
      <c r="C72" s="75"/>
      <c r="D72" s="75"/>
      <c r="E72" s="75"/>
      <c r="F72" s="76"/>
      <c r="G72" s="74"/>
      <c r="H72" s="75"/>
      <c r="I72" s="75"/>
      <c r="J72" s="75"/>
      <c r="K72" s="76"/>
      <c r="L72" s="74"/>
      <c r="M72" s="75"/>
      <c r="N72" s="75"/>
      <c r="O72" s="75"/>
      <c r="P72" s="76"/>
      <c r="Q72" s="74"/>
      <c r="R72" s="75"/>
      <c r="S72" s="75"/>
      <c r="T72" s="75"/>
      <c r="U72" s="76"/>
      <c r="V72" s="74"/>
      <c r="W72" s="75"/>
      <c r="X72" s="75"/>
      <c r="Y72" s="75"/>
      <c r="Z72" s="76"/>
      <c r="AA72" s="74"/>
      <c r="AB72" s="75"/>
      <c r="AC72" s="75"/>
      <c r="AD72" s="75"/>
      <c r="AE72" s="76"/>
      <c r="AF72" s="74"/>
      <c r="AG72" s="75"/>
      <c r="AH72" s="75"/>
      <c r="AI72" s="75"/>
      <c r="AJ72" s="76"/>
      <c r="AK72" s="74"/>
      <c r="AL72" s="75"/>
      <c r="AM72" s="75"/>
      <c r="AN72" s="75"/>
      <c r="AO72" s="76"/>
    </row>
    <row r="73" customFormat="false" ht="12.75" hidden="false" customHeight="false" outlineLevel="0" collapsed="false">
      <c r="A73" s="54" t="n">
        <v>37113</v>
      </c>
      <c r="B73" s="74"/>
      <c r="C73" s="75"/>
      <c r="D73" s="75"/>
      <c r="E73" s="75"/>
      <c r="F73" s="76"/>
      <c r="G73" s="74"/>
      <c r="H73" s="75"/>
      <c r="I73" s="75"/>
      <c r="J73" s="75"/>
      <c r="K73" s="76"/>
      <c r="L73" s="74"/>
      <c r="M73" s="75"/>
      <c r="N73" s="75"/>
      <c r="O73" s="75"/>
      <c r="P73" s="76"/>
      <c r="Q73" s="74"/>
      <c r="R73" s="75"/>
      <c r="S73" s="75"/>
      <c r="T73" s="75"/>
      <c r="U73" s="76"/>
      <c r="V73" s="74"/>
      <c r="W73" s="75"/>
      <c r="X73" s="75"/>
      <c r="Y73" s="75"/>
      <c r="Z73" s="76"/>
      <c r="AA73" s="74"/>
      <c r="AB73" s="75"/>
      <c r="AC73" s="75"/>
      <c r="AD73" s="75"/>
      <c r="AE73" s="76"/>
      <c r="AF73" s="74"/>
      <c r="AG73" s="75"/>
      <c r="AH73" s="75"/>
      <c r="AI73" s="75"/>
      <c r="AJ73" s="76"/>
      <c r="AK73" s="74"/>
      <c r="AL73" s="75"/>
      <c r="AM73" s="75"/>
      <c r="AN73" s="75"/>
      <c r="AO73" s="76"/>
    </row>
    <row r="74" customFormat="false" ht="12.75" hidden="false" customHeight="false" outlineLevel="0" collapsed="false">
      <c r="A74" s="54" t="n">
        <v>37114</v>
      </c>
      <c r="B74" s="74"/>
      <c r="C74" s="75"/>
      <c r="D74" s="75"/>
      <c r="E74" s="75"/>
      <c r="F74" s="76"/>
      <c r="G74" s="74"/>
      <c r="H74" s="75"/>
      <c r="I74" s="75"/>
      <c r="J74" s="75"/>
      <c r="K74" s="76"/>
      <c r="L74" s="74"/>
      <c r="M74" s="75"/>
      <c r="N74" s="75"/>
      <c r="O74" s="75"/>
      <c r="P74" s="76"/>
      <c r="Q74" s="74"/>
      <c r="R74" s="75"/>
      <c r="S74" s="75"/>
      <c r="T74" s="75"/>
      <c r="U74" s="76"/>
      <c r="V74" s="74"/>
      <c r="W74" s="75"/>
      <c r="X74" s="75"/>
      <c r="Y74" s="75"/>
      <c r="Z74" s="76"/>
      <c r="AA74" s="74"/>
      <c r="AB74" s="75"/>
      <c r="AC74" s="75"/>
      <c r="AD74" s="75"/>
      <c r="AE74" s="76"/>
      <c r="AF74" s="74"/>
      <c r="AG74" s="75"/>
      <c r="AH74" s="75"/>
      <c r="AI74" s="75"/>
      <c r="AJ74" s="76"/>
      <c r="AK74" s="74"/>
      <c r="AL74" s="75"/>
      <c r="AM74" s="75"/>
      <c r="AN74" s="75"/>
      <c r="AO74" s="76"/>
    </row>
    <row r="75" customFormat="false" ht="12.75" hidden="false" customHeight="false" outlineLevel="0" collapsed="false">
      <c r="A75" s="54" t="n">
        <v>37115</v>
      </c>
      <c r="B75" s="74"/>
      <c r="C75" s="75"/>
      <c r="D75" s="75"/>
      <c r="E75" s="75"/>
      <c r="F75" s="76"/>
      <c r="G75" s="74"/>
      <c r="H75" s="75"/>
      <c r="I75" s="75"/>
      <c r="J75" s="75"/>
      <c r="K75" s="76"/>
      <c r="L75" s="74"/>
      <c r="M75" s="75"/>
      <c r="N75" s="75"/>
      <c r="O75" s="75"/>
      <c r="P75" s="76"/>
      <c r="Q75" s="74"/>
      <c r="R75" s="75"/>
      <c r="S75" s="75"/>
      <c r="T75" s="75"/>
      <c r="U75" s="76"/>
      <c r="V75" s="74"/>
      <c r="W75" s="75"/>
      <c r="X75" s="75"/>
      <c r="Y75" s="75"/>
      <c r="Z75" s="76"/>
      <c r="AA75" s="74"/>
      <c r="AB75" s="75"/>
      <c r="AC75" s="75"/>
      <c r="AD75" s="75"/>
      <c r="AE75" s="76"/>
      <c r="AF75" s="74"/>
      <c r="AG75" s="75"/>
      <c r="AH75" s="75"/>
      <c r="AI75" s="75"/>
      <c r="AJ75" s="76"/>
      <c r="AK75" s="74"/>
      <c r="AL75" s="75"/>
      <c r="AM75" s="75"/>
      <c r="AN75" s="75"/>
      <c r="AO75" s="76"/>
    </row>
    <row r="76" customFormat="false" ht="12.75" hidden="false" customHeight="false" outlineLevel="0" collapsed="false">
      <c r="A76" s="54" t="n">
        <v>37116</v>
      </c>
      <c r="B76" s="74" t="n">
        <v>32</v>
      </c>
      <c r="C76" s="75" t="n">
        <v>32</v>
      </c>
      <c r="D76" s="75" t="n">
        <v>30</v>
      </c>
      <c r="E76" s="75" t="n">
        <v>31</v>
      </c>
      <c r="F76" s="76" t="n">
        <v>33</v>
      </c>
      <c r="G76" s="74" t="n">
        <v>34</v>
      </c>
      <c r="H76" s="75" t="n">
        <v>34</v>
      </c>
      <c r="I76" s="75" t="n">
        <v>29</v>
      </c>
      <c r="J76" s="75" t="n">
        <v>30</v>
      </c>
      <c r="K76" s="76" t="n">
        <v>33</v>
      </c>
      <c r="L76" s="74" t="n">
        <v>32</v>
      </c>
      <c r="M76" s="75" t="n">
        <v>31</v>
      </c>
      <c r="N76" s="75" t="n">
        <v>24</v>
      </c>
      <c r="O76" s="75" t="n">
        <v>30</v>
      </c>
      <c r="P76" s="76" t="n">
        <v>33</v>
      </c>
      <c r="Q76" s="74" t="n">
        <v>35</v>
      </c>
      <c r="R76" s="75" t="n">
        <v>34</v>
      </c>
      <c r="S76" s="75" t="n">
        <v>25</v>
      </c>
      <c r="T76" s="75" t="n">
        <v>30</v>
      </c>
      <c r="U76" s="76" t="n">
        <v>32</v>
      </c>
      <c r="V76" s="74" t="n">
        <v>43</v>
      </c>
      <c r="W76" s="75" t="n">
        <v>42</v>
      </c>
      <c r="X76" s="75" t="n">
        <v>26</v>
      </c>
      <c r="Y76" s="75" t="n">
        <v>30</v>
      </c>
      <c r="Z76" s="76" t="n">
        <v>34</v>
      </c>
      <c r="AA76" s="74" t="n">
        <f aca="false">AVERAGE(L76,Q76,V76)</f>
        <v>36.6666666666667</v>
      </c>
      <c r="AB76" s="75" t="n">
        <f aca="false">AVERAGE(M76,R76,W76)</f>
        <v>35.6666666666667</v>
      </c>
      <c r="AC76" s="75" t="n">
        <f aca="false">AVERAGE(N76,S76,X76)</f>
        <v>25</v>
      </c>
      <c r="AD76" s="75" t="n">
        <f aca="false">AVERAGE(O76,T76,Y76)</f>
        <v>30</v>
      </c>
      <c r="AE76" s="76" t="n">
        <f aca="false">AVERAGE(P76,U76,Z76)</f>
        <v>33</v>
      </c>
      <c r="AF76" s="74"/>
      <c r="AG76" s="75"/>
      <c r="AH76" s="75"/>
      <c r="AI76" s="75"/>
      <c r="AJ76" s="76"/>
      <c r="AK76" s="74"/>
      <c r="AL76" s="75"/>
      <c r="AM76" s="75"/>
      <c r="AN76" s="75"/>
      <c r="AO76" s="76"/>
    </row>
    <row r="77" customFormat="false" ht="12.75" hidden="false" customHeight="false" outlineLevel="0" collapsed="false">
      <c r="A77" s="54" t="n">
        <v>37117</v>
      </c>
      <c r="B77" s="74"/>
      <c r="C77" s="75"/>
      <c r="D77" s="75"/>
      <c r="E77" s="75"/>
      <c r="F77" s="76"/>
      <c r="G77" s="74"/>
      <c r="H77" s="75"/>
      <c r="I77" s="75"/>
      <c r="J77" s="75"/>
      <c r="K77" s="76"/>
      <c r="L77" s="74"/>
      <c r="M77" s="75"/>
      <c r="N77" s="75"/>
      <c r="O77" s="75"/>
      <c r="P77" s="76"/>
      <c r="Q77" s="74"/>
      <c r="R77" s="75"/>
      <c r="S77" s="75"/>
      <c r="T77" s="75"/>
      <c r="U77" s="76"/>
      <c r="V77" s="74"/>
      <c r="W77" s="75"/>
      <c r="X77" s="75"/>
      <c r="Y77" s="75"/>
      <c r="Z77" s="76"/>
      <c r="AA77" s="74"/>
      <c r="AB77" s="75"/>
      <c r="AC77" s="75"/>
      <c r="AD77" s="75"/>
      <c r="AE77" s="76"/>
      <c r="AF77" s="74"/>
      <c r="AG77" s="75"/>
      <c r="AH77" s="75"/>
      <c r="AI77" s="75"/>
      <c r="AJ77" s="76"/>
      <c r="AK77" s="74"/>
      <c r="AL77" s="75"/>
      <c r="AM77" s="75"/>
      <c r="AN77" s="75"/>
      <c r="AO77" s="76"/>
    </row>
    <row r="78" customFormat="false" ht="12.75" hidden="false" customHeight="false" outlineLevel="0" collapsed="false">
      <c r="A78" s="54" t="n">
        <v>37118</v>
      </c>
      <c r="B78" s="74" t="n">
        <v>31</v>
      </c>
      <c r="C78" s="75" t="n">
        <v>31</v>
      </c>
      <c r="D78" s="75" t="n">
        <v>28</v>
      </c>
      <c r="E78" s="75" t="n">
        <v>29</v>
      </c>
      <c r="F78" s="76" t="n">
        <v>32</v>
      </c>
      <c r="G78" s="74" t="n">
        <v>34</v>
      </c>
      <c r="H78" s="75" t="n">
        <v>34</v>
      </c>
      <c r="I78" s="75" t="n">
        <v>28</v>
      </c>
      <c r="J78" s="75" t="n">
        <v>30</v>
      </c>
      <c r="K78" s="76" t="n">
        <v>34</v>
      </c>
      <c r="L78" s="74" t="n">
        <v>32</v>
      </c>
      <c r="M78" s="75" t="n">
        <v>31</v>
      </c>
      <c r="N78" s="75" t="n">
        <v>25</v>
      </c>
      <c r="O78" s="75" t="n">
        <v>30</v>
      </c>
      <c r="P78" s="76" t="n">
        <v>33</v>
      </c>
      <c r="Q78" s="74" t="n">
        <v>35</v>
      </c>
      <c r="R78" s="75" t="n">
        <v>34</v>
      </c>
      <c r="S78" s="75" t="n">
        <v>26</v>
      </c>
      <c r="T78" s="75" t="n">
        <v>30</v>
      </c>
      <c r="U78" s="76" t="n">
        <v>34</v>
      </c>
      <c r="V78" s="74" t="n">
        <v>43</v>
      </c>
      <c r="W78" s="75" t="n">
        <v>42</v>
      </c>
      <c r="X78" s="75" t="n">
        <v>27</v>
      </c>
      <c r="Y78" s="75" t="n">
        <v>30</v>
      </c>
      <c r="Z78" s="76" t="n">
        <v>39</v>
      </c>
      <c r="AA78" s="74" t="n">
        <v>26</v>
      </c>
      <c r="AB78" s="75" t="n">
        <v>28</v>
      </c>
      <c r="AC78" s="75" t="n">
        <v>28</v>
      </c>
      <c r="AD78" s="75" t="n">
        <v>31</v>
      </c>
      <c r="AE78" s="76" t="n">
        <v>32</v>
      </c>
      <c r="AF78" s="74"/>
      <c r="AG78" s="75"/>
      <c r="AH78" s="75"/>
      <c r="AI78" s="75"/>
      <c r="AJ78" s="76"/>
      <c r="AK78" s="74"/>
      <c r="AL78" s="75"/>
      <c r="AM78" s="75"/>
      <c r="AN78" s="75"/>
      <c r="AO78" s="76"/>
    </row>
    <row r="79" customFormat="false" ht="12.75" hidden="false" customHeight="false" outlineLevel="0" collapsed="false">
      <c r="A79" s="54" t="n">
        <v>37119</v>
      </c>
      <c r="B79" s="74" t="n">
        <v>31</v>
      </c>
      <c r="C79" s="75" t="n">
        <v>31</v>
      </c>
      <c r="D79" s="75"/>
      <c r="E79" s="75"/>
      <c r="F79" s="76"/>
      <c r="G79" s="74" t="n">
        <v>33</v>
      </c>
      <c r="H79" s="75" t="n">
        <v>33</v>
      </c>
      <c r="I79" s="75" t="n">
        <v>30</v>
      </c>
      <c r="J79" s="75" t="n">
        <v>32</v>
      </c>
      <c r="K79" s="76" t="n">
        <v>35</v>
      </c>
      <c r="L79" s="74" t="n">
        <v>32</v>
      </c>
      <c r="M79" s="75" t="n">
        <v>31</v>
      </c>
      <c r="N79" s="75" t="n">
        <v>26</v>
      </c>
      <c r="O79" s="75" t="n">
        <v>30</v>
      </c>
      <c r="P79" s="76" t="n">
        <v>33</v>
      </c>
      <c r="Q79" s="74" t="n">
        <v>35</v>
      </c>
      <c r="R79" s="75" t="n">
        <v>34</v>
      </c>
      <c r="S79" s="75" t="n">
        <v>25.5</v>
      </c>
      <c r="T79" s="75" t="n">
        <v>30</v>
      </c>
      <c r="U79" s="76" t="n">
        <v>34</v>
      </c>
      <c r="V79" s="74" t="n">
        <v>43</v>
      </c>
      <c r="W79" s="75" t="n">
        <v>42</v>
      </c>
      <c r="X79" s="75" t="n">
        <v>27</v>
      </c>
      <c r="Y79" s="75" t="n">
        <v>30</v>
      </c>
      <c r="Z79" s="76" t="n">
        <v>39</v>
      </c>
      <c r="AA79" s="74" t="n">
        <f aca="false">AVERAGE(L79,Q79,V79)</f>
        <v>36.6666666666667</v>
      </c>
      <c r="AB79" s="75" t="n">
        <f aca="false">AVERAGE(M79,R79,W79)</f>
        <v>35.6666666666667</v>
      </c>
      <c r="AC79" s="75" t="n">
        <f aca="false">AVERAGE(N79,S79,X79)</f>
        <v>26.1666666666667</v>
      </c>
      <c r="AD79" s="75" t="n">
        <f aca="false">AVERAGE(O79,T79,Y79)</f>
        <v>30</v>
      </c>
      <c r="AE79" s="76" t="n">
        <f aca="false">AVERAGE(P79,U79,Z79)</f>
        <v>35.3333333333333</v>
      </c>
      <c r="AF79" s="74"/>
      <c r="AG79" s="75"/>
      <c r="AH79" s="75"/>
      <c r="AI79" s="75"/>
      <c r="AJ79" s="76"/>
      <c r="AK79" s="74"/>
      <c r="AL79" s="75"/>
      <c r="AM79" s="75"/>
      <c r="AN79" s="75"/>
      <c r="AO79" s="76"/>
    </row>
    <row r="80" customFormat="false" ht="12.75" hidden="false" customHeight="false" outlineLevel="0" collapsed="false">
      <c r="A80" s="54" t="n">
        <v>37120</v>
      </c>
      <c r="B80" s="74"/>
      <c r="C80" s="75"/>
      <c r="D80" s="75"/>
      <c r="E80" s="75"/>
      <c r="F80" s="76"/>
      <c r="G80" s="74"/>
      <c r="H80" s="75"/>
      <c r="I80" s="75"/>
      <c r="J80" s="75"/>
      <c r="K80" s="76"/>
      <c r="L80" s="74"/>
      <c r="M80" s="75"/>
      <c r="N80" s="75"/>
      <c r="O80" s="75"/>
      <c r="P80" s="76"/>
      <c r="Q80" s="74"/>
      <c r="R80" s="75"/>
      <c r="S80" s="75"/>
      <c r="T80" s="75"/>
      <c r="U80" s="76"/>
      <c r="V80" s="74"/>
      <c r="W80" s="75"/>
      <c r="X80" s="75"/>
      <c r="Y80" s="75"/>
      <c r="Z80" s="76"/>
      <c r="AA80" s="74"/>
      <c r="AB80" s="75"/>
      <c r="AC80" s="75"/>
      <c r="AD80" s="75"/>
      <c r="AE80" s="76"/>
      <c r="AF80" s="74"/>
      <c r="AG80" s="75"/>
      <c r="AH80" s="75"/>
      <c r="AI80" s="75"/>
      <c r="AJ80" s="76"/>
      <c r="AK80" s="74"/>
      <c r="AL80" s="75"/>
      <c r="AM80" s="75"/>
      <c r="AN80" s="75"/>
      <c r="AO80" s="76"/>
    </row>
    <row r="81" customFormat="false" ht="12.75" hidden="false" customHeight="false" outlineLevel="0" collapsed="false">
      <c r="A81" s="54" t="n">
        <v>37121</v>
      </c>
      <c r="B81" s="74"/>
      <c r="C81" s="75"/>
      <c r="D81" s="75"/>
      <c r="E81" s="75"/>
      <c r="F81" s="76"/>
      <c r="G81" s="74"/>
      <c r="H81" s="75"/>
      <c r="I81" s="75"/>
      <c r="J81" s="75"/>
      <c r="K81" s="76"/>
      <c r="L81" s="74"/>
      <c r="M81" s="75"/>
      <c r="N81" s="75"/>
      <c r="O81" s="75"/>
      <c r="P81" s="76"/>
      <c r="Q81" s="74"/>
      <c r="R81" s="75"/>
      <c r="S81" s="75"/>
      <c r="T81" s="75"/>
      <c r="U81" s="76"/>
      <c r="V81" s="74"/>
      <c r="W81" s="75"/>
      <c r="X81" s="75"/>
      <c r="Y81" s="75"/>
      <c r="Z81" s="76"/>
      <c r="AA81" s="74"/>
      <c r="AB81" s="75"/>
      <c r="AC81" s="75"/>
      <c r="AD81" s="75"/>
      <c r="AE81" s="76"/>
      <c r="AF81" s="74"/>
      <c r="AG81" s="75"/>
      <c r="AH81" s="75"/>
      <c r="AI81" s="75"/>
      <c r="AJ81" s="76"/>
      <c r="AK81" s="74"/>
      <c r="AL81" s="75"/>
      <c r="AM81" s="75"/>
      <c r="AN81" s="75"/>
      <c r="AO81" s="76"/>
    </row>
    <row r="82" customFormat="false" ht="12.75" hidden="false" customHeight="false" outlineLevel="0" collapsed="false">
      <c r="A82" s="54" t="n">
        <v>37122</v>
      </c>
      <c r="B82" s="74"/>
      <c r="C82" s="75"/>
      <c r="D82" s="75"/>
      <c r="E82" s="75"/>
      <c r="F82" s="76"/>
      <c r="G82" s="74"/>
      <c r="H82" s="75"/>
      <c r="I82" s="75"/>
      <c r="J82" s="75"/>
      <c r="K82" s="76"/>
      <c r="L82" s="74"/>
      <c r="M82" s="75"/>
      <c r="N82" s="75"/>
      <c r="O82" s="75"/>
      <c r="P82" s="76"/>
      <c r="Q82" s="74"/>
      <c r="R82" s="75"/>
      <c r="S82" s="75"/>
      <c r="T82" s="75"/>
      <c r="U82" s="76"/>
      <c r="V82" s="74"/>
      <c r="W82" s="75"/>
      <c r="X82" s="75"/>
      <c r="Y82" s="75"/>
      <c r="Z82" s="76"/>
      <c r="AA82" s="74"/>
      <c r="AB82" s="75"/>
      <c r="AC82" s="75"/>
      <c r="AD82" s="75"/>
      <c r="AE82" s="76"/>
      <c r="AF82" s="74"/>
      <c r="AG82" s="75"/>
      <c r="AH82" s="75"/>
      <c r="AI82" s="75"/>
      <c r="AJ82" s="76"/>
      <c r="AK82" s="74"/>
      <c r="AL82" s="75"/>
      <c r="AM82" s="75"/>
      <c r="AN82" s="75"/>
      <c r="AO82" s="76"/>
    </row>
    <row r="83" customFormat="false" ht="12.75" hidden="false" customHeight="false" outlineLevel="0" collapsed="false">
      <c r="A83" s="54" t="n">
        <v>37123</v>
      </c>
      <c r="B83" s="74"/>
      <c r="C83" s="75"/>
      <c r="D83" s="75"/>
      <c r="E83" s="75"/>
      <c r="F83" s="76"/>
      <c r="G83" s="74"/>
      <c r="H83" s="75"/>
      <c r="I83" s="75"/>
      <c r="J83" s="75"/>
      <c r="K83" s="76"/>
      <c r="L83" s="74"/>
      <c r="M83" s="75"/>
      <c r="N83" s="75"/>
      <c r="O83" s="75"/>
      <c r="P83" s="76"/>
      <c r="Q83" s="74"/>
      <c r="R83" s="75"/>
      <c r="S83" s="75"/>
      <c r="T83" s="75"/>
      <c r="U83" s="76"/>
      <c r="V83" s="74"/>
      <c r="W83" s="75"/>
      <c r="X83" s="75"/>
      <c r="Y83" s="75"/>
      <c r="Z83" s="76"/>
      <c r="AA83" s="74"/>
      <c r="AB83" s="75"/>
      <c r="AC83" s="75"/>
      <c r="AD83" s="75"/>
      <c r="AE83" s="76"/>
      <c r="AF83" s="74"/>
      <c r="AG83" s="75"/>
      <c r="AH83" s="75"/>
      <c r="AI83" s="75"/>
      <c r="AJ83" s="76"/>
      <c r="AK83" s="74"/>
      <c r="AL83" s="75"/>
      <c r="AM83" s="75"/>
      <c r="AN83" s="75"/>
      <c r="AO83" s="76"/>
    </row>
    <row r="84" customFormat="false" ht="12.75" hidden="false" customHeight="false" outlineLevel="0" collapsed="false">
      <c r="A84" s="54" t="n">
        <v>37124</v>
      </c>
      <c r="B84" s="74"/>
      <c r="C84" s="75"/>
      <c r="D84" s="75"/>
      <c r="E84" s="75"/>
      <c r="F84" s="76"/>
      <c r="G84" s="74"/>
      <c r="H84" s="75"/>
      <c r="I84" s="75"/>
      <c r="J84" s="75"/>
      <c r="K84" s="76"/>
      <c r="L84" s="74"/>
      <c r="M84" s="75"/>
      <c r="N84" s="75"/>
      <c r="O84" s="75"/>
      <c r="P84" s="76"/>
      <c r="Q84" s="74"/>
      <c r="R84" s="75"/>
      <c r="S84" s="75"/>
      <c r="T84" s="75"/>
      <c r="U84" s="76"/>
      <c r="V84" s="74"/>
      <c r="W84" s="75"/>
      <c r="X84" s="75"/>
      <c r="Y84" s="75"/>
      <c r="Z84" s="76"/>
      <c r="AA84" s="74"/>
      <c r="AB84" s="75"/>
      <c r="AC84" s="75"/>
      <c r="AD84" s="75"/>
      <c r="AE84" s="76"/>
      <c r="AF84" s="74"/>
      <c r="AG84" s="75"/>
      <c r="AH84" s="75"/>
      <c r="AI84" s="75"/>
      <c r="AJ84" s="76"/>
      <c r="AK84" s="74"/>
      <c r="AL84" s="75"/>
      <c r="AM84" s="75"/>
      <c r="AN84" s="75"/>
      <c r="AO84" s="76"/>
    </row>
    <row r="85" customFormat="false" ht="12.75" hidden="false" customHeight="false" outlineLevel="0" collapsed="false">
      <c r="A85" s="54" t="n">
        <v>37125</v>
      </c>
      <c r="B85" s="74"/>
      <c r="C85" s="75"/>
      <c r="D85" s="75"/>
      <c r="E85" s="75"/>
      <c r="F85" s="76"/>
      <c r="G85" s="74"/>
      <c r="H85" s="75"/>
      <c r="I85" s="75"/>
      <c r="J85" s="75"/>
      <c r="K85" s="76"/>
      <c r="L85" s="74"/>
      <c r="M85" s="75"/>
      <c r="N85" s="75"/>
      <c r="O85" s="75"/>
      <c r="P85" s="76"/>
      <c r="Q85" s="74"/>
      <c r="R85" s="75"/>
      <c r="S85" s="75"/>
      <c r="T85" s="75"/>
      <c r="U85" s="76"/>
      <c r="V85" s="74"/>
      <c r="W85" s="75"/>
      <c r="X85" s="75"/>
      <c r="Y85" s="75"/>
      <c r="Z85" s="76"/>
      <c r="AA85" s="74"/>
      <c r="AB85" s="75"/>
      <c r="AC85" s="75"/>
      <c r="AD85" s="75"/>
      <c r="AE85" s="76"/>
      <c r="AF85" s="74"/>
      <c r="AG85" s="75"/>
      <c r="AH85" s="75"/>
      <c r="AI85" s="75"/>
      <c r="AJ85" s="76"/>
      <c r="AK85" s="74"/>
      <c r="AL85" s="75"/>
      <c r="AM85" s="75"/>
      <c r="AN85" s="75"/>
      <c r="AO85" s="76"/>
    </row>
    <row r="86" customFormat="false" ht="12.75" hidden="false" customHeight="false" outlineLevel="0" collapsed="false">
      <c r="A86" s="54" t="n">
        <v>37126</v>
      </c>
      <c r="B86" s="74"/>
      <c r="C86" s="75"/>
      <c r="D86" s="75"/>
      <c r="E86" s="75"/>
      <c r="F86" s="76"/>
      <c r="G86" s="74"/>
      <c r="H86" s="75"/>
      <c r="I86" s="75"/>
      <c r="J86" s="75"/>
      <c r="K86" s="76"/>
      <c r="L86" s="74"/>
      <c r="M86" s="75"/>
      <c r="N86" s="75"/>
      <c r="O86" s="75"/>
      <c r="P86" s="76"/>
      <c r="Q86" s="74"/>
      <c r="R86" s="75"/>
      <c r="S86" s="75"/>
      <c r="T86" s="75"/>
      <c r="U86" s="76"/>
      <c r="V86" s="74"/>
      <c r="W86" s="75"/>
      <c r="X86" s="75"/>
      <c r="Y86" s="75"/>
      <c r="Z86" s="76"/>
      <c r="AA86" s="74"/>
      <c r="AB86" s="75"/>
      <c r="AC86" s="75"/>
      <c r="AD86" s="75"/>
      <c r="AE86" s="76"/>
      <c r="AF86" s="74"/>
      <c r="AG86" s="75"/>
      <c r="AH86" s="75"/>
      <c r="AI86" s="75"/>
      <c r="AJ86" s="76"/>
      <c r="AK86" s="74"/>
      <c r="AL86" s="75"/>
      <c r="AM86" s="75"/>
      <c r="AN86" s="75"/>
      <c r="AO86" s="76"/>
    </row>
    <row r="87" customFormat="false" ht="12.75" hidden="false" customHeight="false" outlineLevel="0" collapsed="false">
      <c r="A87" s="54" t="n">
        <v>37127</v>
      </c>
      <c r="B87" s="74"/>
      <c r="C87" s="75"/>
      <c r="D87" s="75"/>
      <c r="E87" s="75"/>
      <c r="F87" s="76"/>
      <c r="G87" s="74"/>
      <c r="H87" s="75"/>
      <c r="I87" s="75"/>
      <c r="J87" s="75"/>
      <c r="K87" s="76"/>
      <c r="L87" s="74"/>
      <c r="M87" s="75"/>
      <c r="N87" s="75"/>
      <c r="O87" s="75"/>
      <c r="P87" s="76"/>
      <c r="Q87" s="74"/>
      <c r="R87" s="75"/>
      <c r="S87" s="75"/>
      <c r="T87" s="75"/>
      <c r="U87" s="76"/>
      <c r="V87" s="74"/>
      <c r="W87" s="75"/>
      <c r="X87" s="75"/>
      <c r="Y87" s="75"/>
      <c r="Z87" s="76"/>
      <c r="AA87" s="74"/>
      <c r="AB87" s="75"/>
      <c r="AC87" s="75"/>
      <c r="AD87" s="75"/>
      <c r="AE87" s="76"/>
      <c r="AF87" s="74"/>
      <c r="AG87" s="75"/>
      <c r="AH87" s="75"/>
      <c r="AI87" s="75"/>
      <c r="AJ87" s="76"/>
      <c r="AK87" s="74"/>
      <c r="AL87" s="75"/>
      <c r="AM87" s="75"/>
      <c r="AN87" s="75"/>
      <c r="AO87" s="76"/>
    </row>
    <row r="88" customFormat="false" ht="12.75" hidden="false" customHeight="false" outlineLevel="0" collapsed="false">
      <c r="A88" s="54" t="n">
        <v>37128</v>
      </c>
      <c r="B88" s="74"/>
      <c r="C88" s="75"/>
      <c r="D88" s="75"/>
      <c r="E88" s="75"/>
      <c r="F88" s="76"/>
      <c r="G88" s="74"/>
      <c r="H88" s="75"/>
      <c r="I88" s="75"/>
      <c r="J88" s="75"/>
      <c r="K88" s="76"/>
      <c r="L88" s="74"/>
      <c r="M88" s="75"/>
      <c r="N88" s="75"/>
      <c r="O88" s="75"/>
      <c r="P88" s="76"/>
      <c r="Q88" s="74"/>
      <c r="R88" s="75"/>
      <c r="S88" s="75"/>
      <c r="T88" s="75"/>
      <c r="U88" s="76"/>
      <c r="V88" s="74"/>
      <c r="W88" s="75"/>
      <c r="X88" s="75"/>
      <c r="Y88" s="75"/>
      <c r="Z88" s="76"/>
      <c r="AA88" s="74"/>
      <c r="AB88" s="75"/>
      <c r="AC88" s="75"/>
      <c r="AD88" s="75"/>
      <c r="AE88" s="76"/>
      <c r="AF88" s="74"/>
      <c r="AG88" s="75"/>
      <c r="AH88" s="75"/>
      <c r="AI88" s="75"/>
      <c r="AJ88" s="76"/>
      <c r="AK88" s="74"/>
      <c r="AL88" s="75"/>
      <c r="AM88" s="75"/>
      <c r="AN88" s="75"/>
      <c r="AO88" s="76"/>
    </row>
    <row r="89" customFormat="false" ht="12.75" hidden="false" customHeight="false" outlineLevel="0" collapsed="false">
      <c r="A89" s="54" t="n">
        <v>37129</v>
      </c>
      <c r="B89" s="74"/>
      <c r="C89" s="75"/>
      <c r="D89" s="75"/>
      <c r="E89" s="75"/>
      <c r="F89" s="76"/>
      <c r="G89" s="74"/>
      <c r="H89" s="75"/>
      <c r="I89" s="75"/>
      <c r="J89" s="75"/>
      <c r="K89" s="76"/>
      <c r="L89" s="74"/>
      <c r="M89" s="75"/>
      <c r="N89" s="75"/>
      <c r="O89" s="75"/>
      <c r="P89" s="76"/>
      <c r="Q89" s="74"/>
      <c r="R89" s="75"/>
      <c r="S89" s="75"/>
      <c r="T89" s="75"/>
      <c r="U89" s="76"/>
      <c r="V89" s="74"/>
      <c r="W89" s="75"/>
      <c r="X89" s="75"/>
      <c r="Y89" s="75"/>
      <c r="Z89" s="76"/>
      <c r="AA89" s="74"/>
      <c r="AB89" s="75"/>
      <c r="AC89" s="75"/>
      <c r="AD89" s="75"/>
      <c r="AE89" s="76"/>
      <c r="AF89" s="74"/>
      <c r="AG89" s="75"/>
      <c r="AH89" s="75"/>
      <c r="AI89" s="75"/>
      <c r="AJ89" s="76"/>
      <c r="AK89" s="74"/>
      <c r="AL89" s="75"/>
      <c r="AM89" s="75"/>
      <c r="AN89" s="75"/>
      <c r="AO89" s="76"/>
    </row>
    <row r="90" customFormat="false" ht="12.75" hidden="false" customHeight="false" outlineLevel="0" collapsed="false">
      <c r="A90" s="54" t="n">
        <v>37130</v>
      </c>
      <c r="B90" s="74"/>
      <c r="C90" s="75"/>
      <c r="D90" s="75"/>
      <c r="E90" s="75"/>
      <c r="F90" s="76"/>
      <c r="G90" s="74"/>
      <c r="H90" s="75"/>
      <c r="I90" s="75"/>
      <c r="J90" s="75"/>
      <c r="K90" s="76"/>
      <c r="L90" s="74"/>
      <c r="M90" s="75"/>
      <c r="N90" s="75"/>
      <c r="O90" s="75"/>
      <c r="P90" s="76"/>
      <c r="Q90" s="74"/>
      <c r="R90" s="75"/>
      <c r="S90" s="75"/>
      <c r="T90" s="75"/>
      <c r="U90" s="76"/>
      <c r="V90" s="74"/>
      <c r="W90" s="75"/>
      <c r="X90" s="75"/>
      <c r="Y90" s="75"/>
      <c r="Z90" s="76"/>
      <c r="AA90" s="74"/>
      <c r="AB90" s="75"/>
      <c r="AC90" s="75"/>
      <c r="AD90" s="75"/>
      <c r="AE90" s="76"/>
      <c r="AF90" s="74"/>
      <c r="AG90" s="75"/>
      <c r="AH90" s="75"/>
      <c r="AI90" s="75"/>
      <c r="AJ90" s="76"/>
      <c r="AK90" s="74"/>
      <c r="AL90" s="75"/>
      <c r="AM90" s="75"/>
      <c r="AN90" s="75"/>
      <c r="AO90" s="76"/>
    </row>
    <row r="91" customFormat="false" ht="12.75" hidden="false" customHeight="false" outlineLevel="0" collapsed="false">
      <c r="A91" s="54" t="n">
        <v>37131</v>
      </c>
      <c r="B91" s="74"/>
      <c r="C91" s="75"/>
      <c r="D91" s="75"/>
      <c r="E91" s="75"/>
      <c r="F91" s="76"/>
      <c r="G91" s="74"/>
      <c r="H91" s="75"/>
      <c r="I91" s="83"/>
      <c r="J91" s="75"/>
      <c r="K91" s="76"/>
      <c r="L91" s="74"/>
      <c r="M91" s="75"/>
      <c r="N91" s="83"/>
      <c r="O91" s="75"/>
      <c r="P91" s="76"/>
      <c r="Q91" s="74"/>
      <c r="R91" s="75"/>
      <c r="S91" s="83"/>
      <c r="T91" s="75"/>
      <c r="U91" s="76"/>
      <c r="V91" s="74"/>
      <c r="W91" s="75"/>
      <c r="X91" s="75"/>
      <c r="Y91" s="75"/>
      <c r="Z91" s="76"/>
      <c r="AA91" s="74"/>
      <c r="AB91" s="75"/>
      <c r="AC91" s="75"/>
      <c r="AD91" s="75"/>
      <c r="AE91" s="76"/>
      <c r="AF91" s="74"/>
      <c r="AG91" s="75"/>
      <c r="AH91" s="75"/>
      <c r="AI91" s="75"/>
      <c r="AJ91" s="76"/>
      <c r="AK91" s="74"/>
      <c r="AL91" s="75"/>
      <c r="AM91" s="75"/>
      <c r="AN91" s="75"/>
      <c r="AO91" s="76"/>
    </row>
    <row r="92" customFormat="false" ht="12.75" hidden="false" customHeight="false" outlineLevel="0" collapsed="false">
      <c r="A92" s="54" t="n">
        <v>37132</v>
      </c>
      <c r="B92" s="74"/>
      <c r="C92" s="75"/>
      <c r="D92" s="75"/>
      <c r="E92" s="75"/>
      <c r="F92" s="76"/>
      <c r="G92" s="74"/>
      <c r="H92" s="75"/>
      <c r="I92" s="75"/>
      <c r="J92" s="75"/>
      <c r="K92" s="76"/>
      <c r="L92" s="74"/>
      <c r="M92" s="75"/>
      <c r="N92" s="75"/>
      <c r="O92" s="75"/>
      <c r="P92" s="76"/>
      <c r="Q92" s="74"/>
      <c r="R92" s="75"/>
      <c r="S92" s="75"/>
      <c r="T92" s="75"/>
      <c r="U92" s="76"/>
      <c r="V92" s="74"/>
      <c r="W92" s="75"/>
      <c r="X92" s="75"/>
      <c r="Y92" s="75"/>
      <c r="Z92" s="76"/>
      <c r="AA92" s="74"/>
      <c r="AB92" s="75"/>
      <c r="AC92" s="75"/>
      <c r="AD92" s="75"/>
      <c r="AE92" s="76"/>
      <c r="AF92" s="74"/>
      <c r="AG92" s="75"/>
      <c r="AH92" s="75"/>
      <c r="AI92" s="75"/>
      <c r="AJ92" s="76"/>
      <c r="AK92" s="74"/>
      <c r="AL92" s="75"/>
      <c r="AM92" s="75"/>
      <c r="AN92" s="75"/>
      <c r="AO92" s="76"/>
    </row>
    <row r="93" customFormat="false" ht="12.75" hidden="false" customHeight="false" outlineLevel="0" collapsed="false">
      <c r="A93" s="54" t="n">
        <v>37133</v>
      </c>
      <c r="B93" s="74"/>
      <c r="C93" s="75"/>
      <c r="D93" s="75"/>
      <c r="E93" s="75"/>
      <c r="F93" s="76"/>
      <c r="G93" s="74"/>
      <c r="H93" s="75"/>
      <c r="I93" s="75"/>
      <c r="J93" s="75"/>
      <c r="K93" s="76"/>
      <c r="L93" s="74"/>
      <c r="M93" s="75"/>
      <c r="N93" s="75"/>
      <c r="O93" s="75"/>
      <c r="P93" s="76"/>
      <c r="Q93" s="74"/>
      <c r="R93" s="75"/>
      <c r="S93" s="75"/>
      <c r="T93" s="75"/>
      <c r="U93" s="76"/>
      <c r="V93" s="74"/>
      <c r="W93" s="75"/>
      <c r="X93" s="75"/>
      <c r="Y93" s="75"/>
      <c r="Z93" s="76"/>
      <c r="AA93" s="74"/>
      <c r="AB93" s="75"/>
      <c r="AC93" s="75"/>
      <c r="AD93" s="75"/>
      <c r="AE93" s="76"/>
      <c r="AF93" s="74"/>
      <c r="AG93" s="75"/>
      <c r="AH93" s="75"/>
      <c r="AI93" s="75"/>
      <c r="AJ93" s="76"/>
      <c r="AK93" s="74"/>
      <c r="AL93" s="75"/>
      <c r="AM93" s="75"/>
      <c r="AN93" s="75"/>
      <c r="AO93" s="76"/>
    </row>
    <row r="94" customFormat="false" ht="12.75" hidden="false" customHeight="false" outlineLevel="0" collapsed="false">
      <c r="A94" s="54" t="n">
        <v>37134</v>
      </c>
      <c r="B94" s="90"/>
      <c r="C94" s="91"/>
      <c r="D94" s="91"/>
      <c r="E94" s="91"/>
      <c r="F94" s="92"/>
      <c r="G94" s="90"/>
      <c r="H94" s="91"/>
      <c r="I94" s="91"/>
      <c r="J94" s="91"/>
      <c r="K94" s="92"/>
      <c r="L94" s="90"/>
      <c r="M94" s="91"/>
      <c r="N94" s="91"/>
      <c r="O94" s="91"/>
      <c r="P94" s="92"/>
      <c r="Q94" s="90"/>
      <c r="R94" s="91"/>
      <c r="S94" s="91"/>
      <c r="T94" s="91"/>
      <c r="U94" s="92"/>
      <c r="V94" s="90"/>
      <c r="W94" s="91"/>
      <c r="X94" s="91"/>
      <c r="Y94" s="91"/>
      <c r="Z94" s="92"/>
      <c r="AA94" s="90"/>
      <c r="AB94" s="91"/>
      <c r="AC94" s="91"/>
      <c r="AD94" s="91"/>
      <c r="AE94" s="92"/>
      <c r="AF94" s="90"/>
      <c r="AG94" s="91"/>
      <c r="AH94" s="91"/>
      <c r="AI94" s="91"/>
      <c r="AJ94" s="92"/>
      <c r="AK94" s="90"/>
      <c r="AL94" s="91"/>
      <c r="AM94" s="91"/>
      <c r="AN94" s="91"/>
      <c r="AO94" s="92"/>
    </row>
    <row r="95" customFormat="false" ht="12.75" hidden="false" customHeight="false" outlineLevel="0" collapsed="false">
      <c r="F95" s="95"/>
      <c r="AE95" s="77"/>
      <c r="AF95" s="96"/>
      <c r="AJ95" s="81"/>
      <c r="AK95" s="81"/>
      <c r="AL95" s="95"/>
      <c r="AM95" s="95"/>
      <c r="AN95" s="95"/>
      <c r="AO95" s="95"/>
    </row>
    <row r="96" customFormat="false" ht="12.75" hidden="false" customHeight="false" outlineLevel="0" collapsed="false">
      <c r="B96" s="70" t="n">
        <f aca="false">AVERAGE(B64:B94)</f>
        <v>33.4</v>
      </c>
      <c r="C96" s="70" t="n">
        <f aca="false">AVERAGE(C64:C94)</f>
        <v>33.4</v>
      </c>
      <c r="D96" s="70" t="n">
        <f aca="false">AVERAGE(D64:D94)</f>
        <v>31.5</v>
      </c>
      <c r="E96" s="70" t="n">
        <f aca="false">AVERAGE(E64:E94)</f>
        <v>32.5</v>
      </c>
      <c r="F96" s="70" t="n">
        <f aca="false">AVERAGE(F64:F94)</f>
        <v>35.25</v>
      </c>
      <c r="G96" s="70" t="n">
        <f aca="false">AVERAGE(G64:G94)</f>
        <v>35.6</v>
      </c>
      <c r="H96" s="70" t="n">
        <f aca="false">AVERAGE(H64:H94)</f>
        <v>35.6</v>
      </c>
      <c r="I96" s="70" t="n">
        <f aca="false">AVERAGE(I64:I94)</f>
        <v>31</v>
      </c>
      <c r="J96" s="70" t="n">
        <f aca="false">AVERAGE(J64:J94)</f>
        <v>31.4</v>
      </c>
      <c r="K96" s="70" t="n">
        <f aca="false">AVERAGE(K64:K94)</f>
        <v>34.8</v>
      </c>
      <c r="L96" s="70" t="n">
        <f aca="false">AVERAGE(L64:L94)</f>
        <v>33.8</v>
      </c>
      <c r="M96" s="70" t="n">
        <f aca="false">AVERAGE(M64:M94)</f>
        <v>33</v>
      </c>
      <c r="N96" s="70" t="n">
        <f aca="false">AVERAGE(N64:N94)</f>
        <v>27</v>
      </c>
      <c r="O96" s="70" t="n">
        <f aca="false">AVERAGE(O64:O94)</f>
        <v>31.4</v>
      </c>
      <c r="P96" s="70" t="n">
        <f aca="false">AVERAGE(P64:P94)</f>
        <v>34.4</v>
      </c>
      <c r="Q96" s="70" t="n">
        <f aca="false">AVERAGE(Q64:Q94)</f>
        <v>35.8</v>
      </c>
      <c r="R96" s="70" t="n">
        <f aca="false">AVERAGE(R64:R94)</f>
        <v>35</v>
      </c>
      <c r="S96" s="70" t="n">
        <f aca="false">AVERAGE(S64:S94)</f>
        <v>26.3</v>
      </c>
      <c r="T96" s="70" t="n">
        <f aca="false">AVERAGE(T64:T94)</f>
        <v>30.4</v>
      </c>
      <c r="U96" s="70" t="n">
        <f aca="false">AVERAGE(U64:U94)</f>
        <v>34.2</v>
      </c>
      <c r="V96" s="70" t="n">
        <f aca="false">AVERAGE(V64:V94)</f>
        <v>44.8</v>
      </c>
      <c r="W96" s="70" t="n">
        <f aca="false">AVERAGE(W64:W94)</f>
        <v>44.4</v>
      </c>
      <c r="X96" s="70" t="n">
        <f aca="false">AVERAGE(X64:X94)</f>
        <v>27.6</v>
      </c>
      <c r="Y96" s="70" t="n">
        <f aca="false">AVERAGE(Y64:Y94)</f>
        <v>30.8</v>
      </c>
      <c r="Z96" s="70" t="n">
        <f aca="false">AVERAGE(Z64:Z94)</f>
        <v>38.6</v>
      </c>
      <c r="AA96" s="70" t="n">
        <f aca="false">AVERAGE(AA64:AA94)</f>
        <v>36</v>
      </c>
      <c r="AB96" s="70" t="n">
        <f aca="false">AVERAGE(AB64:AB94)</f>
        <v>35.9333333333333</v>
      </c>
      <c r="AC96" s="70" t="n">
        <f aca="false">AVERAGE(AC64:AC94)</f>
        <v>27.3666666666667</v>
      </c>
      <c r="AD96" s="70" t="n">
        <f aca="false">AVERAGE(AD64:AD94)</f>
        <v>31.0666666666667</v>
      </c>
      <c r="AE96" s="70" t="n">
        <f aca="false">AVERAGE(AE64:AE94)</f>
        <v>35.0666666666667</v>
      </c>
      <c r="AF96" s="70" t="e">
        <f aca="false">AVERAGE(AF64:AF94)</f>
        <v>#DIV/0!</v>
      </c>
      <c r="AG96" s="70" t="e">
        <f aca="false">AVERAGE(AG64:AG94)</f>
        <v>#DIV/0!</v>
      </c>
      <c r="AH96" s="70" t="e">
        <f aca="false">AVERAGE(AH64:AH94)</f>
        <v>#DIV/0!</v>
      </c>
      <c r="AI96" s="70" t="e">
        <f aca="false">AVERAGE(AI64:AI94)</f>
        <v>#DIV/0!</v>
      </c>
      <c r="AJ96" s="70" t="e">
        <f aca="false">AVERAGE(AJ64:AJ94)</f>
        <v>#DIV/0!</v>
      </c>
      <c r="AK96" s="70" t="e">
        <f aca="false">AVERAGE(AK64:AK94)</f>
        <v>#DIV/0!</v>
      </c>
      <c r="AL96" s="70" t="e">
        <f aca="false">AVERAGE(AL64:AL94)</f>
        <v>#DIV/0!</v>
      </c>
      <c r="AM96" s="70" t="e">
        <f aca="false">AVERAGE(AM64:AM94)</f>
        <v>#DIV/0!</v>
      </c>
      <c r="AN96" s="70" t="e">
        <f aca="false">AVERAGE(AN64:AN94)</f>
        <v>#DIV/0!</v>
      </c>
      <c r="AO96" s="70" t="e">
        <f aca="false">AVERAGE(AO64:AO94)</f>
        <v>#DIV/0!</v>
      </c>
    </row>
    <row r="97" customFormat="false" ht="12.75" hidden="false" customHeight="false" outlineLevel="0" collapsed="false">
      <c r="B97" s="70" t="n">
        <f aca="false">MIN(B64:B94)</f>
        <v>31</v>
      </c>
      <c r="C97" s="70" t="n">
        <f aca="false">MIN(C64:C94)</f>
        <v>31</v>
      </c>
      <c r="D97" s="70" t="n">
        <f aca="false">MIN(D64:D94)</f>
        <v>28</v>
      </c>
      <c r="E97" s="70" t="n">
        <f aca="false">MIN(E64:E94)</f>
        <v>29</v>
      </c>
      <c r="F97" s="70" t="n">
        <f aca="false">MIN(F64:F94)</f>
        <v>32</v>
      </c>
      <c r="G97" s="70" t="n">
        <f aca="false">MIN(G64:G94)</f>
        <v>33</v>
      </c>
      <c r="H97" s="70" t="n">
        <f aca="false">MIN(H64:H94)</f>
        <v>33</v>
      </c>
      <c r="I97" s="70" t="n">
        <f aca="false">MIN(I64:I94)</f>
        <v>28</v>
      </c>
      <c r="J97" s="70" t="n">
        <f aca="false">MIN(J64:J94)</f>
        <v>30</v>
      </c>
      <c r="K97" s="70" t="n">
        <f aca="false">MIN(K64:K94)</f>
        <v>33</v>
      </c>
      <c r="L97" s="70" t="n">
        <f aca="false">MIN(L64:L94)</f>
        <v>32</v>
      </c>
      <c r="M97" s="70" t="n">
        <f aca="false">MIN(M64:M94)</f>
        <v>31</v>
      </c>
      <c r="N97" s="70" t="n">
        <f aca="false">MIN(N64:N94)</f>
        <v>24</v>
      </c>
      <c r="O97" s="70" t="n">
        <f aca="false">MIN(O64:O94)</f>
        <v>30</v>
      </c>
      <c r="P97" s="70" t="n">
        <f aca="false">MIN(P64:P94)</f>
        <v>33</v>
      </c>
      <c r="Q97" s="70" t="n">
        <f aca="false">MIN(Q64:Q94)</f>
        <v>35</v>
      </c>
      <c r="R97" s="70" t="n">
        <f aca="false">MIN(R64:R94)</f>
        <v>34</v>
      </c>
      <c r="S97" s="70" t="n">
        <f aca="false">MIN(S64:S94)</f>
        <v>25</v>
      </c>
      <c r="T97" s="70" t="n">
        <f aca="false">MIN(T64:T94)</f>
        <v>30</v>
      </c>
      <c r="U97" s="70" t="n">
        <f aca="false">MIN(U64:U94)</f>
        <v>32</v>
      </c>
      <c r="V97" s="70" t="n">
        <f aca="false">MIN(V64:V94)</f>
        <v>43</v>
      </c>
      <c r="W97" s="70" t="n">
        <f aca="false">MIN(W64:W94)</f>
        <v>42</v>
      </c>
      <c r="X97" s="70" t="n">
        <f aca="false">MIN(X64:X94)</f>
        <v>26</v>
      </c>
      <c r="Y97" s="70" t="n">
        <f aca="false">MIN(Y64:Y94)</f>
        <v>30</v>
      </c>
      <c r="Z97" s="70" t="n">
        <f aca="false">MIN(Z64:Z94)</f>
        <v>34</v>
      </c>
      <c r="AA97" s="70" t="n">
        <f aca="false">MIN(AA64:AA94)</f>
        <v>26</v>
      </c>
      <c r="AB97" s="70" t="n">
        <f aca="false">MIN(AB64:AB94)</f>
        <v>28</v>
      </c>
      <c r="AC97" s="70" t="n">
        <f aca="false">MIN(AC64:AC94)</f>
        <v>25</v>
      </c>
      <c r="AD97" s="70" t="n">
        <f aca="false">MIN(AD64:AD94)</f>
        <v>30</v>
      </c>
      <c r="AE97" s="70" t="n">
        <f aca="false">MIN(AE64:AE94)</f>
        <v>32</v>
      </c>
      <c r="AF97" s="70" t="n">
        <f aca="false">MIN(AF64:AF94)</f>
        <v>0</v>
      </c>
      <c r="AG97" s="70" t="n">
        <f aca="false">MIN(AG64:AG94)</f>
        <v>0</v>
      </c>
      <c r="AH97" s="70" t="n">
        <f aca="false">MIN(AH64:AH94)</f>
        <v>0</v>
      </c>
      <c r="AI97" s="70" t="n">
        <f aca="false">MIN(AI64:AI94)</f>
        <v>0</v>
      </c>
      <c r="AJ97" s="70" t="n">
        <f aca="false">MIN(AJ64:AJ94)</f>
        <v>0</v>
      </c>
      <c r="AK97" s="70" t="n">
        <f aca="false">MIN(AK64:AK94)</f>
        <v>0</v>
      </c>
      <c r="AL97" s="70" t="n">
        <f aca="false">MIN(AL64:AL94)</f>
        <v>0</v>
      </c>
      <c r="AM97" s="70" t="n">
        <f aca="false">MIN(AM64:AM94)</f>
        <v>0</v>
      </c>
      <c r="AN97" s="70" t="n">
        <f aca="false">MIN(AN64:AN94)</f>
        <v>0</v>
      </c>
      <c r="AO97" s="70" t="n">
        <f aca="false">MIN(AO64:AO94)</f>
        <v>0</v>
      </c>
    </row>
    <row r="98" customFormat="false" ht="12.75" hidden="false" customHeight="false" outlineLevel="0" collapsed="false">
      <c r="B98" s="70" t="n">
        <f aca="false">MAX(B64:B94)</f>
        <v>39</v>
      </c>
      <c r="C98" s="70" t="n">
        <f aca="false">MAX(C64:C94)</f>
        <v>39</v>
      </c>
      <c r="D98" s="70" t="n">
        <f aca="false">MAX(D64:D94)</f>
        <v>35</v>
      </c>
      <c r="E98" s="70" t="n">
        <f aca="false">MAX(E64:E94)</f>
        <v>35</v>
      </c>
      <c r="F98" s="70" t="n">
        <f aca="false">MAX(F64:F94)</f>
        <v>40</v>
      </c>
      <c r="G98" s="70" t="n">
        <f aca="false">MAX(G64:G94)</f>
        <v>41</v>
      </c>
      <c r="H98" s="70" t="n">
        <f aca="false">MAX(H64:H94)</f>
        <v>41</v>
      </c>
      <c r="I98" s="70" t="n">
        <f aca="false">MAX(I64:I94)</f>
        <v>36</v>
      </c>
      <c r="J98" s="70" t="n">
        <f aca="false">MAX(J64:J94)</f>
        <v>33</v>
      </c>
      <c r="K98" s="70" t="n">
        <f aca="false">MAX(K64:K94)</f>
        <v>36</v>
      </c>
      <c r="L98" s="70" t="n">
        <f aca="false">MAX(L64:L94)</f>
        <v>38</v>
      </c>
      <c r="M98" s="70" t="n">
        <f aca="false">MAX(M64:M94)</f>
        <v>37</v>
      </c>
      <c r="N98" s="70" t="n">
        <f aca="false">MAX(N64:N94)</f>
        <v>33</v>
      </c>
      <c r="O98" s="70" t="n">
        <f aca="false">MAX(O64:O94)</f>
        <v>34</v>
      </c>
      <c r="P98" s="70" t="n">
        <f aca="false">MAX(P64:P94)</f>
        <v>39</v>
      </c>
      <c r="Q98" s="70" t="n">
        <f aca="false">MAX(Q64:Q94)</f>
        <v>38</v>
      </c>
      <c r="R98" s="70" t="n">
        <f aca="false">MAX(R64:R94)</f>
        <v>37</v>
      </c>
      <c r="S98" s="70" t="n">
        <f aca="false">MAX(S64:S94)</f>
        <v>28</v>
      </c>
      <c r="T98" s="70" t="n">
        <f aca="false">MAX(T64:T94)</f>
        <v>32</v>
      </c>
      <c r="U98" s="70" t="n">
        <f aca="false">MAX(U64:U94)</f>
        <v>37</v>
      </c>
      <c r="V98" s="70" t="n">
        <f aca="false">MAX(V64:V94)</f>
        <v>50</v>
      </c>
      <c r="W98" s="70" t="n">
        <f aca="false">MAX(W64:W94)</f>
        <v>49</v>
      </c>
      <c r="X98" s="70" t="n">
        <f aca="false">MAX(X64:X94)</f>
        <v>29</v>
      </c>
      <c r="Y98" s="70" t="n">
        <f aca="false">MAX(Y64:Y94)</f>
        <v>32</v>
      </c>
      <c r="Z98" s="70" t="n">
        <f aca="false">MAX(Z64:Z94)</f>
        <v>44</v>
      </c>
      <c r="AA98" s="70" t="n">
        <f aca="false">MAX(AA64:AA94)</f>
        <v>42</v>
      </c>
      <c r="AB98" s="70" t="n">
        <f aca="false">MAX(AB64:AB94)</f>
        <v>41</v>
      </c>
      <c r="AC98" s="70" t="n">
        <f aca="false">MAX(AC64:AC94)</f>
        <v>30</v>
      </c>
      <c r="AD98" s="70" t="n">
        <f aca="false">MAX(AD64:AD94)</f>
        <v>32.6666666666667</v>
      </c>
      <c r="AE98" s="70" t="n">
        <f aca="false">MAX(AE64:AE94)</f>
        <v>40</v>
      </c>
      <c r="AF98" s="70" t="n">
        <f aca="false">MAX(AF64:AF94)</f>
        <v>0</v>
      </c>
      <c r="AG98" s="70" t="n">
        <f aca="false">MAX(AG64:AG94)</f>
        <v>0</v>
      </c>
      <c r="AH98" s="70" t="n">
        <f aca="false">MAX(AH64:AH94)</f>
        <v>0</v>
      </c>
      <c r="AI98" s="70" t="n">
        <f aca="false">MAX(AI64:AI94)</f>
        <v>0</v>
      </c>
      <c r="AJ98" s="70" t="n">
        <f aca="false">MAX(AJ64:AJ94)</f>
        <v>0</v>
      </c>
      <c r="AK98" s="70" t="n">
        <f aca="false">MAX(AK64:AK94)</f>
        <v>0</v>
      </c>
      <c r="AL98" s="70" t="n">
        <f aca="false">MAX(AL64:AL94)</f>
        <v>0</v>
      </c>
      <c r="AM98" s="70" t="n">
        <f aca="false">MAX(AM64:AM94)</f>
        <v>0</v>
      </c>
      <c r="AN98" s="70" t="n">
        <f aca="false">MAX(AN64:AN94)</f>
        <v>0</v>
      </c>
      <c r="AO98" s="70" t="n">
        <f aca="false">MAX(AO64:AO94)</f>
        <v>0</v>
      </c>
    </row>
    <row r="99" customFormat="false" ht="12.75" hidden="false" customHeight="false" outlineLevel="0" collapsed="false">
      <c r="B99" s="129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5"/>
      <c r="R99" s="15"/>
      <c r="S99" s="15"/>
      <c r="T99" s="15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31" t="s">
        <v>161</v>
      </c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5"/>
      <c r="R100" s="15"/>
      <c r="S100" s="15"/>
      <c r="T100" s="15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32"/>
      <c r="C101" s="133" t="s">
        <v>10</v>
      </c>
      <c r="D101" s="133" t="s">
        <v>11</v>
      </c>
      <c r="E101" s="133" t="s">
        <v>12</v>
      </c>
      <c r="F101" s="133" t="s">
        <v>13</v>
      </c>
      <c r="G101" s="133" t="s">
        <v>2</v>
      </c>
      <c r="H101" s="133" t="s">
        <v>3</v>
      </c>
      <c r="I101" s="133" t="s">
        <v>4</v>
      </c>
      <c r="J101" s="133" t="s">
        <v>5</v>
      </c>
      <c r="K101" s="133" t="s">
        <v>6</v>
      </c>
      <c r="L101" s="133" t="s">
        <v>7</v>
      </c>
      <c r="M101" s="133" t="s">
        <v>8</v>
      </c>
      <c r="N101" s="133"/>
      <c r="O101" s="133"/>
      <c r="P101" s="133" t="s">
        <v>9</v>
      </c>
      <c r="Q101" s="15"/>
      <c r="R101" s="15"/>
      <c r="S101" s="15"/>
      <c r="T101" s="15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32"/>
      <c r="C102" s="134" t="n">
        <v>45.02</v>
      </c>
      <c r="D102" s="135" t="n">
        <v>77.77</v>
      </c>
      <c r="E102" s="135" t="n">
        <v>79.48</v>
      </c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6"/>
      <c r="Q102" s="15"/>
      <c r="R102" s="15"/>
      <c r="S102" s="15"/>
      <c r="T102" s="15"/>
    </row>
    <row r="103" customFormat="false" ht="12.75" hidden="false" customHeight="false" outlineLevel="0" collapsed="false">
      <c r="B103" s="137" t="s">
        <v>162</v>
      </c>
      <c r="C103" s="138" t="n">
        <v>45.64</v>
      </c>
      <c r="D103" s="130" t="n">
        <v>33.09</v>
      </c>
      <c r="E103" s="130" t="n">
        <v>31.88</v>
      </c>
      <c r="F103" s="130" t="n">
        <v>31.19</v>
      </c>
      <c r="G103" s="130" t="n">
        <v>22.61</v>
      </c>
      <c r="H103" s="129" t="n">
        <v>22.78</v>
      </c>
      <c r="I103" s="129" t="n">
        <v>22.98</v>
      </c>
      <c r="J103" s="129" t="n">
        <v>29.72</v>
      </c>
      <c r="K103" s="130" t="n">
        <v>24.55</v>
      </c>
      <c r="L103" s="130" t="n">
        <v>29.24</v>
      </c>
      <c r="M103" s="130" t="n">
        <v>27.3</v>
      </c>
      <c r="N103" s="130"/>
      <c r="O103" s="130"/>
      <c r="P103" s="139" t="n">
        <v>44.74</v>
      </c>
      <c r="Q103" s="15" t="n">
        <f aca="false">AVERAGE(D103:F103)</f>
        <v>32.0533333333333</v>
      </c>
      <c r="R103" s="15" t="n">
        <f aca="false">AVERAGE(G103:I103)</f>
        <v>22.79</v>
      </c>
      <c r="S103" s="15"/>
      <c r="T103" s="15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37" t="s">
        <v>163</v>
      </c>
      <c r="C104" s="140"/>
      <c r="D104" s="141"/>
      <c r="E104" s="141"/>
      <c r="F104" s="141"/>
      <c r="G104" s="141"/>
      <c r="H104" s="141"/>
      <c r="I104" s="141"/>
      <c r="J104" s="141" t="n">
        <v>25.41</v>
      </c>
      <c r="K104" s="141" t="n">
        <v>13.11</v>
      </c>
      <c r="L104" s="141" t="n">
        <v>11.29</v>
      </c>
      <c r="M104" s="141" t="n">
        <v>33.89</v>
      </c>
      <c r="N104" s="141"/>
      <c r="O104" s="141"/>
      <c r="P104" s="142" t="n">
        <v>58.25</v>
      </c>
      <c r="Q104" s="15"/>
      <c r="R104" s="15"/>
      <c r="S104" s="15" t="n">
        <f aca="false">AVERAGE(J104:L104)</f>
        <v>16.6033333333333</v>
      </c>
      <c r="T104" s="15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29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5"/>
      <c r="R105" s="15"/>
      <c r="S105" s="15"/>
      <c r="T105" s="15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31" t="s">
        <v>164</v>
      </c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5"/>
      <c r="R106" s="15"/>
      <c r="S106" s="15"/>
      <c r="T106" s="15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32"/>
      <c r="C107" s="133" t="s">
        <v>10</v>
      </c>
      <c r="D107" s="133" t="s">
        <v>11</v>
      </c>
      <c r="E107" s="133" t="s">
        <v>12</v>
      </c>
      <c r="F107" s="133" t="s">
        <v>13</v>
      </c>
      <c r="G107" s="133" t="s">
        <v>2</v>
      </c>
      <c r="H107" s="133" t="s">
        <v>3</v>
      </c>
      <c r="I107" s="133" t="s">
        <v>4</v>
      </c>
      <c r="J107" s="133" t="s">
        <v>5</v>
      </c>
      <c r="K107" s="133" t="s">
        <v>6</v>
      </c>
      <c r="L107" s="133" t="s">
        <v>7</v>
      </c>
      <c r="M107" s="133" t="s">
        <v>8</v>
      </c>
      <c r="N107" s="133"/>
      <c r="O107" s="133"/>
      <c r="P107" s="133" t="s">
        <v>9</v>
      </c>
      <c r="Q107" s="15"/>
      <c r="R107" s="15"/>
      <c r="S107" s="15"/>
      <c r="T107" s="15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32"/>
      <c r="C108" s="134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6"/>
      <c r="Q108" s="15"/>
      <c r="R108" s="15"/>
      <c r="S108" s="15"/>
      <c r="T108" s="15"/>
    </row>
    <row r="109" customFormat="false" ht="12.75" hidden="false" customHeight="false" outlineLevel="0" collapsed="false">
      <c r="B109" s="137" t="s">
        <v>162</v>
      </c>
      <c r="C109" s="138" t="n">
        <v>39.8</v>
      </c>
      <c r="D109" s="130" t="n">
        <v>30.02</v>
      </c>
      <c r="E109" s="130" t="n">
        <v>29</v>
      </c>
      <c r="F109" s="130" t="n">
        <v>31.9</v>
      </c>
      <c r="G109" s="130" t="n">
        <v>21.43</v>
      </c>
      <c r="H109" s="129" t="n">
        <v>21.36</v>
      </c>
      <c r="I109" s="129" t="n">
        <v>19.66</v>
      </c>
      <c r="J109" s="143" t="n">
        <v>26.97</v>
      </c>
      <c r="K109" s="130"/>
      <c r="L109" s="130"/>
      <c r="M109" s="130"/>
      <c r="N109" s="130"/>
      <c r="O109" s="130"/>
      <c r="P109" s="139"/>
      <c r="Q109" s="15" t="n">
        <f aca="false">AVERAGE(D109:F109)</f>
        <v>30.3066666666667</v>
      </c>
      <c r="R109" s="15" t="n">
        <f aca="false">AVERAGE(G109:I109)</f>
        <v>20.8166666666667</v>
      </c>
      <c r="S109" s="15"/>
      <c r="T109" s="15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37" t="s">
        <v>163</v>
      </c>
      <c r="C110" s="140"/>
      <c r="D110" s="141"/>
      <c r="E110" s="141"/>
      <c r="F110" s="141"/>
      <c r="G110" s="141"/>
      <c r="H110" s="141"/>
      <c r="I110" s="141"/>
      <c r="J110" s="141" t="n">
        <v>26.16</v>
      </c>
      <c r="K110" s="141" t="n">
        <v>14.63</v>
      </c>
      <c r="L110" s="141" t="n">
        <v>15.52</v>
      </c>
      <c r="M110" s="141" t="n">
        <v>33.89</v>
      </c>
      <c r="N110" s="141"/>
      <c r="O110" s="141"/>
      <c r="P110" s="142" t="n">
        <v>48.51</v>
      </c>
      <c r="Q110" s="15"/>
      <c r="R110" s="15"/>
      <c r="S110" s="15" t="n">
        <f aca="false">AVERAGE(J110:L110)</f>
        <v>18.77</v>
      </c>
      <c r="T110" s="15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29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5"/>
      <c r="R111" s="15"/>
      <c r="S111" s="15"/>
      <c r="T111" s="15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31" t="s">
        <v>165</v>
      </c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5"/>
      <c r="R112" s="15"/>
      <c r="S112" s="15"/>
      <c r="T112" s="15"/>
    </row>
    <row r="113" customFormat="false" ht="12.75" hidden="false" customHeight="false" outlineLevel="0" collapsed="false">
      <c r="B113" s="132"/>
      <c r="C113" s="133" t="s">
        <v>10</v>
      </c>
      <c r="D113" s="133" t="s">
        <v>11</v>
      </c>
      <c r="E113" s="133" t="s">
        <v>12</v>
      </c>
      <c r="F113" s="133" t="s">
        <v>13</v>
      </c>
      <c r="G113" s="133" t="s">
        <v>2</v>
      </c>
      <c r="H113" s="133" t="s">
        <v>3</v>
      </c>
      <c r="I113" s="133" t="s">
        <v>4</v>
      </c>
      <c r="J113" s="133" t="s">
        <v>5</v>
      </c>
      <c r="K113" s="133" t="s">
        <v>6</v>
      </c>
      <c r="L113" s="133" t="s">
        <v>7</v>
      </c>
      <c r="M113" s="133" t="s">
        <v>8</v>
      </c>
      <c r="N113" s="133"/>
      <c r="O113" s="133"/>
      <c r="P113" s="133" t="s">
        <v>9</v>
      </c>
      <c r="Q113" s="15"/>
      <c r="R113" s="15"/>
      <c r="S113" s="15"/>
      <c r="T113" s="15"/>
    </row>
    <row r="114" customFormat="false" ht="12.75" hidden="false" customHeight="false" outlineLevel="0" collapsed="false">
      <c r="B114" s="132"/>
      <c r="C114" s="134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6"/>
      <c r="Q114" s="15"/>
      <c r="R114" s="15"/>
      <c r="S114" s="15"/>
      <c r="T114" s="15"/>
    </row>
    <row r="115" customFormat="false" ht="12.75" hidden="false" customHeight="false" outlineLevel="0" collapsed="false">
      <c r="B115" s="137" t="s">
        <v>162</v>
      </c>
      <c r="C115" s="138" t="n">
        <v>40.59</v>
      </c>
      <c r="D115" s="130" t="n">
        <v>28.29</v>
      </c>
      <c r="E115" s="130" t="n">
        <v>29.55</v>
      </c>
      <c r="F115" s="130" t="n">
        <v>31.64</v>
      </c>
      <c r="G115" s="130" t="n">
        <v>24.55</v>
      </c>
      <c r="H115" s="129" t="n">
        <v>22.17</v>
      </c>
      <c r="I115" s="129" t="n">
        <v>21.83</v>
      </c>
      <c r="J115" s="143" t="n">
        <v>27.36</v>
      </c>
      <c r="K115" s="130"/>
      <c r="L115" s="130"/>
      <c r="M115" s="130"/>
      <c r="N115" s="130"/>
      <c r="O115" s="130"/>
      <c r="P115" s="139"/>
      <c r="Q115" s="15"/>
      <c r="R115" s="15" t="n">
        <f aca="false">AVERAGE(G115:I115)</f>
        <v>22.85</v>
      </c>
      <c r="S115" s="15"/>
      <c r="T115" s="15"/>
    </row>
    <row r="116" customFormat="false" ht="12.75" hidden="false" customHeight="false" outlineLevel="0" collapsed="false">
      <c r="B116" s="137" t="s">
        <v>163</v>
      </c>
      <c r="C116" s="140"/>
      <c r="D116" s="141"/>
      <c r="E116" s="141"/>
      <c r="F116" s="141"/>
      <c r="G116" s="141"/>
      <c r="H116" s="141"/>
      <c r="I116" s="141"/>
      <c r="J116" s="141" t="n">
        <v>26.17</v>
      </c>
      <c r="K116" s="141"/>
      <c r="L116" s="141" t="n">
        <v>16.49</v>
      </c>
      <c r="M116" s="141" t="n">
        <v>39.99</v>
      </c>
      <c r="N116" s="141"/>
      <c r="O116" s="141"/>
      <c r="P116" s="142" t="n">
        <v>51.15</v>
      </c>
      <c r="Q116" s="15"/>
      <c r="R116" s="15"/>
      <c r="S116" s="15"/>
      <c r="T116" s="15"/>
    </row>
    <row r="117" customFormat="false" ht="12.75" hidden="false" customHeight="false" outlineLevel="0" collapsed="false">
      <c r="B117" s="129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5"/>
      <c r="R117" s="15"/>
      <c r="S117" s="15"/>
      <c r="T117" s="15"/>
    </row>
    <row r="118" customFormat="false" ht="12.75" hidden="false" customHeight="false" outlineLevel="0" collapsed="false">
      <c r="B118" s="131" t="s">
        <v>166</v>
      </c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5"/>
      <c r="R118" s="15"/>
      <c r="S118" s="15"/>
      <c r="T118" s="15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32"/>
      <c r="C119" s="133" t="s">
        <v>10</v>
      </c>
      <c r="D119" s="133" t="s">
        <v>11</v>
      </c>
      <c r="E119" s="133" t="s">
        <v>12</v>
      </c>
      <c r="F119" s="133" t="s">
        <v>13</v>
      </c>
      <c r="G119" s="133" t="s">
        <v>2</v>
      </c>
      <c r="H119" s="133" t="s">
        <v>3</v>
      </c>
      <c r="I119" s="133" t="s">
        <v>4</v>
      </c>
      <c r="J119" s="133" t="s">
        <v>5</v>
      </c>
      <c r="K119" s="133" t="s">
        <v>6</v>
      </c>
      <c r="L119" s="133" t="s">
        <v>7</v>
      </c>
      <c r="M119" s="133" t="s">
        <v>8</v>
      </c>
      <c r="N119" s="133"/>
      <c r="O119" s="133"/>
      <c r="P119" s="133" t="s">
        <v>9</v>
      </c>
      <c r="Q119" s="15"/>
      <c r="R119" s="15"/>
      <c r="S119" s="15"/>
      <c r="T119" s="15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32"/>
      <c r="C120" s="134" t="n">
        <v>35.36</v>
      </c>
      <c r="D120" s="135" t="n">
        <v>43.96</v>
      </c>
      <c r="E120" s="135" t="n">
        <v>39.39</v>
      </c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6"/>
      <c r="Q120" s="15"/>
      <c r="R120" s="15"/>
      <c r="S120" s="15"/>
      <c r="T120" s="15"/>
    </row>
    <row r="121" customFormat="false" ht="12.75" hidden="false" customHeight="false" outlineLevel="0" collapsed="false">
      <c r="B121" s="137" t="s">
        <v>162</v>
      </c>
      <c r="C121" s="138" t="n">
        <v>41.56</v>
      </c>
      <c r="D121" s="130" t="n">
        <v>29.22</v>
      </c>
      <c r="E121" s="130" t="n">
        <v>29.55</v>
      </c>
      <c r="F121" s="130" t="n">
        <v>31.64</v>
      </c>
      <c r="G121" s="130" t="n">
        <v>25.11</v>
      </c>
      <c r="H121" s="129" t="n">
        <v>22.33</v>
      </c>
      <c r="I121" s="129" t="n">
        <v>22.43</v>
      </c>
      <c r="J121" s="129" t="n">
        <v>27.89</v>
      </c>
      <c r="K121" s="130" t="n">
        <v>29.63</v>
      </c>
      <c r="L121" s="130" t="n">
        <v>31.08</v>
      </c>
      <c r="M121" s="130" t="n">
        <v>37.53</v>
      </c>
      <c r="N121" s="130"/>
      <c r="O121" s="130"/>
      <c r="P121" s="139" t="n">
        <v>39.53</v>
      </c>
      <c r="Q121" s="15" t="n">
        <f aca="false">AVERAGE(D121:F121)</f>
        <v>30.1366666666667</v>
      </c>
      <c r="R121" s="15" t="n">
        <f aca="false">AVERAGE(G121:I121)</f>
        <v>23.29</v>
      </c>
      <c r="S121" s="15"/>
      <c r="T121" s="15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37" t="s">
        <v>163</v>
      </c>
      <c r="C122" s="140"/>
      <c r="D122" s="141"/>
      <c r="E122" s="141"/>
      <c r="F122" s="141"/>
      <c r="G122" s="141"/>
      <c r="H122" s="141"/>
      <c r="I122" s="141"/>
      <c r="J122" s="141" t="n">
        <v>26.17</v>
      </c>
      <c r="K122" s="141" t="n">
        <v>17.36</v>
      </c>
      <c r="L122" s="141" t="n">
        <v>17.07</v>
      </c>
      <c r="M122" s="141" t="n">
        <v>42.45</v>
      </c>
      <c r="N122" s="141"/>
      <c r="O122" s="141"/>
      <c r="P122" s="142" t="n">
        <v>51.86</v>
      </c>
      <c r="Q122" s="15"/>
      <c r="R122" s="15"/>
      <c r="S122" s="15" t="n">
        <f aca="false">AVERAGE(J122:L122)</f>
        <v>20.2</v>
      </c>
      <c r="T122" s="15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29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5"/>
      <c r="R123" s="15"/>
      <c r="S123" s="15"/>
      <c r="T123" s="15"/>
    </row>
    <row r="124" customFormat="false" ht="12.75" hidden="false" customHeight="false" outlineLevel="0" collapsed="false">
      <c r="B124" s="131" t="s">
        <v>167</v>
      </c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5"/>
      <c r="R124" s="15"/>
      <c r="S124" s="15"/>
      <c r="T124" s="15"/>
    </row>
    <row r="125" customFormat="false" ht="12.75" hidden="false" customHeight="false" outlineLevel="0" collapsed="false">
      <c r="B125" s="132"/>
      <c r="C125" s="133" t="s">
        <v>10</v>
      </c>
      <c r="D125" s="133" t="s">
        <v>11</v>
      </c>
      <c r="E125" s="133" t="s">
        <v>12</v>
      </c>
      <c r="F125" s="133" t="s">
        <v>13</v>
      </c>
      <c r="G125" s="133" t="s">
        <v>2</v>
      </c>
      <c r="H125" s="133" t="s">
        <v>3</v>
      </c>
      <c r="I125" s="133" t="s">
        <v>4</v>
      </c>
      <c r="J125" s="133" t="s">
        <v>5</v>
      </c>
      <c r="K125" s="133" t="s">
        <v>6</v>
      </c>
      <c r="L125" s="133" t="s">
        <v>7</v>
      </c>
      <c r="M125" s="133" t="s">
        <v>8</v>
      </c>
      <c r="N125" s="133"/>
      <c r="O125" s="133"/>
      <c r="P125" s="133" t="s">
        <v>9</v>
      </c>
      <c r="Q125" s="15"/>
      <c r="R125" s="15"/>
      <c r="S125" s="15"/>
      <c r="T125" s="15"/>
    </row>
    <row r="126" customFormat="false" ht="12.75" hidden="false" customHeight="false" outlineLevel="0" collapsed="false">
      <c r="B126" s="132"/>
      <c r="C126" s="134" t="n">
        <v>42.84</v>
      </c>
      <c r="D126" s="135" t="n">
        <v>50.78</v>
      </c>
      <c r="E126" s="135" t="n">
        <v>49.16</v>
      </c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6"/>
      <c r="Q126" s="15"/>
      <c r="R126" s="15"/>
      <c r="S126" s="15"/>
      <c r="T126" s="15"/>
    </row>
    <row r="127" customFormat="false" ht="12.75" hidden="false" customHeight="false" outlineLevel="0" collapsed="false">
      <c r="B127" s="137" t="s">
        <v>162</v>
      </c>
      <c r="C127" s="138" t="n">
        <v>41.99</v>
      </c>
      <c r="D127" s="130" t="n">
        <v>31.34</v>
      </c>
      <c r="E127" s="130" t="n">
        <v>30.16</v>
      </c>
      <c r="F127" s="130" t="n">
        <v>29.65</v>
      </c>
      <c r="G127" s="130" t="n">
        <v>22.59</v>
      </c>
      <c r="H127" s="129" t="n">
        <v>22.78</v>
      </c>
      <c r="I127" s="129" t="n">
        <v>22.98</v>
      </c>
      <c r="J127" s="129" t="n">
        <v>29.72</v>
      </c>
      <c r="K127" s="130" t="n">
        <v>24.55</v>
      </c>
      <c r="L127" s="130" t="n">
        <v>29.24</v>
      </c>
      <c r="M127" s="130" t="n">
        <v>27.3</v>
      </c>
      <c r="N127" s="130"/>
      <c r="O127" s="130"/>
      <c r="P127" s="139" t="n">
        <v>43.86</v>
      </c>
      <c r="Q127" s="15" t="n">
        <f aca="false">AVERAGE(D127:F127)</f>
        <v>30.3833333333333</v>
      </c>
      <c r="R127" s="15" t="n">
        <f aca="false">AVERAGE(G127:I127)</f>
        <v>22.7833333333333</v>
      </c>
      <c r="S127" s="15"/>
      <c r="T127" s="15"/>
    </row>
    <row r="128" customFormat="false" ht="12.75" hidden="false" customHeight="false" outlineLevel="0" collapsed="false">
      <c r="B128" s="137" t="s">
        <v>163</v>
      </c>
      <c r="C128" s="140"/>
      <c r="D128" s="141"/>
      <c r="E128" s="141"/>
      <c r="F128" s="141"/>
      <c r="G128" s="141"/>
      <c r="H128" s="141"/>
      <c r="I128" s="141"/>
      <c r="J128" s="141" t="n">
        <v>25.39</v>
      </c>
      <c r="K128" s="141" t="n">
        <v>14.55</v>
      </c>
      <c r="L128" s="141" t="n">
        <v>11.29</v>
      </c>
      <c r="M128" s="141" t="n">
        <v>33.74</v>
      </c>
      <c r="N128" s="141"/>
      <c r="O128" s="141"/>
      <c r="P128" s="142" t="n">
        <v>57.63</v>
      </c>
      <c r="Q128" s="15"/>
      <c r="R128" s="15"/>
      <c r="S128" s="15" t="n">
        <f aca="false">AVERAGE(J128:L128)</f>
        <v>17.0766666666667</v>
      </c>
      <c r="T128" s="15" t="n">
        <f aca="false">AVERAGE(M128:P128,C127)</f>
        <v>44.4533333333333</v>
      </c>
    </row>
    <row r="129" customFormat="false" ht="12.75" hidden="false" customHeight="false" outlineLevel="0" collapsed="false">
      <c r="B129" s="129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5"/>
      <c r="R129" s="15"/>
      <c r="S129" s="15"/>
      <c r="T129" s="15"/>
    </row>
    <row r="130" customFormat="false" ht="12.75" hidden="false" customHeight="false" outlineLevel="0" collapsed="false">
      <c r="B130" s="129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5"/>
      <c r="R130" s="15"/>
      <c r="S130" s="15"/>
      <c r="T130" s="15"/>
    </row>
    <row r="132" customFormat="false" ht="12.75" hidden="false" customHeight="false" outlineLevel="0" collapsed="false">
      <c r="B132" s="39" t="s">
        <v>168</v>
      </c>
    </row>
    <row r="133" customFormat="false" ht="12.75" hidden="false" customHeight="false" outlineLevel="0" collapsed="false">
      <c r="B133" s="65" t="s">
        <v>169</v>
      </c>
      <c r="C133" s="144" t="n">
        <v>2.28</v>
      </c>
      <c r="D133" s="144" t="n">
        <v>2.83</v>
      </c>
      <c r="E133" s="144" t="n">
        <v>3.11</v>
      </c>
      <c r="F133" s="144" t="n">
        <v>2.16</v>
      </c>
      <c r="G133" s="144" t="n">
        <v>2.06</v>
      </c>
      <c r="H133" s="144" t="n">
        <v>1.76</v>
      </c>
      <c r="I133" s="144" t="n">
        <v>2.01</v>
      </c>
      <c r="J133" s="144" t="n">
        <v>2.06</v>
      </c>
      <c r="K133" s="144"/>
      <c r="L133" s="144"/>
      <c r="M133" s="144"/>
      <c r="N133" s="144"/>
      <c r="O133" s="144"/>
      <c r="P133" s="144"/>
    </row>
    <row r="134" customFormat="false" ht="12.75" hidden="false" customHeight="false" outlineLevel="0" collapsed="false">
      <c r="B134" s="132"/>
      <c r="C134" s="133" t="s">
        <v>10</v>
      </c>
      <c r="D134" s="133" t="s">
        <v>11</v>
      </c>
      <c r="E134" s="133" t="s">
        <v>12</v>
      </c>
      <c r="F134" s="133" t="s">
        <v>13</v>
      </c>
      <c r="G134" s="133" t="s">
        <v>2</v>
      </c>
      <c r="H134" s="133" t="s">
        <v>3</v>
      </c>
      <c r="I134" s="133" t="s">
        <v>4</v>
      </c>
      <c r="J134" s="133" t="s">
        <v>5</v>
      </c>
      <c r="K134" s="133" t="s">
        <v>6</v>
      </c>
      <c r="L134" s="133" t="s">
        <v>7</v>
      </c>
      <c r="M134" s="133" t="s">
        <v>8</v>
      </c>
      <c r="N134" s="133"/>
      <c r="O134" s="133"/>
      <c r="P134" s="133" t="s">
        <v>9</v>
      </c>
      <c r="Q134" s="145" t="s">
        <v>51</v>
      </c>
      <c r="R134" s="145" t="s">
        <v>48</v>
      </c>
      <c r="S134" s="145" t="s">
        <v>49</v>
      </c>
      <c r="T134" s="145" t="s">
        <v>50</v>
      </c>
    </row>
    <row r="135" customFormat="false" ht="12.75" hidden="false" customHeight="false" outlineLevel="0" collapsed="false">
      <c r="B135" s="137" t="s">
        <v>162</v>
      </c>
      <c r="C135" s="129" t="n">
        <v>23.27</v>
      </c>
      <c r="D135" s="129" t="n">
        <v>15.22</v>
      </c>
      <c r="E135" s="129" t="n">
        <v>15.05</v>
      </c>
      <c r="F135" s="129" t="n">
        <v>15.97</v>
      </c>
      <c r="G135" s="129" t="n">
        <v>14.55</v>
      </c>
      <c r="H135" s="146" t="n">
        <v>14.06</v>
      </c>
      <c r="I135" s="129"/>
      <c r="J135" s="129"/>
      <c r="K135" s="129"/>
      <c r="L135" s="129"/>
      <c r="M135" s="129"/>
      <c r="N135" s="129"/>
      <c r="O135" s="129"/>
      <c r="P135" s="129"/>
      <c r="Q135" s="15" t="n">
        <f aca="false">AVERAGE(D135:F135)</f>
        <v>15.4133333333333</v>
      </c>
      <c r="T135" s="15"/>
    </row>
    <row r="136" customFormat="false" ht="12.75" hidden="false" customHeight="false" outlineLevel="0" collapsed="false">
      <c r="B136" s="137" t="s">
        <v>163</v>
      </c>
      <c r="C136" s="147" t="n">
        <v>17.06</v>
      </c>
      <c r="D136" s="147" t="n">
        <v>12.81</v>
      </c>
      <c r="E136" s="147" t="n">
        <v>14.31</v>
      </c>
      <c r="F136" s="147" t="n">
        <v>16.03</v>
      </c>
      <c r="G136" s="148" t="n">
        <v>14.85</v>
      </c>
      <c r="H136" s="148" t="n">
        <v>11.8</v>
      </c>
      <c r="I136" s="148" t="n">
        <v>13.25</v>
      </c>
      <c r="J136" s="148" t="n">
        <v>14.24</v>
      </c>
      <c r="K136" s="148" t="n">
        <v>7.6</v>
      </c>
      <c r="L136" s="148" t="n">
        <v>6.67</v>
      </c>
      <c r="M136" s="148" t="n">
        <v>18.21</v>
      </c>
      <c r="N136" s="148"/>
      <c r="O136" s="148"/>
      <c r="P136" s="148" t="n">
        <v>23.38</v>
      </c>
      <c r="Q136" s="15" t="n">
        <f aca="false">AVERAGE(D136:F136)</f>
        <v>14.3833333333333</v>
      </c>
      <c r="R136" s="15" t="n">
        <f aca="false">AVERAGE(G136:I136)</f>
        <v>13.3</v>
      </c>
      <c r="S136" s="15" t="n">
        <f aca="false">AVERAGE(J136:L136)</f>
        <v>9.50333333333333</v>
      </c>
      <c r="T136" s="15" t="n">
        <f aca="false">AVERAGE(M136:P136,C135)</f>
        <v>21.62</v>
      </c>
    </row>
    <row r="137" customFormat="false" ht="12.75" hidden="false" customHeight="false" outlineLevel="0" collapsed="false">
      <c r="B137" s="137" t="s">
        <v>170</v>
      </c>
      <c r="C137" s="140" t="n">
        <v>13.25</v>
      </c>
      <c r="D137" s="141" t="n">
        <v>13.06</v>
      </c>
      <c r="E137" s="141" t="n">
        <v>13.48</v>
      </c>
      <c r="F137" s="141" t="n">
        <v>15.59</v>
      </c>
      <c r="G137" s="141" t="n">
        <v>10.22</v>
      </c>
      <c r="H137" s="141" t="n">
        <v>9.29</v>
      </c>
      <c r="I137" s="141" t="n">
        <v>9.8</v>
      </c>
      <c r="J137" s="141" t="n">
        <v>9.89</v>
      </c>
      <c r="K137" s="141" t="n">
        <v>8.93</v>
      </c>
      <c r="L137" s="141" t="n">
        <v>8.28</v>
      </c>
      <c r="M137" s="141" t="n">
        <v>9.96</v>
      </c>
      <c r="N137" s="141"/>
      <c r="O137" s="141"/>
      <c r="P137" s="141" t="n">
        <v>13.19</v>
      </c>
      <c r="Q137" s="15" t="n">
        <f aca="false">AVERAGE(D137:F137)</f>
        <v>14.0433333333333</v>
      </c>
      <c r="R137" s="15" t="n">
        <f aca="false">AVERAGE(G137:I137)</f>
        <v>9.77</v>
      </c>
      <c r="S137" s="15" t="n">
        <f aca="false">AVERAGE(J137:L137)</f>
        <v>9.03333333333333</v>
      </c>
      <c r="T137" s="15" t="n">
        <f aca="false">AVERAGE(M137:P137,C136)</f>
        <v>13.4033333333333</v>
      </c>
    </row>
    <row r="138" customFormat="false" ht="12.75" hidden="false" customHeight="false" outlineLevel="0" collapsed="false">
      <c r="B138" s="132"/>
      <c r="C138" s="144" t="n">
        <v>1.55</v>
      </c>
      <c r="D138" s="144" t="n">
        <v>1.59</v>
      </c>
      <c r="E138" s="144" t="n">
        <v>2.45</v>
      </c>
      <c r="F138" s="144" t="n">
        <v>3.55</v>
      </c>
      <c r="G138" s="144" t="n">
        <v>4.05</v>
      </c>
      <c r="H138" s="144"/>
      <c r="I138" s="144" t="n">
        <v>1.46</v>
      </c>
      <c r="J138" s="144" t="n">
        <v>1.59</v>
      </c>
      <c r="K138" s="144"/>
      <c r="L138" s="144"/>
      <c r="M138" s="144"/>
      <c r="N138" s="144"/>
      <c r="O138" s="144"/>
      <c r="P138" s="144"/>
    </row>
    <row r="139" customFormat="false" ht="12.75" hidden="false" customHeight="false" outlineLevel="0" collapsed="false">
      <c r="B139" s="132"/>
      <c r="C139" s="149" t="n">
        <v>78.2</v>
      </c>
      <c r="D139" s="149" t="n">
        <v>67.2</v>
      </c>
      <c r="E139" s="149" t="n">
        <v>77.6</v>
      </c>
      <c r="F139" s="149" t="n">
        <v>97.8</v>
      </c>
      <c r="G139" s="149" t="n">
        <v>132</v>
      </c>
      <c r="H139" s="65"/>
      <c r="I139" s="65"/>
      <c r="J139" s="65"/>
      <c r="K139" s="65"/>
      <c r="L139" s="65"/>
      <c r="M139" s="65"/>
      <c r="N139" s="65"/>
      <c r="O139" s="65"/>
      <c r="P139" s="65"/>
      <c r="S139" s="15"/>
      <c r="T139" s="150"/>
    </row>
    <row r="140" customFormat="false" ht="12.75" hidden="false" customHeight="false" outlineLevel="0" collapsed="false">
      <c r="B140" s="132" t="s">
        <v>171</v>
      </c>
      <c r="C140" s="149" t="n">
        <v>98.9</v>
      </c>
      <c r="D140" s="149" t="n">
        <v>108.5</v>
      </c>
      <c r="E140" s="149" t="n">
        <v>97</v>
      </c>
      <c r="F140" s="149" t="n">
        <v>130.1</v>
      </c>
      <c r="G140" s="149" t="n">
        <v>109.4</v>
      </c>
      <c r="H140" s="149" t="n">
        <v>132.8</v>
      </c>
      <c r="I140" s="149" t="n">
        <v>109.4</v>
      </c>
      <c r="J140" s="149" t="n">
        <v>69.97</v>
      </c>
      <c r="K140" s="149" t="n">
        <v>133.7</v>
      </c>
      <c r="L140" s="149" t="n">
        <v>143.95</v>
      </c>
      <c r="M140" s="149" t="n">
        <v>118</v>
      </c>
      <c r="N140" s="149"/>
      <c r="O140" s="149"/>
      <c r="P140" s="149" t="n">
        <v>107</v>
      </c>
      <c r="S140" s="15"/>
      <c r="T140" s="150"/>
    </row>
    <row r="141" customFormat="false" ht="12.75" hidden="false" customHeight="false" outlineLevel="0" collapsed="false">
      <c r="B141" s="132"/>
      <c r="C141" s="133" t="s">
        <v>10</v>
      </c>
      <c r="D141" s="133" t="s">
        <v>11</v>
      </c>
      <c r="E141" s="133" t="s">
        <v>12</v>
      </c>
      <c r="F141" s="133" t="s">
        <v>13</v>
      </c>
      <c r="G141" s="133" t="s">
        <v>2</v>
      </c>
      <c r="H141" s="133" t="s">
        <v>3</v>
      </c>
      <c r="I141" s="133" t="s">
        <v>4</v>
      </c>
      <c r="J141" s="133" t="s">
        <v>5</v>
      </c>
      <c r="K141" s="133" t="s">
        <v>6</v>
      </c>
      <c r="L141" s="133" t="s">
        <v>7</v>
      </c>
      <c r="M141" s="133" t="s">
        <v>8</v>
      </c>
      <c r="N141" s="133"/>
      <c r="O141" s="133"/>
      <c r="P141" s="133" t="s">
        <v>9</v>
      </c>
      <c r="Q141" s="145" t="s">
        <v>51</v>
      </c>
      <c r="R141" s="145" t="s">
        <v>48</v>
      </c>
      <c r="S141" s="145" t="s">
        <v>49</v>
      </c>
      <c r="T141" s="145" t="s">
        <v>50</v>
      </c>
    </row>
    <row r="142" customFormat="false" ht="12.75" hidden="false" customHeight="false" outlineLevel="0" collapsed="false">
      <c r="B142" s="137" t="s">
        <v>162</v>
      </c>
      <c r="C142" s="129" t="n">
        <v>25.13</v>
      </c>
      <c r="D142" s="129" t="n">
        <v>26.09</v>
      </c>
      <c r="E142" s="129" t="n">
        <v>25.42</v>
      </c>
      <c r="F142" s="129" t="n">
        <v>24.9</v>
      </c>
      <c r="G142" s="129" t="n">
        <v>13.87</v>
      </c>
      <c r="H142" s="146" t="n">
        <v>13.61</v>
      </c>
      <c r="I142" s="129"/>
      <c r="J142" s="129"/>
      <c r="K142" s="129"/>
      <c r="L142" s="129"/>
      <c r="M142" s="129"/>
      <c r="N142" s="129"/>
      <c r="O142" s="129"/>
      <c r="P142" s="129"/>
      <c r="Q142" s="15" t="n">
        <f aca="false">AVERAGE(D142:F142)</f>
        <v>25.47</v>
      </c>
      <c r="T142" s="15"/>
    </row>
    <row r="143" customFormat="false" ht="12.75" hidden="false" customHeight="false" outlineLevel="0" collapsed="false">
      <c r="B143" s="137" t="s">
        <v>163</v>
      </c>
      <c r="C143" s="148" t="n">
        <v>15.8</v>
      </c>
      <c r="D143" s="148" t="n">
        <v>12.95</v>
      </c>
      <c r="E143" s="148" t="n">
        <v>14.97</v>
      </c>
      <c r="F143" s="148" t="n">
        <v>16.62</v>
      </c>
      <c r="G143" s="148" t="n">
        <v>16.07</v>
      </c>
      <c r="H143" s="148" t="n">
        <v>11.51</v>
      </c>
      <c r="I143" s="148" t="n">
        <v>15.21</v>
      </c>
      <c r="J143" s="148" t="n">
        <v>18.51</v>
      </c>
      <c r="K143" s="148" t="n">
        <v>8.29</v>
      </c>
      <c r="L143" s="148" t="n">
        <v>6.05</v>
      </c>
      <c r="M143" s="148" t="n">
        <v>19.46</v>
      </c>
      <c r="N143" s="148"/>
      <c r="O143" s="148"/>
      <c r="P143" s="148" t="n">
        <v>27.8</v>
      </c>
      <c r="Q143" s="15" t="n">
        <f aca="false">AVERAGE(D143:F143)</f>
        <v>14.8466666666667</v>
      </c>
      <c r="R143" s="15" t="n">
        <f aca="false">AVERAGE(G143:I143)</f>
        <v>14.2633333333333</v>
      </c>
      <c r="S143" s="15" t="n">
        <f aca="false">AVERAGE(J143:L143)</f>
        <v>10.95</v>
      </c>
      <c r="T143" s="15" t="n">
        <f aca="false">AVERAGE(M143:P143,C142)</f>
        <v>24.13</v>
      </c>
    </row>
    <row r="144" customFormat="false" ht="12.75" hidden="false" customHeight="false" outlineLevel="0" collapsed="false">
      <c r="B144" s="137" t="s">
        <v>170</v>
      </c>
      <c r="C144" s="140" t="n">
        <v>12.87</v>
      </c>
      <c r="D144" s="141" t="n">
        <v>14.73</v>
      </c>
      <c r="E144" s="141" t="n">
        <v>18.32</v>
      </c>
      <c r="F144" s="141" t="n">
        <v>15.85</v>
      </c>
      <c r="G144" s="141" t="n">
        <v>8.98</v>
      </c>
      <c r="H144" s="141" t="n">
        <v>6.67</v>
      </c>
      <c r="I144" s="141" t="n">
        <v>7.2</v>
      </c>
      <c r="J144" s="141" t="n">
        <v>7.79</v>
      </c>
      <c r="K144" s="141" t="n">
        <v>5.29</v>
      </c>
      <c r="L144" s="141" t="n">
        <v>3.68</v>
      </c>
      <c r="M144" s="141" t="n">
        <v>6.58</v>
      </c>
      <c r="N144" s="141"/>
      <c r="O144" s="141"/>
      <c r="P144" s="141" t="n">
        <v>12.71</v>
      </c>
      <c r="Q144" s="15" t="n">
        <f aca="false">AVERAGE(D144:F144)</f>
        <v>16.3</v>
      </c>
      <c r="R144" s="15" t="n">
        <f aca="false">AVERAGE(G144:I144)</f>
        <v>7.61666666666667</v>
      </c>
      <c r="S144" s="15" t="n">
        <f aca="false">AVERAGE(J144:L144)</f>
        <v>5.58666666666667</v>
      </c>
      <c r="T144" s="15" t="n">
        <f aca="false">AVERAGE(M144:P144,C143)</f>
        <v>11.6966666666667</v>
      </c>
    </row>
    <row r="145" customFormat="false" ht="12.75" hidden="false" customHeight="false" outlineLevel="0" collapsed="false">
      <c r="B145" s="132"/>
      <c r="C145" s="149" t="n">
        <v>92.4</v>
      </c>
      <c r="D145" s="149" t="n">
        <v>92.9</v>
      </c>
      <c r="E145" s="149" t="n">
        <v>94.9</v>
      </c>
      <c r="F145" s="149" t="n">
        <v>113.4</v>
      </c>
      <c r="G145" s="149" t="n">
        <v>142.6</v>
      </c>
      <c r="H145" s="149" t="n">
        <v>143.9</v>
      </c>
      <c r="I145" s="149" t="n">
        <v>130.7</v>
      </c>
      <c r="J145" s="149" t="n">
        <v>155.5</v>
      </c>
      <c r="K145" s="149" t="n">
        <v>219.6</v>
      </c>
      <c r="L145" s="149" t="n">
        <v>260.4</v>
      </c>
      <c r="M145" s="149" t="n">
        <v>170.9</v>
      </c>
      <c r="N145" s="149"/>
      <c r="O145" s="149"/>
      <c r="P145" s="149" t="n">
        <v>137.2</v>
      </c>
      <c r="S145" s="15"/>
      <c r="T145" s="150"/>
    </row>
    <row r="146" customFormat="false" ht="12.75" hidden="false" customHeight="false" outlineLevel="0" collapsed="false">
      <c r="B146" s="132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S146" s="15"/>
      <c r="T146" s="150"/>
    </row>
    <row r="147" customFormat="false" ht="12.75" hidden="false" customHeight="false" outlineLevel="0" collapsed="false">
      <c r="B147" s="132" t="s">
        <v>172</v>
      </c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S147" s="15"/>
      <c r="T147" s="150"/>
    </row>
    <row r="148" customFormat="false" ht="12.75" hidden="false" customHeight="false" outlineLevel="0" collapsed="false">
      <c r="B148" s="132"/>
      <c r="C148" s="133" t="s">
        <v>10</v>
      </c>
      <c r="D148" s="133" t="s">
        <v>11</v>
      </c>
      <c r="E148" s="133" t="s">
        <v>12</v>
      </c>
      <c r="F148" s="133" t="s">
        <v>13</v>
      </c>
      <c r="G148" s="133" t="s">
        <v>2</v>
      </c>
      <c r="H148" s="133" t="s">
        <v>3</v>
      </c>
      <c r="I148" s="133" t="s">
        <v>4</v>
      </c>
      <c r="J148" s="133" t="s">
        <v>5</v>
      </c>
      <c r="K148" s="133" t="s">
        <v>6</v>
      </c>
      <c r="L148" s="133" t="s">
        <v>7</v>
      </c>
      <c r="M148" s="133" t="s">
        <v>8</v>
      </c>
      <c r="N148" s="133"/>
      <c r="O148" s="133"/>
      <c r="P148" s="133" t="s">
        <v>9</v>
      </c>
      <c r="Q148" s="145" t="s">
        <v>51</v>
      </c>
      <c r="R148" s="145" t="s">
        <v>48</v>
      </c>
      <c r="S148" s="145" t="s">
        <v>49</v>
      </c>
      <c r="T148" s="145" t="s">
        <v>50</v>
      </c>
    </row>
    <row r="149" customFormat="false" ht="12.75" hidden="false" customHeight="false" outlineLevel="0" collapsed="false">
      <c r="B149" s="137" t="s">
        <v>162</v>
      </c>
      <c r="C149" s="129" t="n">
        <v>24.39</v>
      </c>
      <c r="D149" s="129" t="n">
        <v>25.07</v>
      </c>
      <c r="E149" s="129" t="n">
        <v>25.88</v>
      </c>
      <c r="F149" s="129" t="n">
        <v>24.07</v>
      </c>
      <c r="G149" s="129" t="n">
        <v>15.47</v>
      </c>
      <c r="H149" s="146" t="n">
        <v>14.01</v>
      </c>
      <c r="I149" s="129"/>
      <c r="J149" s="129"/>
      <c r="K149" s="129"/>
      <c r="L149" s="129"/>
      <c r="M149" s="129"/>
      <c r="N149" s="129"/>
      <c r="O149" s="129"/>
      <c r="P149" s="129"/>
      <c r="Q149" s="15" t="n">
        <f aca="false">AVERAGE(D149:F149)</f>
        <v>25.0066666666667</v>
      </c>
      <c r="T149" s="15"/>
    </row>
    <row r="150" customFormat="false" ht="12.75" hidden="false" customHeight="false" outlineLevel="0" collapsed="false">
      <c r="B150" s="137" t="s">
        <v>163</v>
      </c>
      <c r="C150" s="148" t="n">
        <v>16.53</v>
      </c>
      <c r="D150" s="148" t="n">
        <v>13.65</v>
      </c>
      <c r="E150" s="148" t="n">
        <v>16.42</v>
      </c>
      <c r="F150" s="148" t="n">
        <v>17.4</v>
      </c>
      <c r="G150" s="148" t="n">
        <v>16.63</v>
      </c>
      <c r="H150" s="148" t="n">
        <v>11.45</v>
      </c>
      <c r="I150" s="148" t="n">
        <v>14.47</v>
      </c>
      <c r="J150" s="148" t="n">
        <v>16.28</v>
      </c>
      <c r="K150" s="148" t="n">
        <v>6.99</v>
      </c>
      <c r="L150" s="148" t="n">
        <v>4.97</v>
      </c>
      <c r="M150" s="148" t="n">
        <v>19.21</v>
      </c>
      <c r="N150" s="148"/>
      <c r="O150" s="148"/>
      <c r="P150" s="148" t="n">
        <v>24.79</v>
      </c>
      <c r="Q150" s="15" t="n">
        <f aca="false">AVERAGE(D150:F150)</f>
        <v>15.8233333333333</v>
      </c>
      <c r="R150" s="15" t="n">
        <f aca="false">AVERAGE(G150:I150)</f>
        <v>14.1833333333333</v>
      </c>
      <c r="S150" s="15" t="n">
        <f aca="false">AVERAGE(J150:L150)</f>
        <v>9.41333333333333</v>
      </c>
      <c r="T150" s="15" t="n">
        <f aca="false">AVERAGE(M150:P150,C149)</f>
        <v>22.7966666666667</v>
      </c>
    </row>
    <row r="151" customFormat="false" ht="12.75" hidden="false" customHeight="false" outlineLevel="0" collapsed="false">
      <c r="B151" s="137" t="s">
        <v>170</v>
      </c>
      <c r="C151" s="140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</row>
    <row r="152" customFormat="false" ht="12.75" hidden="false" customHeight="false" outlineLevel="0" collapsed="false">
      <c r="B152" s="129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</row>
    <row r="153" customFormat="false" ht="12.75" hidden="false" customHeight="false" outlineLevel="0" collapsed="false">
      <c r="B153" s="131" t="s">
        <v>173</v>
      </c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</row>
    <row r="154" customFormat="false" ht="12.75" hidden="false" customHeight="false" outlineLevel="0" collapsed="false">
      <c r="B154" s="132"/>
      <c r="C154" s="133" t="s">
        <v>10</v>
      </c>
      <c r="D154" s="133" t="s">
        <v>11</v>
      </c>
      <c r="E154" s="133" t="s">
        <v>12</v>
      </c>
      <c r="F154" s="133" t="s">
        <v>13</v>
      </c>
      <c r="G154" s="133" t="s">
        <v>2</v>
      </c>
      <c r="H154" s="133" t="s">
        <v>3</v>
      </c>
      <c r="I154" s="133" t="s">
        <v>4</v>
      </c>
      <c r="J154" s="133" t="s">
        <v>5</v>
      </c>
      <c r="K154" s="133" t="s">
        <v>6</v>
      </c>
      <c r="L154" s="133" t="s">
        <v>7</v>
      </c>
      <c r="M154" s="133" t="s">
        <v>8</v>
      </c>
      <c r="N154" s="133"/>
      <c r="O154" s="133"/>
      <c r="P154" s="133" t="s">
        <v>9</v>
      </c>
    </row>
    <row r="155" customFormat="false" ht="12.75" hidden="false" customHeight="false" outlineLevel="0" collapsed="false">
      <c r="B155" s="137" t="s">
        <v>162</v>
      </c>
      <c r="C155" s="151"/>
      <c r="D155" s="152"/>
      <c r="E155" s="152"/>
      <c r="F155" s="152"/>
      <c r="G155" s="153"/>
      <c r="H155" s="152"/>
      <c r="I155" s="152"/>
      <c r="J155" s="152"/>
      <c r="K155" s="152"/>
      <c r="L155" s="152"/>
      <c r="M155" s="152"/>
      <c r="N155" s="152"/>
      <c r="O155" s="152"/>
      <c r="P155" s="154"/>
    </row>
    <row r="156" customFormat="false" ht="12.75" hidden="false" customHeight="false" outlineLevel="0" collapsed="false">
      <c r="B156" s="137" t="s">
        <v>163</v>
      </c>
      <c r="C156" s="140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2"/>
    </row>
    <row r="157" customFormat="false" ht="12.75" hidden="false" customHeight="false" outlineLevel="0" collapsed="false">
      <c r="B157" s="129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</row>
    <row r="158" customFormat="false" ht="12.75" hidden="false" customHeight="false" outlineLevel="0" collapsed="false">
      <c r="B158" s="131" t="s">
        <v>161</v>
      </c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</row>
    <row r="159" customFormat="false" ht="12.75" hidden="false" customHeight="false" outlineLevel="0" collapsed="false">
      <c r="B159" s="132"/>
      <c r="C159" s="133" t="s">
        <v>10</v>
      </c>
      <c r="D159" s="133" t="s">
        <v>11</v>
      </c>
      <c r="E159" s="133" t="s">
        <v>12</v>
      </c>
      <c r="F159" s="133" t="s">
        <v>13</v>
      </c>
      <c r="G159" s="133" t="s">
        <v>2</v>
      </c>
      <c r="H159" s="133" t="s">
        <v>3</v>
      </c>
      <c r="I159" s="133" t="s">
        <v>4</v>
      </c>
      <c r="J159" s="133" t="s">
        <v>5</v>
      </c>
      <c r="K159" s="133" t="s">
        <v>6</v>
      </c>
      <c r="L159" s="133" t="s">
        <v>7</v>
      </c>
      <c r="M159" s="133" t="s">
        <v>8</v>
      </c>
      <c r="N159" s="133"/>
      <c r="O159" s="133"/>
      <c r="P159" s="133" t="s">
        <v>9</v>
      </c>
    </row>
    <row r="160" customFormat="false" ht="12.75" hidden="false" customHeight="false" outlineLevel="0" collapsed="false">
      <c r="B160" s="137" t="s">
        <v>162</v>
      </c>
      <c r="C160" s="151"/>
      <c r="D160" s="152"/>
      <c r="E160" s="152"/>
      <c r="F160" s="152"/>
      <c r="G160" s="153"/>
      <c r="H160" s="152"/>
      <c r="I160" s="152"/>
      <c r="J160" s="152"/>
      <c r="K160" s="152"/>
      <c r="L160" s="152"/>
      <c r="M160" s="152"/>
      <c r="N160" s="152"/>
      <c r="O160" s="152"/>
      <c r="P160" s="154"/>
    </row>
    <row r="161" customFormat="false" ht="12.75" hidden="false" customHeight="false" outlineLevel="0" collapsed="false">
      <c r="B161" s="137" t="s">
        <v>163</v>
      </c>
      <c r="C161" s="140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2"/>
    </row>
    <row r="162" customFormat="false" ht="12.75" hidden="false" customHeight="false" outlineLevel="0" collapsed="false">
      <c r="B162" s="129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</row>
    <row r="163" customFormat="false" ht="12.75" hidden="false" customHeight="false" outlineLevel="0" collapsed="false">
      <c r="B163" s="131" t="s">
        <v>164</v>
      </c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</row>
    <row r="164" customFormat="false" ht="12.75" hidden="false" customHeight="false" outlineLevel="0" collapsed="false">
      <c r="B164" s="132"/>
      <c r="C164" s="133" t="s">
        <v>10</v>
      </c>
      <c r="D164" s="133" t="s">
        <v>11</v>
      </c>
      <c r="E164" s="133" t="s">
        <v>12</v>
      </c>
      <c r="F164" s="133" t="s">
        <v>13</v>
      </c>
      <c r="G164" s="133" t="s">
        <v>2</v>
      </c>
      <c r="H164" s="133" t="s">
        <v>3</v>
      </c>
      <c r="I164" s="133" t="s">
        <v>4</v>
      </c>
      <c r="J164" s="133" t="s">
        <v>5</v>
      </c>
      <c r="K164" s="133" t="s">
        <v>6</v>
      </c>
      <c r="L164" s="133" t="s">
        <v>7</v>
      </c>
      <c r="M164" s="133" t="s">
        <v>8</v>
      </c>
      <c r="N164" s="133"/>
      <c r="O164" s="133"/>
      <c r="P164" s="133" t="s">
        <v>9</v>
      </c>
    </row>
    <row r="165" customFormat="false" ht="12.75" hidden="false" customHeight="false" outlineLevel="0" collapsed="false">
      <c r="B165" s="137" t="s">
        <v>162</v>
      </c>
      <c r="C165" s="151"/>
      <c r="D165" s="152"/>
      <c r="E165" s="152"/>
      <c r="F165" s="152"/>
      <c r="G165" s="153"/>
      <c r="H165" s="152"/>
      <c r="I165" s="152"/>
      <c r="J165" s="152"/>
      <c r="K165" s="152"/>
      <c r="L165" s="152"/>
      <c r="M165" s="152"/>
      <c r="N165" s="152"/>
      <c r="O165" s="152"/>
      <c r="P165" s="154"/>
    </row>
    <row r="166" customFormat="false" ht="12.75" hidden="false" customHeight="false" outlineLevel="0" collapsed="false">
      <c r="B166" s="137" t="s">
        <v>163</v>
      </c>
      <c r="C166" s="140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2"/>
    </row>
    <row r="167" customFormat="false" ht="12.75" hidden="false" customHeight="false" outlineLevel="0" collapsed="false">
      <c r="B167" s="129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</row>
    <row r="168" customFormat="false" ht="12.75" hidden="false" customHeight="false" outlineLevel="0" collapsed="false">
      <c r="B168" s="131" t="s">
        <v>166</v>
      </c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</row>
    <row r="169" customFormat="false" ht="12.75" hidden="false" customHeight="false" outlineLevel="0" collapsed="false">
      <c r="B169" s="132"/>
      <c r="C169" s="133" t="s">
        <v>10</v>
      </c>
      <c r="D169" s="133" t="s">
        <v>11</v>
      </c>
      <c r="E169" s="133" t="s">
        <v>12</v>
      </c>
      <c r="F169" s="133" t="s">
        <v>13</v>
      </c>
      <c r="G169" s="133" t="s">
        <v>2</v>
      </c>
      <c r="H169" s="133" t="s">
        <v>3</v>
      </c>
      <c r="I169" s="133" t="s">
        <v>4</v>
      </c>
      <c r="J169" s="133" t="s">
        <v>5</v>
      </c>
      <c r="K169" s="133" t="s">
        <v>6</v>
      </c>
      <c r="L169" s="133" t="s">
        <v>7</v>
      </c>
      <c r="M169" s="133" t="s">
        <v>8</v>
      </c>
      <c r="N169" s="133"/>
      <c r="O169" s="133"/>
      <c r="P169" s="133" t="s">
        <v>9</v>
      </c>
    </row>
    <row r="170" customFormat="false" ht="12.75" hidden="false" customHeight="false" outlineLevel="0" collapsed="false">
      <c r="B170" s="137" t="s">
        <v>162</v>
      </c>
      <c r="C170" s="151"/>
      <c r="D170" s="152"/>
      <c r="E170" s="152"/>
      <c r="F170" s="152"/>
      <c r="G170" s="153"/>
      <c r="H170" s="152"/>
      <c r="I170" s="152"/>
      <c r="J170" s="152"/>
      <c r="K170" s="152"/>
      <c r="L170" s="152"/>
      <c r="M170" s="152"/>
      <c r="N170" s="152"/>
      <c r="O170" s="152"/>
      <c r="P170" s="154"/>
    </row>
    <row r="171" customFormat="false" ht="12.75" hidden="false" customHeight="false" outlineLevel="0" collapsed="false">
      <c r="B171" s="137" t="s">
        <v>163</v>
      </c>
      <c r="C171" s="140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2"/>
    </row>
    <row r="172" customFormat="false" ht="12.75" hidden="false" customHeight="false" outlineLevel="0" collapsed="false">
      <c r="B172" s="129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</row>
    <row r="173" customFormat="false" ht="12.75" hidden="false" customHeight="false" outlineLevel="0" collapsed="false">
      <c r="B173" s="131" t="s">
        <v>167</v>
      </c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</row>
    <row r="174" customFormat="false" ht="12.75" hidden="false" customHeight="false" outlineLevel="0" collapsed="false">
      <c r="B174" s="132"/>
      <c r="C174" s="133" t="s">
        <v>10</v>
      </c>
      <c r="D174" s="133" t="s">
        <v>11</v>
      </c>
      <c r="E174" s="133" t="s">
        <v>12</v>
      </c>
      <c r="F174" s="133" t="s">
        <v>13</v>
      </c>
      <c r="G174" s="133" t="s">
        <v>2</v>
      </c>
      <c r="H174" s="133" t="s">
        <v>3</v>
      </c>
      <c r="I174" s="133" t="s">
        <v>4</v>
      </c>
      <c r="J174" s="133" t="s">
        <v>5</v>
      </c>
      <c r="K174" s="133" t="s">
        <v>6</v>
      </c>
      <c r="L174" s="133" t="s">
        <v>7</v>
      </c>
      <c r="M174" s="133" t="s">
        <v>8</v>
      </c>
      <c r="N174" s="133"/>
      <c r="O174" s="133"/>
      <c r="P174" s="133" t="s">
        <v>9</v>
      </c>
    </row>
    <row r="175" customFormat="false" ht="12.75" hidden="false" customHeight="false" outlineLevel="0" collapsed="false">
      <c r="B175" s="137" t="s">
        <v>162</v>
      </c>
      <c r="C175" s="151"/>
      <c r="D175" s="152"/>
      <c r="E175" s="152"/>
      <c r="F175" s="152"/>
      <c r="G175" s="153"/>
      <c r="H175" s="152"/>
      <c r="I175" s="152"/>
      <c r="J175" s="152"/>
      <c r="K175" s="152"/>
      <c r="L175" s="152"/>
      <c r="M175" s="152"/>
      <c r="N175" s="152"/>
      <c r="O175" s="152"/>
      <c r="P175" s="154"/>
    </row>
    <row r="176" customFormat="false" ht="12.75" hidden="false" customHeight="false" outlineLevel="0" collapsed="false">
      <c r="B176" s="137" t="s">
        <v>163</v>
      </c>
      <c r="C176" s="140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2"/>
    </row>
    <row r="177" customFormat="false" ht="12.75" hidden="false" customHeight="false" outlineLevel="0" collapsed="false">
      <c r="B177" s="129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</row>
    <row r="178" customFormat="false" ht="12.75" hidden="false" customHeight="false" outlineLevel="0" collapsed="false">
      <c r="B178" s="129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K31" activeCellId="0" sqref="K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24" min="24" style="0" width="6.56"/>
    <col collapsed="false" customWidth="true" hidden="false" outlineLevel="0" max="31" min="25" style="0" width="5.85"/>
    <col collapsed="false" customWidth="true" hidden="false" outlineLevel="0" max="32" min="32" style="0" width="4.56"/>
    <col collapsed="false" customWidth="true" hidden="false" outlineLevel="0" max="48" min="33" style="0" width="5.85"/>
    <col collapsed="false" customWidth="true" hidden="false" outlineLevel="0" max="58" min="49" style="0" width="6.56"/>
    <col collapsed="false" customWidth="true" hidden="false" outlineLevel="0" max="60" min="60" style="0" width="11.13"/>
    <col collapsed="false" customWidth="true" hidden="false" outlineLevel="0" max="64" min="64" style="0" width="6.56"/>
    <col collapsed="false" customWidth="true" hidden="false" outlineLevel="0" max="65" min="65" style="0" width="8.99"/>
    <col collapsed="false" customWidth="true" hidden="false" outlineLevel="0" max="67" min="67" style="0" width="10.28"/>
  </cols>
  <sheetData>
    <row r="1" customFormat="false" ht="12.75" hidden="false" customHeight="false" outlineLevel="0" collapsed="false">
      <c r="B1" s="20" t="s">
        <v>97</v>
      </c>
      <c r="M1" s="39" t="s">
        <v>98</v>
      </c>
      <c r="N1" s="39"/>
      <c r="O1" s="39"/>
      <c r="R1" s="0" t="s">
        <v>99</v>
      </c>
      <c r="S1" s="20" t="s">
        <v>100</v>
      </c>
      <c r="Y1" s="20"/>
    </row>
    <row r="2" customFormat="false" ht="12.75" hidden="false" customHeight="false" outlineLevel="0" collapsed="false">
      <c r="B2" s="40" t="s">
        <v>101</v>
      </c>
      <c r="C2" s="40"/>
      <c r="D2" s="41" t="s">
        <v>54</v>
      </c>
      <c r="E2" s="41"/>
      <c r="F2" s="42"/>
      <c r="G2" s="43" t="s">
        <v>57</v>
      </c>
      <c r="H2" s="44" t="s">
        <v>57</v>
      </c>
      <c r="I2" s="45" t="s">
        <v>102</v>
      </c>
      <c r="J2" s="45" t="s">
        <v>103</v>
      </c>
      <c r="K2" s="45" t="s">
        <v>104</v>
      </c>
      <c r="L2" s="45" t="s">
        <v>105</v>
      </c>
      <c r="M2" s="45"/>
      <c r="N2" s="45"/>
      <c r="O2" s="45"/>
      <c r="P2" s="45"/>
      <c r="Q2" s="45"/>
      <c r="S2" s="46" t="s">
        <v>11</v>
      </c>
      <c r="T2" s="43"/>
      <c r="U2" s="47"/>
      <c r="V2" s="43"/>
      <c r="W2" s="44"/>
      <c r="X2" s="46" t="s">
        <v>12</v>
      </c>
      <c r="Y2" s="43"/>
      <c r="Z2" s="47"/>
      <c r="AA2" s="43"/>
      <c r="AB2" s="44"/>
      <c r="AC2" s="46" t="s">
        <v>13</v>
      </c>
      <c r="AD2" s="43"/>
      <c r="AE2" s="47"/>
      <c r="AF2" s="43"/>
      <c r="AG2" s="44"/>
      <c r="AH2" s="46" t="s">
        <v>51</v>
      </c>
      <c r="AI2" s="43"/>
      <c r="AJ2" s="47"/>
      <c r="AK2" s="43"/>
      <c r="AL2" s="44"/>
      <c r="AM2" s="46" t="s">
        <v>50</v>
      </c>
      <c r="AN2" s="43"/>
      <c r="AO2" s="47"/>
      <c r="AP2" s="43"/>
      <c r="AQ2" s="44"/>
      <c r="AR2" s="46" t="s">
        <v>7</v>
      </c>
      <c r="AS2" s="43"/>
      <c r="AT2" s="47"/>
      <c r="AU2" s="43"/>
      <c r="AV2" s="44"/>
      <c r="AW2" s="46" t="s">
        <v>10</v>
      </c>
      <c r="AX2" s="43"/>
      <c r="AY2" s="47"/>
      <c r="AZ2" s="43"/>
      <c r="BA2" s="44"/>
      <c r="BB2" s="46"/>
      <c r="BC2" s="43"/>
      <c r="BD2" s="47"/>
      <c r="BE2" s="43"/>
      <c r="BF2" s="44"/>
      <c r="BG2" s="36"/>
      <c r="BH2" s="36"/>
      <c r="BI2" s="36"/>
      <c r="BJ2" s="36"/>
      <c r="BK2" s="36"/>
      <c r="BW2" s="48"/>
      <c r="BZ2" s="48"/>
      <c r="CC2" s="48"/>
    </row>
    <row r="3" customFormat="false" ht="12.75" hidden="false" customHeight="false" outlineLevel="0" collapsed="false">
      <c r="B3" s="49" t="s">
        <v>110</v>
      </c>
      <c r="C3" s="50" t="s">
        <v>111</v>
      </c>
      <c r="D3" s="49" t="s">
        <v>110</v>
      </c>
      <c r="E3" s="51" t="s">
        <v>111</v>
      </c>
      <c r="F3" s="52"/>
      <c r="G3" s="51" t="s">
        <v>110</v>
      </c>
      <c r="H3" s="50" t="s">
        <v>111</v>
      </c>
      <c r="I3" s="53" t="s">
        <v>112</v>
      </c>
      <c r="J3" s="53" t="s">
        <v>112</v>
      </c>
      <c r="K3" s="53" t="s">
        <v>112</v>
      </c>
      <c r="L3" s="53" t="s">
        <v>112</v>
      </c>
      <c r="M3" s="53" t="s">
        <v>113</v>
      </c>
      <c r="N3" s="53" t="s">
        <v>114</v>
      </c>
      <c r="O3" s="53" t="s">
        <v>115</v>
      </c>
      <c r="P3" s="53" t="s">
        <v>116</v>
      </c>
      <c r="Q3" s="53" t="s">
        <v>117</v>
      </c>
      <c r="S3" s="49" t="s">
        <v>53</v>
      </c>
      <c r="T3" s="51" t="s">
        <v>54</v>
      </c>
      <c r="U3" s="51" t="s">
        <v>57</v>
      </c>
      <c r="V3" s="51" t="s">
        <v>75</v>
      </c>
      <c r="W3" s="51" t="s">
        <v>76</v>
      </c>
      <c r="X3" s="49" t="s">
        <v>53</v>
      </c>
      <c r="Y3" s="51" t="s">
        <v>54</v>
      </c>
      <c r="Z3" s="51" t="s">
        <v>57</v>
      </c>
      <c r="AA3" s="51" t="s">
        <v>75</v>
      </c>
      <c r="AB3" s="50" t="s">
        <v>76</v>
      </c>
      <c r="AC3" s="49" t="s">
        <v>53</v>
      </c>
      <c r="AD3" s="51" t="s">
        <v>54</v>
      </c>
      <c r="AE3" s="51" t="s">
        <v>57</v>
      </c>
      <c r="AF3" s="51" t="s">
        <v>75</v>
      </c>
      <c r="AG3" s="50" t="s">
        <v>76</v>
      </c>
      <c r="AH3" s="49" t="s">
        <v>53</v>
      </c>
      <c r="AI3" s="51" t="s">
        <v>54</v>
      </c>
      <c r="AJ3" s="51" t="s">
        <v>57</v>
      </c>
      <c r="AK3" s="51" t="s">
        <v>75</v>
      </c>
      <c r="AL3" s="50" t="s">
        <v>76</v>
      </c>
      <c r="AM3" s="49" t="s">
        <v>53</v>
      </c>
      <c r="AN3" s="51" t="s">
        <v>54</v>
      </c>
      <c r="AO3" s="51" t="s">
        <v>57</v>
      </c>
      <c r="AP3" s="51" t="s">
        <v>75</v>
      </c>
      <c r="AQ3" s="50" t="s">
        <v>76</v>
      </c>
      <c r="AR3" s="49" t="s">
        <v>53</v>
      </c>
      <c r="AS3" s="51" t="s">
        <v>54</v>
      </c>
      <c r="AT3" s="51" t="s">
        <v>57</v>
      </c>
      <c r="AU3" s="51" t="s">
        <v>75</v>
      </c>
      <c r="AV3" s="50" t="s">
        <v>76</v>
      </c>
      <c r="AW3" s="49" t="s">
        <v>53</v>
      </c>
      <c r="AX3" s="51" t="s">
        <v>54</v>
      </c>
      <c r="AY3" s="51" t="s">
        <v>57</v>
      </c>
      <c r="AZ3" s="51" t="s">
        <v>75</v>
      </c>
      <c r="BA3" s="50" t="s">
        <v>76</v>
      </c>
      <c r="BB3" s="49" t="s">
        <v>53</v>
      </c>
      <c r="BC3" s="51" t="s">
        <v>54</v>
      </c>
      <c r="BD3" s="51" t="s">
        <v>57</v>
      </c>
      <c r="BE3" s="51" t="s">
        <v>75</v>
      </c>
      <c r="BF3" s="50" t="s">
        <v>76</v>
      </c>
      <c r="BG3" s="36"/>
      <c r="BH3" s="0" t="s">
        <v>118</v>
      </c>
      <c r="BI3" s="0" t="s">
        <v>119</v>
      </c>
      <c r="BJ3" s="0" t="s">
        <v>120</v>
      </c>
      <c r="BK3" s="0" t="s">
        <v>121</v>
      </c>
      <c r="BL3" s="0" t="s">
        <v>122</v>
      </c>
      <c r="BM3" s="0" t="s">
        <v>123</v>
      </c>
      <c r="BN3" s="0" t="s">
        <v>124</v>
      </c>
      <c r="BO3" s="0" t="s">
        <v>125</v>
      </c>
      <c r="BP3" s="0" t="s">
        <v>90</v>
      </c>
      <c r="BQ3" s="0" t="s">
        <v>26</v>
      </c>
      <c r="BR3" s="0" t="s">
        <v>28</v>
      </c>
    </row>
    <row r="4" customFormat="false" ht="12.75" hidden="false" customHeight="false" outlineLevel="0" collapsed="false">
      <c r="A4" s="54" t="n">
        <v>37165</v>
      </c>
      <c r="B4" s="55" t="n">
        <v>22</v>
      </c>
      <c r="C4" s="56" t="n">
        <v>17.4</v>
      </c>
      <c r="D4" s="55" t="n">
        <v>26</v>
      </c>
      <c r="E4" s="56" t="n">
        <v>20.4</v>
      </c>
      <c r="F4" s="57"/>
      <c r="G4" s="56" t="n">
        <v>29</v>
      </c>
      <c r="H4" s="58" t="n">
        <v>17</v>
      </c>
      <c r="I4" s="59" t="n">
        <v>26.4</v>
      </c>
      <c r="J4" s="59" t="n">
        <v>19</v>
      </c>
      <c r="K4" s="59" t="n">
        <v>26.75</v>
      </c>
      <c r="L4" s="59" t="n">
        <v>21.6</v>
      </c>
      <c r="M4" s="60" t="n">
        <f aca="false">+B4-D4</f>
        <v>-4</v>
      </c>
      <c r="N4" s="60" t="n">
        <f aca="false">+B4-K4</f>
        <v>-4.75</v>
      </c>
      <c r="O4" s="60" t="n">
        <f aca="false">+G4-I4</f>
        <v>2.6</v>
      </c>
      <c r="P4" s="60" t="n">
        <f aca="false">+K4-I4</f>
        <v>0.350000000000001</v>
      </c>
      <c r="Q4" s="60" t="n">
        <f aca="false">+B4-G4</f>
        <v>-7</v>
      </c>
      <c r="R4" s="61" t="n">
        <f aca="false">A4</f>
        <v>37165</v>
      </c>
      <c r="S4" s="62"/>
      <c r="T4" s="63"/>
      <c r="U4" s="63"/>
      <c r="V4" s="63"/>
      <c r="W4" s="64"/>
      <c r="X4" s="62"/>
      <c r="Y4" s="63"/>
      <c r="Z4" s="63"/>
      <c r="AA4" s="63"/>
      <c r="AB4" s="64"/>
      <c r="AC4" s="62"/>
      <c r="AD4" s="63"/>
      <c r="AE4" s="63"/>
      <c r="AF4" s="63"/>
      <c r="AG4" s="64"/>
      <c r="AH4" s="62"/>
      <c r="AI4" s="63"/>
      <c r="AJ4" s="63"/>
      <c r="AK4" s="63"/>
      <c r="AL4" s="64"/>
      <c r="AM4" s="62"/>
      <c r="AN4" s="63"/>
      <c r="AO4" s="63"/>
      <c r="AP4" s="63"/>
      <c r="AQ4" s="64"/>
      <c r="AR4" s="62"/>
      <c r="AS4" s="63"/>
      <c r="AT4" s="63"/>
      <c r="AU4" s="63"/>
      <c r="AV4" s="64"/>
      <c r="AW4" s="62"/>
      <c r="AX4" s="62"/>
      <c r="AY4" s="62"/>
      <c r="AZ4" s="62"/>
      <c r="BA4" s="62"/>
      <c r="BB4" s="62"/>
      <c r="BC4" s="63"/>
      <c r="BD4" s="63"/>
      <c r="BE4" s="63"/>
      <c r="BF4" s="64"/>
      <c r="BG4" s="61" t="n">
        <f aca="false">A4</f>
        <v>37165</v>
      </c>
      <c r="BH4" s="65"/>
      <c r="BI4" s="66"/>
      <c r="BJ4" s="67"/>
      <c r="BK4" s="66"/>
      <c r="BL4" s="67"/>
      <c r="BM4" s="66"/>
      <c r="BN4" s="68"/>
      <c r="BO4" s="66"/>
      <c r="BP4" s="67" t="n">
        <v>113</v>
      </c>
      <c r="BQ4" s="69" t="n">
        <v>128</v>
      </c>
      <c r="BR4" s="65"/>
      <c r="BY4" s="70"/>
      <c r="CB4" s="70"/>
      <c r="CE4" s="70"/>
    </row>
    <row r="5" customFormat="false" ht="12.75" hidden="false" customHeight="false" outlineLevel="0" collapsed="false">
      <c r="A5" s="54" t="n">
        <v>37166</v>
      </c>
      <c r="B5" s="55" t="n">
        <v>24.55</v>
      </c>
      <c r="C5" s="56" t="n">
        <v>17.2</v>
      </c>
      <c r="D5" s="55" t="n">
        <v>27.75</v>
      </c>
      <c r="E5" s="56" t="n">
        <v>19.3</v>
      </c>
      <c r="F5" s="57"/>
      <c r="G5" s="56" t="n">
        <v>29</v>
      </c>
      <c r="H5" s="71" t="n">
        <v>17.5</v>
      </c>
      <c r="I5" s="72" t="n">
        <v>29</v>
      </c>
      <c r="J5" s="72" t="n">
        <v>19.35</v>
      </c>
      <c r="K5" s="72" t="n">
        <v>28.97</v>
      </c>
      <c r="L5" s="72" t="n">
        <v>18.68</v>
      </c>
      <c r="M5" s="73" t="n">
        <f aca="false">+B5-D5</f>
        <v>-3.2</v>
      </c>
      <c r="N5" s="73" t="n">
        <f aca="false">+B5-K5</f>
        <v>-4.42</v>
      </c>
      <c r="O5" s="73" t="n">
        <f aca="false">+G5-I5</f>
        <v>0</v>
      </c>
      <c r="P5" s="73" t="n">
        <f aca="false">+K5-I5</f>
        <v>-0.0300000000000011</v>
      </c>
      <c r="Q5" s="73" t="n">
        <f aca="false">+B5-G5</f>
        <v>-4.45</v>
      </c>
      <c r="R5" s="61" t="n">
        <f aca="false">A5</f>
        <v>37166</v>
      </c>
      <c r="S5" s="74" t="n">
        <v>23.5</v>
      </c>
      <c r="T5" s="75" t="n">
        <v>25</v>
      </c>
      <c r="U5" s="75" t="n">
        <v>24.6</v>
      </c>
      <c r="V5" s="75" t="n">
        <v>24.7</v>
      </c>
      <c r="W5" s="76" t="n">
        <v>25.25</v>
      </c>
      <c r="X5" s="74" t="n">
        <v>26</v>
      </c>
      <c r="Y5" s="75" t="n">
        <v>26.75</v>
      </c>
      <c r="Z5" s="75" t="n">
        <v>24.5</v>
      </c>
      <c r="AA5" s="75" t="n">
        <v>24.9</v>
      </c>
      <c r="AB5" s="76" t="n">
        <v>26.4</v>
      </c>
      <c r="AC5" s="74" t="n">
        <v>33</v>
      </c>
      <c r="AD5" s="75" t="n">
        <v>33.75</v>
      </c>
      <c r="AE5" s="75" t="n">
        <v>29</v>
      </c>
      <c r="AF5" s="75" t="n">
        <v>29</v>
      </c>
      <c r="AG5" s="76" t="n">
        <v>33</v>
      </c>
      <c r="AH5" s="62"/>
      <c r="AI5" s="63"/>
      <c r="AJ5" s="63"/>
      <c r="AK5" s="63"/>
      <c r="AL5" s="64"/>
      <c r="AM5" s="74" t="n">
        <v>43</v>
      </c>
      <c r="AN5" s="75" t="n">
        <v>46</v>
      </c>
      <c r="AO5" s="75" t="n">
        <v>49.5</v>
      </c>
      <c r="AP5" s="75" t="n">
        <v>45.25</v>
      </c>
      <c r="AQ5" s="76" t="n">
        <v>45</v>
      </c>
      <c r="AR5" s="62" t="n">
        <v>28</v>
      </c>
      <c r="AS5" s="63" t="n">
        <v>30.5</v>
      </c>
      <c r="AT5" s="63" t="n">
        <v>40</v>
      </c>
      <c r="AU5" s="63" t="n">
        <v>37.25</v>
      </c>
      <c r="AV5" s="64" t="n">
        <v>35.75</v>
      </c>
      <c r="AW5" s="74" t="n">
        <v>40</v>
      </c>
      <c r="AX5" s="75" t="n">
        <v>43.5</v>
      </c>
      <c r="AY5" s="75" t="n">
        <v>45.5</v>
      </c>
      <c r="AZ5" s="75" t="n">
        <v>38.25</v>
      </c>
      <c r="BA5" s="76" t="n">
        <v>42</v>
      </c>
      <c r="BB5" s="74"/>
      <c r="BC5" s="75"/>
      <c r="BD5" s="75"/>
      <c r="BE5" s="75"/>
      <c r="BF5" s="76"/>
      <c r="BG5" s="61" t="n">
        <f aca="false">A5</f>
        <v>37166</v>
      </c>
      <c r="BI5" s="77"/>
      <c r="BJ5" s="78"/>
      <c r="BK5" s="77"/>
      <c r="BL5" s="78"/>
      <c r="BM5" s="77"/>
      <c r="BN5" s="79"/>
      <c r="BO5" s="77"/>
      <c r="BP5" s="78" t="n">
        <v>92</v>
      </c>
      <c r="BQ5" s="24" t="n">
        <v>118</v>
      </c>
      <c r="BY5" s="70"/>
      <c r="CB5" s="70"/>
      <c r="CE5" s="70"/>
    </row>
    <row r="6" customFormat="false" ht="12.75" hidden="false" customHeight="false" outlineLevel="0" collapsed="false">
      <c r="A6" s="54" t="n">
        <v>37167</v>
      </c>
      <c r="B6" s="55" t="n">
        <v>23.4</v>
      </c>
      <c r="C6" s="56" t="n">
        <v>16.8</v>
      </c>
      <c r="D6" s="55" t="n">
        <v>25.5</v>
      </c>
      <c r="E6" s="56" t="n">
        <v>18</v>
      </c>
      <c r="F6" s="57"/>
      <c r="G6" s="56" t="n">
        <v>25.5</v>
      </c>
      <c r="H6" s="71" t="n">
        <v>13.25</v>
      </c>
      <c r="I6" s="80" t="n">
        <v>25.5</v>
      </c>
      <c r="J6" s="72" t="n">
        <v>14.75</v>
      </c>
      <c r="K6" s="72" t="n">
        <v>26</v>
      </c>
      <c r="L6" s="72" t="n">
        <v>17.5</v>
      </c>
      <c r="M6" s="73" t="n">
        <f aca="false">+B6-D6</f>
        <v>-2.1</v>
      </c>
      <c r="N6" s="73" t="n">
        <f aca="false">+B6-K6</f>
        <v>-2.6</v>
      </c>
      <c r="O6" s="73" t="n">
        <f aca="false">+G6-I6</f>
        <v>0</v>
      </c>
      <c r="P6" s="73" t="n">
        <f aca="false">+K6-I6</f>
        <v>0.5</v>
      </c>
      <c r="Q6" s="73" t="n">
        <f aca="false">+B6-G6</f>
        <v>-2.1</v>
      </c>
      <c r="R6" s="61" t="n">
        <f aca="false">A6</f>
        <v>37167</v>
      </c>
      <c r="S6" s="74" t="n">
        <v>23.5</v>
      </c>
      <c r="T6" s="75" t="n">
        <v>25</v>
      </c>
      <c r="U6" s="75" t="n">
        <v>24.6</v>
      </c>
      <c r="V6" s="75" t="n">
        <v>24.7</v>
      </c>
      <c r="W6" s="76" t="n">
        <v>25.25</v>
      </c>
      <c r="X6" s="74" t="n">
        <v>26</v>
      </c>
      <c r="Y6" s="75" t="n">
        <v>26.75</v>
      </c>
      <c r="Z6" s="75" t="n">
        <v>24.5</v>
      </c>
      <c r="AA6" s="75" t="n">
        <v>24.9</v>
      </c>
      <c r="AB6" s="76" t="n">
        <v>26.4</v>
      </c>
      <c r="AC6" s="74" t="n">
        <v>33</v>
      </c>
      <c r="AD6" s="75" t="n">
        <v>33.75</v>
      </c>
      <c r="AE6" s="75" t="n">
        <v>29</v>
      </c>
      <c r="AF6" s="75" t="n">
        <v>29</v>
      </c>
      <c r="AG6" s="76" t="n">
        <v>33</v>
      </c>
      <c r="AH6" s="74"/>
      <c r="AI6" s="75"/>
      <c r="AJ6" s="75"/>
      <c r="AK6" s="75"/>
      <c r="AL6" s="76"/>
      <c r="AM6" s="74" t="n">
        <v>43</v>
      </c>
      <c r="AN6" s="75" t="n">
        <v>46</v>
      </c>
      <c r="AO6" s="75" t="n">
        <v>49.5</v>
      </c>
      <c r="AP6" s="75" t="n">
        <v>45.25</v>
      </c>
      <c r="AQ6" s="76" t="n">
        <v>45</v>
      </c>
      <c r="AR6" s="74" t="n">
        <v>28</v>
      </c>
      <c r="AS6" s="75" t="n">
        <v>30.5</v>
      </c>
      <c r="AT6" s="75" t="n">
        <v>40</v>
      </c>
      <c r="AU6" s="75" t="n">
        <v>37.25</v>
      </c>
      <c r="AV6" s="76" t="n">
        <v>35.75</v>
      </c>
      <c r="AW6" s="74" t="n">
        <v>40</v>
      </c>
      <c r="AX6" s="75" t="n">
        <v>43.5</v>
      </c>
      <c r="AY6" s="75" t="n">
        <v>45.5</v>
      </c>
      <c r="AZ6" s="75" t="n">
        <v>38.25</v>
      </c>
      <c r="BA6" s="76" t="n">
        <v>42</v>
      </c>
      <c r="BB6" s="74"/>
      <c r="BC6" s="75"/>
      <c r="BD6" s="75"/>
      <c r="BE6" s="75"/>
      <c r="BF6" s="76"/>
      <c r="BG6" s="61" t="n">
        <f aca="false">A6</f>
        <v>37167</v>
      </c>
      <c r="BI6" s="77"/>
      <c r="BJ6" s="78"/>
      <c r="BK6" s="77"/>
      <c r="BL6" s="78"/>
      <c r="BM6" s="77"/>
      <c r="BN6" s="79"/>
      <c r="BO6" s="77"/>
      <c r="BP6" s="78" t="n">
        <v>80</v>
      </c>
      <c r="BQ6" s="24" t="n">
        <v>105</v>
      </c>
      <c r="BY6" s="70"/>
      <c r="CB6" s="70"/>
      <c r="CE6" s="70"/>
    </row>
    <row r="7" customFormat="false" ht="12.75" hidden="false" customHeight="false" outlineLevel="0" collapsed="false">
      <c r="A7" s="54" t="n">
        <v>37168</v>
      </c>
      <c r="B7" s="55" t="n">
        <v>22.85</v>
      </c>
      <c r="C7" s="56" t="n">
        <v>17</v>
      </c>
      <c r="D7" s="55" t="n">
        <v>24.75</v>
      </c>
      <c r="E7" s="56" t="n">
        <v>17.45</v>
      </c>
      <c r="F7" s="57"/>
      <c r="G7" s="56" t="n">
        <v>25.65</v>
      </c>
      <c r="H7" s="71" t="n">
        <v>13.6</v>
      </c>
      <c r="I7" s="80" t="n">
        <v>25</v>
      </c>
      <c r="J7" s="72" t="n">
        <v>15</v>
      </c>
      <c r="K7" s="72" t="n">
        <v>25.6</v>
      </c>
      <c r="L7" s="72" t="n">
        <v>17.5</v>
      </c>
      <c r="M7" s="73" t="n">
        <f aca="false">+B7-D7</f>
        <v>-1.9</v>
      </c>
      <c r="N7" s="73" t="n">
        <f aca="false">+B7-K7</f>
        <v>-2.75</v>
      </c>
      <c r="O7" s="73" t="n">
        <f aca="false">+G7-I7</f>
        <v>0.649999999999999</v>
      </c>
      <c r="P7" s="73" t="n">
        <f aca="false">+K7-I7</f>
        <v>0.600000000000001</v>
      </c>
      <c r="Q7" s="73" t="n">
        <f aca="false">+B7-G7</f>
        <v>-2.8</v>
      </c>
      <c r="R7" s="61" t="n">
        <f aca="false">A7</f>
        <v>37168</v>
      </c>
      <c r="S7" s="127" t="n">
        <v>23.5</v>
      </c>
      <c r="T7" s="128" t="n">
        <v>25</v>
      </c>
      <c r="U7" s="75" t="n">
        <v>24.6</v>
      </c>
      <c r="V7" s="75" t="n">
        <v>25</v>
      </c>
      <c r="W7" s="76" t="n">
        <v>25.2</v>
      </c>
      <c r="X7" s="74" t="n">
        <v>25.75</v>
      </c>
      <c r="Y7" s="75" t="n">
        <v>28.5</v>
      </c>
      <c r="Z7" s="75" t="n">
        <v>26</v>
      </c>
      <c r="AA7" s="75" t="n">
        <v>26.95</v>
      </c>
      <c r="AB7" s="76" t="n">
        <v>28.4</v>
      </c>
      <c r="AC7" s="74" t="n">
        <v>34.85</v>
      </c>
      <c r="AD7" s="75" t="n">
        <v>35.1</v>
      </c>
      <c r="AE7" s="75" t="n">
        <v>30</v>
      </c>
      <c r="AF7" s="75" t="n">
        <v>30.8</v>
      </c>
      <c r="AG7" s="76" t="n">
        <v>34.4</v>
      </c>
      <c r="AH7" s="74"/>
      <c r="AI7" s="75"/>
      <c r="AJ7" s="75"/>
      <c r="AK7" s="75"/>
      <c r="AL7" s="76"/>
      <c r="AM7" s="74" t="n">
        <v>44</v>
      </c>
      <c r="AN7" s="75" t="n">
        <v>47</v>
      </c>
      <c r="AO7" s="75" t="n">
        <v>50.5</v>
      </c>
      <c r="AP7" s="75" t="n">
        <v>46.25</v>
      </c>
      <c r="AQ7" s="76" t="n">
        <v>46.25</v>
      </c>
      <c r="AR7" s="74" t="n">
        <v>28</v>
      </c>
      <c r="AS7" s="75" t="n">
        <v>30.5</v>
      </c>
      <c r="AT7" s="75" t="n">
        <v>41.5</v>
      </c>
      <c r="AU7" s="75" t="n">
        <v>37.75</v>
      </c>
      <c r="AV7" s="76" t="n">
        <v>36.5</v>
      </c>
      <c r="AW7" s="74" t="n">
        <v>41</v>
      </c>
      <c r="AX7" s="75" t="n">
        <v>44.5</v>
      </c>
      <c r="AY7" s="75" t="n">
        <v>46.5</v>
      </c>
      <c r="AZ7" s="75" t="n">
        <v>39.25</v>
      </c>
      <c r="BA7" s="76" t="n">
        <v>43.25</v>
      </c>
      <c r="BB7" s="74"/>
      <c r="BC7" s="75"/>
      <c r="BD7" s="75"/>
      <c r="BE7" s="75"/>
      <c r="BF7" s="76"/>
      <c r="BG7" s="61" t="n">
        <f aca="false">A7</f>
        <v>37168</v>
      </c>
      <c r="BI7" s="77"/>
      <c r="BJ7" s="78"/>
      <c r="BK7" s="77"/>
      <c r="BL7" s="78"/>
      <c r="BM7" s="77"/>
      <c r="BN7" s="79"/>
      <c r="BO7" s="77"/>
      <c r="BP7" s="78"/>
      <c r="BQ7" s="24"/>
      <c r="BY7" s="70"/>
      <c r="CB7" s="70"/>
      <c r="CE7" s="70"/>
    </row>
    <row r="8" customFormat="false" ht="12.75" hidden="false" customHeight="false" outlineLevel="0" collapsed="false">
      <c r="A8" s="54" t="n">
        <v>37169</v>
      </c>
      <c r="B8" s="55" t="n">
        <v>21.6</v>
      </c>
      <c r="C8" s="56" t="n">
        <v>17.15</v>
      </c>
      <c r="D8" s="55" t="n">
        <v>23.25</v>
      </c>
      <c r="E8" s="56" t="n">
        <v>17.25</v>
      </c>
      <c r="F8" s="57"/>
      <c r="G8" s="56" t="n">
        <v>23.75</v>
      </c>
      <c r="H8" s="71" t="n">
        <v>13.75</v>
      </c>
      <c r="I8" s="72" t="n">
        <v>24</v>
      </c>
      <c r="J8" s="72" t="n">
        <v>16</v>
      </c>
      <c r="K8" s="72" t="n">
        <v>24.25</v>
      </c>
      <c r="L8" s="72" t="n">
        <v>18</v>
      </c>
      <c r="M8" s="73" t="n">
        <f aca="false">+B8-D8</f>
        <v>-1.65</v>
      </c>
      <c r="N8" s="73" t="n">
        <f aca="false">+B8-K8</f>
        <v>-2.65</v>
      </c>
      <c r="O8" s="73" t="n">
        <f aca="false">+G8-I8</f>
        <v>-0.25</v>
      </c>
      <c r="P8" s="73" t="n">
        <f aca="false">+K8-I8</f>
        <v>0.25</v>
      </c>
      <c r="Q8" s="73" t="n">
        <f aca="false">+B8-G8</f>
        <v>-2.15</v>
      </c>
      <c r="R8" s="61" t="n">
        <f aca="false">A8</f>
        <v>37169</v>
      </c>
      <c r="S8" s="127"/>
      <c r="T8" s="128"/>
      <c r="U8" s="75"/>
      <c r="V8" s="75"/>
      <c r="W8" s="76"/>
      <c r="X8" s="74"/>
      <c r="Y8" s="75"/>
      <c r="Z8" s="75"/>
      <c r="AA8" s="75"/>
      <c r="AB8" s="76"/>
      <c r="AC8" s="74"/>
      <c r="AD8" s="75"/>
      <c r="AE8" s="75"/>
      <c r="AF8" s="75"/>
      <c r="AG8" s="76"/>
      <c r="AH8" s="74"/>
      <c r="AI8" s="75"/>
      <c r="AJ8" s="75"/>
      <c r="AK8" s="75"/>
      <c r="AL8" s="76"/>
      <c r="AM8" s="74"/>
      <c r="AN8" s="75"/>
      <c r="AO8" s="75"/>
      <c r="AP8" s="75"/>
      <c r="AQ8" s="76"/>
      <c r="AR8" s="74"/>
      <c r="AS8" s="75"/>
      <c r="AT8" s="75"/>
      <c r="AU8" s="75"/>
      <c r="AV8" s="76"/>
      <c r="AW8" s="74"/>
      <c r="AX8" s="75"/>
      <c r="AY8" s="75"/>
      <c r="AZ8" s="75"/>
      <c r="BA8" s="76"/>
      <c r="BB8" s="74"/>
      <c r="BC8" s="75"/>
      <c r="BD8" s="75"/>
      <c r="BE8" s="75"/>
      <c r="BF8" s="76"/>
      <c r="BG8" s="61" t="n">
        <f aca="false">A8</f>
        <v>37169</v>
      </c>
      <c r="BI8" s="77"/>
      <c r="BJ8" s="78"/>
      <c r="BK8" s="77"/>
      <c r="BL8" s="78"/>
      <c r="BM8" s="77"/>
      <c r="BN8" s="79"/>
      <c r="BO8" s="77"/>
      <c r="BP8" s="78"/>
      <c r="BQ8" s="24"/>
      <c r="BY8" s="70"/>
      <c r="CB8" s="70"/>
      <c r="CE8" s="70"/>
    </row>
    <row r="9" customFormat="false" ht="12.75" hidden="false" customHeight="false" outlineLevel="0" collapsed="false">
      <c r="A9" s="54" t="n">
        <v>37170</v>
      </c>
      <c r="B9" s="55" t="n">
        <v>21.6</v>
      </c>
      <c r="C9" s="56" t="n">
        <v>17.15</v>
      </c>
      <c r="D9" s="55" t="n">
        <v>23.25</v>
      </c>
      <c r="E9" s="56" t="n">
        <v>17.25</v>
      </c>
      <c r="F9" s="57"/>
      <c r="G9" s="56" t="n">
        <v>23.75</v>
      </c>
      <c r="H9" s="71" t="n">
        <v>13.75</v>
      </c>
      <c r="I9" s="72" t="n">
        <v>24</v>
      </c>
      <c r="J9" s="72" t="n">
        <v>16</v>
      </c>
      <c r="K9" s="72" t="n">
        <v>24.25</v>
      </c>
      <c r="L9" s="72" t="n">
        <v>18</v>
      </c>
      <c r="M9" s="73" t="n">
        <f aca="false">+B9-D9</f>
        <v>-1.65</v>
      </c>
      <c r="N9" s="73" t="n">
        <f aca="false">+B9-K9</f>
        <v>-2.65</v>
      </c>
      <c r="O9" s="73" t="n">
        <f aca="false">+G9-I9</f>
        <v>-0.25</v>
      </c>
      <c r="P9" s="73" t="n">
        <f aca="false">+K9-I9</f>
        <v>0.25</v>
      </c>
      <c r="Q9" s="73" t="n">
        <f aca="false">+B9-G9</f>
        <v>-2.15</v>
      </c>
      <c r="R9" s="61" t="n">
        <f aca="false">A9</f>
        <v>37170</v>
      </c>
      <c r="S9" s="127"/>
      <c r="T9" s="75"/>
      <c r="U9" s="75"/>
      <c r="V9" s="75"/>
      <c r="W9" s="76"/>
      <c r="X9" s="74"/>
      <c r="Y9" s="75"/>
      <c r="Z9" s="75"/>
      <c r="AA9" s="75"/>
      <c r="AB9" s="76"/>
      <c r="AC9" s="74"/>
      <c r="AD9" s="75"/>
      <c r="AE9" s="75"/>
      <c r="AF9" s="75"/>
      <c r="AG9" s="76"/>
      <c r="AH9" s="74"/>
      <c r="AI9" s="75"/>
      <c r="AJ9" s="75"/>
      <c r="AK9" s="75"/>
      <c r="AL9" s="76"/>
      <c r="AM9" s="74"/>
      <c r="AN9" s="75"/>
      <c r="AO9" s="75"/>
      <c r="AP9" s="75"/>
      <c r="AQ9" s="76"/>
      <c r="AR9" s="74"/>
      <c r="AS9" s="75"/>
      <c r="AT9" s="75"/>
      <c r="AU9" s="75"/>
      <c r="AV9" s="76"/>
      <c r="AW9" s="74"/>
      <c r="AX9" s="75"/>
      <c r="AY9" s="75"/>
      <c r="AZ9" s="75"/>
      <c r="BA9" s="76"/>
      <c r="BB9" s="74"/>
      <c r="BC9" s="75"/>
      <c r="BD9" s="75"/>
      <c r="BE9" s="75"/>
      <c r="BF9" s="76"/>
      <c r="BG9" s="61" t="n">
        <f aca="false">A9</f>
        <v>37170</v>
      </c>
      <c r="BI9" s="77"/>
      <c r="BJ9" s="78"/>
      <c r="BK9" s="77"/>
      <c r="BL9" s="78"/>
      <c r="BM9" s="77"/>
      <c r="BN9" s="79"/>
      <c r="BO9" s="77"/>
      <c r="BP9" s="78"/>
      <c r="BQ9" s="24"/>
      <c r="BY9" s="70"/>
      <c r="CB9" s="70"/>
      <c r="CE9" s="70"/>
    </row>
    <row r="10" customFormat="false" ht="12.75" hidden="false" customHeight="false" outlineLevel="0" collapsed="false">
      <c r="A10" s="54" t="n">
        <v>37171</v>
      </c>
      <c r="B10" s="55"/>
      <c r="C10" s="56" t="n">
        <v>19.75</v>
      </c>
      <c r="D10" s="55"/>
      <c r="E10" s="56" t="n">
        <v>20</v>
      </c>
      <c r="F10" s="57"/>
      <c r="G10" s="56"/>
      <c r="H10" s="71" t="n">
        <v>18</v>
      </c>
      <c r="I10" s="72"/>
      <c r="J10" s="72" t="n">
        <v>19</v>
      </c>
      <c r="K10" s="72"/>
      <c r="L10" s="72" t="n">
        <v>20</v>
      </c>
      <c r="M10" s="73"/>
      <c r="N10" s="73"/>
      <c r="O10" s="73"/>
      <c r="P10" s="73"/>
      <c r="Q10" s="73"/>
      <c r="R10" s="61" t="n">
        <f aca="false">A10</f>
        <v>37171</v>
      </c>
      <c r="S10" s="127"/>
      <c r="T10" s="75"/>
      <c r="U10" s="75"/>
      <c r="V10" s="75"/>
      <c r="W10" s="76"/>
      <c r="X10" s="74"/>
      <c r="Y10" s="75"/>
      <c r="Z10" s="75"/>
      <c r="AA10" s="75"/>
      <c r="AB10" s="76"/>
      <c r="AC10" s="74"/>
      <c r="AD10" s="75"/>
      <c r="AE10" s="75"/>
      <c r="AF10" s="75"/>
      <c r="AG10" s="76"/>
      <c r="AH10" s="74"/>
      <c r="AI10" s="75"/>
      <c r="AJ10" s="75"/>
      <c r="AK10" s="75"/>
      <c r="AL10" s="76"/>
      <c r="AM10" s="74"/>
      <c r="AN10" s="75"/>
      <c r="AO10" s="75"/>
      <c r="AP10" s="75"/>
      <c r="AQ10" s="76"/>
      <c r="AR10" s="74"/>
      <c r="AS10" s="75"/>
      <c r="AT10" s="75"/>
      <c r="AU10" s="75"/>
      <c r="AV10" s="76"/>
      <c r="AW10" s="74"/>
      <c r="AX10" s="75"/>
      <c r="AY10" s="75"/>
      <c r="AZ10" s="75"/>
      <c r="BA10" s="76"/>
      <c r="BB10" s="74"/>
      <c r="BC10" s="75"/>
      <c r="BD10" s="75"/>
      <c r="BE10" s="75"/>
      <c r="BF10" s="76"/>
      <c r="BG10" s="61" t="n">
        <f aca="false">A10</f>
        <v>37171</v>
      </c>
      <c r="BI10" s="77"/>
      <c r="BJ10" s="78"/>
      <c r="BK10" s="77"/>
      <c r="BL10" s="78"/>
      <c r="BM10" s="77"/>
      <c r="BN10" s="79"/>
      <c r="BO10" s="77"/>
      <c r="BP10" s="78"/>
      <c r="BQ10" s="24"/>
      <c r="BY10" s="70"/>
      <c r="CB10" s="70"/>
      <c r="CE10" s="70"/>
    </row>
    <row r="11" customFormat="false" ht="12.75" hidden="false" customHeight="false" outlineLevel="0" collapsed="false">
      <c r="A11" s="54" t="n">
        <v>37172</v>
      </c>
      <c r="B11" s="55" t="n">
        <v>22.7</v>
      </c>
      <c r="C11" s="56" t="n">
        <v>19.75</v>
      </c>
      <c r="D11" s="55" t="n">
        <v>23.7</v>
      </c>
      <c r="E11" s="56" t="n">
        <v>20</v>
      </c>
      <c r="F11" s="57"/>
      <c r="G11" s="56" t="n">
        <v>23.8</v>
      </c>
      <c r="H11" s="71" t="n">
        <v>18</v>
      </c>
      <c r="I11" s="72" t="n">
        <v>24.8</v>
      </c>
      <c r="J11" s="72" t="n">
        <v>19</v>
      </c>
      <c r="K11" s="72" t="n">
        <v>22</v>
      </c>
      <c r="L11" s="72" t="n">
        <v>20</v>
      </c>
      <c r="M11" s="73" t="n">
        <f aca="false">+B11-D11</f>
        <v>-1</v>
      </c>
      <c r="N11" s="73" t="n">
        <f aca="false">+B11-K11</f>
        <v>0.699999999999999</v>
      </c>
      <c r="O11" s="73" t="n">
        <f aca="false">+G11-I11</f>
        <v>-1</v>
      </c>
      <c r="P11" s="73" t="n">
        <f aca="false">+K11-I11</f>
        <v>-2.8</v>
      </c>
      <c r="Q11" s="73" t="n">
        <f aca="false">+B11-G11</f>
        <v>-1.1</v>
      </c>
      <c r="R11" s="61" t="n">
        <f aca="false">A11</f>
        <v>37172</v>
      </c>
      <c r="S11" s="127" t="n">
        <v>23</v>
      </c>
      <c r="T11" s="75" t="n">
        <v>24</v>
      </c>
      <c r="U11" s="75" t="n">
        <v>23.5</v>
      </c>
      <c r="V11" s="75" t="n">
        <v>23.9</v>
      </c>
      <c r="W11" s="76" t="n">
        <v>23.9</v>
      </c>
      <c r="X11" s="74" t="n">
        <v>27</v>
      </c>
      <c r="Y11" s="75" t="n">
        <v>27.75</v>
      </c>
      <c r="Z11" s="75" t="n">
        <v>24.75</v>
      </c>
      <c r="AA11" s="75" t="n">
        <v>26</v>
      </c>
      <c r="AB11" s="76" t="n">
        <v>26.9</v>
      </c>
      <c r="AC11" s="74" t="n">
        <v>34</v>
      </c>
      <c r="AD11" s="75" t="n">
        <v>34.25</v>
      </c>
      <c r="AE11" s="75" t="n">
        <v>29.5</v>
      </c>
      <c r="AF11" s="75" t="n">
        <v>29.95</v>
      </c>
      <c r="AG11" s="76" t="n">
        <v>32.5</v>
      </c>
      <c r="AH11" s="74"/>
      <c r="AI11" s="75"/>
      <c r="AJ11" s="75"/>
      <c r="AK11" s="75"/>
      <c r="AL11" s="76"/>
      <c r="AM11" s="74" t="n">
        <v>43</v>
      </c>
      <c r="AN11" s="75" t="n">
        <v>46</v>
      </c>
      <c r="AO11" s="75" t="n">
        <v>50</v>
      </c>
      <c r="AP11" s="75" t="n">
        <v>46</v>
      </c>
      <c r="AQ11" s="76" t="n">
        <v>46</v>
      </c>
      <c r="AR11" s="74" t="n">
        <v>28</v>
      </c>
      <c r="AS11" s="75" t="n">
        <v>30.5</v>
      </c>
      <c r="AT11" s="75" t="n">
        <v>41</v>
      </c>
      <c r="AU11" s="75" t="n">
        <v>37.25</v>
      </c>
      <c r="AV11" s="76" t="n">
        <v>36</v>
      </c>
      <c r="AW11" s="74" t="n">
        <v>40.5</v>
      </c>
      <c r="AX11" s="75" t="n">
        <v>44</v>
      </c>
      <c r="AY11" s="75" t="n">
        <v>46</v>
      </c>
      <c r="AZ11" s="75" t="n">
        <v>39.25</v>
      </c>
      <c r="BA11" s="76" t="n">
        <v>43.25</v>
      </c>
      <c r="BB11" s="74"/>
      <c r="BC11" s="75"/>
      <c r="BD11" s="75"/>
      <c r="BE11" s="75"/>
      <c r="BF11" s="76"/>
      <c r="BG11" s="61" t="n">
        <f aca="false">A11</f>
        <v>37172</v>
      </c>
      <c r="BH11" s="65"/>
      <c r="BI11" s="66"/>
      <c r="BJ11" s="67"/>
      <c r="BK11" s="66"/>
      <c r="BL11" s="67"/>
      <c r="BM11" s="66"/>
      <c r="BN11" s="68"/>
      <c r="BO11" s="66"/>
      <c r="BP11" s="67"/>
      <c r="BQ11" s="69"/>
      <c r="BR11" s="65"/>
      <c r="BY11" s="70"/>
      <c r="CB11" s="70"/>
      <c r="CE11" s="70"/>
    </row>
    <row r="12" customFormat="false" ht="12.75" hidden="false" customHeight="false" outlineLevel="0" collapsed="false">
      <c r="A12" s="54" t="n">
        <v>37173</v>
      </c>
      <c r="B12" s="55" t="n">
        <v>22.1</v>
      </c>
      <c r="C12" s="56" t="n">
        <v>17.25</v>
      </c>
      <c r="D12" s="55" t="n">
        <v>22.5</v>
      </c>
      <c r="E12" s="56" t="n">
        <v>17.25</v>
      </c>
      <c r="F12" s="57"/>
      <c r="G12" s="56" t="n">
        <v>23</v>
      </c>
      <c r="H12" s="71" t="n">
        <v>13.5</v>
      </c>
      <c r="I12" s="72" t="n">
        <v>23</v>
      </c>
      <c r="J12" s="72" t="n">
        <v>14.6</v>
      </c>
      <c r="K12" s="72" t="n">
        <v>22.7</v>
      </c>
      <c r="L12" s="72" t="n">
        <v>16.75</v>
      </c>
      <c r="M12" s="73" t="n">
        <f aca="false">+B12-D12</f>
        <v>-0.399999999999999</v>
      </c>
      <c r="N12" s="73" t="n">
        <f aca="false">+B12-K12</f>
        <v>-0.599999999999998</v>
      </c>
      <c r="O12" s="73" t="n">
        <f aca="false">+G12-I12</f>
        <v>0</v>
      </c>
      <c r="P12" s="73" t="n">
        <f aca="false">+K12-I12</f>
        <v>-0.300000000000001</v>
      </c>
      <c r="Q12" s="73" t="n">
        <f aca="false">+B12-G12</f>
        <v>-0.899999999999999</v>
      </c>
      <c r="R12" s="61" t="n">
        <f aca="false">A12</f>
        <v>37173</v>
      </c>
      <c r="S12" s="127" t="n">
        <v>22.5</v>
      </c>
      <c r="T12" s="75" t="n">
        <v>23.75</v>
      </c>
      <c r="U12" s="75" t="n">
        <v>23.5</v>
      </c>
      <c r="V12" s="75" t="n">
        <v>24.1</v>
      </c>
      <c r="W12" s="76" t="n">
        <v>24</v>
      </c>
      <c r="X12" s="74" t="n">
        <v>27</v>
      </c>
      <c r="Y12" s="75" t="n">
        <v>27.75</v>
      </c>
      <c r="Z12" s="75" t="n">
        <v>24.75</v>
      </c>
      <c r="AA12" s="75" t="n">
        <v>26</v>
      </c>
      <c r="AB12" s="76" t="n">
        <v>26.85</v>
      </c>
      <c r="AC12" s="74" t="n">
        <v>34</v>
      </c>
      <c r="AD12" s="75" t="n">
        <v>34.25</v>
      </c>
      <c r="AE12" s="75" t="n">
        <v>29.5</v>
      </c>
      <c r="AF12" s="75" t="n">
        <v>29.95</v>
      </c>
      <c r="AG12" s="76" t="n">
        <v>32.9</v>
      </c>
      <c r="AH12" s="74"/>
      <c r="AI12" s="75"/>
      <c r="AJ12" s="75"/>
      <c r="AK12" s="75"/>
      <c r="AL12" s="76"/>
      <c r="AM12" s="74" t="n">
        <v>43.33</v>
      </c>
      <c r="AN12" s="75" t="n">
        <v>46.33</v>
      </c>
      <c r="AO12" s="75" t="n">
        <v>50</v>
      </c>
      <c r="AP12" s="75" t="n">
        <v>46.25</v>
      </c>
      <c r="AQ12" s="76" t="n">
        <v>46.25</v>
      </c>
      <c r="AR12" s="74" t="n">
        <v>28</v>
      </c>
      <c r="AS12" s="75" t="n">
        <v>30.5</v>
      </c>
      <c r="AT12" s="75" t="n">
        <v>41</v>
      </c>
      <c r="AU12" s="75" t="n">
        <v>37.25</v>
      </c>
      <c r="AV12" s="76" t="n">
        <v>36</v>
      </c>
      <c r="AW12" s="74" t="n">
        <v>41</v>
      </c>
      <c r="AX12" s="75" t="n">
        <v>44.5</v>
      </c>
      <c r="AY12" s="75" t="n">
        <v>46</v>
      </c>
      <c r="AZ12" s="75" t="n">
        <v>39.25</v>
      </c>
      <c r="BA12" s="76" t="n">
        <v>43.25</v>
      </c>
      <c r="BB12" s="74"/>
      <c r="BC12" s="75"/>
      <c r="BD12" s="75"/>
      <c r="BE12" s="75"/>
      <c r="BF12" s="76"/>
      <c r="BG12" s="61" t="n">
        <f aca="false">A12</f>
        <v>37173</v>
      </c>
      <c r="BI12" s="77"/>
      <c r="BJ12" s="78"/>
      <c r="BK12" s="77"/>
      <c r="BL12" s="78"/>
      <c r="BM12" s="77"/>
      <c r="BN12" s="79"/>
      <c r="BO12" s="77"/>
      <c r="BP12" s="78"/>
      <c r="BQ12" s="24"/>
      <c r="BY12" s="70"/>
      <c r="CB12" s="70"/>
      <c r="CE12" s="70"/>
    </row>
    <row r="13" customFormat="false" ht="12.75" hidden="false" customHeight="false" outlineLevel="0" collapsed="false">
      <c r="A13" s="54" t="n">
        <v>37174</v>
      </c>
      <c r="B13" s="55" t="n">
        <v>21.1</v>
      </c>
      <c r="C13" s="56" t="n">
        <v>16.9</v>
      </c>
      <c r="D13" s="55" t="n">
        <v>22</v>
      </c>
      <c r="E13" s="56" t="n">
        <v>16.9</v>
      </c>
      <c r="F13" s="57"/>
      <c r="G13" s="56" t="n">
        <v>22.5</v>
      </c>
      <c r="H13" s="71" t="n">
        <v>13.5</v>
      </c>
      <c r="I13" s="72" t="n">
        <v>23.6</v>
      </c>
      <c r="J13" s="72" t="n">
        <v>15</v>
      </c>
      <c r="K13" s="72" t="n">
        <v>23.3</v>
      </c>
      <c r="L13" s="72" t="n">
        <v>16.5</v>
      </c>
      <c r="M13" s="73" t="n">
        <f aca="false">+B13-D13</f>
        <v>-0.899999999999999</v>
      </c>
      <c r="N13" s="73" t="n">
        <f aca="false">+B13-K13</f>
        <v>-2.2</v>
      </c>
      <c r="O13" s="73" t="n">
        <f aca="false">+G13-I13</f>
        <v>-1.1</v>
      </c>
      <c r="P13" s="73" t="n">
        <f aca="false">+K13-I13</f>
        <v>-0.300000000000001</v>
      </c>
      <c r="Q13" s="73" t="n">
        <f aca="false">+B13-G13</f>
        <v>-1.4</v>
      </c>
      <c r="R13" s="61" t="n">
        <f aca="false">A13</f>
        <v>37174</v>
      </c>
      <c r="S13" s="74" t="n">
        <v>24</v>
      </c>
      <c r="T13" s="75" t="n">
        <v>27</v>
      </c>
      <c r="U13" s="75" t="n">
        <v>28</v>
      </c>
      <c r="V13" s="75" t="n">
        <v>28.25</v>
      </c>
      <c r="W13" s="76" t="n">
        <v>28</v>
      </c>
      <c r="X13" s="74" t="n">
        <v>28.5</v>
      </c>
      <c r="Y13" s="75" t="n">
        <v>27.75</v>
      </c>
      <c r="Z13" s="75" t="n">
        <v>27</v>
      </c>
      <c r="AA13" s="75" t="n">
        <v>28.3</v>
      </c>
      <c r="AB13" s="76" t="n">
        <v>29.25</v>
      </c>
      <c r="AC13" s="74" t="n">
        <v>36</v>
      </c>
      <c r="AD13" s="75" t="n">
        <v>34.25</v>
      </c>
      <c r="AE13" s="75" t="n">
        <v>30.5</v>
      </c>
      <c r="AF13" s="75" t="n">
        <v>32.5</v>
      </c>
      <c r="AG13" s="76" t="n">
        <v>34.8</v>
      </c>
      <c r="AH13" s="74"/>
      <c r="AI13" s="75"/>
      <c r="AJ13" s="75"/>
      <c r="AK13" s="75"/>
      <c r="AL13" s="76"/>
      <c r="AM13" s="74" t="n">
        <v>44</v>
      </c>
      <c r="AN13" s="75" t="n">
        <v>46.33</v>
      </c>
      <c r="AO13" s="75" t="n">
        <v>51</v>
      </c>
      <c r="AP13" s="75" t="n">
        <v>47.25</v>
      </c>
      <c r="AQ13" s="76" t="n">
        <v>47.25</v>
      </c>
      <c r="AR13" s="74" t="n">
        <v>28</v>
      </c>
      <c r="AS13" s="75" t="n">
        <v>30.5</v>
      </c>
      <c r="AT13" s="75" t="n">
        <v>41.5</v>
      </c>
      <c r="AU13" s="75" t="n">
        <v>37.75</v>
      </c>
      <c r="AV13" s="76" t="n">
        <v>36.5</v>
      </c>
      <c r="AW13" s="74" t="n">
        <v>42</v>
      </c>
      <c r="AX13" s="75" t="n">
        <v>44.5</v>
      </c>
      <c r="AY13" s="75" t="n">
        <v>47</v>
      </c>
      <c r="AZ13" s="75" t="n">
        <v>44</v>
      </c>
      <c r="BA13" s="76" t="n">
        <v>44.25</v>
      </c>
      <c r="BB13" s="74"/>
      <c r="BC13" s="75"/>
      <c r="BD13" s="75"/>
      <c r="BE13" s="75"/>
      <c r="BF13" s="76"/>
      <c r="BG13" s="61" t="n">
        <f aca="false">A13</f>
        <v>37174</v>
      </c>
      <c r="BI13" s="77"/>
      <c r="BJ13" s="78"/>
      <c r="BK13" s="77"/>
      <c r="BL13" s="78"/>
      <c r="BM13" s="77"/>
      <c r="BN13" s="79"/>
      <c r="BO13" s="77"/>
      <c r="BP13" s="78"/>
      <c r="BQ13" s="24"/>
    </row>
    <row r="14" customFormat="false" ht="12.75" hidden="false" customHeight="false" outlineLevel="0" collapsed="false">
      <c r="A14" s="54" t="n">
        <v>37175</v>
      </c>
      <c r="B14" s="55" t="n">
        <v>21.5</v>
      </c>
      <c r="C14" s="56" t="n">
        <v>17.5</v>
      </c>
      <c r="D14" s="55" t="n">
        <v>22.9</v>
      </c>
      <c r="E14" s="56" t="n">
        <v>17.5</v>
      </c>
      <c r="F14" s="57"/>
      <c r="G14" s="56" t="n">
        <v>23.8</v>
      </c>
      <c r="H14" s="71" t="n">
        <v>14</v>
      </c>
      <c r="I14" s="72" t="n">
        <v>24.5</v>
      </c>
      <c r="J14" s="72" t="n">
        <v>15</v>
      </c>
      <c r="K14" s="72" t="n">
        <v>24</v>
      </c>
      <c r="L14" s="72" t="n">
        <v>18</v>
      </c>
      <c r="M14" s="73" t="n">
        <f aca="false">+B14-D14</f>
        <v>-1.4</v>
      </c>
      <c r="N14" s="73" t="n">
        <f aca="false">+B14-K14</f>
        <v>-2.5</v>
      </c>
      <c r="O14" s="73" t="n">
        <f aca="false">+G14-I14</f>
        <v>-0.699999999999999</v>
      </c>
      <c r="P14" s="73" t="n">
        <f aca="false">+K14-I14</f>
        <v>-0.5</v>
      </c>
      <c r="Q14" s="73" t="n">
        <f aca="false">+B14-G14</f>
        <v>-2.3</v>
      </c>
      <c r="R14" s="61" t="n">
        <f aca="false">A14</f>
        <v>37175</v>
      </c>
      <c r="S14" s="74"/>
      <c r="T14" s="75"/>
      <c r="U14" s="75"/>
      <c r="V14" s="75"/>
      <c r="W14" s="76"/>
      <c r="X14" s="74"/>
      <c r="Y14" s="75"/>
      <c r="Z14" s="75"/>
      <c r="AA14" s="75"/>
      <c r="AB14" s="76"/>
      <c r="AC14" s="74"/>
      <c r="AD14" s="75"/>
      <c r="AE14" s="75"/>
      <c r="AF14" s="75"/>
      <c r="AG14" s="76"/>
      <c r="AH14" s="74"/>
      <c r="AI14" s="75"/>
      <c r="AJ14" s="75"/>
      <c r="AK14" s="75"/>
      <c r="AL14" s="76"/>
      <c r="AM14" s="74"/>
      <c r="AN14" s="75"/>
      <c r="AO14" s="75"/>
      <c r="AP14" s="75"/>
      <c r="AQ14" s="76"/>
      <c r="AR14" s="74"/>
      <c r="AS14" s="75"/>
      <c r="AT14" s="75"/>
      <c r="AU14" s="75"/>
      <c r="AV14" s="76"/>
      <c r="AW14" s="74"/>
      <c r="AX14" s="75"/>
      <c r="AY14" s="75"/>
      <c r="AZ14" s="75"/>
      <c r="BA14" s="76"/>
      <c r="BB14" s="74"/>
      <c r="BC14" s="75"/>
      <c r="BD14" s="75"/>
      <c r="BE14" s="75"/>
      <c r="BF14" s="76"/>
      <c r="BG14" s="61" t="n">
        <f aca="false">A14</f>
        <v>37175</v>
      </c>
      <c r="BI14" s="77"/>
      <c r="BJ14" s="78"/>
      <c r="BK14" s="77"/>
      <c r="BL14" s="78"/>
      <c r="BM14" s="77"/>
      <c r="BN14" s="79"/>
      <c r="BO14" s="77"/>
      <c r="BP14" s="78"/>
      <c r="BQ14" s="24"/>
    </row>
    <row r="15" customFormat="false" ht="12.75" hidden="false" customHeight="false" outlineLevel="0" collapsed="false">
      <c r="A15" s="54" t="n">
        <v>37176</v>
      </c>
      <c r="B15" s="55" t="n">
        <v>23.75</v>
      </c>
      <c r="C15" s="56" t="n">
        <v>20.3</v>
      </c>
      <c r="D15" s="55" t="n">
        <v>24.9</v>
      </c>
      <c r="E15" s="56" t="n">
        <v>20</v>
      </c>
      <c r="F15" s="57"/>
      <c r="G15" s="56" t="n">
        <v>25</v>
      </c>
      <c r="H15" s="71" t="n">
        <v>15.6</v>
      </c>
      <c r="I15" s="72" t="n">
        <v>25.3</v>
      </c>
      <c r="J15" s="72" t="n">
        <v>17</v>
      </c>
      <c r="K15" s="72" t="n">
        <v>24.75</v>
      </c>
      <c r="L15" s="72" t="n">
        <v>20</v>
      </c>
      <c r="M15" s="73" t="n">
        <f aca="false">+B15-D15</f>
        <v>-1.15</v>
      </c>
      <c r="N15" s="73" t="n">
        <f aca="false">+B15-K15</f>
        <v>-1</v>
      </c>
      <c r="O15" s="73" t="n">
        <f aca="false">+G15-I15</f>
        <v>-0.300000000000001</v>
      </c>
      <c r="P15" s="73" t="n">
        <f aca="false">+K15-I15</f>
        <v>-0.550000000000001</v>
      </c>
      <c r="Q15" s="73" t="n">
        <f aca="false">+B15-G15</f>
        <v>-1.25</v>
      </c>
      <c r="R15" s="61" t="n">
        <f aca="false">A15</f>
        <v>37176</v>
      </c>
      <c r="S15" s="74" t="n">
        <v>24</v>
      </c>
      <c r="T15" s="75" t="n">
        <v>26.5</v>
      </c>
      <c r="U15" s="75" t="n">
        <v>27</v>
      </c>
      <c r="V15" s="75" t="n">
        <v>27.25</v>
      </c>
      <c r="W15" s="76" t="n">
        <v>27</v>
      </c>
      <c r="X15" s="74" t="n">
        <v>28.25</v>
      </c>
      <c r="Y15" s="75" t="n">
        <v>29</v>
      </c>
      <c r="Z15" s="75" t="n">
        <v>26.75</v>
      </c>
      <c r="AA15" s="75" t="n">
        <v>28</v>
      </c>
      <c r="AB15" s="76" t="n">
        <v>29</v>
      </c>
      <c r="AC15" s="74" t="n">
        <v>35.35</v>
      </c>
      <c r="AD15" s="75" t="n">
        <v>35.6</v>
      </c>
      <c r="AE15" s="75" t="n">
        <v>30.75</v>
      </c>
      <c r="AF15" s="75" t="n">
        <v>33</v>
      </c>
      <c r="AG15" s="76" t="n">
        <v>35</v>
      </c>
      <c r="AH15" s="74"/>
      <c r="AI15" s="75"/>
      <c r="AJ15" s="75"/>
      <c r="AK15" s="75"/>
      <c r="AL15" s="76"/>
      <c r="AM15" s="74" t="n">
        <v>44</v>
      </c>
      <c r="AN15" s="75" t="n">
        <v>47</v>
      </c>
      <c r="AO15" s="75" t="n">
        <v>51.5</v>
      </c>
      <c r="AP15" s="75" t="n">
        <v>47.17</v>
      </c>
      <c r="AQ15" s="76" t="n">
        <v>47.25</v>
      </c>
      <c r="AR15" s="74" t="n">
        <v>28</v>
      </c>
      <c r="AS15" s="75" t="n">
        <v>30.5</v>
      </c>
      <c r="AT15" s="75" t="n">
        <v>42</v>
      </c>
      <c r="AU15" s="75" t="n">
        <v>38</v>
      </c>
      <c r="AV15" s="76" t="n">
        <v>37</v>
      </c>
      <c r="AW15" s="74" t="n">
        <v>42</v>
      </c>
      <c r="AX15" s="75" t="n">
        <v>45.5</v>
      </c>
      <c r="AY15" s="75" t="n">
        <v>47.5</v>
      </c>
      <c r="AZ15" s="75" t="n">
        <v>44.25</v>
      </c>
      <c r="BA15" s="76" t="n">
        <v>44.25</v>
      </c>
      <c r="BB15" s="74"/>
      <c r="BC15" s="75"/>
      <c r="BD15" s="75"/>
      <c r="BE15" s="75"/>
      <c r="BF15" s="76"/>
      <c r="BG15" s="61" t="n">
        <f aca="false">A15</f>
        <v>37176</v>
      </c>
      <c r="BI15" s="77"/>
      <c r="BJ15" s="78"/>
      <c r="BK15" s="77"/>
      <c r="BL15" s="78"/>
      <c r="BM15" s="77"/>
      <c r="BN15" s="79"/>
      <c r="BO15" s="77"/>
      <c r="BP15" s="78"/>
      <c r="BQ15" s="24"/>
      <c r="BY15" s="70"/>
      <c r="CB15" s="70"/>
      <c r="CE15" s="70"/>
    </row>
    <row r="16" customFormat="false" ht="12.75" hidden="false" customHeight="false" outlineLevel="0" collapsed="false">
      <c r="A16" s="54" t="n">
        <v>37177</v>
      </c>
      <c r="B16" s="55" t="n">
        <v>24</v>
      </c>
      <c r="C16" s="56" t="n">
        <v>20</v>
      </c>
      <c r="D16" s="55" t="n">
        <v>25</v>
      </c>
      <c r="E16" s="56" t="n">
        <v>20</v>
      </c>
      <c r="F16" s="57"/>
      <c r="G16" s="56" t="n">
        <v>25</v>
      </c>
      <c r="H16" s="71" t="n">
        <v>16</v>
      </c>
      <c r="I16" s="72" t="n">
        <v>25</v>
      </c>
      <c r="J16" s="72" t="n">
        <v>17</v>
      </c>
      <c r="K16" s="72" t="n">
        <v>25</v>
      </c>
      <c r="L16" s="72" t="n">
        <v>20</v>
      </c>
      <c r="M16" s="73" t="n">
        <f aca="false">+B16-D16</f>
        <v>-1</v>
      </c>
      <c r="N16" s="73" t="n">
        <f aca="false">+B16-K16</f>
        <v>-1</v>
      </c>
      <c r="O16" s="73" t="n">
        <f aca="false">+G16-I16</f>
        <v>0</v>
      </c>
      <c r="P16" s="73" t="n">
        <f aca="false">+K16-I16</f>
        <v>0</v>
      </c>
      <c r="Q16" s="73" t="n">
        <f aca="false">+B16-G16</f>
        <v>-1</v>
      </c>
      <c r="R16" s="61" t="n">
        <f aca="false">A16</f>
        <v>37177</v>
      </c>
      <c r="S16" s="74"/>
      <c r="T16" s="75"/>
      <c r="U16" s="75"/>
      <c r="V16" s="75"/>
      <c r="W16" s="76"/>
      <c r="X16" s="74"/>
      <c r="Y16" s="75"/>
      <c r="Z16" s="75"/>
      <c r="AA16" s="75"/>
      <c r="AB16" s="76"/>
      <c r="AC16" s="74"/>
      <c r="AD16" s="75"/>
      <c r="AE16" s="75"/>
      <c r="AF16" s="75"/>
      <c r="AG16" s="76"/>
      <c r="AH16" s="74"/>
      <c r="AI16" s="75"/>
      <c r="AJ16" s="75"/>
      <c r="AK16" s="75"/>
      <c r="AL16" s="76"/>
      <c r="AM16" s="74"/>
      <c r="AN16" s="75"/>
      <c r="AO16" s="75"/>
      <c r="AP16" s="75"/>
      <c r="AQ16" s="76"/>
      <c r="AR16" s="74"/>
      <c r="AS16" s="75"/>
      <c r="AT16" s="75"/>
      <c r="AU16" s="75"/>
      <c r="AV16" s="76"/>
      <c r="AW16" s="74"/>
      <c r="AX16" s="75"/>
      <c r="AY16" s="75"/>
      <c r="AZ16" s="75"/>
      <c r="BA16" s="76"/>
      <c r="BB16" s="74"/>
      <c r="BC16" s="75"/>
      <c r="BD16" s="75"/>
      <c r="BE16" s="75"/>
      <c r="BF16" s="76"/>
      <c r="BG16" s="61" t="n">
        <f aca="false">A16</f>
        <v>37177</v>
      </c>
      <c r="BI16" s="77"/>
      <c r="BJ16" s="78"/>
      <c r="BK16" s="77"/>
      <c r="BL16" s="78"/>
      <c r="BM16" s="77"/>
      <c r="BN16" s="79"/>
      <c r="BO16" s="77"/>
      <c r="BP16" s="78"/>
      <c r="BQ16" s="24"/>
    </row>
    <row r="17" customFormat="false" ht="12.75" hidden="false" customHeight="false" outlineLevel="0" collapsed="false">
      <c r="A17" s="54" t="n">
        <v>37178</v>
      </c>
      <c r="B17" s="55"/>
      <c r="C17" s="56" t="n">
        <v>23.25</v>
      </c>
      <c r="D17" s="55"/>
      <c r="E17" s="56" t="n">
        <v>23</v>
      </c>
      <c r="F17" s="57"/>
      <c r="G17" s="56"/>
      <c r="H17" s="71" t="n">
        <v>20.2</v>
      </c>
      <c r="I17" s="72"/>
      <c r="J17" s="72" t="n">
        <v>21.66</v>
      </c>
      <c r="K17" s="72"/>
      <c r="L17" s="72" t="n">
        <v>23</v>
      </c>
      <c r="M17" s="73"/>
      <c r="N17" s="73"/>
      <c r="O17" s="73"/>
      <c r="P17" s="73"/>
      <c r="Q17" s="73"/>
      <c r="R17" s="61" t="n">
        <f aca="false">A17</f>
        <v>37178</v>
      </c>
      <c r="S17" s="74"/>
      <c r="T17" s="75"/>
      <c r="U17" s="75"/>
      <c r="V17" s="75"/>
      <c r="W17" s="76"/>
      <c r="X17" s="74"/>
      <c r="Y17" s="75"/>
      <c r="Z17" s="75"/>
      <c r="AA17" s="75"/>
      <c r="AB17" s="76"/>
      <c r="AC17" s="74"/>
      <c r="AD17" s="75"/>
      <c r="AE17" s="75"/>
      <c r="AF17" s="75"/>
      <c r="AG17" s="76"/>
      <c r="AH17" s="74"/>
      <c r="AI17" s="75"/>
      <c r="AJ17" s="75"/>
      <c r="AK17" s="75"/>
      <c r="AL17" s="76"/>
      <c r="AM17" s="74"/>
      <c r="AN17" s="75"/>
      <c r="AO17" s="75"/>
      <c r="AP17" s="75"/>
      <c r="AQ17" s="76"/>
      <c r="AR17" s="74"/>
      <c r="AS17" s="75"/>
      <c r="AT17" s="75"/>
      <c r="AU17" s="75"/>
      <c r="AV17" s="76"/>
      <c r="AW17" s="74"/>
      <c r="AX17" s="75"/>
      <c r="AY17" s="75"/>
      <c r="AZ17" s="75"/>
      <c r="BA17" s="76"/>
      <c r="BB17" s="74"/>
      <c r="BC17" s="75"/>
      <c r="BD17" s="75"/>
      <c r="BE17" s="75"/>
      <c r="BF17" s="76"/>
      <c r="BG17" s="61" t="n">
        <f aca="false">A17</f>
        <v>37178</v>
      </c>
      <c r="BI17" s="77"/>
      <c r="BJ17" s="78"/>
      <c r="BK17" s="77"/>
      <c r="BL17" s="78"/>
      <c r="BM17" s="77"/>
      <c r="BN17" s="79"/>
      <c r="BO17" s="77"/>
      <c r="BP17" s="78"/>
      <c r="BQ17" s="24"/>
    </row>
    <row r="18" customFormat="false" ht="12.75" hidden="false" customHeight="false" outlineLevel="0" collapsed="false">
      <c r="A18" s="54" t="n">
        <v>37179</v>
      </c>
      <c r="B18" s="55" t="n">
        <v>25</v>
      </c>
      <c r="C18" s="56" t="n">
        <v>23</v>
      </c>
      <c r="D18" s="55" t="n">
        <v>27</v>
      </c>
      <c r="E18" s="56" t="n">
        <v>23</v>
      </c>
      <c r="F18" s="57"/>
      <c r="G18" s="56" t="n">
        <v>28</v>
      </c>
      <c r="H18" s="71" t="n">
        <v>20</v>
      </c>
      <c r="I18" s="72" t="n">
        <v>28</v>
      </c>
      <c r="J18" s="72" t="n">
        <v>22</v>
      </c>
      <c r="K18" s="72" t="n">
        <v>28</v>
      </c>
      <c r="L18" s="72" t="n">
        <v>23</v>
      </c>
      <c r="M18" s="73" t="n">
        <f aca="false">+B18-D18</f>
        <v>-2</v>
      </c>
      <c r="N18" s="73" t="n">
        <f aca="false">+B18-K18</f>
        <v>-3</v>
      </c>
      <c r="O18" s="73" t="n">
        <f aca="false">+G18-I18</f>
        <v>0</v>
      </c>
      <c r="P18" s="73" t="n">
        <f aca="false">+K18-I18</f>
        <v>0</v>
      </c>
      <c r="Q18" s="73" t="n">
        <f aca="false">+B18-G18</f>
        <v>-3</v>
      </c>
      <c r="R18" s="61" t="n">
        <f aca="false">A18</f>
        <v>37179</v>
      </c>
      <c r="S18" s="74" t="n">
        <v>23.5</v>
      </c>
      <c r="T18" s="75" t="n">
        <v>25.5</v>
      </c>
      <c r="U18" s="75" t="n">
        <v>25.5</v>
      </c>
      <c r="V18" s="75" t="n">
        <v>26</v>
      </c>
      <c r="W18" s="76" t="n">
        <v>25.95</v>
      </c>
      <c r="X18" s="74" t="n">
        <v>27</v>
      </c>
      <c r="Y18" s="75" t="n">
        <v>27.75</v>
      </c>
      <c r="Z18" s="75" t="n">
        <v>25.5</v>
      </c>
      <c r="AA18" s="75" t="n">
        <v>27</v>
      </c>
      <c r="AB18" s="76" t="n">
        <v>28</v>
      </c>
      <c r="AC18" s="74" t="n">
        <v>34.5</v>
      </c>
      <c r="AD18" s="75" t="n">
        <v>34.75</v>
      </c>
      <c r="AE18" s="75" t="n">
        <v>30.25</v>
      </c>
      <c r="AF18" s="75" t="n">
        <v>32.5</v>
      </c>
      <c r="AG18" s="76" t="n">
        <v>34.5</v>
      </c>
      <c r="AH18" s="74"/>
      <c r="AI18" s="75"/>
      <c r="AJ18" s="75"/>
      <c r="AK18" s="75"/>
      <c r="AL18" s="76"/>
      <c r="AM18" s="74" t="n">
        <v>43.5</v>
      </c>
      <c r="AN18" s="75" t="n">
        <v>46.5</v>
      </c>
      <c r="AO18" s="75" t="n">
        <v>51</v>
      </c>
      <c r="AP18" s="75" t="n">
        <v>46.67</v>
      </c>
      <c r="AQ18" s="76" t="n">
        <v>47.25</v>
      </c>
      <c r="AR18" s="74" t="n">
        <v>28</v>
      </c>
      <c r="AS18" s="75" t="n">
        <v>30.5</v>
      </c>
      <c r="AT18" s="75" t="n">
        <v>41.5</v>
      </c>
      <c r="AU18" s="75" t="n">
        <v>37.5</v>
      </c>
      <c r="AV18" s="76" t="n">
        <v>37</v>
      </c>
      <c r="AW18" s="74" t="n">
        <v>41.5</v>
      </c>
      <c r="AX18" s="75" t="n">
        <v>45</v>
      </c>
      <c r="AY18" s="75" t="n">
        <v>47</v>
      </c>
      <c r="AZ18" s="75" t="n">
        <v>43.75</v>
      </c>
      <c r="BA18" s="76" t="n">
        <v>44.25</v>
      </c>
      <c r="BB18" s="74"/>
      <c r="BC18" s="75"/>
      <c r="BD18" s="75"/>
      <c r="BE18" s="75"/>
      <c r="BF18" s="76"/>
      <c r="BG18" s="61" t="n">
        <f aca="false">A18</f>
        <v>37179</v>
      </c>
      <c r="BH18" s="65"/>
      <c r="BI18" s="66"/>
      <c r="BJ18" s="67"/>
      <c r="BK18" s="66"/>
      <c r="BL18" s="67"/>
      <c r="BM18" s="66"/>
      <c r="BN18" s="68"/>
      <c r="BO18" s="66"/>
      <c r="BP18" s="67"/>
      <c r="BQ18" s="69"/>
      <c r="BR18" s="65"/>
    </row>
    <row r="19" customFormat="false" ht="12.75" hidden="false" customHeight="false" outlineLevel="0" collapsed="false">
      <c r="A19" s="54" t="n">
        <v>37180</v>
      </c>
      <c r="B19" s="55" t="n">
        <v>23.25</v>
      </c>
      <c r="C19" s="56" t="n">
        <v>18.25</v>
      </c>
      <c r="D19" s="55" t="n">
        <v>24.5</v>
      </c>
      <c r="E19" s="56" t="n">
        <v>18.5</v>
      </c>
      <c r="F19" s="57"/>
      <c r="G19" s="56" t="n">
        <v>27</v>
      </c>
      <c r="H19" s="71" t="n">
        <v>15</v>
      </c>
      <c r="I19" s="72" t="n">
        <v>26.5</v>
      </c>
      <c r="J19" s="72" t="n">
        <v>16.5</v>
      </c>
      <c r="K19" s="72" t="n">
        <v>26</v>
      </c>
      <c r="L19" s="72" t="n">
        <v>19</v>
      </c>
      <c r="M19" s="73" t="n">
        <f aca="false">+B19-D19</f>
        <v>-1.25</v>
      </c>
      <c r="N19" s="73" t="n">
        <f aca="false">+B19-K19</f>
        <v>-2.75</v>
      </c>
      <c r="O19" s="73" t="n">
        <f aca="false">+G19-I19</f>
        <v>0.5</v>
      </c>
      <c r="P19" s="73" t="n">
        <f aca="false">+K19-I19</f>
        <v>-0.5</v>
      </c>
      <c r="Q19" s="73" t="n">
        <f aca="false">+B19-G19</f>
        <v>-3.75</v>
      </c>
      <c r="R19" s="61" t="n">
        <f aca="false">A19</f>
        <v>37180</v>
      </c>
      <c r="S19" s="74"/>
      <c r="T19" s="75"/>
      <c r="U19" s="75"/>
      <c r="V19" s="75"/>
      <c r="W19" s="76"/>
      <c r="X19" s="74"/>
      <c r="Y19" s="75"/>
      <c r="Z19" s="75"/>
      <c r="AA19" s="75"/>
      <c r="AB19" s="76"/>
      <c r="AC19" s="74"/>
      <c r="AD19" s="75"/>
      <c r="AE19" s="75"/>
      <c r="AF19" s="75"/>
      <c r="AG19" s="76"/>
      <c r="AH19" s="74"/>
      <c r="AI19" s="75"/>
      <c r="AJ19" s="75"/>
      <c r="AK19" s="75"/>
      <c r="AL19" s="76"/>
      <c r="AM19" s="74"/>
      <c r="AN19" s="75"/>
      <c r="AO19" s="75"/>
      <c r="AP19" s="75"/>
      <c r="AQ19" s="76"/>
      <c r="AR19" s="74"/>
      <c r="AS19" s="75"/>
      <c r="AT19" s="75"/>
      <c r="AU19" s="75"/>
      <c r="AV19" s="76"/>
      <c r="AW19" s="74"/>
      <c r="AX19" s="75"/>
      <c r="AY19" s="75"/>
      <c r="AZ19" s="75"/>
      <c r="BA19" s="76"/>
      <c r="BB19" s="74"/>
      <c r="BC19" s="75"/>
      <c r="BD19" s="75"/>
      <c r="BE19" s="75"/>
      <c r="BF19" s="76"/>
      <c r="BG19" s="61" t="n">
        <f aca="false">A19</f>
        <v>37180</v>
      </c>
      <c r="BI19" s="77"/>
      <c r="BJ19" s="78"/>
      <c r="BK19" s="77"/>
      <c r="BL19" s="78"/>
      <c r="BM19" s="77"/>
      <c r="BN19" s="79"/>
      <c r="BO19" s="77"/>
      <c r="BP19" s="78"/>
      <c r="BQ19" s="24"/>
    </row>
    <row r="20" customFormat="false" ht="12.75" hidden="false" customHeight="false" outlineLevel="0" collapsed="false">
      <c r="A20" s="54" t="n">
        <v>37181</v>
      </c>
      <c r="B20" s="55" t="n">
        <v>22.75</v>
      </c>
      <c r="C20" s="56" t="n">
        <v>18.5</v>
      </c>
      <c r="D20" s="55" t="n">
        <v>25.25</v>
      </c>
      <c r="E20" s="56" t="n">
        <v>19.25</v>
      </c>
      <c r="F20" s="57"/>
      <c r="G20" s="56" t="n">
        <v>26.3</v>
      </c>
      <c r="H20" s="71" t="n">
        <v>18.25</v>
      </c>
      <c r="I20" s="72" t="n">
        <v>27</v>
      </c>
      <c r="J20" s="72" t="n">
        <v>18</v>
      </c>
      <c r="K20" s="72" t="n">
        <v>26.5</v>
      </c>
      <c r="L20" s="72" t="n">
        <v>21</v>
      </c>
      <c r="M20" s="73" t="n">
        <f aca="false">+B20-D20</f>
        <v>-2.5</v>
      </c>
      <c r="N20" s="73" t="n">
        <f aca="false">+B20-K20</f>
        <v>-3.75</v>
      </c>
      <c r="O20" s="73" t="n">
        <f aca="false">+G20-I20</f>
        <v>-0.699999999999999</v>
      </c>
      <c r="P20" s="73" t="n">
        <f aca="false">+K20-I20</f>
        <v>-0.5</v>
      </c>
      <c r="Q20" s="73" t="n">
        <f aca="false">+B20-G20</f>
        <v>-3.55</v>
      </c>
      <c r="R20" s="61" t="n">
        <f aca="false">A20</f>
        <v>37181</v>
      </c>
      <c r="S20" s="74"/>
      <c r="T20" s="75"/>
      <c r="U20" s="75"/>
      <c r="V20" s="75"/>
      <c r="W20" s="76"/>
      <c r="X20" s="74"/>
      <c r="Y20" s="75"/>
      <c r="Z20" s="75"/>
      <c r="AA20" s="75"/>
      <c r="AB20" s="76"/>
      <c r="AC20" s="74"/>
      <c r="AD20" s="75"/>
      <c r="AE20" s="75"/>
      <c r="AF20" s="75"/>
      <c r="AG20" s="76"/>
      <c r="AH20" s="74"/>
      <c r="AI20" s="75"/>
      <c r="AJ20" s="75"/>
      <c r="AK20" s="75"/>
      <c r="AL20" s="76"/>
      <c r="AM20" s="74"/>
      <c r="AN20" s="75"/>
      <c r="AO20" s="75"/>
      <c r="AP20" s="75"/>
      <c r="AQ20" s="76"/>
      <c r="AR20" s="74"/>
      <c r="AS20" s="75"/>
      <c r="AT20" s="75"/>
      <c r="AU20" s="75"/>
      <c r="AV20" s="76"/>
      <c r="AW20" s="74"/>
      <c r="AX20" s="75"/>
      <c r="AY20" s="75"/>
      <c r="AZ20" s="75"/>
      <c r="BA20" s="76"/>
      <c r="BB20" s="74"/>
      <c r="BC20" s="75"/>
      <c r="BD20" s="75"/>
      <c r="BE20" s="75"/>
      <c r="BF20" s="76"/>
      <c r="BG20" s="61" t="n">
        <f aca="false">A20</f>
        <v>37181</v>
      </c>
      <c r="BI20" s="77"/>
      <c r="BJ20" s="78"/>
      <c r="BK20" s="77"/>
      <c r="BL20" s="78"/>
      <c r="BM20" s="77"/>
      <c r="BN20" s="79"/>
      <c r="BO20" s="77"/>
      <c r="BP20" s="78"/>
      <c r="BQ20" s="24"/>
    </row>
    <row r="21" customFormat="false" ht="12.75" hidden="false" customHeight="false" outlineLevel="0" collapsed="false">
      <c r="A21" s="54" t="n">
        <v>37182</v>
      </c>
      <c r="B21" s="55" t="n">
        <v>26</v>
      </c>
      <c r="C21" s="56" t="n">
        <v>22.75</v>
      </c>
      <c r="D21" s="55" t="n">
        <v>28.25</v>
      </c>
      <c r="E21" s="56" t="n">
        <v>22.75</v>
      </c>
      <c r="F21" s="57"/>
      <c r="G21" s="56" t="n">
        <v>29.5</v>
      </c>
      <c r="H21" s="71" t="n">
        <v>17.5</v>
      </c>
      <c r="I21" s="72" t="n">
        <v>30</v>
      </c>
      <c r="J21" s="72" t="n">
        <v>25</v>
      </c>
      <c r="K21" s="72" t="n">
        <v>28.67</v>
      </c>
      <c r="L21" s="72" t="n">
        <v>26</v>
      </c>
      <c r="M21" s="73" t="n">
        <f aca="false">+B21-D21</f>
        <v>-2.25</v>
      </c>
      <c r="N21" s="73" t="n">
        <f aca="false">+B21-K21</f>
        <v>-2.67</v>
      </c>
      <c r="O21" s="73" t="n">
        <f aca="false">+G21-I21</f>
        <v>-0.5</v>
      </c>
      <c r="P21" s="73" t="n">
        <f aca="false">+K21-I21</f>
        <v>-1.33</v>
      </c>
      <c r="Q21" s="73" t="n">
        <f aca="false">+B21-G21</f>
        <v>-3.5</v>
      </c>
      <c r="R21" s="61" t="n">
        <f aca="false">A21</f>
        <v>37182</v>
      </c>
      <c r="S21" s="74"/>
      <c r="T21" s="75"/>
      <c r="U21" s="75"/>
      <c r="V21" s="75"/>
      <c r="W21" s="76"/>
      <c r="X21" s="74"/>
      <c r="Y21" s="75"/>
      <c r="Z21" s="75"/>
      <c r="AA21" s="75"/>
      <c r="AB21" s="76"/>
      <c r="AC21" s="74"/>
      <c r="AD21" s="75"/>
      <c r="AE21" s="75"/>
      <c r="AF21" s="75"/>
      <c r="AG21" s="76"/>
      <c r="AH21" s="74"/>
      <c r="AI21" s="75"/>
      <c r="AJ21" s="75"/>
      <c r="AK21" s="75"/>
      <c r="AL21" s="76"/>
      <c r="AM21" s="74"/>
      <c r="AN21" s="75"/>
      <c r="AO21" s="75"/>
      <c r="AP21" s="75"/>
      <c r="AQ21" s="76"/>
      <c r="AR21" s="74"/>
      <c r="AS21" s="75"/>
      <c r="AT21" s="75"/>
      <c r="AU21" s="75"/>
      <c r="AV21" s="76"/>
      <c r="AW21" s="74"/>
      <c r="AX21" s="75"/>
      <c r="AY21" s="75"/>
      <c r="AZ21" s="75"/>
      <c r="BA21" s="76"/>
      <c r="BB21" s="74"/>
      <c r="BC21" s="75"/>
      <c r="BD21" s="75"/>
      <c r="BE21" s="75"/>
      <c r="BF21" s="76"/>
      <c r="BG21" s="61" t="n">
        <f aca="false">A21</f>
        <v>37182</v>
      </c>
      <c r="BI21" s="77"/>
      <c r="BJ21" s="78"/>
      <c r="BK21" s="77"/>
      <c r="BL21" s="78"/>
      <c r="BM21" s="77"/>
      <c r="BN21" s="79"/>
      <c r="BO21" s="77"/>
      <c r="BP21" s="78"/>
      <c r="BQ21" s="24"/>
    </row>
    <row r="22" customFormat="false" ht="12.75" hidden="false" customHeight="false" outlineLevel="0" collapsed="false">
      <c r="A22" s="54" t="n">
        <v>37183</v>
      </c>
      <c r="B22" s="55" t="n">
        <v>24</v>
      </c>
      <c r="C22" s="56" t="n">
        <v>21.9</v>
      </c>
      <c r="D22" s="55" t="n">
        <v>25.3</v>
      </c>
      <c r="E22" s="56" t="n">
        <v>22.25</v>
      </c>
      <c r="F22" s="57"/>
      <c r="G22" s="56" t="n">
        <v>26.16</v>
      </c>
      <c r="H22" s="71" t="n">
        <v>21.34</v>
      </c>
      <c r="I22" s="72" t="n">
        <v>26.21</v>
      </c>
      <c r="J22" s="72" t="n">
        <v>21.32</v>
      </c>
      <c r="K22" s="72" t="n">
        <v>25.7</v>
      </c>
      <c r="L22" s="72" t="n">
        <v>23.77</v>
      </c>
      <c r="M22" s="73" t="n">
        <f aca="false">+B22-D22</f>
        <v>-1.3</v>
      </c>
      <c r="N22" s="73" t="n">
        <f aca="false">+B22-K22</f>
        <v>-1.7</v>
      </c>
      <c r="O22" s="73" t="n">
        <f aca="false">+G22-I22</f>
        <v>-0.0500000000000007</v>
      </c>
      <c r="P22" s="73" t="n">
        <f aca="false">+K22-I22</f>
        <v>-0.510000000000002</v>
      </c>
      <c r="Q22" s="73" t="n">
        <f aca="false">+B22-G22</f>
        <v>-2.16</v>
      </c>
      <c r="R22" s="61" t="n">
        <f aca="false">A22</f>
        <v>37183</v>
      </c>
      <c r="S22" s="74" t="n">
        <v>28.25</v>
      </c>
      <c r="T22" s="75" t="n">
        <v>29</v>
      </c>
      <c r="U22" s="75"/>
      <c r="V22" s="75"/>
      <c r="W22" s="76"/>
      <c r="X22" s="74"/>
      <c r="Y22" s="75"/>
      <c r="Z22" s="75"/>
      <c r="AA22" s="75"/>
      <c r="AB22" s="76"/>
      <c r="AC22" s="74"/>
      <c r="AD22" s="75"/>
      <c r="AE22" s="75"/>
      <c r="AF22" s="75"/>
      <c r="AG22" s="76"/>
      <c r="AH22" s="74"/>
      <c r="AI22" s="75"/>
      <c r="AJ22" s="75"/>
      <c r="AK22" s="75"/>
      <c r="AL22" s="76"/>
      <c r="AM22" s="74"/>
      <c r="AN22" s="75"/>
      <c r="AO22" s="75"/>
      <c r="AP22" s="75"/>
      <c r="AQ22" s="76"/>
      <c r="AR22" s="74"/>
      <c r="AS22" s="75"/>
      <c r="AT22" s="75"/>
      <c r="AU22" s="75"/>
      <c r="AV22" s="76"/>
      <c r="AW22" s="74"/>
      <c r="AX22" s="75"/>
      <c r="AY22" s="75"/>
      <c r="AZ22" s="75"/>
      <c r="BA22" s="76"/>
      <c r="BB22" s="74"/>
      <c r="BC22" s="75"/>
      <c r="BD22" s="75"/>
      <c r="BE22" s="75"/>
      <c r="BF22" s="76"/>
      <c r="BG22" s="61" t="n">
        <f aca="false">A22</f>
        <v>37183</v>
      </c>
      <c r="BI22" s="77"/>
      <c r="BJ22" s="78"/>
      <c r="BK22" s="77"/>
      <c r="BL22" s="78"/>
      <c r="BM22" s="77"/>
      <c r="BN22" s="79"/>
      <c r="BO22" s="77"/>
      <c r="BP22" s="78"/>
      <c r="BQ22" s="24"/>
    </row>
    <row r="23" customFormat="false" ht="12.75" hidden="false" customHeight="false" outlineLevel="0" collapsed="false">
      <c r="A23" s="54" t="n">
        <v>37184</v>
      </c>
      <c r="B23" s="55" t="n">
        <v>24</v>
      </c>
      <c r="C23" s="56" t="n">
        <v>22</v>
      </c>
      <c r="D23" s="55" t="n">
        <v>25</v>
      </c>
      <c r="E23" s="56" t="n">
        <v>22</v>
      </c>
      <c r="F23" s="57"/>
      <c r="G23" s="56" t="n">
        <v>26</v>
      </c>
      <c r="H23" s="71" t="n">
        <v>21</v>
      </c>
      <c r="I23" s="72" t="n">
        <v>26</v>
      </c>
      <c r="J23" s="72" t="n">
        <v>24</v>
      </c>
      <c r="K23" s="72" t="n">
        <v>26</v>
      </c>
      <c r="L23" s="72" t="n">
        <v>24.3</v>
      </c>
      <c r="M23" s="73" t="n">
        <f aca="false">+B23-D23</f>
        <v>-1</v>
      </c>
      <c r="N23" s="73" t="n">
        <f aca="false">+B23-K23</f>
        <v>-2</v>
      </c>
      <c r="O23" s="73" t="n">
        <f aca="false">+G23-I23</f>
        <v>0</v>
      </c>
      <c r="P23" s="73" t="n">
        <f aca="false">+K23-I23</f>
        <v>0</v>
      </c>
      <c r="Q23" s="73" t="n">
        <f aca="false">+B23-G23</f>
        <v>-2</v>
      </c>
      <c r="R23" s="61" t="n">
        <f aca="false">A23</f>
        <v>37184</v>
      </c>
      <c r="S23" s="74"/>
      <c r="T23" s="75"/>
      <c r="U23" s="75"/>
      <c r="V23" s="75"/>
      <c r="W23" s="76"/>
      <c r="X23" s="74"/>
      <c r="Y23" s="75"/>
      <c r="Z23" s="75"/>
      <c r="AA23" s="75"/>
      <c r="AB23" s="76"/>
      <c r="AC23" s="74"/>
      <c r="AD23" s="75"/>
      <c r="AE23" s="75"/>
      <c r="AF23" s="75"/>
      <c r="AG23" s="76"/>
      <c r="AH23" s="74"/>
      <c r="AI23" s="75"/>
      <c r="AJ23" s="75"/>
      <c r="AK23" s="75"/>
      <c r="AL23" s="76"/>
      <c r="AM23" s="74"/>
      <c r="AN23" s="75"/>
      <c r="AO23" s="75"/>
      <c r="AP23" s="75"/>
      <c r="AQ23" s="76"/>
      <c r="AR23" s="74"/>
      <c r="AS23" s="75"/>
      <c r="AT23" s="75"/>
      <c r="AU23" s="75"/>
      <c r="AV23" s="76"/>
      <c r="AW23" s="74"/>
      <c r="AX23" s="75"/>
      <c r="AY23" s="75"/>
      <c r="AZ23" s="75"/>
      <c r="BA23" s="76"/>
      <c r="BB23" s="74"/>
      <c r="BC23" s="75"/>
      <c r="BD23" s="75"/>
      <c r="BE23" s="75"/>
      <c r="BF23" s="76"/>
      <c r="BG23" s="61" t="n">
        <f aca="false">A23</f>
        <v>37184</v>
      </c>
      <c r="BI23" s="77"/>
      <c r="BJ23" s="81"/>
      <c r="BK23" s="77"/>
      <c r="BL23" s="81"/>
      <c r="BM23" s="77"/>
      <c r="BN23" s="81"/>
      <c r="BO23" s="77"/>
      <c r="BP23" s="24"/>
      <c r="BQ23" s="24"/>
    </row>
    <row r="24" customFormat="false" ht="12.75" hidden="false" customHeight="false" outlineLevel="0" collapsed="false">
      <c r="A24" s="54" t="n">
        <v>37185</v>
      </c>
      <c r="B24" s="55"/>
      <c r="C24" s="56" t="n">
        <v>24.6</v>
      </c>
      <c r="D24" s="55"/>
      <c r="E24" s="56" t="n">
        <v>24.75</v>
      </c>
      <c r="F24" s="57"/>
      <c r="G24" s="56"/>
      <c r="H24" s="71" t="n">
        <v>22.6</v>
      </c>
      <c r="I24" s="72"/>
      <c r="J24" s="72" t="n">
        <v>24</v>
      </c>
      <c r="K24" s="72"/>
      <c r="L24" s="72" t="n">
        <v>24.3</v>
      </c>
      <c r="M24" s="73"/>
      <c r="N24" s="73"/>
      <c r="O24" s="73"/>
      <c r="P24" s="73"/>
      <c r="Q24" s="73"/>
      <c r="R24" s="61" t="n">
        <f aca="false">A24</f>
        <v>37185</v>
      </c>
      <c r="S24" s="74"/>
      <c r="T24" s="75"/>
      <c r="U24" s="75"/>
      <c r="V24" s="75"/>
      <c r="W24" s="76"/>
      <c r="X24" s="74"/>
      <c r="Y24" s="75"/>
      <c r="Z24" s="75"/>
      <c r="AA24" s="75"/>
      <c r="AB24" s="76"/>
      <c r="AC24" s="74"/>
      <c r="AD24" s="75"/>
      <c r="AE24" s="75"/>
      <c r="AF24" s="75"/>
      <c r="AG24" s="76"/>
      <c r="AH24" s="74"/>
      <c r="AI24" s="75"/>
      <c r="AJ24" s="75"/>
      <c r="AK24" s="75"/>
      <c r="AL24" s="76"/>
      <c r="AM24" s="74"/>
      <c r="AN24" s="75"/>
      <c r="AO24" s="75"/>
      <c r="AP24" s="75"/>
      <c r="AQ24" s="76"/>
      <c r="AR24" s="74"/>
      <c r="AS24" s="75"/>
      <c r="AT24" s="75"/>
      <c r="AU24" s="75"/>
      <c r="AV24" s="76"/>
      <c r="AW24" s="74"/>
      <c r="AX24" s="75"/>
      <c r="AY24" s="75"/>
      <c r="AZ24" s="75"/>
      <c r="BA24" s="76"/>
      <c r="BB24" s="74"/>
      <c r="BC24" s="75"/>
      <c r="BD24" s="75"/>
      <c r="BE24" s="75"/>
      <c r="BF24" s="76"/>
      <c r="BG24" s="61" t="n">
        <f aca="false">A24</f>
        <v>37185</v>
      </c>
      <c r="BI24" s="77"/>
      <c r="BJ24" s="81"/>
      <c r="BK24" s="77"/>
      <c r="BL24" s="81"/>
      <c r="BM24" s="77"/>
      <c r="BN24" s="81"/>
      <c r="BO24" s="77"/>
      <c r="BP24" s="24"/>
      <c r="BQ24" s="24"/>
    </row>
    <row r="25" customFormat="false" ht="12.75" hidden="false" customHeight="false" outlineLevel="0" collapsed="false">
      <c r="A25" s="54" t="n">
        <v>37186</v>
      </c>
      <c r="B25" s="55" t="n">
        <v>27.3</v>
      </c>
      <c r="C25" s="56" t="n">
        <v>24.6</v>
      </c>
      <c r="D25" s="55" t="n">
        <v>27</v>
      </c>
      <c r="E25" s="56" t="n">
        <v>24.75</v>
      </c>
      <c r="F25" s="82"/>
      <c r="G25" s="56" t="n">
        <v>27</v>
      </c>
      <c r="H25" s="71" t="n">
        <v>22.6</v>
      </c>
      <c r="I25" s="72" t="n">
        <v>27</v>
      </c>
      <c r="J25" s="72" t="n">
        <v>24</v>
      </c>
      <c r="K25" s="72" t="n">
        <v>26.75</v>
      </c>
      <c r="L25" s="72" t="n">
        <v>24.3</v>
      </c>
      <c r="M25" s="73" t="n">
        <f aca="false">+B25-D25</f>
        <v>0.300000000000001</v>
      </c>
      <c r="N25" s="73" t="n">
        <f aca="false">+B25-K25</f>
        <v>0.550000000000001</v>
      </c>
      <c r="O25" s="73" t="n">
        <f aca="false">+G25-I25</f>
        <v>0</v>
      </c>
      <c r="P25" s="73" t="n">
        <f aca="false">+K25-I25</f>
        <v>-0.25</v>
      </c>
      <c r="Q25" s="73" t="n">
        <f aca="false">+B25-G25</f>
        <v>0.300000000000001</v>
      </c>
      <c r="R25" s="61" t="n">
        <f aca="false">A25</f>
        <v>37186</v>
      </c>
      <c r="S25" s="74"/>
      <c r="T25" s="75"/>
      <c r="U25" s="75"/>
      <c r="V25" s="75"/>
      <c r="W25" s="76"/>
      <c r="X25" s="74" t="n">
        <v>29</v>
      </c>
      <c r="Y25" s="75" t="n">
        <v>29.75</v>
      </c>
      <c r="Z25" s="75" t="n">
        <v>27.75</v>
      </c>
      <c r="AA25" s="75" t="n">
        <v>29</v>
      </c>
      <c r="AB25" s="76" t="n">
        <v>29.75</v>
      </c>
      <c r="AC25" s="74" t="n">
        <v>37.5</v>
      </c>
      <c r="AD25" s="75" t="n">
        <v>37.75</v>
      </c>
      <c r="AE25" s="75" t="n">
        <v>32.75</v>
      </c>
      <c r="AF25" s="75" t="n">
        <v>34.9</v>
      </c>
      <c r="AG25" s="76" t="n">
        <v>37.35</v>
      </c>
      <c r="AH25" s="74"/>
      <c r="AI25" s="75"/>
      <c r="AJ25" s="75"/>
      <c r="AK25" s="75"/>
      <c r="AL25" s="76"/>
      <c r="AM25" s="74" t="n">
        <v>44.25</v>
      </c>
      <c r="AN25" s="75" t="n">
        <v>47.25</v>
      </c>
      <c r="AO25" s="75" t="n">
        <v>53.25</v>
      </c>
      <c r="AP25" s="75" t="n">
        <v>49.25</v>
      </c>
      <c r="AQ25" s="76" t="n">
        <v>49</v>
      </c>
      <c r="AR25" s="74" t="n">
        <v>29.5</v>
      </c>
      <c r="AS25" s="75" t="n">
        <v>32</v>
      </c>
      <c r="AT25" s="75" t="n">
        <v>43</v>
      </c>
      <c r="AU25" s="75" t="n">
        <v>40.25</v>
      </c>
      <c r="AV25" s="76" t="n">
        <v>38.5</v>
      </c>
      <c r="AW25" s="74" t="n">
        <v>41.5</v>
      </c>
      <c r="AX25" s="75" t="n">
        <v>45</v>
      </c>
      <c r="AY25" s="75" t="n">
        <v>49.5</v>
      </c>
      <c r="AZ25" s="75" t="n">
        <v>46.25</v>
      </c>
      <c r="BA25" s="76" t="n">
        <v>45.75</v>
      </c>
      <c r="BB25" s="74"/>
      <c r="BC25" s="75"/>
      <c r="BD25" s="75"/>
      <c r="BE25" s="75"/>
      <c r="BF25" s="76"/>
      <c r="BG25" s="61" t="n">
        <f aca="false">A25</f>
        <v>37186</v>
      </c>
      <c r="BH25" s="65"/>
      <c r="BI25" s="66"/>
      <c r="BJ25" s="67"/>
      <c r="BK25" s="66"/>
      <c r="BL25" s="67"/>
      <c r="BM25" s="66"/>
      <c r="BN25" s="68"/>
      <c r="BO25" s="66"/>
      <c r="BP25" s="67"/>
      <c r="BQ25" s="69"/>
      <c r="BR25" s="65"/>
    </row>
    <row r="26" customFormat="false" ht="12.75" hidden="false" customHeight="false" outlineLevel="0" collapsed="false">
      <c r="A26" s="54" t="n">
        <v>37187</v>
      </c>
      <c r="B26" s="55" t="n">
        <v>28.3</v>
      </c>
      <c r="C26" s="56" t="n">
        <v>23.75</v>
      </c>
      <c r="D26" s="55" t="n">
        <v>28.25</v>
      </c>
      <c r="E26" s="56" t="n">
        <v>24</v>
      </c>
      <c r="F26" s="82"/>
      <c r="G26" s="56" t="n">
        <v>27</v>
      </c>
      <c r="H26" s="71" t="n">
        <v>22</v>
      </c>
      <c r="I26" s="72" t="n">
        <v>27</v>
      </c>
      <c r="J26" s="72" t="n">
        <v>23</v>
      </c>
      <c r="K26" s="72" t="n">
        <v>27.5</v>
      </c>
      <c r="L26" s="72" t="n">
        <v>23.2</v>
      </c>
      <c r="M26" s="73" t="n">
        <f aca="false">+B26-D26</f>
        <v>0.0500000000000007</v>
      </c>
      <c r="N26" s="73" t="n">
        <f aca="false">+B26-K26</f>
        <v>0.800000000000001</v>
      </c>
      <c r="O26" s="73" t="n">
        <f aca="false">+G26-I26</f>
        <v>0</v>
      </c>
      <c r="P26" s="73" t="n">
        <f aca="false">+K26-I26</f>
        <v>0.5</v>
      </c>
      <c r="Q26" s="73" t="n">
        <f aca="false">+B26-G26</f>
        <v>1.3</v>
      </c>
      <c r="R26" s="61" t="n">
        <f aca="false">A26</f>
        <v>37187</v>
      </c>
      <c r="S26" s="74"/>
      <c r="T26" s="75"/>
      <c r="U26" s="75"/>
      <c r="V26" s="75"/>
      <c r="W26" s="76"/>
      <c r="X26" s="74"/>
      <c r="Y26" s="75"/>
      <c r="Z26" s="75"/>
      <c r="AA26" s="75"/>
      <c r="AB26" s="76"/>
      <c r="AC26" s="74"/>
      <c r="AD26" s="75"/>
      <c r="AE26" s="75"/>
      <c r="AF26" s="75"/>
      <c r="AG26" s="76"/>
      <c r="AH26" s="74"/>
      <c r="AI26" s="75"/>
      <c r="AJ26" s="75"/>
      <c r="AK26" s="75"/>
      <c r="AL26" s="76"/>
      <c r="AM26" s="74"/>
      <c r="AN26" s="75"/>
      <c r="AO26" s="75"/>
      <c r="AP26" s="75"/>
      <c r="AQ26" s="76"/>
      <c r="AR26" s="74"/>
      <c r="AS26" s="75"/>
      <c r="AT26" s="75"/>
      <c r="AU26" s="75"/>
      <c r="AV26" s="76"/>
      <c r="AW26" s="74"/>
      <c r="AX26" s="75"/>
      <c r="AY26" s="75"/>
      <c r="AZ26" s="75"/>
      <c r="BA26" s="76"/>
      <c r="BB26" s="74"/>
      <c r="BC26" s="75"/>
      <c r="BD26" s="75"/>
      <c r="BE26" s="75"/>
      <c r="BF26" s="76"/>
      <c r="BG26" s="61" t="n">
        <f aca="false">A26</f>
        <v>37187</v>
      </c>
      <c r="BI26" s="77"/>
      <c r="BJ26" s="81"/>
      <c r="BK26" s="77"/>
      <c r="BL26" s="81"/>
      <c r="BM26" s="77"/>
      <c r="BN26" s="81"/>
      <c r="BO26" s="77"/>
      <c r="BP26" s="24"/>
      <c r="BQ26" s="24"/>
    </row>
    <row r="27" customFormat="false" ht="12.75" hidden="false" customHeight="false" outlineLevel="0" collapsed="false">
      <c r="A27" s="54" t="n">
        <v>37188</v>
      </c>
      <c r="B27" s="55" t="n">
        <v>28.3</v>
      </c>
      <c r="C27" s="56" t="n">
        <v>23.75</v>
      </c>
      <c r="D27" s="55" t="n">
        <v>28.25</v>
      </c>
      <c r="E27" s="56" t="n">
        <v>24</v>
      </c>
      <c r="F27" s="82"/>
      <c r="G27" s="56" t="n">
        <v>27</v>
      </c>
      <c r="H27" s="71" t="n">
        <v>22</v>
      </c>
      <c r="I27" s="72" t="n">
        <v>27</v>
      </c>
      <c r="J27" s="72" t="n">
        <v>23</v>
      </c>
      <c r="K27" s="72" t="n">
        <v>27.5</v>
      </c>
      <c r="L27" s="72" t="n">
        <v>23.2</v>
      </c>
      <c r="M27" s="73" t="n">
        <f aca="false">+B27-D27</f>
        <v>0.0500000000000007</v>
      </c>
      <c r="N27" s="73" t="n">
        <f aca="false">+B27-K27</f>
        <v>0.800000000000001</v>
      </c>
      <c r="O27" s="73" t="n">
        <f aca="false">+G27-I27</f>
        <v>0</v>
      </c>
      <c r="P27" s="73" t="n">
        <f aca="false">+K27-I27</f>
        <v>0.5</v>
      </c>
      <c r="Q27" s="73" t="n">
        <f aca="false">+B27-G27</f>
        <v>1.3</v>
      </c>
      <c r="R27" s="61" t="n">
        <f aca="false">A27</f>
        <v>37188</v>
      </c>
      <c r="S27" s="74"/>
      <c r="T27" s="75"/>
      <c r="U27" s="75"/>
      <c r="V27" s="75"/>
      <c r="W27" s="76"/>
      <c r="X27" s="74" t="n">
        <v>30</v>
      </c>
      <c r="Y27" s="75" t="n">
        <v>30.75</v>
      </c>
      <c r="Z27" s="75" t="n">
        <v>28.75</v>
      </c>
      <c r="AA27" s="75" t="n">
        <v>30</v>
      </c>
      <c r="AB27" s="76" t="n">
        <v>30</v>
      </c>
      <c r="AC27" s="74" t="n">
        <v>38.5</v>
      </c>
      <c r="AD27" s="75" t="n">
        <v>38.75</v>
      </c>
      <c r="AE27" s="75" t="n">
        <v>33.5</v>
      </c>
      <c r="AF27" s="75" t="n">
        <v>35.75</v>
      </c>
      <c r="AG27" s="76" t="n">
        <v>38.5</v>
      </c>
      <c r="AH27" s="74"/>
      <c r="AI27" s="75"/>
      <c r="AJ27" s="75"/>
      <c r="AK27" s="75"/>
      <c r="AL27" s="76"/>
      <c r="AM27" s="74" t="n">
        <v>45.33</v>
      </c>
      <c r="AN27" s="75" t="n">
        <v>48.33</v>
      </c>
      <c r="AO27" s="75" t="n">
        <v>55.33</v>
      </c>
      <c r="AP27" s="75" t="n">
        <v>50.75</v>
      </c>
      <c r="AQ27" s="76" t="n">
        <v>50.75</v>
      </c>
      <c r="AR27" s="74" t="n">
        <v>29.5</v>
      </c>
      <c r="AS27" s="75" t="n">
        <v>32</v>
      </c>
      <c r="AT27" s="75" t="n">
        <v>44</v>
      </c>
      <c r="AU27" s="75" t="n">
        <v>40.5</v>
      </c>
      <c r="AV27" s="76" t="n">
        <v>39.5</v>
      </c>
      <c r="AW27" s="74" t="n">
        <v>43</v>
      </c>
      <c r="AX27" s="75" t="n">
        <v>46.5</v>
      </c>
      <c r="AY27" s="75" t="n">
        <v>51</v>
      </c>
      <c r="AZ27" s="75" t="n">
        <v>47.75</v>
      </c>
      <c r="BA27" s="76" t="n">
        <v>48</v>
      </c>
      <c r="BB27" s="74"/>
      <c r="BC27" s="75"/>
      <c r="BD27" s="75"/>
      <c r="BE27" s="75"/>
      <c r="BF27" s="76"/>
      <c r="BG27" s="61" t="n">
        <f aca="false">A27</f>
        <v>37188</v>
      </c>
      <c r="BI27" s="77"/>
      <c r="BJ27" s="78"/>
      <c r="BK27" s="77"/>
      <c r="BL27" s="78"/>
      <c r="BM27" s="77"/>
      <c r="BN27" s="79"/>
      <c r="BO27" s="77"/>
      <c r="BP27" s="78"/>
      <c r="BQ27" s="24"/>
    </row>
    <row r="28" customFormat="false" ht="12.75" hidden="false" customHeight="false" outlineLevel="0" collapsed="false">
      <c r="A28" s="54" t="n">
        <v>37189</v>
      </c>
      <c r="B28" s="55" t="n">
        <v>28.3</v>
      </c>
      <c r="C28" s="56" t="n">
        <v>23.75</v>
      </c>
      <c r="D28" s="55" t="n">
        <v>28.25</v>
      </c>
      <c r="E28" s="56" t="n">
        <v>24</v>
      </c>
      <c r="F28" s="82"/>
      <c r="G28" s="56" t="n">
        <v>27</v>
      </c>
      <c r="H28" s="71" t="n">
        <v>22</v>
      </c>
      <c r="I28" s="72" t="n">
        <v>27</v>
      </c>
      <c r="J28" s="72" t="n">
        <v>23</v>
      </c>
      <c r="K28" s="72" t="n">
        <v>27.5</v>
      </c>
      <c r="L28" s="72" t="n">
        <v>23.2</v>
      </c>
      <c r="M28" s="73" t="n">
        <f aca="false">+B28-D28</f>
        <v>0.0500000000000007</v>
      </c>
      <c r="N28" s="73" t="n">
        <f aca="false">+B28-K28</f>
        <v>0.800000000000001</v>
      </c>
      <c r="O28" s="73" t="n">
        <f aca="false">+G28-I28</f>
        <v>0</v>
      </c>
      <c r="P28" s="73" t="n">
        <f aca="false">+K28-I28</f>
        <v>0.5</v>
      </c>
      <c r="Q28" s="73" t="n">
        <f aca="false">+B28-G28</f>
        <v>1.3</v>
      </c>
      <c r="R28" s="61" t="n">
        <f aca="false">A28</f>
        <v>37189</v>
      </c>
      <c r="S28" s="74"/>
      <c r="T28" s="75"/>
      <c r="U28" s="75"/>
      <c r="V28" s="75"/>
      <c r="W28" s="76"/>
      <c r="X28" s="74" t="n">
        <v>33.5</v>
      </c>
      <c r="Y28" s="75" t="n">
        <v>34.25</v>
      </c>
      <c r="Z28" s="75" t="n">
        <v>31.75</v>
      </c>
      <c r="AA28" s="75" t="n">
        <v>33.75</v>
      </c>
      <c r="AB28" s="76" t="n">
        <v>35</v>
      </c>
      <c r="AC28" s="74" t="n">
        <v>41.25</v>
      </c>
      <c r="AD28" s="75" t="n">
        <v>41.5</v>
      </c>
      <c r="AE28" s="75" t="n">
        <v>35.75</v>
      </c>
      <c r="AF28" s="75" t="n">
        <v>38</v>
      </c>
      <c r="AG28" s="76" t="n">
        <v>42</v>
      </c>
      <c r="AH28" s="74"/>
      <c r="AI28" s="75"/>
      <c r="AJ28" s="75"/>
      <c r="AK28" s="75"/>
      <c r="AL28" s="76"/>
      <c r="AM28" s="74" t="n">
        <v>45.33</v>
      </c>
      <c r="AN28" s="75" t="n">
        <v>48.33</v>
      </c>
      <c r="AO28" s="75" t="n">
        <v>55.33</v>
      </c>
      <c r="AP28" s="75" t="n">
        <v>51.25</v>
      </c>
      <c r="AQ28" s="76" t="n">
        <v>51</v>
      </c>
      <c r="AR28" s="74" t="n">
        <v>29.5</v>
      </c>
      <c r="AS28" s="75" t="n">
        <v>32</v>
      </c>
      <c r="AT28" s="75" t="n">
        <v>44</v>
      </c>
      <c r="AU28" s="75" t="n">
        <v>41.25</v>
      </c>
      <c r="AV28" s="76" t="n">
        <v>39.5</v>
      </c>
      <c r="AW28" s="74" t="n">
        <v>43</v>
      </c>
      <c r="AX28" s="75" t="n">
        <v>46.5</v>
      </c>
      <c r="AY28" s="75" t="n">
        <v>50</v>
      </c>
      <c r="AZ28" s="75" t="n">
        <v>48.25</v>
      </c>
      <c r="BA28" s="76" t="n">
        <v>48.25</v>
      </c>
      <c r="BB28" s="74"/>
      <c r="BC28" s="75"/>
      <c r="BD28" s="75"/>
      <c r="BE28" s="75"/>
      <c r="BF28" s="76"/>
      <c r="BG28" s="61" t="n">
        <f aca="false">A28</f>
        <v>37189</v>
      </c>
      <c r="BI28" s="77"/>
      <c r="BJ28" s="78"/>
      <c r="BK28" s="77"/>
      <c r="BL28" s="78"/>
      <c r="BM28" s="77"/>
      <c r="BN28" s="79"/>
      <c r="BO28" s="77"/>
      <c r="BP28" s="78"/>
      <c r="BQ28" s="24"/>
    </row>
    <row r="29" customFormat="false" ht="12.75" hidden="false" customHeight="false" outlineLevel="0" collapsed="false">
      <c r="A29" s="54" t="n">
        <v>37190</v>
      </c>
      <c r="B29" s="55" t="n">
        <v>33</v>
      </c>
      <c r="C29" s="56" t="n">
        <v>26</v>
      </c>
      <c r="D29" s="55" t="n">
        <v>33</v>
      </c>
      <c r="E29" s="56" t="n">
        <v>26</v>
      </c>
      <c r="F29" s="82"/>
      <c r="G29" s="56" t="n">
        <v>33.9</v>
      </c>
      <c r="H29" s="71" t="n">
        <v>22.84</v>
      </c>
      <c r="I29" s="72" t="n">
        <v>34.31</v>
      </c>
      <c r="J29" s="72" t="n">
        <v>23.75</v>
      </c>
      <c r="K29" s="72" t="n">
        <v>33.67</v>
      </c>
      <c r="L29" s="72" t="n">
        <v>24.65</v>
      </c>
      <c r="M29" s="73" t="n">
        <f aca="false">+B29-D29</f>
        <v>0</v>
      </c>
      <c r="N29" s="73" t="n">
        <f aca="false">+B29-K29</f>
        <v>-0.670000000000002</v>
      </c>
      <c r="O29" s="73" t="n">
        <f aca="false">+G29-I29</f>
        <v>-0.410000000000004</v>
      </c>
      <c r="P29" s="73" t="n">
        <f aca="false">+K29-I29</f>
        <v>-0.640000000000001</v>
      </c>
      <c r="Q29" s="73" t="n">
        <f aca="false">+B29-G29</f>
        <v>-0.899999999999999</v>
      </c>
      <c r="R29" s="61" t="n">
        <f aca="false">A29</f>
        <v>37190</v>
      </c>
      <c r="S29" s="74"/>
      <c r="T29" s="75"/>
      <c r="U29" s="75"/>
      <c r="V29" s="75"/>
      <c r="W29" s="76"/>
      <c r="X29" s="74"/>
      <c r="Y29" s="75"/>
      <c r="Z29" s="75"/>
      <c r="AA29" s="75"/>
      <c r="AB29" s="76"/>
      <c r="AC29" s="74"/>
      <c r="AD29" s="75"/>
      <c r="AE29" s="75"/>
      <c r="AF29" s="75"/>
      <c r="AG29" s="76"/>
      <c r="AH29" s="74"/>
      <c r="AI29" s="75"/>
      <c r="AJ29" s="75"/>
      <c r="AK29" s="75"/>
      <c r="AL29" s="76"/>
      <c r="AM29" s="74"/>
      <c r="AN29" s="75"/>
      <c r="AO29" s="75"/>
      <c r="AP29" s="75"/>
      <c r="AQ29" s="76"/>
      <c r="AR29" s="74"/>
      <c r="AS29" s="75"/>
      <c r="AT29" s="75"/>
      <c r="AU29" s="75"/>
      <c r="AV29" s="76"/>
      <c r="AW29" s="74"/>
      <c r="AX29" s="75"/>
      <c r="AY29" s="75"/>
      <c r="AZ29" s="75"/>
      <c r="BA29" s="76"/>
      <c r="BB29" s="74"/>
      <c r="BC29" s="75"/>
      <c r="BD29" s="75"/>
      <c r="BE29" s="75"/>
      <c r="BF29" s="76"/>
      <c r="BG29" s="61" t="n">
        <f aca="false">A29</f>
        <v>37190</v>
      </c>
      <c r="BI29" s="77"/>
      <c r="BJ29" s="78"/>
      <c r="BK29" s="77"/>
      <c r="BL29" s="78"/>
      <c r="BM29" s="77"/>
      <c r="BN29" s="79"/>
      <c r="BO29" s="77"/>
      <c r="BP29" s="78"/>
      <c r="BQ29" s="24"/>
    </row>
    <row r="30" customFormat="false" ht="12.75" hidden="false" customHeight="false" outlineLevel="0" collapsed="false">
      <c r="A30" s="54" t="n">
        <v>37191</v>
      </c>
      <c r="B30" s="55" t="n">
        <v>33</v>
      </c>
      <c r="C30" s="56" t="n">
        <v>26</v>
      </c>
      <c r="D30" s="55" t="n">
        <v>33</v>
      </c>
      <c r="E30" s="56" t="n">
        <v>26</v>
      </c>
      <c r="F30" s="82"/>
      <c r="G30" s="56" t="n">
        <v>33.9</v>
      </c>
      <c r="H30" s="71" t="n">
        <v>22.84</v>
      </c>
      <c r="I30" s="72" t="n">
        <v>34.31</v>
      </c>
      <c r="J30" s="72" t="n">
        <v>23.75</v>
      </c>
      <c r="K30" s="72" t="n">
        <v>33.67</v>
      </c>
      <c r="L30" s="72" t="n">
        <v>24.65</v>
      </c>
      <c r="M30" s="73" t="n">
        <f aca="false">+B30-D30</f>
        <v>0</v>
      </c>
      <c r="N30" s="73" t="n">
        <f aca="false">+B30-K30</f>
        <v>-0.670000000000002</v>
      </c>
      <c r="O30" s="73" t="n">
        <f aca="false">+G30-I30</f>
        <v>-0.410000000000004</v>
      </c>
      <c r="P30" s="73" t="n">
        <f aca="false">+K30-I30</f>
        <v>-0.640000000000001</v>
      </c>
      <c r="Q30" s="73" t="n">
        <f aca="false">+B30-G30</f>
        <v>-0.899999999999999</v>
      </c>
      <c r="R30" s="61" t="n">
        <f aca="false">A30</f>
        <v>37191</v>
      </c>
      <c r="S30" s="74"/>
      <c r="T30" s="75"/>
      <c r="U30" s="75"/>
      <c r="V30" s="75"/>
      <c r="W30" s="76"/>
      <c r="X30" s="74"/>
      <c r="Y30" s="75"/>
      <c r="Z30" s="75"/>
      <c r="AA30" s="75"/>
      <c r="AB30" s="76"/>
      <c r="AC30" s="74"/>
      <c r="AD30" s="75"/>
      <c r="AE30" s="75"/>
      <c r="AF30" s="75"/>
      <c r="AG30" s="76"/>
      <c r="AH30" s="74"/>
      <c r="AI30" s="75"/>
      <c r="AJ30" s="75"/>
      <c r="AK30" s="75"/>
      <c r="AL30" s="76"/>
      <c r="AM30" s="74"/>
      <c r="AN30" s="75"/>
      <c r="AO30" s="75"/>
      <c r="AP30" s="75"/>
      <c r="AQ30" s="76"/>
      <c r="AR30" s="74"/>
      <c r="AS30" s="75"/>
      <c r="AT30" s="75"/>
      <c r="AU30" s="75"/>
      <c r="AV30" s="76"/>
      <c r="AW30" s="74"/>
      <c r="AX30" s="75"/>
      <c r="AY30" s="75"/>
      <c r="AZ30" s="75"/>
      <c r="BA30" s="76"/>
      <c r="BB30" s="74"/>
      <c r="BC30" s="75"/>
      <c r="BD30" s="75"/>
      <c r="BE30" s="75"/>
      <c r="BF30" s="76"/>
      <c r="BG30" s="61" t="n">
        <f aca="false">A30</f>
        <v>37191</v>
      </c>
      <c r="BI30" s="77"/>
      <c r="BJ30" s="78"/>
      <c r="BK30" s="77"/>
      <c r="BL30" s="78"/>
      <c r="BM30" s="77"/>
      <c r="BN30" s="79"/>
      <c r="BO30" s="77"/>
      <c r="BP30" s="78"/>
      <c r="BQ30" s="24"/>
    </row>
    <row r="31" customFormat="false" ht="12.75" hidden="false" customHeight="false" outlineLevel="0" collapsed="false">
      <c r="A31" s="54" t="n">
        <v>37192</v>
      </c>
      <c r="B31" s="55"/>
      <c r="C31" s="56" t="n">
        <v>28.8</v>
      </c>
      <c r="D31" s="55"/>
      <c r="E31" s="56" t="n">
        <v>28.8</v>
      </c>
      <c r="F31" s="82"/>
      <c r="G31" s="56"/>
      <c r="H31" s="71" t="n">
        <v>27</v>
      </c>
      <c r="I31" s="72"/>
      <c r="J31" s="72" t="n">
        <v>26.5</v>
      </c>
      <c r="K31" s="72"/>
      <c r="L31" s="72" t="n">
        <v>28</v>
      </c>
      <c r="M31" s="73"/>
      <c r="N31" s="73"/>
      <c r="O31" s="73"/>
      <c r="P31" s="73"/>
      <c r="Q31" s="73"/>
      <c r="R31" s="61" t="n">
        <f aca="false">A31</f>
        <v>37192</v>
      </c>
      <c r="S31" s="74"/>
      <c r="T31" s="75"/>
      <c r="U31" s="75"/>
      <c r="V31" s="75"/>
      <c r="W31" s="76"/>
      <c r="X31" s="74"/>
      <c r="Y31" s="75"/>
      <c r="Z31" s="83"/>
      <c r="AA31" s="75"/>
      <c r="AB31" s="76"/>
      <c r="AC31" s="74"/>
      <c r="AD31" s="75"/>
      <c r="AE31" s="83"/>
      <c r="AF31" s="75"/>
      <c r="AG31" s="76"/>
      <c r="AH31" s="74"/>
      <c r="AI31" s="75"/>
      <c r="AJ31" s="83"/>
      <c r="AK31" s="75"/>
      <c r="AL31" s="76"/>
      <c r="AM31" s="74"/>
      <c r="AN31" s="75"/>
      <c r="AO31" s="75"/>
      <c r="AP31" s="75"/>
      <c r="AQ31" s="76"/>
      <c r="AR31" s="74"/>
      <c r="AS31" s="75"/>
      <c r="AT31" s="75"/>
      <c r="AU31" s="75"/>
      <c r="AV31" s="76"/>
      <c r="AW31" s="74"/>
      <c r="AX31" s="75"/>
      <c r="AY31" s="75"/>
      <c r="AZ31" s="75"/>
      <c r="BA31" s="76"/>
      <c r="BB31" s="74"/>
      <c r="BC31" s="75"/>
      <c r="BD31" s="75"/>
      <c r="BE31" s="75"/>
      <c r="BF31" s="76"/>
      <c r="BG31" s="61" t="n">
        <f aca="false">A31</f>
        <v>37192</v>
      </c>
      <c r="BJ31" s="78"/>
      <c r="BL31" s="78"/>
      <c r="BN31" s="79"/>
      <c r="BP31" s="79"/>
      <c r="BQ31" s="24"/>
    </row>
    <row r="32" customFormat="false" ht="12.75" hidden="false" customHeight="false" outlineLevel="0" collapsed="false">
      <c r="A32" s="54" t="n">
        <v>37193</v>
      </c>
      <c r="B32" s="55" t="n">
        <v>32.65</v>
      </c>
      <c r="C32" s="56" t="n">
        <v>28.8</v>
      </c>
      <c r="D32" s="55" t="n">
        <v>33.45</v>
      </c>
      <c r="E32" s="56" t="n">
        <v>28.8</v>
      </c>
      <c r="F32" s="82"/>
      <c r="G32" s="56" t="n">
        <v>34</v>
      </c>
      <c r="H32" s="71" t="n">
        <v>27</v>
      </c>
      <c r="I32" s="72" t="n">
        <v>34</v>
      </c>
      <c r="J32" s="72" t="n">
        <v>26.5</v>
      </c>
      <c r="K32" s="72" t="n">
        <v>33</v>
      </c>
      <c r="L32" s="72" t="n">
        <v>28</v>
      </c>
      <c r="M32" s="73" t="n">
        <f aca="false">+B32-D32</f>
        <v>-0.800000000000004</v>
      </c>
      <c r="N32" s="73" t="n">
        <f aca="false">+B32-K32</f>
        <v>-0.350000000000001</v>
      </c>
      <c r="O32" s="73" t="n">
        <f aca="false">+G32-I32</f>
        <v>0</v>
      </c>
      <c r="P32" s="73" t="n">
        <f aca="false">+K32-I32</f>
        <v>-1</v>
      </c>
      <c r="Q32" s="73" t="n">
        <f aca="false">+B32-G32</f>
        <v>-1.35</v>
      </c>
      <c r="R32" s="61" t="n">
        <f aca="false">A32</f>
        <v>37193</v>
      </c>
      <c r="S32" s="74"/>
      <c r="T32" s="75"/>
      <c r="U32" s="75"/>
      <c r="V32" s="75"/>
      <c r="W32" s="76"/>
      <c r="X32" s="74" t="n">
        <v>39</v>
      </c>
      <c r="Y32" s="75" t="n">
        <v>39.25</v>
      </c>
      <c r="Z32" s="75" t="n">
        <v>36.25</v>
      </c>
      <c r="AA32" s="75" t="n">
        <v>37.25</v>
      </c>
      <c r="AB32" s="76" t="n">
        <v>39</v>
      </c>
      <c r="AC32" s="74" t="n">
        <v>46</v>
      </c>
      <c r="AD32" s="75" t="n">
        <v>46.25</v>
      </c>
      <c r="AE32" s="75" t="n">
        <v>38.75</v>
      </c>
      <c r="AF32" s="75" t="n">
        <v>40.5</v>
      </c>
      <c r="AG32" s="76" t="n">
        <v>46</v>
      </c>
      <c r="AH32" s="74"/>
      <c r="AI32" s="75"/>
      <c r="AJ32" s="75"/>
      <c r="AK32" s="75"/>
      <c r="AL32" s="76"/>
      <c r="AM32" s="74" t="n">
        <v>47.33</v>
      </c>
      <c r="AN32" s="75" t="n">
        <v>50.33</v>
      </c>
      <c r="AO32" s="75" t="n">
        <v>58.83</v>
      </c>
      <c r="AP32" s="75" t="n">
        <v>55</v>
      </c>
      <c r="AQ32" s="76" t="n">
        <v>55</v>
      </c>
      <c r="AR32" s="74" t="n">
        <v>30</v>
      </c>
      <c r="AS32" s="75" t="n">
        <v>32.5</v>
      </c>
      <c r="AT32" s="75" t="n">
        <v>46</v>
      </c>
      <c r="AU32" s="75" t="n">
        <v>44.5</v>
      </c>
      <c r="AV32" s="76" t="n">
        <v>41.75</v>
      </c>
      <c r="AW32" s="74" t="n">
        <v>44</v>
      </c>
      <c r="AX32" s="75" t="n">
        <v>47.5</v>
      </c>
      <c r="AY32" s="75" t="n">
        <v>54</v>
      </c>
      <c r="AZ32" s="75" t="n">
        <v>52</v>
      </c>
      <c r="BA32" s="76" t="n">
        <v>52.25</v>
      </c>
      <c r="BB32" s="74"/>
      <c r="BC32" s="75"/>
      <c r="BD32" s="75"/>
      <c r="BE32" s="75"/>
      <c r="BF32" s="76"/>
      <c r="BG32" s="61" t="n">
        <f aca="false">A32</f>
        <v>37193</v>
      </c>
      <c r="BH32" s="65"/>
      <c r="BI32" s="66"/>
      <c r="BJ32" s="67"/>
      <c r="BK32" s="66"/>
      <c r="BL32" s="67"/>
      <c r="BM32" s="66"/>
      <c r="BN32" s="68"/>
      <c r="BO32" s="66"/>
      <c r="BP32" s="67"/>
      <c r="BQ32" s="69"/>
      <c r="BR32" s="65"/>
    </row>
    <row r="33" customFormat="false" ht="12.75" hidden="false" customHeight="false" outlineLevel="0" collapsed="false">
      <c r="A33" s="54" t="n">
        <v>37194</v>
      </c>
      <c r="B33" s="55" t="n">
        <v>38.6</v>
      </c>
      <c r="C33" s="56" t="n">
        <v>29.25</v>
      </c>
      <c r="D33" s="55" t="n">
        <v>38.9</v>
      </c>
      <c r="E33" s="56" t="n">
        <v>30</v>
      </c>
      <c r="F33" s="82"/>
      <c r="G33" s="56" t="n">
        <v>39.5</v>
      </c>
      <c r="H33" s="71" t="n">
        <v>27</v>
      </c>
      <c r="I33" s="72" t="n">
        <v>38</v>
      </c>
      <c r="J33" s="72" t="n">
        <v>27</v>
      </c>
      <c r="K33" s="72" t="n">
        <v>38</v>
      </c>
      <c r="L33" s="72" t="n">
        <v>28</v>
      </c>
      <c r="M33" s="73" t="n">
        <f aca="false">+B33-D33</f>
        <v>-0.299999999999997</v>
      </c>
      <c r="N33" s="73" t="n">
        <f aca="false">+B33-K33</f>
        <v>0.600000000000001</v>
      </c>
      <c r="O33" s="73" t="n">
        <f aca="false">+G33-I33</f>
        <v>1.5</v>
      </c>
      <c r="P33" s="73" t="n">
        <f aca="false">+K33-I33</f>
        <v>0</v>
      </c>
      <c r="Q33" s="73" t="n">
        <f aca="false">+B33-G33</f>
        <v>-0.899999999999999</v>
      </c>
      <c r="R33" s="61" t="n">
        <f aca="false">A33</f>
        <v>37194</v>
      </c>
      <c r="S33" s="74"/>
      <c r="T33" s="75"/>
      <c r="U33" s="75"/>
      <c r="V33" s="75"/>
      <c r="W33" s="76"/>
      <c r="X33" s="74"/>
      <c r="Y33" s="75"/>
      <c r="Z33" s="75"/>
      <c r="AA33" s="75"/>
      <c r="AB33" s="76"/>
      <c r="AC33" s="74"/>
      <c r="AD33" s="75"/>
      <c r="AE33" s="75"/>
      <c r="AF33" s="75"/>
      <c r="AG33" s="76"/>
      <c r="AH33" s="74"/>
      <c r="AI33" s="75"/>
      <c r="AJ33" s="75"/>
      <c r="AK33" s="75"/>
      <c r="AL33" s="76"/>
      <c r="AM33" s="74"/>
      <c r="AN33" s="75"/>
      <c r="AO33" s="75"/>
      <c r="AP33" s="75"/>
      <c r="AQ33" s="76"/>
      <c r="AR33" s="74"/>
      <c r="AS33" s="75"/>
      <c r="AT33" s="75"/>
      <c r="AU33" s="75"/>
      <c r="AV33" s="76"/>
      <c r="AW33" s="74"/>
      <c r="AX33" s="75"/>
      <c r="AY33" s="75"/>
      <c r="AZ33" s="75"/>
      <c r="BA33" s="76"/>
      <c r="BB33" s="74"/>
      <c r="BC33" s="75"/>
      <c r="BD33" s="75"/>
      <c r="BE33" s="75"/>
      <c r="BF33" s="76"/>
      <c r="BG33" s="61" t="n">
        <f aca="false">A33</f>
        <v>37194</v>
      </c>
      <c r="BJ33" s="78"/>
      <c r="BL33" s="78"/>
      <c r="BN33" s="79"/>
      <c r="BP33" s="79"/>
    </row>
    <row r="34" customFormat="false" ht="12.75" hidden="false" customHeight="false" outlineLevel="0" collapsed="false">
      <c r="A34" s="54" t="n">
        <v>37195</v>
      </c>
      <c r="B34" s="84" t="n">
        <v>38.75</v>
      </c>
      <c r="C34" s="85" t="n">
        <v>30.31</v>
      </c>
      <c r="D34" s="84" t="n">
        <v>39</v>
      </c>
      <c r="E34" s="85" t="n">
        <v>31</v>
      </c>
      <c r="F34" s="86"/>
      <c r="G34" s="85" t="n">
        <v>37.75</v>
      </c>
      <c r="H34" s="87" t="n">
        <v>26.16</v>
      </c>
      <c r="I34" s="88" t="n">
        <v>37.41</v>
      </c>
      <c r="J34" s="88" t="n">
        <v>26.33</v>
      </c>
      <c r="K34" s="89" t="n">
        <v>37.55</v>
      </c>
      <c r="L34" s="89" t="n">
        <v>28.9</v>
      </c>
      <c r="M34" s="155" t="n">
        <f aca="false">+B34-D34</f>
        <v>-0.25</v>
      </c>
      <c r="N34" s="155" t="n">
        <f aca="false">+B34-K34</f>
        <v>1.2</v>
      </c>
      <c r="O34" s="155" t="n">
        <f aca="false">+G34-I34</f>
        <v>0.340000000000003</v>
      </c>
      <c r="P34" s="155" t="n">
        <f aca="false">+K34-I34</f>
        <v>0.140000000000001</v>
      </c>
      <c r="Q34" s="156" t="n">
        <f aca="false">+B34-G34</f>
        <v>1</v>
      </c>
      <c r="R34" s="61" t="n">
        <f aca="false">A34</f>
        <v>37195</v>
      </c>
      <c r="S34" s="90"/>
      <c r="T34" s="91"/>
      <c r="U34" s="91"/>
      <c r="V34" s="91"/>
      <c r="W34" s="92"/>
      <c r="X34" s="90"/>
      <c r="Y34" s="91"/>
      <c r="Z34" s="91"/>
      <c r="AA34" s="91"/>
      <c r="AB34" s="92"/>
      <c r="AC34" s="90"/>
      <c r="AD34" s="91"/>
      <c r="AE34" s="91"/>
      <c r="AF34" s="91"/>
      <c r="AG34" s="92"/>
      <c r="AH34" s="90"/>
      <c r="AI34" s="91"/>
      <c r="AJ34" s="91"/>
      <c r="AK34" s="91"/>
      <c r="AL34" s="92"/>
      <c r="AM34" s="90"/>
      <c r="AN34" s="91"/>
      <c r="AO34" s="91"/>
      <c r="AP34" s="91"/>
      <c r="AQ34" s="92"/>
      <c r="AR34" s="90"/>
      <c r="AS34" s="91"/>
      <c r="AT34" s="91"/>
      <c r="AU34" s="91"/>
      <c r="AV34" s="92"/>
      <c r="AW34" s="90"/>
      <c r="AX34" s="91"/>
      <c r="AY34" s="91"/>
      <c r="AZ34" s="91"/>
      <c r="BA34" s="92"/>
      <c r="BB34" s="90"/>
      <c r="BC34" s="91"/>
      <c r="BD34" s="91"/>
      <c r="BE34" s="91"/>
      <c r="BF34" s="92"/>
      <c r="BG34" s="61" t="n">
        <f aca="false">A34</f>
        <v>37195</v>
      </c>
      <c r="BJ34" s="78"/>
      <c r="BL34" s="78"/>
      <c r="BN34" s="79"/>
      <c r="BP34" s="79"/>
    </row>
    <row r="35" customFormat="false" ht="12.75" hidden="false" customHeight="false" outlineLevel="0" collapsed="false">
      <c r="A35" s="93"/>
      <c r="B35" s="94" t="s">
        <v>126</v>
      </c>
      <c r="C35" s="94"/>
      <c r="D35" s="94" t="s">
        <v>54</v>
      </c>
      <c r="E35" s="94"/>
      <c r="F35" s="94"/>
      <c r="G35" s="94" t="s">
        <v>57</v>
      </c>
      <c r="H35" s="94"/>
      <c r="I35" s="94" t="s">
        <v>75</v>
      </c>
      <c r="J35" s="94"/>
      <c r="K35" s="94" t="s">
        <v>76</v>
      </c>
      <c r="L35" s="94"/>
      <c r="M35" s="94" t="s">
        <v>113</v>
      </c>
      <c r="N35" s="94" t="s">
        <v>114</v>
      </c>
      <c r="O35" s="94" t="s">
        <v>115</v>
      </c>
      <c r="P35" s="0" t="s">
        <v>116</v>
      </c>
      <c r="Q35" s="0" t="s">
        <v>117</v>
      </c>
      <c r="W35" s="95"/>
      <c r="AV35" s="77"/>
      <c r="AW35" s="96"/>
      <c r="BA35" s="81"/>
      <c r="BB35" s="81"/>
      <c r="BC35" s="95"/>
      <c r="BD35" s="95"/>
      <c r="BE35" s="95"/>
      <c r="BF35" s="95"/>
      <c r="BI35" s="81"/>
      <c r="BJ35" s="81"/>
      <c r="BK35" s="81"/>
    </row>
    <row r="36" customFormat="false" ht="12.75" hidden="false" customHeight="false" outlineLevel="0" collapsed="false">
      <c r="A36" s="93" t="s">
        <v>127</v>
      </c>
      <c r="B36" s="70" t="n">
        <f aca="false">AVERAGE(B4:B34)</f>
        <v>26.087037037037</v>
      </c>
      <c r="C36" s="70" t="n">
        <f aca="false">AVERAGE(C4:C34)</f>
        <v>21.7229032258065</v>
      </c>
      <c r="D36" s="70" t="n">
        <f aca="false">AVERAGE(D4:D34)</f>
        <v>27.2555555555556</v>
      </c>
      <c r="E36" s="70" t="n">
        <f aca="false">AVERAGE(E4:E34)</f>
        <v>22.0693548387097</v>
      </c>
      <c r="F36" s="70"/>
      <c r="G36" s="70" t="n">
        <f aca="false">AVERAGE(G4:G34)</f>
        <v>27.7688888888889</v>
      </c>
      <c r="H36" s="70" t="n">
        <f aca="false">AVERAGE(H4:H34)</f>
        <v>19.1864516129032</v>
      </c>
      <c r="I36" s="70" t="n">
        <f aca="false">AVERAGE(I4:I34)</f>
        <v>27.7718518518519</v>
      </c>
      <c r="J36" s="70" t="n">
        <f aca="false">AVERAGE(J4:J34)</f>
        <v>20.5164516129032</v>
      </c>
      <c r="K36" s="70" t="n">
        <f aca="false">AVERAGE(K4:K34)</f>
        <v>27.54</v>
      </c>
      <c r="L36" s="70" t="n">
        <f aca="false">AVERAGE(L4:L34)</f>
        <v>22.0322580645161</v>
      </c>
      <c r="M36" s="70" t="n">
        <f aca="false">AVERAGE(M4:M33)</f>
        <v>-1.20384615384615</v>
      </c>
      <c r="N36" s="70" t="n">
        <f aca="false">AVERAGE(N4:N33)</f>
        <v>-1.555</v>
      </c>
      <c r="O36" s="70" t="n">
        <f aca="false">AVERAGE(O4:O33)</f>
        <v>-0.0161538461538465</v>
      </c>
      <c r="P36" s="70" t="n">
        <f aca="false">AVERAGE(P4:P33)</f>
        <v>-0.246153846153846</v>
      </c>
      <c r="Q36" s="70" t="n">
        <f aca="false">AVERAGE(Q4:Q33)</f>
        <v>-1.785</v>
      </c>
      <c r="R36" s="93" t="s">
        <v>127</v>
      </c>
      <c r="S36" s="70" t="n">
        <f aca="false">AVERAGE(S4:S34)</f>
        <v>23.9722222222222</v>
      </c>
      <c r="T36" s="70" t="n">
        <f aca="false">AVERAGE(T4:T34)</f>
        <v>25.6388888888889</v>
      </c>
      <c r="U36" s="70" t="n">
        <f aca="false">AVERAGE(U4:U34)</f>
        <v>25.1625</v>
      </c>
      <c r="V36" s="70" t="n">
        <f aca="false">AVERAGE(V4:V34)</f>
        <v>25.4875</v>
      </c>
      <c r="W36" s="70" t="n">
        <f aca="false">AVERAGE(W4:W34)</f>
        <v>25.56875</v>
      </c>
      <c r="X36" s="70" t="n">
        <f aca="false">AVERAGE(X4:X34)</f>
        <v>28.9166666666667</v>
      </c>
      <c r="Y36" s="70" t="n">
        <f aca="false">AVERAGE(Y4:Y34)</f>
        <v>29.6666666666667</v>
      </c>
      <c r="Z36" s="70" t="n">
        <f aca="false">AVERAGE(Z4:Z34)</f>
        <v>27.3541666666667</v>
      </c>
      <c r="AA36" s="70" t="n">
        <f aca="false">AVERAGE(AA4:AA34)</f>
        <v>28.5041666666667</v>
      </c>
      <c r="AB36" s="70" t="n">
        <f aca="false">AVERAGE(AB4:AB34)</f>
        <v>29.5791666666667</v>
      </c>
      <c r="AC36" s="70" t="n">
        <f aca="false">AVERAGE(AC4:AC34)</f>
        <v>36.4958333333333</v>
      </c>
      <c r="AD36" s="70" t="n">
        <f aca="false">AVERAGE(AD4:AD34)</f>
        <v>36.6625</v>
      </c>
      <c r="AE36" s="70" t="n">
        <f aca="false">AVERAGE(AE4:AE34)</f>
        <v>31.6041666666667</v>
      </c>
      <c r="AF36" s="70" t="n">
        <f aca="false">AVERAGE(AF4:AF34)</f>
        <v>32.9875</v>
      </c>
      <c r="AG36" s="70" t="n">
        <f aca="false">AVERAGE(AG4:AG34)</f>
        <v>36.1625</v>
      </c>
      <c r="AH36" s="70" t="e">
        <f aca="false">AVERAGE(AH4:AH34)</f>
        <v>#DIV/0!</v>
      </c>
      <c r="AI36" s="70" t="e">
        <f aca="false">AVERAGE(AI4:AI34)</f>
        <v>#DIV/0!</v>
      </c>
      <c r="AJ36" s="70" t="e">
        <f aca="false">AVERAGE(AJ4:AJ34)</f>
        <v>#DIV/0!</v>
      </c>
      <c r="AK36" s="70" t="e">
        <f aca="false">AVERAGE(AK4:AK34)</f>
        <v>#DIV/0!</v>
      </c>
      <c r="AL36" s="70" t="e">
        <f aca="false">AVERAGE(AL4:AL34)</f>
        <v>#DIV/0!</v>
      </c>
      <c r="AM36" s="70" t="n">
        <f aca="false">AVERAGE(AM4:AM34)</f>
        <v>44.1725</v>
      </c>
      <c r="AN36" s="70" t="n">
        <f aca="false">AVERAGE(AN4:AN34)</f>
        <v>47.1166666666667</v>
      </c>
      <c r="AO36" s="70" t="n">
        <f aca="false">AVERAGE(AO4:AO34)</f>
        <v>52.145</v>
      </c>
      <c r="AP36" s="70" t="n">
        <f aca="false">AVERAGE(AP4:AP34)</f>
        <v>48.0283333333333</v>
      </c>
      <c r="AQ36" s="70" t="n">
        <f aca="false">AVERAGE(AQ4:AQ34)</f>
        <v>48</v>
      </c>
      <c r="AR36" s="70" t="n">
        <f aca="false">AVERAGE(AR4:AR34)</f>
        <v>28.5416666666667</v>
      </c>
      <c r="AS36" s="70" t="n">
        <f aca="false">AVERAGE(AS4:AS34)</f>
        <v>31.0416666666667</v>
      </c>
      <c r="AT36" s="70" t="n">
        <f aca="false">AVERAGE(AT4:AT34)</f>
        <v>42.125</v>
      </c>
      <c r="AU36" s="70" t="n">
        <f aca="false">AVERAGE(AU4:AU34)</f>
        <v>38.875</v>
      </c>
      <c r="AV36" s="70" t="n">
        <f aca="false">AVERAGE(AV4:AV34)</f>
        <v>37.4791666666667</v>
      </c>
      <c r="AW36" s="70" t="n">
        <f aca="false">AVERAGE(AW4:AW34)</f>
        <v>41.625</v>
      </c>
      <c r="AX36" s="70" t="n">
        <f aca="false">AVERAGE(AX4:AX34)</f>
        <v>45.0416666666667</v>
      </c>
      <c r="AY36" s="70" t="n">
        <f aca="false">AVERAGE(AY4:AY34)</f>
        <v>47.9583333333333</v>
      </c>
      <c r="AZ36" s="70" t="n">
        <f aca="false">AVERAGE(AZ4:AZ34)</f>
        <v>43.375</v>
      </c>
      <c r="BA36" s="70" t="n">
        <f aca="false">AVERAGE(BA4:BA34)</f>
        <v>45.0625</v>
      </c>
      <c r="BB36" s="70" t="e">
        <f aca="false">AVERAGE(BB4:BB34)</f>
        <v>#DIV/0!</v>
      </c>
      <c r="BC36" s="70" t="e">
        <f aca="false">AVERAGE(BC4:BC34)</f>
        <v>#DIV/0!</v>
      </c>
      <c r="BD36" s="70" t="e">
        <f aca="false">AVERAGE(BD4:BD34)</f>
        <v>#DIV/0!</v>
      </c>
      <c r="BE36" s="70" t="e">
        <f aca="false">AVERAGE(BE4:BE34)</f>
        <v>#DIV/0!</v>
      </c>
      <c r="BF36" s="70" t="e">
        <f aca="false">AVERAGE(BF4:BF34)</f>
        <v>#DIV/0!</v>
      </c>
      <c r="BM36" s="15"/>
    </row>
    <row r="37" customFormat="false" ht="12.75" hidden="false" customHeight="false" outlineLevel="0" collapsed="false">
      <c r="A37" s="93" t="s">
        <v>128</v>
      </c>
      <c r="B37" s="70" t="n">
        <f aca="false">MIN(B4:B33)</f>
        <v>21.1</v>
      </c>
      <c r="C37" s="70" t="n">
        <f aca="false">MIN(C4:C33)</f>
        <v>16.8</v>
      </c>
      <c r="D37" s="70" t="n">
        <f aca="false">MIN(D4:D33)</f>
        <v>22</v>
      </c>
      <c r="E37" s="70" t="n">
        <f aca="false">MIN(E4:E33)</f>
        <v>16.9</v>
      </c>
      <c r="F37" s="70"/>
      <c r="G37" s="70" t="n">
        <f aca="false">MIN(G4:G33)</f>
        <v>22.5</v>
      </c>
      <c r="H37" s="70" t="n">
        <f aca="false">MIN(H4:H33)</f>
        <v>13.25</v>
      </c>
      <c r="I37" s="70" t="n">
        <f aca="false">MIN(I4:I33)</f>
        <v>23</v>
      </c>
      <c r="J37" s="70" t="n">
        <f aca="false">MIN(J4:J33)</f>
        <v>14.6</v>
      </c>
      <c r="K37" s="70" t="n">
        <f aca="false">MIN(K4:K33)</f>
        <v>22</v>
      </c>
      <c r="L37" s="70" t="n">
        <f aca="false">MIN(L4:L33)</f>
        <v>16.5</v>
      </c>
      <c r="M37" s="70" t="n">
        <f aca="false">MIN(M4:M33)</f>
        <v>-4</v>
      </c>
      <c r="N37" s="70" t="n">
        <f aca="false">MIN(N4:N33)</f>
        <v>-4.75</v>
      </c>
      <c r="O37" s="70" t="n">
        <f aca="false">MIN(O4:O33)</f>
        <v>-1.1</v>
      </c>
      <c r="P37" s="70" t="n">
        <f aca="false">MIN(P4:P33)</f>
        <v>-2.8</v>
      </c>
      <c r="Q37" s="70" t="n">
        <f aca="false">MIN(Q4:Q33)</f>
        <v>-7</v>
      </c>
      <c r="R37" s="93" t="s">
        <v>128</v>
      </c>
      <c r="S37" s="70" t="n">
        <f aca="false">MIN(S4:S34)</f>
        <v>22.5</v>
      </c>
      <c r="T37" s="70" t="n">
        <f aca="false">MIN(T4:T34)</f>
        <v>23.75</v>
      </c>
      <c r="U37" s="70" t="n">
        <f aca="false">MIN(U4:U34)</f>
        <v>23.5</v>
      </c>
      <c r="V37" s="70" t="n">
        <f aca="false">MIN(V4:V34)</f>
        <v>23.9</v>
      </c>
      <c r="W37" s="70" t="n">
        <f aca="false">MIN(W4:W34)</f>
        <v>23.9</v>
      </c>
      <c r="X37" s="70" t="n">
        <f aca="false">MIN(X4:X34)</f>
        <v>25.75</v>
      </c>
      <c r="Y37" s="70" t="n">
        <f aca="false">MIN(Y4:Y34)</f>
        <v>26.75</v>
      </c>
      <c r="Z37" s="70" t="n">
        <f aca="false">MIN(Z4:Z34)</f>
        <v>24.5</v>
      </c>
      <c r="AA37" s="70" t="n">
        <f aca="false">MIN(AA4:AA34)</f>
        <v>24.9</v>
      </c>
      <c r="AB37" s="70" t="n">
        <f aca="false">MIN(AB4:AB34)</f>
        <v>26.4</v>
      </c>
      <c r="AC37" s="70" t="n">
        <f aca="false">MIN(AC4:AC34)</f>
        <v>33</v>
      </c>
      <c r="AD37" s="70" t="n">
        <f aca="false">MIN(AD4:AD34)</f>
        <v>33.75</v>
      </c>
      <c r="AE37" s="70" t="n">
        <f aca="false">MIN(AE4:AE34)</f>
        <v>29</v>
      </c>
      <c r="AF37" s="70" t="n">
        <f aca="false">MIN(AF4:AF34)</f>
        <v>29</v>
      </c>
      <c r="AG37" s="70" t="n">
        <f aca="false">MIN(AG4:AG34)</f>
        <v>32.5</v>
      </c>
      <c r="AH37" s="70" t="n">
        <f aca="false">MIN(AH4:AH34)</f>
        <v>0</v>
      </c>
      <c r="AI37" s="70" t="n">
        <f aca="false">MIN(AI4:AI34)</f>
        <v>0</v>
      </c>
      <c r="AJ37" s="70" t="n">
        <f aca="false">MIN(AJ4:AJ34)</f>
        <v>0</v>
      </c>
      <c r="AK37" s="70" t="n">
        <f aca="false">MIN(AK4:AK34)</f>
        <v>0</v>
      </c>
      <c r="AL37" s="70" t="n">
        <f aca="false">MIN(AL4:AL34)</f>
        <v>0</v>
      </c>
      <c r="AM37" s="70" t="n">
        <f aca="false">MIN(AM4:AM34)</f>
        <v>43</v>
      </c>
      <c r="AN37" s="70" t="n">
        <f aca="false">MIN(AN4:AN34)</f>
        <v>46</v>
      </c>
      <c r="AO37" s="70" t="n">
        <f aca="false">MIN(AO4:AO34)</f>
        <v>49.5</v>
      </c>
      <c r="AP37" s="70" t="n">
        <f aca="false">MIN(AP4:AP34)</f>
        <v>45.25</v>
      </c>
      <c r="AQ37" s="70" t="n">
        <f aca="false">MIN(AQ4:AQ34)</f>
        <v>45</v>
      </c>
      <c r="AR37" s="70" t="n">
        <f aca="false">MIN(AR4:AR34)</f>
        <v>28</v>
      </c>
      <c r="AS37" s="70" t="n">
        <f aca="false">MIN(AS4:AS34)</f>
        <v>30.5</v>
      </c>
      <c r="AT37" s="70" t="n">
        <f aca="false">MIN(AT4:AT34)</f>
        <v>40</v>
      </c>
      <c r="AU37" s="70" t="n">
        <f aca="false">MIN(AU4:AU34)</f>
        <v>37.25</v>
      </c>
      <c r="AV37" s="70" t="n">
        <f aca="false">MIN(AV4:AV34)</f>
        <v>35.75</v>
      </c>
      <c r="AW37" s="70" t="n">
        <f aca="false">MIN(AW4:AW34)</f>
        <v>40</v>
      </c>
      <c r="AX37" s="70" t="n">
        <f aca="false">MIN(AX4:AX34)</f>
        <v>43.5</v>
      </c>
      <c r="AY37" s="70" t="n">
        <f aca="false">MIN(AY4:AY34)</f>
        <v>45.5</v>
      </c>
      <c r="AZ37" s="70" t="n">
        <f aca="false">MIN(AZ4:AZ34)</f>
        <v>38.25</v>
      </c>
      <c r="BA37" s="70" t="n">
        <f aca="false">MIN(BA4:BA34)</f>
        <v>42</v>
      </c>
      <c r="BB37" s="70" t="n">
        <f aca="false">MIN(BB4:BB34)</f>
        <v>0</v>
      </c>
      <c r="BC37" s="70" t="n">
        <f aca="false">MIN(BC4:BC34)</f>
        <v>0</v>
      </c>
      <c r="BD37" s="70" t="n">
        <f aca="false">MIN(BD4:BD34)</f>
        <v>0</v>
      </c>
      <c r="BE37" s="70" t="n">
        <f aca="false">MIN(BE4:BE34)</f>
        <v>0</v>
      </c>
      <c r="BF37" s="70" t="n">
        <f aca="false">MIN(BF4:BF34)</f>
        <v>0</v>
      </c>
      <c r="BY37" s="0" t="s">
        <v>129</v>
      </c>
      <c r="BZ37" s="0" t="s">
        <v>130</v>
      </c>
    </row>
    <row r="38" customFormat="false" ht="12.75" hidden="false" customHeight="false" outlineLevel="0" collapsed="false">
      <c r="A38" s="93" t="s">
        <v>131</v>
      </c>
      <c r="B38" s="70" t="n">
        <f aca="false">MAX(B4:B33)</f>
        <v>38.6</v>
      </c>
      <c r="C38" s="70" t="n">
        <f aca="false">MAX(C4:C33)</f>
        <v>29.25</v>
      </c>
      <c r="D38" s="70" t="n">
        <f aca="false">MAX(D4:D33)</f>
        <v>38.9</v>
      </c>
      <c r="E38" s="70" t="n">
        <f aca="false">MAX(E4:E33)</f>
        <v>30</v>
      </c>
      <c r="F38" s="70"/>
      <c r="G38" s="70" t="n">
        <f aca="false">MAX(G4:G33)</f>
        <v>39.5</v>
      </c>
      <c r="H38" s="70" t="n">
        <f aca="false">MAX(H4:H33)</f>
        <v>27</v>
      </c>
      <c r="I38" s="70" t="n">
        <f aca="false">MAX(I4:I33)</f>
        <v>38</v>
      </c>
      <c r="J38" s="70" t="n">
        <f aca="false">MAX(J4:J33)</f>
        <v>27</v>
      </c>
      <c r="K38" s="70" t="n">
        <f aca="false">MAX(K4:K33)</f>
        <v>38</v>
      </c>
      <c r="L38" s="70" t="n">
        <f aca="false">MAX(L4:L33)</f>
        <v>28</v>
      </c>
      <c r="M38" s="70" t="n">
        <f aca="false">MAX(M4:M33)</f>
        <v>0.300000000000001</v>
      </c>
      <c r="N38" s="70" t="n">
        <f aca="false">MAX(N4:N33)</f>
        <v>0.800000000000001</v>
      </c>
      <c r="O38" s="70" t="n">
        <f aca="false">MAX(O4:O33)</f>
        <v>2.6</v>
      </c>
      <c r="P38" s="70" t="n">
        <f aca="false">MAX(P4:P33)</f>
        <v>0.600000000000001</v>
      </c>
      <c r="Q38" s="70" t="n">
        <f aca="false">MAX(Q4:Q33)</f>
        <v>1.3</v>
      </c>
      <c r="R38" s="93" t="s">
        <v>131</v>
      </c>
      <c r="S38" s="70" t="n">
        <f aca="false">MAX(S4:S34)</f>
        <v>28.25</v>
      </c>
      <c r="T38" s="70" t="n">
        <f aca="false">MAX(T4:T34)</f>
        <v>29</v>
      </c>
      <c r="U38" s="70" t="n">
        <f aca="false">MAX(U4:U34)</f>
        <v>28</v>
      </c>
      <c r="V38" s="70" t="n">
        <f aca="false">MAX(V4:V34)</f>
        <v>28.25</v>
      </c>
      <c r="W38" s="70" t="n">
        <f aca="false">MAX(W4:W34)</f>
        <v>28</v>
      </c>
      <c r="X38" s="70" t="n">
        <f aca="false">MAX(X4:X34)</f>
        <v>39</v>
      </c>
      <c r="Y38" s="70" t="n">
        <f aca="false">MAX(Y4:Y34)</f>
        <v>39.25</v>
      </c>
      <c r="Z38" s="70" t="n">
        <f aca="false">MAX(Z4:Z34)</f>
        <v>36.25</v>
      </c>
      <c r="AA38" s="70" t="n">
        <f aca="false">MAX(AA4:AA34)</f>
        <v>37.25</v>
      </c>
      <c r="AB38" s="70" t="n">
        <f aca="false">MAX(AB4:AB34)</f>
        <v>39</v>
      </c>
      <c r="AC38" s="70" t="n">
        <f aca="false">MAX(AC4:AC34)</f>
        <v>46</v>
      </c>
      <c r="AD38" s="70" t="n">
        <f aca="false">MAX(AD4:AD34)</f>
        <v>46.25</v>
      </c>
      <c r="AE38" s="70" t="n">
        <f aca="false">MAX(AE4:AE34)</f>
        <v>38.75</v>
      </c>
      <c r="AF38" s="70" t="n">
        <f aca="false">MAX(AF4:AF34)</f>
        <v>40.5</v>
      </c>
      <c r="AG38" s="70" t="n">
        <f aca="false">MAX(AG4:AG34)</f>
        <v>46</v>
      </c>
      <c r="AH38" s="70" t="n">
        <f aca="false">MAX(AH4:AH34)</f>
        <v>0</v>
      </c>
      <c r="AI38" s="70" t="n">
        <f aca="false">MAX(AI4:AI34)</f>
        <v>0</v>
      </c>
      <c r="AJ38" s="70" t="n">
        <f aca="false">MAX(AJ4:AJ34)</f>
        <v>0</v>
      </c>
      <c r="AK38" s="70" t="n">
        <f aca="false">MAX(AK4:AK34)</f>
        <v>0</v>
      </c>
      <c r="AL38" s="70" t="n">
        <f aca="false">MAX(AL4:AL34)</f>
        <v>0</v>
      </c>
      <c r="AM38" s="70" t="n">
        <f aca="false">MAX(AM4:AM34)</f>
        <v>47.33</v>
      </c>
      <c r="AN38" s="70" t="n">
        <f aca="false">MAX(AN4:AN34)</f>
        <v>50.33</v>
      </c>
      <c r="AO38" s="70" t="n">
        <f aca="false">MAX(AO4:AO34)</f>
        <v>58.83</v>
      </c>
      <c r="AP38" s="70" t="n">
        <f aca="false">MAX(AP4:AP34)</f>
        <v>55</v>
      </c>
      <c r="AQ38" s="70" t="n">
        <f aca="false">MAX(AQ4:AQ34)</f>
        <v>55</v>
      </c>
      <c r="AR38" s="70" t="n">
        <f aca="false">MAX(AR4:AR34)</f>
        <v>30</v>
      </c>
      <c r="AS38" s="70" t="n">
        <f aca="false">MAX(AS4:AS34)</f>
        <v>32.5</v>
      </c>
      <c r="AT38" s="70" t="n">
        <f aca="false">MAX(AT4:AT34)</f>
        <v>46</v>
      </c>
      <c r="AU38" s="70" t="n">
        <f aca="false">MAX(AU4:AU34)</f>
        <v>44.5</v>
      </c>
      <c r="AV38" s="70" t="n">
        <f aca="false">MAX(AV4:AV34)</f>
        <v>41.75</v>
      </c>
      <c r="AW38" s="70" t="n">
        <f aca="false">MAX(AW4:AW34)</f>
        <v>44</v>
      </c>
      <c r="AX38" s="70" t="n">
        <f aca="false">MAX(AX4:AX34)</f>
        <v>47.5</v>
      </c>
      <c r="AY38" s="70" t="n">
        <f aca="false">MAX(AY4:AY34)</f>
        <v>54</v>
      </c>
      <c r="AZ38" s="70" t="n">
        <f aca="false">MAX(AZ4:AZ34)</f>
        <v>52</v>
      </c>
      <c r="BA38" s="70" t="n">
        <f aca="false">MAX(BA4:BA34)</f>
        <v>52.25</v>
      </c>
      <c r="BB38" s="70" t="n">
        <f aca="false">MAX(BB4:BB34)</f>
        <v>0</v>
      </c>
      <c r="BC38" s="70" t="n">
        <f aca="false">MAX(BC4:BC34)</f>
        <v>0</v>
      </c>
      <c r="BD38" s="70" t="n">
        <f aca="false">MAX(BD4:BD34)</f>
        <v>0</v>
      </c>
      <c r="BE38" s="70" t="n">
        <f aca="false">MAX(BE4:BE34)</f>
        <v>0</v>
      </c>
      <c r="BF38" s="70" t="n">
        <f aca="false">MAX(BF4:BF34)</f>
        <v>0</v>
      </c>
      <c r="BM38" s="15"/>
      <c r="BT38" s="39" t="s">
        <v>132</v>
      </c>
      <c r="BV38" s="39" t="s">
        <v>133</v>
      </c>
    </row>
    <row r="39" customFormat="false" ht="12" hidden="false" customHeight="true" outlineLevel="0" collapsed="false">
      <c r="T39" s="15" t="e">
        <f aca="false">AVERAGE(T28:T34)</f>
        <v>#DIV/0!</v>
      </c>
      <c r="AA39" s="96"/>
      <c r="AD39" s="35"/>
      <c r="AE39" s="96"/>
      <c r="AF39" s="95"/>
      <c r="AG39" s="95"/>
      <c r="AY39" s="97"/>
      <c r="BG39" s="98"/>
      <c r="BH39" s="2"/>
      <c r="BI39" s="99" t="s">
        <v>73</v>
      </c>
      <c r="BJ39" s="99" t="s">
        <v>74</v>
      </c>
      <c r="BK39" s="99" t="s">
        <v>134</v>
      </c>
      <c r="BL39" s="100"/>
      <c r="BN39" s="0" t="s">
        <v>135</v>
      </c>
      <c r="BO39" s="0" t="n">
        <v>77</v>
      </c>
      <c r="BY39" s="0" t="n">
        <v>85</v>
      </c>
      <c r="BZ39" s="0" t="n">
        <v>78</v>
      </c>
    </row>
    <row r="40" customFormat="false" ht="12.75" hidden="false" customHeight="false" outlineLevel="0" collapsed="false">
      <c r="B40" s="39" t="s">
        <v>136</v>
      </c>
      <c r="D40" s="20"/>
      <c r="J40" s="101"/>
      <c r="L40" s="39" t="s">
        <v>9</v>
      </c>
      <c r="N40" s="20"/>
      <c r="T40" s="20"/>
      <c r="V40" s="39" t="s">
        <v>10</v>
      </c>
      <c r="X40" s="20"/>
      <c r="AD40" s="20"/>
      <c r="BG40" s="98"/>
      <c r="BH40" s="102" t="s">
        <v>137</v>
      </c>
      <c r="BI40" s="25" t="n">
        <f aca="false">0.59/16*100</f>
        <v>3.6875</v>
      </c>
      <c r="BJ40" s="25" t="n">
        <f aca="false">0.59/8*100</f>
        <v>7.375</v>
      </c>
      <c r="BK40" s="25" t="n">
        <f aca="false">0.59/24*100</f>
        <v>2.45833333333333</v>
      </c>
      <c r="BL40" s="100"/>
      <c r="BN40" s="0" t="s">
        <v>138</v>
      </c>
      <c r="BO40" s="0" t="n">
        <v>86</v>
      </c>
      <c r="BQ40" s="5" t="n">
        <f aca="false">77+86+83+89+90+82+69+93+80+109</f>
        <v>858</v>
      </c>
      <c r="BR40" s="6" t="n">
        <v>50.45</v>
      </c>
      <c r="BS40" s="7"/>
      <c r="BT40" s="103" t="n">
        <v>879</v>
      </c>
      <c r="BU40" s="104"/>
      <c r="BV40" s="105" t="n">
        <f aca="false">GROWTH(BR40:BR41,BQ40:BQ41,BT40)</f>
        <v>56.5601700020421</v>
      </c>
      <c r="BY40" s="0" t="n">
        <v>87</v>
      </c>
      <c r="BZ40" s="0" t="n">
        <v>89</v>
      </c>
    </row>
    <row r="41" customFormat="false" ht="12.75" hidden="false" customHeight="false" outlineLevel="0" collapsed="false">
      <c r="B41" s="46" t="s">
        <v>53</v>
      </c>
      <c r="C41" s="106"/>
      <c r="D41" s="43" t="s">
        <v>54</v>
      </c>
      <c r="E41" s="47"/>
      <c r="F41" s="46" t="s">
        <v>57</v>
      </c>
      <c r="G41" s="47"/>
      <c r="H41" s="46" t="s">
        <v>139</v>
      </c>
      <c r="I41" s="106"/>
      <c r="J41" s="43" t="s">
        <v>140</v>
      </c>
      <c r="K41" s="47"/>
      <c r="L41" s="46" t="s">
        <v>53</v>
      </c>
      <c r="M41" s="106"/>
      <c r="N41" s="43" t="s">
        <v>54</v>
      </c>
      <c r="O41" s="47"/>
      <c r="P41" s="46" t="s">
        <v>57</v>
      </c>
      <c r="Q41" s="47"/>
      <c r="R41" s="46" t="s">
        <v>139</v>
      </c>
      <c r="S41" s="106"/>
      <c r="T41" s="43" t="s">
        <v>140</v>
      </c>
      <c r="U41" s="47"/>
      <c r="V41" s="46" t="s">
        <v>53</v>
      </c>
      <c r="W41" s="106"/>
      <c r="X41" s="43" t="s">
        <v>54</v>
      </c>
      <c r="Y41" s="47"/>
      <c r="Z41" s="46" t="s">
        <v>57</v>
      </c>
      <c r="AA41" s="47"/>
      <c r="AB41" s="46" t="s">
        <v>139</v>
      </c>
      <c r="AC41" s="106"/>
      <c r="AD41" s="43" t="s">
        <v>140</v>
      </c>
      <c r="AE41" s="47"/>
      <c r="AY41" s="15"/>
      <c r="BG41" s="98"/>
      <c r="BH41" s="2" t="s">
        <v>141</v>
      </c>
      <c r="BI41" s="107" t="n">
        <v>0.03</v>
      </c>
      <c r="BJ41" s="107" t="n">
        <v>0.03</v>
      </c>
      <c r="BK41" s="107" t="n">
        <v>0.03</v>
      </c>
      <c r="BL41" s="100"/>
      <c r="BN41" s="0" t="s">
        <v>142</v>
      </c>
      <c r="BO41" s="0" t="n">
        <v>87</v>
      </c>
      <c r="BQ41" s="3" t="n">
        <f aca="false">83+92+89+106+103+94+87+107+92+114</f>
        <v>967</v>
      </c>
      <c r="BR41" s="2" t="n">
        <v>91.32</v>
      </c>
      <c r="BS41" s="8"/>
      <c r="BT41" s="108"/>
      <c r="BU41" s="102"/>
      <c r="BV41" s="109"/>
      <c r="BY41" s="0" t="n">
        <v>92</v>
      </c>
      <c r="BZ41" s="0" t="n">
        <v>86</v>
      </c>
    </row>
    <row r="42" customFormat="false" ht="12.75" hidden="false" customHeight="false" outlineLevel="0" collapsed="false">
      <c r="B42" s="49" t="s">
        <v>143</v>
      </c>
      <c r="C42" s="50" t="s">
        <v>14</v>
      </c>
      <c r="D42" s="51" t="s">
        <v>143</v>
      </c>
      <c r="E42" s="51" t="s">
        <v>14</v>
      </c>
      <c r="F42" s="49" t="s">
        <v>143</v>
      </c>
      <c r="G42" s="51" t="s">
        <v>14</v>
      </c>
      <c r="H42" s="49" t="s">
        <v>143</v>
      </c>
      <c r="I42" s="50" t="s">
        <v>14</v>
      </c>
      <c r="J42" s="51" t="s">
        <v>143</v>
      </c>
      <c r="K42" s="51" t="s">
        <v>14</v>
      </c>
      <c r="L42" s="49" t="s">
        <v>143</v>
      </c>
      <c r="M42" s="50" t="s">
        <v>14</v>
      </c>
      <c r="N42" s="51" t="s">
        <v>143</v>
      </c>
      <c r="O42" s="51" t="s">
        <v>14</v>
      </c>
      <c r="P42" s="49" t="s">
        <v>143</v>
      </c>
      <c r="Q42" s="51" t="s">
        <v>14</v>
      </c>
      <c r="R42" s="49" t="s">
        <v>143</v>
      </c>
      <c r="S42" s="50" t="s">
        <v>14</v>
      </c>
      <c r="T42" s="51" t="s">
        <v>143</v>
      </c>
      <c r="U42" s="51" t="s">
        <v>14</v>
      </c>
      <c r="V42" s="49" t="s">
        <v>143</v>
      </c>
      <c r="W42" s="50" t="s">
        <v>14</v>
      </c>
      <c r="X42" s="51" t="s">
        <v>143</v>
      </c>
      <c r="Y42" s="51" t="s">
        <v>14</v>
      </c>
      <c r="Z42" s="49" t="s">
        <v>143</v>
      </c>
      <c r="AA42" s="51" t="s">
        <v>14</v>
      </c>
      <c r="AB42" s="49" t="s">
        <v>143</v>
      </c>
      <c r="AC42" s="50" t="s">
        <v>14</v>
      </c>
      <c r="AD42" s="51" t="s">
        <v>143</v>
      </c>
      <c r="AE42" s="51" t="s">
        <v>14</v>
      </c>
      <c r="BG42" s="98"/>
      <c r="BH42" s="2" t="s">
        <v>144</v>
      </c>
      <c r="BI42" s="25" t="n">
        <f aca="false">0.46/16*100</f>
        <v>2.875</v>
      </c>
      <c r="BJ42" s="25" t="n">
        <f aca="false">0.46/8*100</f>
        <v>5.75</v>
      </c>
      <c r="BK42" s="25" t="n">
        <f aca="false">0.46/24*100</f>
        <v>1.91666666666667</v>
      </c>
      <c r="BL42" s="100"/>
      <c r="BN42" s="0" t="s">
        <v>145</v>
      </c>
      <c r="BO42" s="0" t="n">
        <v>72</v>
      </c>
      <c r="BQ42" s="3"/>
      <c r="BR42" s="2"/>
      <c r="BS42" s="8"/>
      <c r="BT42" s="108"/>
      <c r="BU42" s="102"/>
      <c r="BV42" s="109"/>
      <c r="BY42" s="0" t="n">
        <v>72</v>
      </c>
      <c r="BZ42" s="0" t="n">
        <v>77</v>
      </c>
    </row>
    <row r="43" customFormat="false" ht="12.75" hidden="false" customHeight="false" outlineLevel="0" collapsed="false">
      <c r="A43" s="0" t="s">
        <v>110</v>
      </c>
      <c r="B43" s="110"/>
      <c r="C43" s="111"/>
      <c r="D43" s="112"/>
      <c r="E43" s="113"/>
      <c r="F43" s="112"/>
      <c r="G43" s="114"/>
      <c r="H43" s="112"/>
      <c r="I43" s="113"/>
      <c r="J43" s="112"/>
      <c r="K43" s="113"/>
      <c r="L43" s="110"/>
      <c r="M43" s="111"/>
      <c r="N43" s="112"/>
      <c r="O43" s="113"/>
      <c r="P43" s="112"/>
      <c r="Q43" s="114"/>
      <c r="R43" s="112"/>
      <c r="S43" s="113"/>
      <c r="T43" s="112"/>
      <c r="U43" s="113"/>
      <c r="V43" s="110"/>
      <c r="W43" s="111"/>
      <c r="X43" s="112"/>
      <c r="Y43" s="113"/>
      <c r="Z43" s="112"/>
      <c r="AA43" s="114"/>
      <c r="AB43" s="112" t="n">
        <v>76</v>
      </c>
      <c r="AC43" s="113" t="n">
        <v>79.5</v>
      </c>
      <c r="AD43" s="112"/>
      <c r="AE43" s="113"/>
      <c r="BC43" s="15"/>
      <c r="BG43" s="98"/>
      <c r="BH43" s="2" t="s">
        <v>146</v>
      </c>
      <c r="BI43" s="107" t="n">
        <v>0.019</v>
      </c>
      <c r="BJ43" s="107" t="n">
        <v>0.019</v>
      </c>
      <c r="BK43" s="107" t="n">
        <v>0.019</v>
      </c>
      <c r="BL43" s="100"/>
      <c r="BN43" s="0" t="s">
        <v>147</v>
      </c>
      <c r="BO43" s="0" t="n">
        <v>93</v>
      </c>
      <c r="BQ43" s="3" t="n">
        <v>340</v>
      </c>
      <c r="BR43" s="2" t="n">
        <v>50</v>
      </c>
      <c r="BS43" s="8"/>
      <c r="BT43" s="108"/>
      <c r="BU43" s="102"/>
      <c r="BV43" s="109" t="e">
        <f aca="false">GROWTH(BR43:BR44,BQ43:BQ44,BT43)</f>
        <v>#VALUE!</v>
      </c>
      <c r="BY43" s="0" t="n">
        <v>88</v>
      </c>
      <c r="BZ43" s="0" t="n">
        <v>90</v>
      </c>
    </row>
    <row r="44" customFormat="false" ht="12.75" hidden="false" customHeight="false" outlineLevel="0" collapsed="false">
      <c r="B44" s="110"/>
      <c r="C44" s="115"/>
      <c r="D44" s="111"/>
      <c r="E44" s="111"/>
      <c r="F44" s="110"/>
      <c r="G44" s="111"/>
      <c r="H44" s="110"/>
      <c r="I44" s="115"/>
      <c r="J44" s="116"/>
      <c r="K44" s="115"/>
      <c r="L44" s="110"/>
      <c r="M44" s="111"/>
      <c r="N44" s="110"/>
      <c r="O44" s="115"/>
      <c r="P44" s="110"/>
      <c r="Q44" s="111"/>
      <c r="R44" s="110"/>
      <c r="S44" s="115"/>
      <c r="T44" s="116"/>
      <c r="U44" s="115"/>
      <c r="V44" s="110"/>
      <c r="W44" s="111"/>
      <c r="X44" s="110"/>
      <c r="Y44" s="115"/>
      <c r="Z44" s="110"/>
      <c r="AA44" s="111"/>
      <c r="AB44" s="110"/>
      <c r="AC44" s="115"/>
      <c r="AD44" s="116"/>
      <c r="AE44" s="115"/>
      <c r="BC44" s="15"/>
      <c r="BG44" s="98"/>
      <c r="BH44" s="2" t="s">
        <v>148</v>
      </c>
      <c r="BI44" s="2" t="n">
        <v>22.8</v>
      </c>
      <c r="BJ44" s="2" t="n">
        <v>22.8</v>
      </c>
      <c r="BK44" s="2" t="n">
        <v>22.8</v>
      </c>
      <c r="BL44" s="100"/>
      <c r="BN44" s="0" t="s">
        <v>149</v>
      </c>
      <c r="BO44" s="0" t="n">
        <v>102</v>
      </c>
      <c r="BQ44" s="3" t="n">
        <v>385</v>
      </c>
      <c r="BR44" s="2" t="n">
        <v>316</v>
      </c>
      <c r="BS44" s="8"/>
      <c r="BT44" s="108"/>
      <c r="BU44" s="102"/>
      <c r="BV44" s="109"/>
      <c r="BY44" s="0" t="n">
        <v>100</v>
      </c>
      <c r="BZ44" s="0" t="n">
        <v>109</v>
      </c>
    </row>
    <row r="45" customFormat="false" ht="12.75" hidden="false" customHeight="false" outlineLevel="0" collapsed="false">
      <c r="B45" s="117"/>
      <c r="C45" s="118"/>
      <c r="D45" s="117"/>
      <c r="E45" s="118"/>
      <c r="F45" s="117"/>
      <c r="G45" s="119"/>
      <c r="H45" s="117"/>
      <c r="I45" s="119"/>
      <c r="J45" s="117"/>
      <c r="K45" s="119"/>
      <c r="L45" s="117"/>
      <c r="M45" s="118"/>
      <c r="N45" s="117"/>
      <c r="O45" s="118"/>
      <c r="P45" s="117"/>
      <c r="Q45" s="119"/>
      <c r="R45" s="117"/>
      <c r="S45" s="119"/>
      <c r="T45" s="117"/>
      <c r="U45" s="119"/>
      <c r="V45" s="117"/>
      <c r="W45" s="118"/>
      <c r="X45" s="117"/>
      <c r="Y45" s="118"/>
      <c r="Z45" s="117"/>
      <c r="AA45" s="119"/>
      <c r="AB45" s="117"/>
      <c r="AC45" s="119"/>
      <c r="AD45" s="117"/>
      <c r="AE45" s="119"/>
      <c r="BG45" s="98"/>
      <c r="BH45" s="2" t="s">
        <v>150</v>
      </c>
      <c r="BI45" s="2" t="n">
        <v>2.15</v>
      </c>
      <c r="BJ45" s="2" t="n">
        <v>2.15</v>
      </c>
      <c r="BK45" s="2" t="n">
        <v>2.15</v>
      </c>
      <c r="BL45" s="100"/>
      <c r="BN45" s="0" t="s">
        <v>151</v>
      </c>
      <c r="BO45" s="0" t="n">
        <v>86</v>
      </c>
      <c r="BQ45" s="3"/>
      <c r="BR45" s="2"/>
      <c r="BS45" s="8"/>
      <c r="BT45" s="108"/>
      <c r="BU45" s="102"/>
      <c r="BV45" s="109"/>
      <c r="BY45" s="0" t="n">
        <v>73</v>
      </c>
      <c r="BZ45" s="0" t="n">
        <v>90</v>
      </c>
    </row>
    <row r="46" customFormat="false" ht="12.75" hidden="false" customHeight="false" outlineLevel="0" collapsed="false">
      <c r="A46" s="0" t="s">
        <v>111</v>
      </c>
      <c r="B46" s="110"/>
      <c r="C46" s="111"/>
      <c r="D46" s="110"/>
      <c r="E46" s="115"/>
      <c r="F46" s="111"/>
      <c r="G46" s="111"/>
      <c r="H46" s="110"/>
      <c r="I46" s="115"/>
      <c r="J46" s="110"/>
      <c r="K46" s="115"/>
      <c r="L46" s="110"/>
      <c r="M46" s="111"/>
      <c r="N46" s="110"/>
      <c r="O46" s="115"/>
      <c r="P46" s="111"/>
      <c r="Q46" s="111"/>
      <c r="R46" s="110"/>
      <c r="S46" s="115"/>
      <c r="T46" s="110"/>
      <c r="U46" s="115"/>
      <c r="V46" s="110"/>
      <c r="W46" s="111"/>
      <c r="X46" s="110"/>
      <c r="Y46" s="115"/>
      <c r="Z46" s="111"/>
      <c r="AA46" s="111"/>
      <c r="AB46" s="110"/>
      <c r="AC46" s="115"/>
      <c r="AD46" s="110"/>
      <c r="AE46" s="115"/>
      <c r="BG46" s="98"/>
      <c r="BH46" s="2" t="s">
        <v>152</v>
      </c>
      <c r="BI46" s="2" t="n">
        <v>1.83</v>
      </c>
      <c r="BJ46" s="2" t="n">
        <v>1.83</v>
      </c>
      <c r="BK46" s="2" t="n">
        <v>1.83</v>
      </c>
      <c r="BL46" s="100"/>
      <c r="BN46" s="0" t="s">
        <v>153</v>
      </c>
      <c r="BO46" s="0" t="n">
        <v>100</v>
      </c>
      <c r="BQ46" s="3" t="n">
        <v>858</v>
      </c>
      <c r="BR46" s="2" t="n">
        <v>50.45</v>
      </c>
      <c r="BS46" s="8"/>
      <c r="BT46" s="108" t="n">
        <v>879</v>
      </c>
      <c r="BU46" s="102"/>
      <c r="BV46" s="109" t="n">
        <f aca="false">GROWTH(BR46:BR48,BQ46:BQ48,BT46)</f>
        <v>55.5477954255008</v>
      </c>
      <c r="BY46" s="0" t="n">
        <v>97</v>
      </c>
      <c r="BZ46" s="0" t="n">
        <v>100</v>
      </c>
    </row>
    <row r="47" customFormat="false" ht="12.75" hidden="false" customHeight="false" outlineLevel="0" collapsed="false">
      <c r="B47" s="110"/>
      <c r="C47" s="111"/>
      <c r="D47" s="110"/>
      <c r="E47" s="115"/>
      <c r="F47" s="110"/>
      <c r="G47" s="111"/>
      <c r="H47" s="110"/>
      <c r="I47" s="115"/>
      <c r="J47" s="110"/>
      <c r="K47" s="115"/>
      <c r="L47" s="110"/>
      <c r="M47" s="111"/>
      <c r="N47" s="110"/>
      <c r="O47" s="115"/>
      <c r="P47" s="110"/>
      <c r="Q47" s="111"/>
      <c r="R47" s="110"/>
      <c r="S47" s="115"/>
      <c r="T47" s="110"/>
      <c r="U47" s="115"/>
      <c r="V47" s="110"/>
      <c r="W47" s="111"/>
      <c r="X47" s="110"/>
      <c r="Y47" s="115"/>
      <c r="Z47" s="110"/>
      <c r="AA47" s="111"/>
      <c r="AB47" s="110"/>
      <c r="AC47" s="115"/>
      <c r="AD47" s="110"/>
      <c r="AE47" s="115"/>
      <c r="BG47" s="98"/>
      <c r="BH47" s="2" t="s">
        <v>154</v>
      </c>
      <c r="BI47" s="25" t="n">
        <v>3</v>
      </c>
      <c r="BJ47" s="25" t="n">
        <v>1</v>
      </c>
      <c r="BK47" s="2" t="n">
        <f aca="false">+BI47*0.67+BJ47*0.33</f>
        <v>2.34</v>
      </c>
      <c r="BL47" s="100"/>
      <c r="BN47" s="0" t="s">
        <v>155</v>
      </c>
      <c r="BO47" s="0" t="n">
        <v>96</v>
      </c>
      <c r="BQ47" s="3" t="n">
        <v>918</v>
      </c>
      <c r="BR47" s="2" t="n">
        <v>66</v>
      </c>
      <c r="BS47" s="8"/>
      <c r="BT47" s="108"/>
      <c r="BU47" s="102"/>
      <c r="BV47" s="109"/>
      <c r="BY47" s="0" t="n">
        <v>91</v>
      </c>
      <c r="BZ47" s="0" t="n">
        <v>95</v>
      </c>
    </row>
    <row r="48" customFormat="false" ht="12.75" hidden="false" customHeight="false" outlineLevel="0" collapsed="false">
      <c r="B48" s="117"/>
      <c r="C48" s="118"/>
      <c r="D48" s="117"/>
      <c r="E48" s="119"/>
      <c r="F48" s="117"/>
      <c r="G48" s="118"/>
      <c r="H48" s="117"/>
      <c r="I48" s="119"/>
      <c r="J48" s="117"/>
      <c r="K48" s="119"/>
      <c r="L48" s="117"/>
      <c r="M48" s="118"/>
      <c r="N48" s="117"/>
      <c r="O48" s="119"/>
      <c r="P48" s="117"/>
      <c r="Q48" s="118"/>
      <c r="R48" s="117"/>
      <c r="S48" s="119"/>
      <c r="T48" s="117"/>
      <c r="U48" s="119"/>
      <c r="V48" s="117"/>
      <c r="W48" s="118"/>
      <c r="X48" s="117"/>
      <c r="Y48" s="119"/>
      <c r="Z48" s="117"/>
      <c r="AA48" s="118"/>
      <c r="AB48" s="117"/>
      <c r="AC48" s="119"/>
      <c r="AD48" s="117"/>
      <c r="AE48" s="119"/>
      <c r="BG48" s="98"/>
      <c r="BH48" s="2" t="s">
        <v>156</v>
      </c>
      <c r="BI48" s="2" t="n">
        <v>0.25</v>
      </c>
      <c r="BJ48" s="2" t="n">
        <v>0.25</v>
      </c>
      <c r="BK48" s="4" t="n">
        <v>0.25</v>
      </c>
      <c r="BL48" s="100"/>
      <c r="BN48" s="0" t="s">
        <v>157</v>
      </c>
      <c r="BO48" s="0" t="n">
        <v>96</v>
      </c>
      <c r="BQ48" s="16" t="n">
        <v>967</v>
      </c>
      <c r="BR48" s="17" t="n">
        <v>91.32</v>
      </c>
      <c r="BS48" s="32"/>
      <c r="BT48" s="120"/>
      <c r="BU48" s="121"/>
      <c r="BV48" s="122"/>
      <c r="BY48" s="0" t="n">
        <v>94</v>
      </c>
      <c r="BZ48" s="0" t="n">
        <v>100</v>
      </c>
    </row>
    <row r="49" customFormat="false" ht="12.75" hidden="false" customHeight="false" outlineLevel="0" collapsed="false">
      <c r="B49" s="39"/>
      <c r="Z49" s="35"/>
      <c r="AA49" s="96"/>
      <c r="AB49" s="15"/>
      <c r="AC49" s="15"/>
      <c r="AE49" s="96"/>
      <c r="AF49" s="15"/>
      <c r="AG49" s="15"/>
      <c r="BC49" s="15"/>
      <c r="BG49" s="98"/>
      <c r="BH49" s="2" t="s">
        <v>158</v>
      </c>
      <c r="BI49" s="25" t="n">
        <f aca="false">SUM(BI41,BI43)*BI44</f>
        <v>1.1172</v>
      </c>
      <c r="BJ49" s="25" t="n">
        <f aca="false">SUM(BJ41,BJ43)*BJ44</f>
        <v>1.1172</v>
      </c>
      <c r="BK49" s="25" t="n">
        <f aca="false">SUM(BK41,BK43)*BK44</f>
        <v>1.1172</v>
      </c>
      <c r="BL49" s="100"/>
    </row>
    <row r="50" customFormat="false" ht="12.75" hidden="false" customHeight="false" outlineLevel="0" collapsed="false">
      <c r="B50" s="39" t="s">
        <v>50</v>
      </c>
      <c r="D50" s="20"/>
      <c r="J50" s="20"/>
      <c r="L50" s="39" t="s">
        <v>51</v>
      </c>
      <c r="N50" s="20"/>
      <c r="T50" s="20"/>
      <c r="V50" s="39" t="s">
        <v>48</v>
      </c>
      <c r="X50" s="20"/>
      <c r="AD50" s="20"/>
      <c r="BG50" s="98"/>
      <c r="BH50" s="2"/>
      <c r="BI50" s="2"/>
      <c r="BJ50" s="2"/>
      <c r="BK50" s="2"/>
      <c r="BL50" s="100"/>
      <c r="BO50" s="0" t="n">
        <f aca="false">SUM(BO39:BO48)</f>
        <v>895</v>
      </c>
    </row>
    <row r="51" customFormat="false" ht="13.5" hidden="false" customHeight="false" outlineLevel="0" collapsed="false">
      <c r="B51" s="46" t="s">
        <v>53</v>
      </c>
      <c r="C51" s="106"/>
      <c r="D51" s="43" t="s">
        <v>54</v>
      </c>
      <c r="E51" s="47"/>
      <c r="F51" s="46" t="s">
        <v>57</v>
      </c>
      <c r="G51" s="47"/>
      <c r="H51" s="46" t="s">
        <v>139</v>
      </c>
      <c r="I51" s="106"/>
      <c r="J51" s="43" t="s">
        <v>140</v>
      </c>
      <c r="K51" s="47"/>
      <c r="L51" s="46" t="s">
        <v>53</v>
      </c>
      <c r="M51" s="106"/>
      <c r="N51" s="43" t="s">
        <v>54</v>
      </c>
      <c r="O51" s="47"/>
      <c r="P51" s="46" t="s">
        <v>57</v>
      </c>
      <c r="Q51" s="47"/>
      <c r="R51" s="46" t="s">
        <v>139</v>
      </c>
      <c r="S51" s="106"/>
      <c r="T51" s="43" t="s">
        <v>140</v>
      </c>
      <c r="U51" s="47"/>
      <c r="V51" s="46" t="s">
        <v>53</v>
      </c>
      <c r="W51" s="106"/>
      <c r="X51" s="43" t="s">
        <v>54</v>
      </c>
      <c r="Y51" s="47"/>
      <c r="Z51" s="46" t="s">
        <v>57</v>
      </c>
      <c r="AA51" s="47"/>
      <c r="AB51" s="46" t="s">
        <v>139</v>
      </c>
      <c r="AC51" s="106"/>
      <c r="AD51" s="43" t="s">
        <v>140</v>
      </c>
      <c r="AE51" s="47"/>
      <c r="BG51" s="123"/>
      <c r="BH51" s="124" t="s">
        <v>159</v>
      </c>
      <c r="BI51" s="125" t="n">
        <f aca="false">SUM(BI40,BI42,BI45,BI46,BI47,BI48,BI49)</f>
        <v>14.9097</v>
      </c>
      <c r="BJ51" s="125" t="n">
        <f aca="false">SUM(BJ40,BJ42,BJ45,BJ46,BJ47,BJ48,BJ49)</f>
        <v>19.4722</v>
      </c>
      <c r="BK51" s="125" t="n">
        <f aca="false">SUM(BK40,BK42,BK45,BK46,BK47,BK48,BK49)</f>
        <v>12.0622</v>
      </c>
      <c r="BL51" s="126"/>
    </row>
    <row r="52" customFormat="false" ht="12.75" hidden="false" customHeight="false" outlineLevel="0" collapsed="false">
      <c r="B52" s="49" t="s">
        <v>143</v>
      </c>
      <c r="C52" s="50" t="s">
        <v>14</v>
      </c>
      <c r="D52" s="51" t="s">
        <v>143</v>
      </c>
      <c r="E52" s="51" t="s">
        <v>14</v>
      </c>
      <c r="F52" s="49" t="s">
        <v>143</v>
      </c>
      <c r="G52" s="51" t="s">
        <v>14</v>
      </c>
      <c r="H52" s="49" t="s">
        <v>143</v>
      </c>
      <c r="I52" s="50" t="s">
        <v>14</v>
      </c>
      <c r="J52" s="51" t="s">
        <v>143</v>
      </c>
      <c r="K52" s="51" t="s">
        <v>14</v>
      </c>
      <c r="L52" s="49" t="s">
        <v>143</v>
      </c>
      <c r="M52" s="50" t="s">
        <v>14</v>
      </c>
      <c r="N52" s="51" t="s">
        <v>143</v>
      </c>
      <c r="O52" s="51" t="s">
        <v>14</v>
      </c>
      <c r="P52" s="49" t="s">
        <v>143</v>
      </c>
      <c r="Q52" s="51" t="s">
        <v>14</v>
      </c>
      <c r="R52" s="49" t="s">
        <v>143</v>
      </c>
      <c r="S52" s="50" t="s">
        <v>14</v>
      </c>
      <c r="T52" s="51" t="s">
        <v>143</v>
      </c>
      <c r="U52" s="51" t="s">
        <v>14</v>
      </c>
      <c r="V52" s="49" t="s">
        <v>143</v>
      </c>
      <c r="W52" s="50" t="s">
        <v>14</v>
      </c>
      <c r="X52" s="51" t="s">
        <v>143</v>
      </c>
      <c r="Y52" s="51" t="s">
        <v>14</v>
      </c>
      <c r="Z52" s="49" t="s">
        <v>143</v>
      </c>
      <c r="AA52" s="51" t="s">
        <v>14</v>
      </c>
      <c r="AB52" s="49" t="s">
        <v>143</v>
      </c>
      <c r="AC52" s="50" t="s">
        <v>14</v>
      </c>
      <c r="AD52" s="51" t="s">
        <v>143</v>
      </c>
      <c r="AE52" s="51" t="s">
        <v>14</v>
      </c>
    </row>
    <row r="53" customFormat="false" ht="12.75" hidden="false" customHeight="false" outlineLevel="0" collapsed="false">
      <c r="B53" s="110"/>
      <c r="C53" s="111"/>
      <c r="D53" s="112"/>
      <c r="E53" s="113"/>
      <c r="F53" s="112"/>
      <c r="G53" s="114"/>
      <c r="H53" s="112"/>
      <c r="I53" s="113"/>
      <c r="J53" s="112"/>
      <c r="K53" s="113"/>
      <c r="L53" s="110" t="n">
        <v>67</v>
      </c>
      <c r="M53" s="111" t="n">
        <v>71</v>
      </c>
      <c r="N53" s="112"/>
      <c r="O53" s="113"/>
      <c r="P53" s="112" t="n">
        <v>51</v>
      </c>
      <c r="Q53" s="114" t="n">
        <v>54</v>
      </c>
      <c r="R53" s="112" t="n">
        <v>59</v>
      </c>
      <c r="S53" s="113" t="n">
        <v>63</v>
      </c>
      <c r="T53" s="112" t="n">
        <v>52.5</v>
      </c>
      <c r="U53" s="113" t="n">
        <v>54</v>
      </c>
      <c r="V53" s="110"/>
      <c r="W53" s="111"/>
      <c r="X53" s="112"/>
      <c r="Y53" s="113"/>
      <c r="Z53" s="112"/>
      <c r="AA53" s="114"/>
      <c r="AB53" s="112"/>
      <c r="AC53" s="113"/>
      <c r="AD53" s="112"/>
      <c r="AE53" s="113"/>
    </row>
    <row r="54" customFormat="false" ht="12.75" hidden="false" customHeight="false" outlineLevel="0" collapsed="false">
      <c r="B54" s="110"/>
      <c r="C54" s="111"/>
      <c r="D54" s="110"/>
      <c r="E54" s="115"/>
      <c r="F54" s="110"/>
      <c r="G54" s="111"/>
      <c r="H54" s="110"/>
      <c r="I54" s="115"/>
      <c r="J54" s="116"/>
      <c r="K54" s="115"/>
      <c r="L54" s="110"/>
      <c r="M54" s="111"/>
      <c r="N54" s="110"/>
      <c r="O54" s="115"/>
      <c r="P54" s="110"/>
      <c r="Q54" s="111"/>
      <c r="R54" s="110"/>
      <c r="S54" s="115"/>
      <c r="T54" s="116"/>
      <c r="U54" s="115"/>
      <c r="V54" s="110"/>
      <c r="W54" s="111"/>
      <c r="X54" s="110"/>
      <c r="Y54" s="115"/>
      <c r="Z54" s="110"/>
      <c r="AA54" s="111"/>
      <c r="AB54" s="110"/>
      <c r="AC54" s="115"/>
      <c r="AD54" s="116"/>
      <c r="AE54" s="115"/>
    </row>
    <row r="55" customFormat="false" ht="12.75" hidden="false" customHeight="false" outlineLevel="0" collapsed="false">
      <c r="B55" s="117"/>
      <c r="C55" s="118"/>
      <c r="D55" s="117"/>
      <c r="E55" s="118"/>
      <c r="F55" s="117"/>
      <c r="G55" s="119"/>
      <c r="H55" s="117"/>
      <c r="I55" s="119"/>
      <c r="J55" s="117"/>
      <c r="K55" s="119"/>
      <c r="L55" s="117"/>
      <c r="M55" s="118"/>
      <c r="N55" s="117"/>
      <c r="O55" s="118"/>
      <c r="P55" s="117"/>
      <c r="Q55" s="119"/>
      <c r="R55" s="117"/>
      <c r="S55" s="119"/>
      <c r="T55" s="117"/>
      <c r="U55" s="119"/>
      <c r="V55" s="117"/>
      <c r="W55" s="118"/>
      <c r="X55" s="117"/>
      <c r="Y55" s="118"/>
      <c r="Z55" s="117"/>
      <c r="AA55" s="119"/>
      <c r="AB55" s="117"/>
      <c r="AC55" s="119"/>
      <c r="AD55" s="117"/>
      <c r="AE55" s="119"/>
    </row>
    <row r="56" customFormat="false" ht="12.75" hidden="false" customHeight="false" outlineLevel="0" collapsed="false">
      <c r="B56" s="110"/>
      <c r="C56" s="111"/>
      <c r="D56" s="110"/>
      <c r="E56" s="115"/>
      <c r="F56" s="111"/>
      <c r="G56" s="111"/>
      <c r="H56" s="110"/>
      <c r="I56" s="115"/>
      <c r="J56" s="110"/>
      <c r="K56" s="115"/>
      <c r="L56" s="110" t="n">
        <v>51</v>
      </c>
      <c r="M56" s="111" t="n">
        <v>57</v>
      </c>
      <c r="N56" s="110"/>
      <c r="O56" s="115"/>
      <c r="P56" s="111"/>
      <c r="Q56" s="111"/>
      <c r="R56" s="110" t="n">
        <v>46</v>
      </c>
      <c r="S56" s="115" t="n">
        <v>48</v>
      </c>
      <c r="T56" s="110" t="n">
        <v>35</v>
      </c>
      <c r="U56" s="115" t="n">
        <v>38</v>
      </c>
      <c r="V56" s="110"/>
      <c r="W56" s="111"/>
      <c r="X56" s="110"/>
      <c r="Y56" s="115"/>
      <c r="Z56" s="111"/>
      <c r="AA56" s="111"/>
      <c r="AB56" s="110"/>
      <c r="AC56" s="115"/>
      <c r="AD56" s="110"/>
      <c r="AE56" s="115"/>
    </row>
    <row r="57" customFormat="false" ht="12.75" hidden="false" customHeight="false" outlineLevel="0" collapsed="false">
      <c r="B57" s="110"/>
      <c r="C57" s="111"/>
      <c r="D57" s="110"/>
      <c r="E57" s="115"/>
      <c r="F57" s="110"/>
      <c r="G57" s="111"/>
      <c r="H57" s="110"/>
      <c r="I57" s="115"/>
      <c r="J57" s="110"/>
      <c r="K57" s="115"/>
      <c r="L57" s="110"/>
      <c r="M57" s="111"/>
      <c r="N57" s="110"/>
      <c r="O57" s="115"/>
      <c r="P57" s="110"/>
      <c r="Q57" s="111"/>
      <c r="R57" s="110"/>
      <c r="S57" s="115"/>
      <c r="T57" s="110"/>
      <c r="U57" s="115"/>
      <c r="V57" s="110"/>
      <c r="W57" s="111"/>
      <c r="X57" s="110"/>
      <c r="Y57" s="115"/>
      <c r="Z57" s="110"/>
      <c r="AA57" s="111"/>
      <c r="AB57" s="110"/>
      <c r="AC57" s="115"/>
      <c r="AD57" s="110"/>
      <c r="AE57" s="115"/>
    </row>
    <row r="58" customFormat="false" ht="12.75" hidden="false" customHeight="false" outlineLevel="0" collapsed="false">
      <c r="B58" s="117"/>
      <c r="C58" s="118"/>
      <c r="D58" s="117"/>
      <c r="E58" s="119"/>
      <c r="F58" s="117"/>
      <c r="G58" s="118"/>
      <c r="H58" s="117"/>
      <c r="I58" s="119"/>
      <c r="J58" s="117"/>
      <c r="K58" s="119"/>
      <c r="L58" s="117"/>
      <c r="M58" s="118"/>
      <c r="N58" s="117"/>
      <c r="O58" s="119"/>
      <c r="P58" s="117"/>
      <c r="Q58" s="118"/>
      <c r="R58" s="117"/>
      <c r="S58" s="119"/>
      <c r="T58" s="117"/>
      <c r="U58" s="119"/>
      <c r="V58" s="117"/>
      <c r="W58" s="118"/>
      <c r="X58" s="117"/>
      <c r="Y58" s="119"/>
      <c r="Z58" s="117"/>
      <c r="AA58" s="118"/>
      <c r="AB58" s="117"/>
      <c r="AC58" s="119"/>
      <c r="AD58" s="117"/>
      <c r="AE58" s="119"/>
    </row>
    <row r="61" customFormat="false" ht="12.75" hidden="false" customHeight="false" outlineLevel="0" collapsed="false">
      <c r="B61" s="20" t="s">
        <v>160</v>
      </c>
      <c r="H61" s="20"/>
    </row>
    <row r="62" customFormat="false" ht="12.75" hidden="false" customHeight="false" outlineLevel="0" collapsed="false">
      <c r="B62" s="46" t="s">
        <v>9</v>
      </c>
      <c r="C62" s="47"/>
      <c r="D62" s="43"/>
      <c r="E62" s="43"/>
      <c r="F62" s="43"/>
      <c r="G62" s="46" t="s">
        <v>10</v>
      </c>
      <c r="H62" s="43"/>
      <c r="I62" s="47"/>
      <c r="J62" s="43"/>
      <c r="K62" s="44"/>
      <c r="L62" s="46" t="s">
        <v>11</v>
      </c>
      <c r="M62" s="43"/>
      <c r="N62" s="47"/>
      <c r="O62" s="43"/>
      <c r="P62" s="44"/>
      <c r="Q62" s="46" t="s">
        <v>12</v>
      </c>
      <c r="R62" s="43"/>
      <c r="S62" s="47"/>
      <c r="T62" s="43"/>
      <c r="U62" s="44"/>
      <c r="V62" s="46" t="s">
        <v>13</v>
      </c>
      <c r="W62" s="43"/>
      <c r="X62" s="47"/>
      <c r="Y62" s="43"/>
      <c r="Z62" s="44"/>
      <c r="AA62" s="46" t="s">
        <v>51</v>
      </c>
      <c r="AB62" s="43"/>
      <c r="AC62" s="47"/>
      <c r="AD62" s="43"/>
      <c r="AE62" s="44"/>
      <c r="AF62" s="46" t="s">
        <v>50</v>
      </c>
      <c r="AG62" s="43"/>
      <c r="AH62" s="47"/>
      <c r="AI62" s="43"/>
      <c r="AJ62" s="44"/>
      <c r="AK62" s="46" t="s">
        <v>7</v>
      </c>
      <c r="AL62" s="43"/>
      <c r="AM62" s="47"/>
      <c r="AN62" s="43"/>
      <c r="AO62" s="44"/>
    </row>
    <row r="63" customFormat="false" ht="12.75" hidden="false" customHeight="false" outlineLevel="0" collapsed="false">
      <c r="B63" s="49" t="s">
        <v>53</v>
      </c>
      <c r="C63" s="51" t="s">
        <v>54</v>
      </c>
      <c r="D63" s="51" t="s">
        <v>57</v>
      </c>
      <c r="E63" s="51" t="s">
        <v>75</v>
      </c>
      <c r="F63" s="51" t="s">
        <v>76</v>
      </c>
      <c r="G63" s="49" t="s">
        <v>53</v>
      </c>
      <c r="H63" s="51" t="s">
        <v>54</v>
      </c>
      <c r="I63" s="51" t="s">
        <v>57</v>
      </c>
      <c r="J63" s="51" t="s">
        <v>75</v>
      </c>
      <c r="K63" s="50" t="s">
        <v>76</v>
      </c>
      <c r="L63" s="49" t="s">
        <v>53</v>
      </c>
      <c r="M63" s="51" t="s">
        <v>54</v>
      </c>
      <c r="N63" s="51" t="s">
        <v>57</v>
      </c>
      <c r="O63" s="51" t="s">
        <v>75</v>
      </c>
      <c r="P63" s="50" t="s">
        <v>76</v>
      </c>
      <c r="Q63" s="49" t="s">
        <v>53</v>
      </c>
      <c r="R63" s="51" t="s">
        <v>54</v>
      </c>
      <c r="S63" s="51" t="s">
        <v>57</v>
      </c>
      <c r="T63" s="51" t="s">
        <v>75</v>
      </c>
      <c r="U63" s="50" t="s">
        <v>76</v>
      </c>
      <c r="V63" s="49" t="s">
        <v>53</v>
      </c>
      <c r="W63" s="51" t="s">
        <v>54</v>
      </c>
      <c r="X63" s="51" t="s">
        <v>57</v>
      </c>
      <c r="Y63" s="51" t="s">
        <v>75</v>
      </c>
      <c r="Z63" s="50" t="s">
        <v>76</v>
      </c>
      <c r="AA63" s="49" t="s">
        <v>53</v>
      </c>
      <c r="AB63" s="51" t="s">
        <v>54</v>
      </c>
      <c r="AC63" s="51" t="s">
        <v>57</v>
      </c>
      <c r="AD63" s="51" t="s">
        <v>75</v>
      </c>
      <c r="AE63" s="50" t="s">
        <v>76</v>
      </c>
      <c r="AF63" s="49" t="s">
        <v>53</v>
      </c>
      <c r="AG63" s="51" t="s">
        <v>54</v>
      </c>
      <c r="AH63" s="51" t="s">
        <v>57</v>
      </c>
      <c r="AI63" s="51" t="s">
        <v>75</v>
      </c>
      <c r="AJ63" s="50" t="s">
        <v>76</v>
      </c>
      <c r="AK63" s="49" t="s">
        <v>53</v>
      </c>
      <c r="AL63" s="51" t="s">
        <v>54</v>
      </c>
      <c r="AM63" s="51" t="s">
        <v>57</v>
      </c>
      <c r="AN63" s="51" t="s">
        <v>75</v>
      </c>
      <c r="AO63" s="50" t="s">
        <v>76</v>
      </c>
    </row>
    <row r="64" customFormat="false" ht="12.75" hidden="false" customHeight="false" outlineLevel="0" collapsed="false">
      <c r="A64" s="54" t="n">
        <v>37104</v>
      </c>
      <c r="B64" s="62"/>
      <c r="C64" s="63"/>
      <c r="D64" s="63"/>
      <c r="E64" s="63"/>
      <c r="F64" s="64"/>
      <c r="G64" s="62"/>
      <c r="H64" s="63"/>
      <c r="I64" s="63"/>
      <c r="J64" s="63"/>
      <c r="K64" s="64"/>
      <c r="L64" s="62"/>
      <c r="M64" s="63"/>
      <c r="N64" s="63"/>
      <c r="O64" s="63"/>
      <c r="P64" s="64"/>
      <c r="Q64" s="62"/>
      <c r="R64" s="63"/>
      <c r="S64" s="63"/>
      <c r="T64" s="63"/>
      <c r="U64" s="64"/>
      <c r="V64" s="62"/>
      <c r="W64" s="63"/>
      <c r="X64" s="63"/>
      <c r="Y64" s="63"/>
      <c r="Z64" s="64"/>
      <c r="AA64" s="62"/>
      <c r="AB64" s="63"/>
      <c r="AC64" s="63"/>
      <c r="AD64" s="63"/>
      <c r="AE64" s="64"/>
      <c r="AF64" s="62"/>
      <c r="AG64" s="63"/>
      <c r="AH64" s="63"/>
      <c r="AI64" s="63"/>
      <c r="AJ64" s="64"/>
      <c r="AK64" s="62"/>
      <c r="AL64" s="63"/>
      <c r="AM64" s="63"/>
      <c r="AN64" s="63"/>
      <c r="AO64" s="64"/>
    </row>
    <row r="65" customFormat="false" ht="12.75" hidden="false" customHeight="false" outlineLevel="0" collapsed="false">
      <c r="A65" s="54" t="n">
        <v>37105</v>
      </c>
      <c r="B65" s="74" t="n">
        <v>39</v>
      </c>
      <c r="C65" s="75" t="n">
        <v>39</v>
      </c>
      <c r="D65" s="75" t="n">
        <v>35</v>
      </c>
      <c r="E65" s="75" t="n">
        <v>35</v>
      </c>
      <c r="F65" s="76" t="n">
        <v>40</v>
      </c>
      <c r="G65" s="74" t="n">
        <v>41</v>
      </c>
      <c r="H65" s="75" t="n">
        <v>41</v>
      </c>
      <c r="I65" s="75" t="n">
        <v>36</v>
      </c>
      <c r="J65" s="75" t="n">
        <v>32</v>
      </c>
      <c r="K65" s="76" t="n">
        <v>36</v>
      </c>
      <c r="L65" s="74" t="n">
        <v>38</v>
      </c>
      <c r="M65" s="75" t="n">
        <v>37</v>
      </c>
      <c r="N65" s="75" t="n">
        <v>33</v>
      </c>
      <c r="O65" s="75" t="n">
        <v>34</v>
      </c>
      <c r="P65" s="76" t="n">
        <v>39</v>
      </c>
      <c r="Q65" s="74" t="n">
        <v>38</v>
      </c>
      <c r="R65" s="75" t="n">
        <v>37</v>
      </c>
      <c r="S65" s="75" t="n">
        <v>28</v>
      </c>
      <c r="T65" s="75" t="n">
        <v>32</v>
      </c>
      <c r="U65" s="76" t="n">
        <v>37</v>
      </c>
      <c r="V65" s="74" t="n">
        <v>50</v>
      </c>
      <c r="W65" s="75" t="n">
        <v>49</v>
      </c>
      <c r="X65" s="75" t="n">
        <v>29</v>
      </c>
      <c r="Y65" s="75" t="n">
        <v>32</v>
      </c>
      <c r="Z65" s="76" t="n">
        <v>44</v>
      </c>
      <c r="AA65" s="74" t="n">
        <f aca="false">AVERAGE(L65,Q65,V65)</f>
        <v>42</v>
      </c>
      <c r="AB65" s="75" t="n">
        <f aca="false">AVERAGE(M65,R65,W65)</f>
        <v>41</v>
      </c>
      <c r="AC65" s="75" t="n">
        <f aca="false">AVERAGE(N65,S65,X65)</f>
        <v>30</v>
      </c>
      <c r="AD65" s="75" t="n">
        <f aca="false">AVERAGE(O65,T65,Y65)</f>
        <v>32.6666666666667</v>
      </c>
      <c r="AE65" s="76" t="n">
        <f aca="false">AVERAGE(P65,U65,Z65)</f>
        <v>40</v>
      </c>
      <c r="AF65" s="74"/>
      <c r="AG65" s="75"/>
      <c r="AH65" s="75"/>
      <c r="AI65" s="75"/>
      <c r="AJ65" s="76"/>
      <c r="AK65" s="74"/>
      <c r="AL65" s="75"/>
      <c r="AM65" s="75"/>
      <c r="AN65" s="75"/>
      <c r="AO65" s="76"/>
    </row>
    <row r="66" customFormat="false" ht="12.75" hidden="false" customHeight="false" outlineLevel="0" collapsed="false">
      <c r="A66" s="54" t="n">
        <v>37106</v>
      </c>
      <c r="B66" s="74"/>
      <c r="C66" s="75"/>
      <c r="D66" s="75"/>
      <c r="E66" s="75"/>
      <c r="F66" s="76"/>
      <c r="G66" s="74"/>
      <c r="H66" s="75"/>
      <c r="I66" s="75"/>
      <c r="J66" s="75"/>
      <c r="K66" s="76"/>
      <c r="L66" s="74"/>
      <c r="M66" s="75"/>
      <c r="N66" s="75"/>
      <c r="O66" s="75"/>
      <c r="P66" s="76"/>
      <c r="Q66" s="74"/>
      <c r="R66" s="75"/>
      <c r="S66" s="75"/>
      <c r="T66" s="75"/>
      <c r="U66" s="76"/>
      <c r="V66" s="74"/>
      <c r="W66" s="75"/>
      <c r="X66" s="75"/>
      <c r="Y66" s="75"/>
      <c r="Z66" s="76"/>
      <c r="AA66" s="74"/>
      <c r="AB66" s="75"/>
      <c r="AC66" s="75"/>
      <c r="AD66" s="75"/>
      <c r="AE66" s="76"/>
      <c r="AF66" s="74"/>
      <c r="AG66" s="75"/>
      <c r="AH66" s="75"/>
      <c r="AI66" s="75"/>
      <c r="AJ66" s="76"/>
      <c r="AK66" s="74"/>
      <c r="AL66" s="75"/>
      <c r="AM66" s="75"/>
      <c r="AN66" s="75"/>
      <c r="AO66" s="76"/>
    </row>
    <row r="67" customFormat="false" ht="12.75" hidden="false" customHeight="false" outlineLevel="0" collapsed="false">
      <c r="A67" s="54" t="n">
        <v>37107</v>
      </c>
      <c r="B67" s="127"/>
      <c r="C67" s="128"/>
      <c r="D67" s="75"/>
      <c r="E67" s="75"/>
      <c r="F67" s="76"/>
      <c r="G67" s="74"/>
      <c r="H67" s="75"/>
      <c r="I67" s="75"/>
      <c r="J67" s="75"/>
      <c r="K67" s="76"/>
      <c r="L67" s="74"/>
      <c r="M67" s="75"/>
      <c r="N67" s="75"/>
      <c r="O67" s="75"/>
      <c r="P67" s="76"/>
      <c r="Q67" s="74"/>
      <c r="R67" s="75"/>
      <c r="S67" s="75"/>
      <c r="T67" s="75"/>
      <c r="U67" s="76"/>
      <c r="V67" s="74"/>
      <c r="W67" s="75"/>
      <c r="X67" s="75"/>
      <c r="Y67" s="75"/>
      <c r="Z67" s="76"/>
      <c r="AA67" s="74"/>
      <c r="AB67" s="75"/>
      <c r="AC67" s="75"/>
      <c r="AD67" s="75"/>
      <c r="AE67" s="76"/>
      <c r="AF67" s="74"/>
      <c r="AG67" s="75"/>
      <c r="AH67" s="75"/>
      <c r="AI67" s="75"/>
      <c r="AJ67" s="76"/>
      <c r="AK67" s="74"/>
      <c r="AL67" s="75"/>
      <c r="AM67" s="75"/>
      <c r="AN67" s="75"/>
      <c r="AO67" s="76"/>
    </row>
    <row r="68" customFormat="false" ht="12.75" hidden="false" customHeight="false" outlineLevel="0" collapsed="false">
      <c r="A68" s="54" t="n">
        <v>37108</v>
      </c>
      <c r="B68" s="74"/>
      <c r="C68" s="75"/>
      <c r="D68" s="75"/>
      <c r="E68" s="75"/>
      <c r="F68" s="76"/>
      <c r="G68" s="74"/>
      <c r="H68" s="75"/>
      <c r="I68" s="75"/>
      <c r="J68" s="75"/>
      <c r="K68" s="76"/>
      <c r="L68" s="74"/>
      <c r="M68" s="75"/>
      <c r="N68" s="75"/>
      <c r="O68" s="75"/>
      <c r="P68" s="76"/>
      <c r="Q68" s="74"/>
      <c r="R68" s="75"/>
      <c r="S68" s="75"/>
      <c r="T68" s="75"/>
      <c r="U68" s="76"/>
      <c r="V68" s="74"/>
      <c r="W68" s="75"/>
      <c r="X68" s="75"/>
      <c r="Y68" s="75"/>
      <c r="Z68" s="76"/>
      <c r="AA68" s="74"/>
      <c r="AB68" s="75"/>
      <c r="AC68" s="75"/>
      <c r="AD68" s="75"/>
      <c r="AE68" s="76"/>
      <c r="AF68" s="74"/>
      <c r="AG68" s="75"/>
      <c r="AH68" s="75"/>
      <c r="AI68" s="75"/>
      <c r="AJ68" s="76"/>
      <c r="AK68" s="74"/>
      <c r="AL68" s="75"/>
      <c r="AM68" s="75"/>
      <c r="AN68" s="75"/>
      <c r="AO68" s="76"/>
    </row>
    <row r="69" customFormat="false" ht="12.75" hidden="false" customHeight="false" outlineLevel="0" collapsed="false">
      <c r="A69" s="54" t="n">
        <v>37109</v>
      </c>
      <c r="B69" s="74"/>
      <c r="C69" s="75"/>
      <c r="D69" s="75"/>
      <c r="E69" s="75"/>
      <c r="F69" s="76"/>
      <c r="G69" s="74"/>
      <c r="H69" s="75"/>
      <c r="I69" s="75"/>
      <c r="J69" s="75"/>
      <c r="K69" s="76"/>
      <c r="L69" s="74"/>
      <c r="M69" s="75"/>
      <c r="N69" s="75"/>
      <c r="O69" s="75"/>
      <c r="P69" s="76"/>
      <c r="Q69" s="74"/>
      <c r="R69" s="75"/>
      <c r="S69" s="75"/>
      <c r="T69" s="75"/>
      <c r="U69" s="76"/>
      <c r="V69" s="74"/>
      <c r="W69" s="75"/>
      <c r="X69" s="75"/>
      <c r="Y69" s="75"/>
      <c r="Z69" s="76"/>
      <c r="AA69" s="74"/>
      <c r="AB69" s="75"/>
      <c r="AC69" s="75"/>
      <c r="AD69" s="75"/>
      <c r="AE69" s="76"/>
      <c r="AF69" s="74"/>
      <c r="AG69" s="75"/>
      <c r="AH69" s="75"/>
      <c r="AI69" s="75"/>
      <c r="AJ69" s="76"/>
      <c r="AK69" s="74"/>
      <c r="AL69" s="75"/>
      <c r="AM69" s="75"/>
      <c r="AN69" s="75"/>
      <c r="AO69" s="76"/>
    </row>
    <row r="70" customFormat="false" ht="12.75" hidden="false" customHeight="false" outlineLevel="0" collapsed="false">
      <c r="A70" s="54" t="n">
        <v>37110</v>
      </c>
      <c r="B70" s="74"/>
      <c r="C70" s="75"/>
      <c r="D70" s="75"/>
      <c r="E70" s="75"/>
      <c r="F70" s="76"/>
      <c r="G70" s="74"/>
      <c r="H70" s="75"/>
      <c r="I70" s="75"/>
      <c r="J70" s="75"/>
      <c r="K70" s="76"/>
      <c r="L70" s="74"/>
      <c r="M70" s="75"/>
      <c r="N70" s="75"/>
      <c r="O70" s="75"/>
      <c r="P70" s="76"/>
      <c r="Q70" s="74"/>
      <c r="R70" s="75"/>
      <c r="S70" s="75"/>
      <c r="T70" s="75"/>
      <c r="U70" s="76"/>
      <c r="V70" s="74"/>
      <c r="W70" s="75"/>
      <c r="X70" s="75"/>
      <c r="Y70" s="75"/>
      <c r="Z70" s="76"/>
      <c r="AA70" s="74"/>
      <c r="AB70" s="75"/>
      <c r="AC70" s="75"/>
      <c r="AD70" s="75"/>
      <c r="AE70" s="76"/>
      <c r="AF70" s="74"/>
      <c r="AG70" s="75"/>
      <c r="AH70" s="75"/>
      <c r="AI70" s="75"/>
      <c r="AJ70" s="76"/>
      <c r="AK70" s="74"/>
      <c r="AL70" s="75"/>
      <c r="AM70" s="75"/>
      <c r="AN70" s="75"/>
      <c r="AO70" s="76"/>
    </row>
    <row r="71" customFormat="false" ht="12.75" hidden="false" customHeight="false" outlineLevel="0" collapsed="false">
      <c r="A71" s="54" t="n">
        <v>37111</v>
      </c>
      <c r="B71" s="74" t="n">
        <v>34</v>
      </c>
      <c r="C71" s="75" t="n">
        <v>34</v>
      </c>
      <c r="D71" s="75" t="n">
        <v>33</v>
      </c>
      <c r="E71" s="75" t="n">
        <v>35</v>
      </c>
      <c r="F71" s="76" t="n">
        <v>36</v>
      </c>
      <c r="G71" s="74" t="n">
        <v>36</v>
      </c>
      <c r="H71" s="75" t="n">
        <v>36</v>
      </c>
      <c r="I71" s="75" t="n">
        <v>32</v>
      </c>
      <c r="J71" s="75" t="n">
        <v>33</v>
      </c>
      <c r="K71" s="76" t="n">
        <v>36</v>
      </c>
      <c r="L71" s="74" t="n">
        <v>35</v>
      </c>
      <c r="M71" s="75" t="n">
        <v>35</v>
      </c>
      <c r="N71" s="75" t="n">
        <v>27</v>
      </c>
      <c r="O71" s="75" t="n">
        <v>33</v>
      </c>
      <c r="P71" s="76" t="n">
        <v>34</v>
      </c>
      <c r="Q71" s="74" t="n">
        <v>36</v>
      </c>
      <c r="R71" s="75" t="n">
        <v>36</v>
      </c>
      <c r="S71" s="75" t="n">
        <v>27</v>
      </c>
      <c r="T71" s="75" t="n">
        <v>30</v>
      </c>
      <c r="U71" s="76" t="n">
        <v>34</v>
      </c>
      <c r="V71" s="74" t="n">
        <v>45</v>
      </c>
      <c r="W71" s="75" t="n">
        <v>47</v>
      </c>
      <c r="X71" s="75" t="n">
        <v>29</v>
      </c>
      <c r="Y71" s="75" t="n">
        <v>32</v>
      </c>
      <c r="Z71" s="76" t="n">
        <v>37</v>
      </c>
      <c r="AA71" s="74" t="n">
        <f aca="false">AVERAGE(L71,Q71,V71)</f>
        <v>38.6666666666667</v>
      </c>
      <c r="AB71" s="75" t="n">
        <f aca="false">AVERAGE(M71,R71,W71)</f>
        <v>39.3333333333333</v>
      </c>
      <c r="AC71" s="75" t="n">
        <f aca="false">AVERAGE(N71,S71,X71)</f>
        <v>27.6666666666667</v>
      </c>
      <c r="AD71" s="75" t="n">
        <f aca="false">AVERAGE(O71,T71,Y71)</f>
        <v>31.6666666666667</v>
      </c>
      <c r="AE71" s="76" t="n">
        <f aca="false">AVERAGE(P71,U71,Z71)</f>
        <v>35</v>
      </c>
      <c r="AF71" s="74"/>
      <c r="AG71" s="75"/>
      <c r="AH71" s="75"/>
      <c r="AI71" s="75"/>
      <c r="AJ71" s="76"/>
      <c r="AK71" s="74"/>
      <c r="AL71" s="75"/>
      <c r="AM71" s="75"/>
      <c r="AN71" s="75"/>
      <c r="AO71" s="76"/>
    </row>
    <row r="72" customFormat="false" ht="12.75" hidden="false" customHeight="false" outlineLevel="0" collapsed="false">
      <c r="A72" s="54" t="n">
        <v>37112</v>
      </c>
      <c r="B72" s="74"/>
      <c r="C72" s="75"/>
      <c r="D72" s="75"/>
      <c r="E72" s="75"/>
      <c r="F72" s="76"/>
      <c r="G72" s="74"/>
      <c r="H72" s="75"/>
      <c r="I72" s="75"/>
      <c r="J72" s="75"/>
      <c r="K72" s="76"/>
      <c r="L72" s="74"/>
      <c r="M72" s="75"/>
      <c r="N72" s="75"/>
      <c r="O72" s="75"/>
      <c r="P72" s="76"/>
      <c r="Q72" s="74"/>
      <c r="R72" s="75"/>
      <c r="S72" s="75"/>
      <c r="T72" s="75"/>
      <c r="U72" s="76"/>
      <c r="V72" s="74"/>
      <c r="W72" s="75"/>
      <c r="X72" s="75"/>
      <c r="Y72" s="75"/>
      <c r="Z72" s="76"/>
      <c r="AA72" s="74"/>
      <c r="AB72" s="75"/>
      <c r="AC72" s="75"/>
      <c r="AD72" s="75"/>
      <c r="AE72" s="76"/>
      <c r="AF72" s="74"/>
      <c r="AG72" s="75"/>
      <c r="AH72" s="75"/>
      <c r="AI72" s="75"/>
      <c r="AJ72" s="76"/>
      <c r="AK72" s="74"/>
      <c r="AL72" s="75"/>
      <c r="AM72" s="75"/>
      <c r="AN72" s="75"/>
      <c r="AO72" s="76"/>
    </row>
    <row r="73" customFormat="false" ht="12.75" hidden="false" customHeight="false" outlineLevel="0" collapsed="false">
      <c r="A73" s="54" t="n">
        <v>37113</v>
      </c>
      <c r="B73" s="74"/>
      <c r="C73" s="75"/>
      <c r="D73" s="75"/>
      <c r="E73" s="75"/>
      <c r="F73" s="76"/>
      <c r="G73" s="74"/>
      <c r="H73" s="75"/>
      <c r="I73" s="75"/>
      <c r="J73" s="75"/>
      <c r="K73" s="76"/>
      <c r="L73" s="74"/>
      <c r="M73" s="75"/>
      <c r="N73" s="75"/>
      <c r="O73" s="75"/>
      <c r="P73" s="76"/>
      <c r="Q73" s="74"/>
      <c r="R73" s="75"/>
      <c r="S73" s="75"/>
      <c r="T73" s="75"/>
      <c r="U73" s="76"/>
      <c r="V73" s="74"/>
      <c r="W73" s="75"/>
      <c r="X73" s="75"/>
      <c r="Y73" s="75"/>
      <c r="Z73" s="76"/>
      <c r="AA73" s="74"/>
      <c r="AB73" s="75"/>
      <c r="AC73" s="75"/>
      <c r="AD73" s="75"/>
      <c r="AE73" s="76"/>
      <c r="AF73" s="74"/>
      <c r="AG73" s="75"/>
      <c r="AH73" s="75"/>
      <c r="AI73" s="75"/>
      <c r="AJ73" s="76"/>
      <c r="AK73" s="74"/>
      <c r="AL73" s="75"/>
      <c r="AM73" s="75"/>
      <c r="AN73" s="75"/>
      <c r="AO73" s="76"/>
    </row>
    <row r="74" customFormat="false" ht="12.75" hidden="false" customHeight="false" outlineLevel="0" collapsed="false">
      <c r="A74" s="54" t="n">
        <v>37114</v>
      </c>
      <c r="B74" s="74"/>
      <c r="C74" s="75"/>
      <c r="D74" s="75"/>
      <c r="E74" s="75"/>
      <c r="F74" s="76"/>
      <c r="G74" s="74"/>
      <c r="H74" s="75"/>
      <c r="I74" s="75"/>
      <c r="J74" s="75"/>
      <c r="K74" s="76"/>
      <c r="L74" s="74"/>
      <c r="M74" s="75"/>
      <c r="N74" s="75"/>
      <c r="O74" s="75"/>
      <c r="P74" s="76"/>
      <c r="Q74" s="74"/>
      <c r="R74" s="75"/>
      <c r="S74" s="75"/>
      <c r="T74" s="75"/>
      <c r="U74" s="76"/>
      <c r="V74" s="74"/>
      <c r="W74" s="75"/>
      <c r="X74" s="75"/>
      <c r="Y74" s="75"/>
      <c r="Z74" s="76"/>
      <c r="AA74" s="74"/>
      <c r="AB74" s="75"/>
      <c r="AC74" s="75"/>
      <c r="AD74" s="75"/>
      <c r="AE74" s="76"/>
      <c r="AF74" s="74"/>
      <c r="AG74" s="75"/>
      <c r="AH74" s="75"/>
      <c r="AI74" s="75"/>
      <c r="AJ74" s="76"/>
      <c r="AK74" s="74"/>
      <c r="AL74" s="75"/>
      <c r="AM74" s="75"/>
      <c r="AN74" s="75"/>
      <c r="AO74" s="76"/>
    </row>
    <row r="75" customFormat="false" ht="12.75" hidden="false" customHeight="false" outlineLevel="0" collapsed="false">
      <c r="A75" s="54" t="n">
        <v>37115</v>
      </c>
      <c r="B75" s="74"/>
      <c r="C75" s="75"/>
      <c r="D75" s="75"/>
      <c r="E75" s="75"/>
      <c r="F75" s="76"/>
      <c r="G75" s="74"/>
      <c r="H75" s="75"/>
      <c r="I75" s="75"/>
      <c r="J75" s="75"/>
      <c r="K75" s="76"/>
      <c r="L75" s="74"/>
      <c r="M75" s="75"/>
      <c r="N75" s="75"/>
      <c r="O75" s="75"/>
      <c r="P75" s="76"/>
      <c r="Q75" s="74"/>
      <c r="R75" s="75"/>
      <c r="S75" s="75"/>
      <c r="T75" s="75"/>
      <c r="U75" s="76"/>
      <c r="V75" s="74"/>
      <c r="W75" s="75"/>
      <c r="X75" s="75"/>
      <c r="Y75" s="75"/>
      <c r="Z75" s="76"/>
      <c r="AA75" s="74"/>
      <c r="AB75" s="75"/>
      <c r="AC75" s="75"/>
      <c r="AD75" s="75"/>
      <c r="AE75" s="76"/>
      <c r="AF75" s="74"/>
      <c r="AG75" s="75"/>
      <c r="AH75" s="75"/>
      <c r="AI75" s="75"/>
      <c r="AJ75" s="76"/>
      <c r="AK75" s="74"/>
      <c r="AL75" s="75"/>
      <c r="AM75" s="75"/>
      <c r="AN75" s="75"/>
      <c r="AO75" s="76"/>
    </row>
    <row r="76" customFormat="false" ht="12.75" hidden="false" customHeight="false" outlineLevel="0" collapsed="false">
      <c r="A76" s="54" t="n">
        <v>37116</v>
      </c>
      <c r="B76" s="74" t="n">
        <v>32</v>
      </c>
      <c r="C76" s="75" t="n">
        <v>32</v>
      </c>
      <c r="D76" s="75" t="n">
        <v>30</v>
      </c>
      <c r="E76" s="75" t="n">
        <v>31</v>
      </c>
      <c r="F76" s="76" t="n">
        <v>33</v>
      </c>
      <c r="G76" s="74" t="n">
        <v>34</v>
      </c>
      <c r="H76" s="75" t="n">
        <v>34</v>
      </c>
      <c r="I76" s="75" t="n">
        <v>29</v>
      </c>
      <c r="J76" s="75" t="n">
        <v>30</v>
      </c>
      <c r="K76" s="76" t="n">
        <v>33</v>
      </c>
      <c r="L76" s="74" t="n">
        <v>32</v>
      </c>
      <c r="M76" s="75" t="n">
        <v>31</v>
      </c>
      <c r="N76" s="75" t="n">
        <v>24</v>
      </c>
      <c r="O76" s="75" t="n">
        <v>30</v>
      </c>
      <c r="P76" s="76" t="n">
        <v>33</v>
      </c>
      <c r="Q76" s="74" t="n">
        <v>35</v>
      </c>
      <c r="R76" s="75" t="n">
        <v>34</v>
      </c>
      <c r="S76" s="75" t="n">
        <v>25</v>
      </c>
      <c r="T76" s="75" t="n">
        <v>30</v>
      </c>
      <c r="U76" s="76" t="n">
        <v>32</v>
      </c>
      <c r="V76" s="74" t="n">
        <v>43</v>
      </c>
      <c r="W76" s="75" t="n">
        <v>42</v>
      </c>
      <c r="X76" s="75" t="n">
        <v>26</v>
      </c>
      <c r="Y76" s="75" t="n">
        <v>30</v>
      </c>
      <c r="Z76" s="76" t="n">
        <v>34</v>
      </c>
      <c r="AA76" s="74" t="n">
        <f aca="false">AVERAGE(L76,Q76,V76)</f>
        <v>36.6666666666667</v>
      </c>
      <c r="AB76" s="75" t="n">
        <f aca="false">AVERAGE(M76,R76,W76)</f>
        <v>35.6666666666667</v>
      </c>
      <c r="AC76" s="75" t="n">
        <f aca="false">AVERAGE(N76,S76,X76)</f>
        <v>25</v>
      </c>
      <c r="AD76" s="75" t="n">
        <f aca="false">AVERAGE(O76,T76,Y76)</f>
        <v>30</v>
      </c>
      <c r="AE76" s="76" t="n">
        <f aca="false">AVERAGE(P76,U76,Z76)</f>
        <v>33</v>
      </c>
      <c r="AF76" s="74"/>
      <c r="AG76" s="75"/>
      <c r="AH76" s="75"/>
      <c r="AI76" s="75"/>
      <c r="AJ76" s="76"/>
      <c r="AK76" s="74"/>
      <c r="AL76" s="75"/>
      <c r="AM76" s="75"/>
      <c r="AN76" s="75"/>
      <c r="AO76" s="76"/>
    </row>
    <row r="77" customFormat="false" ht="12.75" hidden="false" customHeight="false" outlineLevel="0" collapsed="false">
      <c r="A77" s="54" t="n">
        <v>37117</v>
      </c>
      <c r="B77" s="74"/>
      <c r="C77" s="75"/>
      <c r="D77" s="75"/>
      <c r="E77" s="75"/>
      <c r="F77" s="76"/>
      <c r="G77" s="74"/>
      <c r="H77" s="75"/>
      <c r="I77" s="75"/>
      <c r="J77" s="75"/>
      <c r="K77" s="76"/>
      <c r="L77" s="74"/>
      <c r="M77" s="75"/>
      <c r="N77" s="75"/>
      <c r="O77" s="75"/>
      <c r="P77" s="76"/>
      <c r="Q77" s="74"/>
      <c r="R77" s="75"/>
      <c r="S77" s="75"/>
      <c r="T77" s="75"/>
      <c r="U77" s="76"/>
      <c r="V77" s="74"/>
      <c r="W77" s="75"/>
      <c r="X77" s="75"/>
      <c r="Y77" s="75"/>
      <c r="Z77" s="76"/>
      <c r="AA77" s="74"/>
      <c r="AB77" s="75"/>
      <c r="AC77" s="75"/>
      <c r="AD77" s="75"/>
      <c r="AE77" s="76"/>
      <c r="AF77" s="74"/>
      <c r="AG77" s="75"/>
      <c r="AH77" s="75"/>
      <c r="AI77" s="75"/>
      <c r="AJ77" s="76"/>
      <c r="AK77" s="74"/>
      <c r="AL77" s="75"/>
      <c r="AM77" s="75"/>
      <c r="AN77" s="75"/>
      <c r="AO77" s="76"/>
    </row>
    <row r="78" customFormat="false" ht="12.75" hidden="false" customHeight="false" outlineLevel="0" collapsed="false">
      <c r="A78" s="54" t="n">
        <v>37118</v>
      </c>
      <c r="B78" s="74" t="n">
        <v>31</v>
      </c>
      <c r="C78" s="75" t="n">
        <v>31</v>
      </c>
      <c r="D78" s="75" t="n">
        <v>28</v>
      </c>
      <c r="E78" s="75" t="n">
        <v>29</v>
      </c>
      <c r="F78" s="76" t="n">
        <v>32</v>
      </c>
      <c r="G78" s="74" t="n">
        <v>34</v>
      </c>
      <c r="H78" s="75" t="n">
        <v>34</v>
      </c>
      <c r="I78" s="75" t="n">
        <v>28</v>
      </c>
      <c r="J78" s="75" t="n">
        <v>30</v>
      </c>
      <c r="K78" s="76" t="n">
        <v>34</v>
      </c>
      <c r="L78" s="74" t="n">
        <v>32</v>
      </c>
      <c r="M78" s="75" t="n">
        <v>31</v>
      </c>
      <c r="N78" s="75" t="n">
        <v>25</v>
      </c>
      <c r="O78" s="75" t="n">
        <v>30</v>
      </c>
      <c r="P78" s="76" t="n">
        <v>33</v>
      </c>
      <c r="Q78" s="74" t="n">
        <v>35</v>
      </c>
      <c r="R78" s="75" t="n">
        <v>34</v>
      </c>
      <c r="S78" s="75" t="n">
        <v>26</v>
      </c>
      <c r="T78" s="75" t="n">
        <v>30</v>
      </c>
      <c r="U78" s="76" t="n">
        <v>34</v>
      </c>
      <c r="V78" s="74" t="n">
        <v>43</v>
      </c>
      <c r="W78" s="75" t="n">
        <v>42</v>
      </c>
      <c r="X78" s="75" t="n">
        <v>27</v>
      </c>
      <c r="Y78" s="75" t="n">
        <v>30</v>
      </c>
      <c r="Z78" s="76" t="n">
        <v>39</v>
      </c>
      <c r="AA78" s="74" t="n">
        <v>26</v>
      </c>
      <c r="AB78" s="75" t="n">
        <v>28</v>
      </c>
      <c r="AC78" s="75" t="n">
        <v>28</v>
      </c>
      <c r="AD78" s="75" t="n">
        <v>31</v>
      </c>
      <c r="AE78" s="76" t="n">
        <v>32</v>
      </c>
      <c r="AF78" s="74"/>
      <c r="AG78" s="75"/>
      <c r="AH78" s="75"/>
      <c r="AI78" s="75"/>
      <c r="AJ78" s="76"/>
      <c r="AK78" s="74"/>
      <c r="AL78" s="75"/>
      <c r="AM78" s="75"/>
      <c r="AN78" s="75"/>
      <c r="AO78" s="76"/>
    </row>
    <row r="79" customFormat="false" ht="12.75" hidden="false" customHeight="false" outlineLevel="0" collapsed="false">
      <c r="A79" s="54" t="n">
        <v>37119</v>
      </c>
      <c r="B79" s="74" t="n">
        <v>31</v>
      </c>
      <c r="C79" s="75" t="n">
        <v>31</v>
      </c>
      <c r="D79" s="75"/>
      <c r="E79" s="75"/>
      <c r="F79" s="76"/>
      <c r="G79" s="74" t="n">
        <v>33</v>
      </c>
      <c r="H79" s="75" t="n">
        <v>33</v>
      </c>
      <c r="I79" s="75" t="n">
        <v>30</v>
      </c>
      <c r="J79" s="75" t="n">
        <v>32</v>
      </c>
      <c r="K79" s="76" t="n">
        <v>35</v>
      </c>
      <c r="L79" s="74" t="n">
        <v>32</v>
      </c>
      <c r="M79" s="75" t="n">
        <v>31</v>
      </c>
      <c r="N79" s="75" t="n">
        <v>26</v>
      </c>
      <c r="O79" s="75" t="n">
        <v>30</v>
      </c>
      <c r="P79" s="76" t="n">
        <v>33</v>
      </c>
      <c r="Q79" s="74" t="n">
        <v>35</v>
      </c>
      <c r="R79" s="75" t="n">
        <v>34</v>
      </c>
      <c r="S79" s="75" t="n">
        <v>25.5</v>
      </c>
      <c r="T79" s="75" t="n">
        <v>30</v>
      </c>
      <c r="U79" s="76" t="n">
        <v>34</v>
      </c>
      <c r="V79" s="74" t="n">
        <v>43</v>
      </c>
      <c r="W79" s="75" t="n">
        <v>42</v>
      </c>
      <c r="X79" s="75" t="n">
        <v>27</v>
      </c>
      <c r="Y79" s="75" t="n">
        <v>30</v>
      </c>
      <c r="Z79" s="76" t="n">
        <v>39</v>
      </c>
      <c r="AA79" s="74" t="n">
        <f aca="false">AVERAGE(L79,Q79,V79)</f>
        <v>36.6666666666667</v>
      </c>
      <c r="AB79" s="75" t="n">
        <f aca="false">AVERAGE(M79,R79,W79)</f>
        <v>35.6666666666667</v>
      </c>
      <c r="AC79" s="75" t="n">
        <f aca="false">AVERAGE(N79,S79,X79)</f>
        <v>26.1666666666667</v>
      </c>
      <c r="AD79" s="75" t="n">
        <f aca="false">AVERAGE(O79,T79,Y79)</f>
        <v>30</v>
      </c>
      <c r="AE79" s="76" t="n">
        <f aca="false">AVERAGE(P79,U79,Z79)</f>
        <v>35.3333333333333</v>
      </c>
      <c r="AF79" s="74"/>
      <c r="AG79" s="75"/>
      <c r="AH79" s="75"/>
      <c r="AI79" s="75"/>
      <c r="AJ79" s="76"/>
      <c r="AK79" s="74"/>
      <c r="AL79" s="75"/>
      <c r="AM79" s="75"/>
      <c r="AN79" s="75"/>
      <c r="AO79" s="76"/>
    </row>
    <row r="80" customFormat="false" ht="12.75" hidden="false" customHeight="false" outlineLevel="0" collapsed="false">
      <c r="A80" s="54" t="n">
        <v>37120</v>
      </c>
      <c r="B80" s="74"/>
      <c r="C80" s="75"/>
      <c r="D80" s="75"/>
      <c r="E80" s="75"/>
      <c r="F80" s="76"/>
      <c r="G80" s="74"/>
      <c r="H80" s="75"/>
      <c r="I80" s="75"/>
      <c r="J80" s="75"/>
      <c r="K80" s="76"/>
      <c r="L80" s="74"/>
      <c r="M80" s="75"/>
      <c r="N80" s="75"/>
      <c r="O80" s="75"/>
      <c r="P80" s="76"/>
      <c r="Q80" s="74"/>
      <c r="R80" s="75"/>
      <c r="S80" s="75"/>
      <c r="T80" s="75"/>
      <c r="U80" s="76"/>
      <c r="V80" s="74"/>
      <c r="W80" s="75"/>
      <c r="X80" s="75"/>
      <c r="Y80" s="75"/>
      <c r="Z80" s="76"/>
      <c r="AA80" s="74"/>
      <c r="AB80" s="75"/>
      <c r="AC80" s="75"/>
      <c r="AD80" s="75"/>
      <c r="AE80" s="76"/>
      <c r="AF80" s="74"/>
      <c r="AG80" s="75"/>
      <c r="AH80" s="75"/>
      <c r="AI80" s="75"/>
      <c r="AJ80" s="76"/>
      <c r="AK80" s="74"/>
      <c r="AL80" s="75"/>
      <c r="AM80" s="75"/>
      <c r="AN80" s="75"/>
      <c r="AO80" s="76"/>
    </row>
    <row r="81" customFormat="false" ht="12.75" hidden="false" customHeight="false" outlineLevel="0" collapsed="false">
      <c r="A81" s="54" t="n">
        <v>37121</v>
      </c>
      <c r="B81" s="74"/>
      <c r="C81" s="75"/>
      <c r="D81" s="75"/>
      <c r="E81" s="75"/>
      <c r="F81" s="76"/>
      <c r="G81" s="74"/>
      <c r="H81" s="75"/>
      <c r="I81" s="75"/>
      <c r="J81" s="75"/>
      <c r="K81" s="76"/>
      <c r="L81" s="74"/>
      <c r="M81" s="75"/>
      <c r="N81" s="75"/>
      <c r="O81" s="75"/>
      <c r="P81" s="76"/>
      <c r="Q81" s="74"/>
      <c r="R81" s="75"/>
      <c r="S81" s="75"/>
      <c r="T81" s="75"/>
      <c r="U81" s="76"/>
      <c r="V81" s="74"/>
      <c r="W81" s="75"/>
      <c r="X81" s="75"/>
      <c r="Y81" s="75"/>
      <c r="Z81" s="76"/>
      <c r="AA81" s="74"/>
      <c r="AB81" s="75"/>
      <c r="AC81" s="75"/>
      <c r="AD81" s="75"/>
      <c r="AE81" s="76"/>
      <c r="AF81" s="74"/>
      <c r="AG81" s="75"/>
      <c r="AH81" s="75"/>
      <c r="AI81" s="75"/>
      <c r="AJ81" s="76"/>
      <c r="AK81" s="74"/>
      <c r="AL81" s="75"/>
      <c r="AM81" s="75"/>
      <c r="AN81" s="75"/>
      <c r="AO81" s="76"/>
    </row>
    <row r="82" customFormat="false" ht="12.75" hidden="false" customHeight="false" outlineLevel="0" collapsed="false">
      <c r="A82" s="54" t="n">
        <v>37122</v>
      </c>
      <c r="B82" s="74"/>
      <c r="C82" s="75"/>
      <c r="D82" s="75"/>
      <c r="E82" s="75"/>
      <c r="F82" s="76"/>
      <c r="G82" s="74"/>
      <c r="H82" s="75"/>
      <c r="I82" s="75"/>
      <c r="J82" s="75"/>
      <c r="K82" s="76"/>
      <c r="L82" s="74"/>
      <c r="M82" s="75"/>
      <c r="N82" s="75"/>
      <c r="O82" s="75"/>
      <c r="P82" s="76"/>
      <c r="Q82" s="74"/>
      <c r="R82" s="75"/>
      <c r="S82" s="75"/>
      <c r="T82" s="75"/>
      <c r="U82" s="76"/>
      <c r="V82" s="74"/>
      <c r="W82" s="75"/>
      <c r="X82" s="75"/>
      <c r="Y82" s="75"/>
      <c r="Z82" s="76"/>
      <c r="AA82" s="74"/>
      <c r="AB82" s="75"/>
      <c r="AC82" s="75"/>
      <c r="AD82" s="75"/>
      <c r="AE82" s="76"/>
      <c r="AF82" s="74"/>
      <c r="AG82" s="75"/>
      <c r="AH82" s="75"/>
      <c r="AI82" s="75"/>
      <c r="AJ82" s="76"/>
      <c r="AK82" s="74"/>
      <c r="AL82" s="75"/>
      <c r="AM82" s="75"/>
      <c r="AN82" s="75"/>
      <c r="AO82" s="76"/>
    </row>
    <row r="83" customFormat="false" ht="12.75" hidden="false" customHeight="false" outlineLevel="0" collapsed="false">
      <c r="A83" s="54" t="n">
        <v>37123</v>
      </c>
      <c r="B83" s="74"/>
      <c r="C83" s="75"/>
      <c r="D83" s="75"/>
      <c r="E83" s="75"/>
      <c r="F83" s="76"/>
      <c r="G83" s="74"/>
      <c r="H83" s="75"/>
      <c r="I83" s="75"/>
      <c r="J83" s="75"/>
      <c r="K83" s="76"/>
      <c r="L83" s="74"/>
      <c r="M83" s="75"/>
      <c r="N83" s="75"/>
      <c r="O83" s="75"/>
      <c r="P83" s="76"/>
      <c r="Q83" s="74"/>
      <c r="R83" s="75"/>
      <c r="S83" s="75"/>
      <c r="T83" s="75"/>
      <c r="U83" s="76"/>
      <c r="V83" s="74"/>
      <c r="W83" s="75"/>
      <c r="X83" s="75"/>
      <c r="Y83" s="75"/>
      <c r="Z83" s="76"/>
      <c r="AA83" s="74"/>
      <c r="AB83" s="75"/>
      <c r="AC83" s="75"/>
      <c r="AD83" s="75"/>
      <c r="AE83" s="76"/>
      <c r="AF83" s="74"/>
      <c r="AG83" s="75"/>
      <c r="AH83" s="75"/>
      <c r="AI83" s="75"/>
      <c r="AJ83" s="76"/>
      <c r="AK83" s="74"/>
      <c r="AL83" s="75"/>
      <c r="AM83" s="75"/>
      <c r="AN83" s="75"/>
      <c r="AO83" s="76"/>
    </row>
    <row r="84" customFormat="false" ht="12.75" hidden="false" customHeight="false" outlineLevel="0" collapsed="false">
      <c r="A84" s="54" t="n">
        <v>37124</v>
      </c>
      <c r="B84" s="74"/>
      <c r="C84" s="75"/>
      <c r="D84" s="75"/>
      <c r="E84" s="75"/>
      <c r="F84" s="76"/>
      <c r="G84" s="74"/>
      <c r="H84" s="75"/>
      <c r="I84" s="75"/>
      <c r="J84" s="75"/>
      <c r="K84" s="76"/>
      <c r="L84" s="74"/>
      <c r="M84" s="75"/>
      <c r="N84" s="75"/>
      <c r="O84" s="75"/>
      <c r="P84" s="76"/>
      <c r="Q84" s="74"/>
      <c r="R84" s="75"/>
      <c r="S84" s="75"/>
      <c r="T84" s="75"/>
      <c r="U84" s="76"/>
      <c r="V84" s="74"/>
      <c r="W84" s="75"/>
      <c r="X84" s="75"/>
      <c r="Y84" s="75"/>
      <c r="Z84" s="76"/>
      <c r="AA84" s="74"/>
      <c r="AB84" s="75"/>
      <c r="AC84" s="75"/>
      <c r="AD84" s="75"/>
      <c r="AE84" s="76"/>
      <c r="AF84" s="74"/>
      <c r="AG84" s="75"/>
      <c r="AH84" s="75"/>
      <c r="AI84" s="75"/>
      <c r="AJ84" s="76"/>
      <c r="AK84" s="74"/>
      <c r="AL84" s="75"/>
      <c r="AM84" s="75"/>
      <c r="AN84" s="75"/>
      <c r="AO84" s="76"/>
    </row>
    <row r="85" customFormat="false" ht="12.75" hidden="false" customHeight="false" outlineLevel="0" collapsed="false">
      <c r="A85" s="54" t="n">
        <v>37125</v>
      </c>
      <c r="B85" s="74"/>
      <c r="C85" s="75"/>
      <c r="D85" s="75"/>
      <c r="E85" s="75"/>
      <c r="F85" s="76"/>
      <c r="G85" s="74"/>
      <c r="H85" s="75"/>
      <c r="I85" s="75"/>
      <c r="J85" s="75"/>
      <c r="K85" s="76"/>
      <c r="L85" s="74"/>
      <c r="M85" s="75"/>
      <c r="N85" s="75"/>
      <c r="O85" s="75"/>
      <c r="P85" s="76"/>
      <c r="Q85" s="74"/>
      <c r="R85" s="75"/>
      <c r="S85" s="75"/>
      <c r="T85" s="75"/>
      <c r="U85" s="76"/>
      <c r="V85" s="74"/>
      <c r="W85" s="75"/>
      <c r="X85" s="75"/>
      <c r="Y85" s="75"/>
      <c r="Z85" s="76"/>
      <c r="AA85" s="74"/>
      <c r="AB85" s="75"/>
      <c r="AC85" s="75"/>
      <c r="AD85" s="75"/>
      <c r="AE85" s="76"/>
      <c r="AF85" s="74"/>
      <c r="AG85" s="75"/>
      <c r="AH85" s="75"/>
      <c r="AI85" s="75"/>
      <c r="AJ85" s="76"/>
      <c r="AK85" s="74"/>
      <c r="AL85" s="75"/>
      <c r="AM85" s="75"/>
      <c r="AN85" s="75"/>
      <c r="AO85" s="76"/>
    </row>
    <row r="86" customFormat="false" ht="12.75" hidden="false" customHeight="false" outlineLevel="0" collapsed="false">
      <c r="A86" s="54" t="n">
        <v>37126</v>
      </c>
      <c r="B86" s="74"/>
      <c r="C86" s="75"/>
      <c r="D86" s="75"/>
      <c r="E86" s="75"/>
      <c r="F86" s="76"/>
      <c r="G86" s="74"/>
      <c r="H86" s="75"/>
      <c r="I86" s="75"/>
      <c r="J86" s="75"/>
      <c r="K86" s="76"/>
      <c r="L86" s="74"/>
      <c r="M86" s="75"/>
      <c r="N86" s="75"/>
      <c r="O86" s="75"/>
      <c r="P86" s="76"/>
      <c r="Q86" s="74"/>
      <c r="R86" s="75"/>
      <c r="S86" s="75"/>
      <c r="T86" s="75"/>
      <c r="U86" s="76"/>
      <c r="V86" s="74"/>
      <c r="W86" s="75"/>
      <c r="X86" s="75"/>
      <c r="Y86" s="75"/>
      <c r="Z86" s="76"/>
      <c r="AA86" s="74"/>
      <c r="AB86" s="75"/>
      <c r="AC86" s="75"/>
      <c r="AD86" s="75"/>
      <c r="AE86" s="76"/>
      <c r="AF86" s="74"/>
      <c r="AG86" s="75"/>
      <c r="AH86" s="75"/>
      <c r="AI86" s="75"/>
      <c r="AJ86" s="76"/>
      <c r="AK86" s="74"/>
      <c r="AL86" s="75"/>
      <c r="AM86" s="75"/>
      <c r="AN86" s="75"/>
      <c r="AO86" s="76"/>
    </row>
    <row r="87" customFormat="false" ht="12.75" hidden="false" customHeight="false" outlineLevel="0" collapsed="false">
      <c r="A87" s="54" t="n">
        <v>37127</v>
      </c>
      <c r="B87" s="74"/>
      <c r="C87" s="75"/>
      <c r="D87" s="75"/>
      <c r="E87" s="75"/>
      <c r="F87" s="76"/>
      <c r="G87" s="74"/>
      <c r="H87" s="75"/>
      <c r="I87" s="75"/>
      <c r="J87" s="75"/>
      <c r="K87" s="76"/>
      <c r="L87" s="74"/>
      <c r="M87" s="75"/>
      <c r="N87" s="75"/>
      <c r="O87" s="75"/>
      <c r="P87" s="76"/>
      <c r="Q87" s="74"/>
      <c r="R87" s="75"/>
      <c r="S87" s="75"/>
      <c r="T87" s="75"/>
      <c r="U87" s="76"/>
      <c r="V87" s="74"/>
      <c r="W87" s="75"/>
      <c r="X87" s="75"/>
      <c r="Y87" s="75"/>
      <c r="Z87" s="76"/>
      <c r="AA87" s="74"/>
      <c r="AB87" s="75"/>
      <c r="AC87" s="75"/>
      <c r="AD87" s="75"/>
      <c r="AE87" s="76"/>
      <c r="AF87" s="74"/>
      <c r="AG87" s="75"/>
      <c r="AH87" s="75"/>
      <c r="AI87" s="75"/>
      <c r="AJ87" s="76"/>
      <c r="AK87" s="74"/>
      <c r="AL87" s="75"/>
      <c r="AM87" s="75"/>
      <c r="AN87" s="75"/>
      <c r="AO87" s="76"/>
    </row>
    <row r="88" customFormat="false" ht="12.75" hidden="false" customHeight="false" outlineLevel="0" collapsed="false">
      <c r="A88" s="54" t="n">
        <v>37128</v>
      </c>
      <c r="B88" s="74"/>
      <c r="C88" s="75"/>
      <c r="D88" s="75"/>
      <c r="E88" s="75"/>
      <c r="F88" s="76"/>
      <c r="G88" s="74"/>
      <c r="H88" s="75"/>
      <c r="I88" s="75"/>
      <c r="J88" s="75"/>
      <c r="K88" s="76"/>
      <c r="L88" s="74"/>
      <c r="M88" s="75"/>
      <c r="N88" s="75"/>
      <c r="O88" s="75"/>
      <c r="P88" s="76"/>
      <c r="Q88" s="74"/>
      <c r="R88" s="75"/>
      <c r="S88" s="75"/>
      <c r="T88" s="75"/>
      <c r="U88" s="76"/>
      <c r="V88" s="74"/>
      <c r="W88" s="75"/>
      <c r="X88" s="75"/>
      <c r="Y88" s="75"/>
      <c r="Z88" s="76"/>
      <c r="AA88" s="74"/>
      <c r="AB88" s="75"/>
      <c r="AC88" s="75"/>
      <c r="AD88" s="75"/>
      <c r="AE88" s="76"/>
      <c r="AF88" s="74"/>
      <c r="AG88" s="75"/>
      <c r="AH88" s="75"/>
      <c r="AI88" s="75"/>
      <c r="AJ88" s="76"/>
      <c r="AK88" s="74"/>
      <c r="AL88" s="75"/>
      <c r="AM88" s="75"/>
      <c r="AN88" s="75"/>
      <c r="AO88" s="76"/>
    </row>
    <row r="89" customFormat="false" ht="12.75" hidden="false" customHeight="false" outlineLevel="0" collapsed="false">
      <c r="A89" s="54" t="n">
        <v>37129</v>
      </c>
      <c r="B89" s="74"/>
      <c r="C89" s="75"/>
      <c r="D89" s="75"/>
      <c r="E89" s="75"/>
      <c r="F89" s="76"/>
      <c r="G89" s="74"/>
      <c r="H89" s="75"/>
      <c r="I89" s="75"/>
      <c r="J89" s="75"/>
      <c r="K89" s="76"/>
      <c r="L89" s="74"/>
      <c r="M89" s="75"/>
      <c r="N89" s="75"/>
      <c r="O89" s="75"/>
      <c r="P89" s="76"/>
      <c r="Q89" s="74"/>
      <c r="R89" s="75"/>
      <c r="S89" s="75"/>
      <c r="T89" s="75"/>
      <c r="U89" s="76"/>
      <c r="V89" s="74"/>
      <c r="W89" s="75"/>
      <c r="X89" s="75"/>
      <c r="Y89" s="75"/>
      <c r="Z89" s="76"/>
      <c r="AA89" s="74"/>
      <c r="AB89" s="75"/>
      <c r="AC89" s="75"/>
      <c r="AD89" s="75"/>
      <c r="AE89" s="76"/>
      <c r="AF89" s="74"/>
      <c r="AG89" s="75"/>
      <c r="AH89" s="75"/>
      <c r="AI89" s="75"/>
      <c r="AJ89" s="76"/>
      <c r="AK89" s="74"/>
      <c r="AL89" s="75"/>
      <c r="AM89" s="75"/>
      <c r="AN89" s="75"/>
      <c r="AO89" s="76"/>
    </row>
    <row r="90" customFormat="false" ht="12.75" hidden="false" customHeight="false" outlineLevel="0" collapsed="false">
      <c r="A90" s="54" t="n">
        <v>37130</v>
      </c>
      <c r="B90" s="74"/>
      <c r="C90" s="75"/>
      <c r="D90" s="75"/>
      <c r="E90" s="75"/>
      <c r="F90" s="76"/>
      <c r="G90" s="74"/>
      <c r="H90" s="75"/>
      <c r="I90" s="75"/>
      <c r="J90" s="75"/>
      <c r="K90" s="76"/>
      <c r="L90" s="74"/>
      <c r="M90" s="75"/>
      <c r="N90" s="75"/>
      <c r="O90" s="75"/>
      <c r="P90" s="76"/>
      <c r="Q90" s="74"/>
      <c r="R90" s="75"/>
      <c r="S90" s="75"/>
      <c r="T90" s="75"/>
      <c r="U90" s="76"/>
      <c r="V90" s="74"/>
      <c r="W90" s="75"/>
      <c r="X90" s="75"/>
      <c r="Y90" s="75"/>
      <c r="Z90" s="76"/>
      <c r="AA90" s="74"/>
      <c r="AB90" s="75"/>
      <c r="AC90" s="75"/>
      <c r="AD90" s="75"/>
      <c r="AE90" s="76"/>
      <c r="AF90" s="74"/>
      <c r="AG90" s="75"/>
      <c r="AH90" s="75"/>
      <c r="AI90" s="75"/>
      <c r="AJ90" s="76"/>
      <c r="AK90" s="74"/>
      <c r="AL90" s="75"/>
      <c r="AM90" s="75"/>
      <c r="AN90" s="75"/>
      <c r="AO90" s="76"/>
    </row>
    <row r="91" customFormat="false" ht="12.75" hidden="false" customHeight="false" outlineLevel="0" collapsed="false">
      <c r="A91" s="54" t="n">
        <v>37131</v>
      </c>
      <c r="B91" s="74"/>
      <c r="C91" s="75"/>
      <c r="D91" s="75"/>
      <c r="E91" s="75"/>
      <c r="F91" s="76"/>
      <c r="G91" s="74"/>
      <c r="H91" s="75"/>
      <c r="I91" s="83"/>
      <c r="J91" s="75"/>
      <c r="K91" s="76"/>
      <c r="L91" s="74"/>
      <c r="M91" s="75"/>
      <c r="N91" s="83"/>
      <c r="O91" s="75"/>
      <c r="P91" s="76"/>
      <c r="Q91" s="74"/>
      <c r="R91" s="75"/>
      <c r="S91" s="83"/>
      <c r="T91" s="75"/>
      <c r="U91" s="76"/>
      <c r="V91" s="74"/>
      <c r="W91" s="75"/>
      <c r="X91" s="75"/>
      <c r="Y91" s="75"/>
      <c r="Z91" s="76"/>
      <c r="AA91" s="74"/>
      <c r="AB91" s="75"/>
      <c r="AC91" s="75"/>
      <c r="AD91" s="75"/>
      <c r="AE91" s="76"/>
      <c r="AF91" s="74"/>
      <c r="AG91" s="75"/>
      <c r="AH91" s="75"/>
      <c r="AI91" s="75"/>
      <c r="AJ91" s="76"/>
      <c r="AK91" s="74"/>
      <c r="AL91" s="75"/>
      <c r="AM91" s="75"/>
      <c r="AN91" s="75"/>
      <c r="AO91" s="76"/>
    </row>
    <row r="92" customFormat="false" ht="12.75" hidden="false" customHeight="false" outlineLevel="0" collapsed="false">
      <c r="A92" s="54" t="n">
        <v>37132</v>
      </c>
      <c r="B92" s="74"/>
      <c r="C92" s="75"/>
      <c r="D92" s="75"/>
      <c r="E92" s="75"/>
      <c r="F92" s="76"/>
      <c r="G92" s="74"/>
      <c r="H92" s="75"/>
      <c r="I92" s="75"/>
      <c r="J92" s="75"/>
      <c r="K92" s="76"/>
      <c r="L92" s="74"/>
      <c r="M92" s="75"/>
      <c r="N92" s="75"/>
      <c r="O92" s="75"/>
      <c r="P92" s="76"/>
      <c r="Q92" s="74"/>
      <c r="R92" s="75"/>
      <c r="S92" s="75"/>
      <c r="T92" s="75"/>
      <c r="U92" s="76"/>
      <c r="V92" s="74"/>
      <c r="W92" s="75"/>
      <c r="X92" s="75"/>
      <c r="Y92" s="75"/>
      <c r="Z92" s="76"/>
      <c r="AA92" s="74"/>
      <c r="AB92" s="75"/>
      <c r="AC92" s="75"/>
      <c r="AD92" s="75"/>
      <c r="AE92" s="76"/>
      <c r="AF92" s="74"/>
      <c r="AG92" s="75"/>
      <c r="AH92" s="75"/>
      <c r="AI92" s="75"/>
      <c r="AJ92" s="76"/>
      <c r="AK92" s="74"/>
      <c r="AL92" s="75"/>
      <c r="AM92" s="75"/>
      <c r="AN92" s="75"/>
      <c r="AO92" s="76"/>
    </row>
    <row r="93" customFormat="false" ht="12.75" hidden="false" customHeight="false" outlineLevel="0" collapsed="false">
      <c r="A93" s="54" t="n">
        <v>37133</v>
      </c>
      <c r="B93" s="74"/>
      <c r="C93" s="75"/>
      <c r="D93" s="75"/>
      <c r="E93" s="75"/>
      <c r="F93" s="76"/>
      <c r="G93" s="74"/>
      <c r="H93" s="75"/>
      <c r="I93" s="75"/>
      <c r="J93" s="75"/>
      <c r="K93" s="76"/>
      <c r="L93" s="74"/>
      <c r="M93" s="75"/>
      <c r="N93" s="75"/>
      <c r="O93" s="75"/>
      <c r="P93" s="76"/>
      <c r="Q93" s="74"/>
      <c r="R93" s="75"/>
      <c r="S93" s="75"/>
      <c r="T93" s="75"/>
      <c r="U93" s="76"/>
      <c r="V93" s="74"/>
      <c r="W93" s="75"/>
      <c r="X93" s="75"/>
      <c r="Y93" s="75"/>
      <c r="Z93" s="76"/>
      <c r="AA93" s="74"/>
      <c r="AB93" s="75"/>
      <c r="AC93" s="75"/>
      <c r="AD93" s="75"/>
      <c r="AE93" s="76"/>
      <c r="AF93" s="74"/>
      <c r="AG93" s="75"/>
      <c r="AH93" s="75"/>
      <c r="AI93" s="75"/>
      <c r="AJ93" s="76"/>
      <c r="AK93" s="74"/>
      <c r="AL93" s="75"/>
      <c r="AM93" s="75"/>
      <c r="AN93" s="75"/>
      <c r="AO93" s="76"/>
    </row>
    <row r="94" customFormat="false" ht="12.75" hidden="false" customHeight="false" outlineLevel="0" collapsed="false">
      <c r="A94" s="54" t="n">
        <v>37134</v>
      </c>
      <c r="B94" s="90"/>
      <c r="C94" s="91"/>
      <c r="D94" s="91"/>
      <c r="E94" s="91"/>
      <c r="F94" s="92"/>
      <c r="G94" s="90"/>
      <c r="H94" s="91"/>
      <c r="I94" s="91"/>
      <c r="J94" s="91"/>
      <c r="K94" s="92"/>
      <c r="L94" s="90"/>
      <c r="M94" s="91"/>
      <c r="N94" s="91"/>
      <c r="O94" s="91"/>
      <c r="P94" s="92"/>
      <c r="Q94" s="90"/>
      <c r="R94" s="91"/>
      <c r="S94" s="91"/>
      <c r="T94" s="91"/>
      <c r="U94" s="92"/>
      <c r="V94" s="90"/>
      <c r="W94" s="91"/>
      <c r="X94" s="91"/>
      <c r="Y94" s="91"/>
      <c r="Z94" s="92"/>
      <c r="AA94" s="90"/>
      <c r="AB94" s="91"/>
      <c r="AC94" s="91"/>
      <c r="AD94" s="91"/>
      <c r="AE94" s="92"/>
      <c r="AF94" s="90"/>
      <c r="AG94" s="91"/>
      <c r="AH94" s="91"/>
      <c r="AI94" s="91"/>
      <c r="AJ94" s="92"/>
      <c r="AK94" s="90"/>
      <c r="AL94" s="91"/>
      <c r="AM94" s="91"/>
      <c r="AN94" s="91"/>
      <c r="AO94" s="92"/>
    </row>
    <row r="95" customFormat="false" ht="12.75" hidden="false" customHeight="false" outlineLevel="0" collapsed="false">
      <c r="F95" s="95"/>
      <c r="AE95" s="77"/>
      <c r="AF95" s="96"/>
      <c r="AJ95" s="81"/>
      <c r="AK95" s="81"/>
      <c r="AL95" s="95"/>
      <c r="AM95" s="95"/>
      <c r="AN95" s="95"/>
      <c r="AO95" s="95"/>
    </row>
    <row r="96" customFormat="false" ht="12.75" hidden="false" customHeight="false" outlineLevel="0" collapsed="false">
      <c r="B96" s="70" t="n">
        <f aca="false">AVERAGE(B64:B94)</f>
        <v>33.4</v>
      </c>
      <c r="C96" s="70" t="n">
        <f aca="false">AVERAGE(C64:C94)</f>
        <v>33.4</v>
      </c>
      <c r="D96" s="70" t="n">
        <f aca="false">AVERAGE(D64:D94)</f>
        <v>31.5</v>
      </c>
      <c r="E96" s="70" t="n">
        <f aca="false">AVERAGE(E64:E94)</f>
        <v>32.5</v>
      </c>
      <c r="F96" s="70" t="n">
        <f aca="false">AVERAGE(F64:F94)</f>
        <v>35.25</v>
      </c>
      <c r="G96" s="70" t="n">
        <f aca="false">AVERAGE(G64:G94)</f>
        <v>35.6</v>
      </c>
      <c r="H96" s="70" t="n">
        <f aca="false">AVERAGE(H64:H94)</f>
        <v>35.6</v>
      </c>
      <c r="I96" s="70" t="n">
        <f aca="false">AVERAGE(I64:I94)</f>
        <v>31</v>
      </c>
      <c r="J96" s="70" t="n">
        <f aca="false">AVERAGE(J64:J94)</f>
        <v>31.4</v>
      </c>
      <c r="K96" s="70" t="n">
        <f aca="false">AVERAGE(K64:K94)</f>
        <v>34.8</v>
      </c>
      <c r="L96" s="70" t="n">
        <f aca="false">AVERAGE(L64:L94)</f>
        <v>33.8</v>
      </c>
      <c r="M96" s="70" t="n">
        <f aca="false">AVERAGE(M64:M94)</f>
        <v>33</v>
      </c>
      <c r="N96" s="70" t="n">
        <f aca="false">AVERAGE(N64:N94)</f>
        <v>27</v>
      </c>
      <c r="O96" s="70" t="n">
        <f aca="false">AVERAGE(O64:O94)</f>
        <v>31.4</v>
      </c>
      <c r="P96" s="70" t="n">
        <f aca="false">AVERAGE(P64:P94)</f>
        <v>34.4</v>
      </c>
      <c r="Q96" s="70" t="n">
        <f aca="false">AVERAGE(Q64:Q94)</f>
        <v>35.8</v>
      </c>
      <c r="R96" s="70" t="n">
        <f aca="false">AVERAGE(R64:R94)</f>
        <v>35</v>
      </c>
      <c r="S96" s="70" t="n">
        <f aca="false">AVERAGE(S64:S94)</f>
        <v>26.3</v>
      </c>
      <c r="T96" s="70" t="n">
        <f aca="false">AVERAGE(T64:T94)</f>
        <v>30.4</v>
      </c>
      <c r="U96" s="70" t="n">
        <f aca="false">AVERAGE(U64:U94)</f>
        <v>34.2</v>
      </c>
      <c r="V96" s="70" t="n">
        <f aca="false">AVERAGE(V64:V94)</f>
        <v>44.8</v>
      </c>
      <c r="W96" s="70" t="n">
        <f aca="false">AVERAGE(W64:W94)</f>
        <v>44.4</v>
      </c>
      <c r="X96" s="70" t="n">
        <f aca="false">AVERAGE(X64:X94)</f>
        <v>27.6</v>
      </c>
      <c r="Y96" s="70" t="n">
        <f aca="false">AVERAGE(Y64:Y94)</f>
        <v>30.8</v>
      </c>
      <c r="Z96" s="70" t="n">
        <f aca="false">AVERAGE(Z64:Z94)</f>
        <v>38.6</v>
      </c>
      <c r="AA96" s="70" t="n">
        <f aca="false">AVERAGE(AA64:AA94)</f>
        <v>36</v>
      </c>
      <c r="AB96" s="70" t="n">
        <f aca="false">AVERAGE(AB64:AB94)</f>
        <v>35.9333333333333</v>
      </c>
      <c r="AC96" s="70" t="n">
        <f aca="false">AVERAGE(AC64:AC94)</f>
        <v>27.3666666666667</v>
      </c>
      <c r="AD96" s="70" t="n">
        <f aca="false">AVERAGE(AD64:AD94)</f>
        <v>31.0666666666667</v>
      </c>
      <c r="AE96" s="70" t="n">
        <f aca="false">AVERAGE(AE64:AE94)</f>
        <v>35.0666666666667</v>
      </c>
      <c r="AF96" s="70" t="e">
        <f aca="false">AVERAGE(AF64:AF94)</f>
        <v>#DIV/0!</v>
      </c>
      <c r="AG96" s="70" t="e">
        <f aca="false">AVERAGE(AG64:AG94)</f>
        <v>#DIV/0!</v>
      </c>
      <c r="AH96" s="70" t="e">
        <f aca="false">AVERAGE(AH64:AH94)</f>
        <v>#DIV/0!</v>
      </c>
      <c r="AI96" s="70" t="e">
        <f aca="false">AVERAGE(AI64:AI94)</f>
        <v>#DIV/0!</v>
      </c>
      <c r="AJ96" s="70" t="e">
        <f aca="false">AVERAGE(AJ64:AJ94)</f>
        <v>#DIV/0!</v>
      </c>
      <c r="AK96" s="70" t="e">
        <f aca="false">AVERAGE(AK64:AK94)</f>
        <v>#DIV/0!</v>
      </c>
      <c r="AL96" s="70" t="e">
        <f aca="false">AVERAGE(AL64:AL94)</f>
        <v>#DIV/0!</v>
      </c>
      <c r="AM96" s="70" t="e">
        <f aca="false">AVERAGE(AM64:AM94)</f>
        <v>#DIV/0!</v>
      </c>
      <c r="AN96" s="70" t="e">
        <f aca="false">AVERAGE(AN64:AN94)</f>
        <v>#DIV/0!</v>
      </c>
      <c r="AO96" s="70" t="e">
        <f aca="false">AVERAGE(AO64:AO94)</f>
        <v>#DIV/0!</v>
      </c>
    </row>
    <row r="97" customFormat="false" ht="12.75" hidden="false" customHeight="false" outlineLevel="0" collapsed="false">
      <c r="B97" s="70" t="n">
        <f aca="false">MIN(B64:B94)</f>
        <v>31</v>
      </c>
      <c r="C97" s="70" t="n">
        <f aca="false">MIN(C64:C94)</f>
        <v>31</v>
      </c>
      <c r="D97" s="70" t="n">
        <f aca="false">MIN(D64:D94)</f>
        <v>28</v>
      </c>
      <c r="E97" s="70" t="n">
        <f aca="false">MIN(E64:E94)</f>
        <v>29</v>
      </c>
      <c r="F97" s="70" t="n">
        <f aca="false">MIN(F64:F94)</f>
        <v>32</v>
      </c>
      <c r="G97" s="70" t="n">
        <f aca="false">MIN(G64:G94)</f>
        <v>33</v>
      </c>
      <c r="H97" s="70" t="n">
        <f aca="false">MIN(H64:H94)</f>
        <v>33</v>
      </c>
      <c r="I97" s="70" t="n">
        <f aca="false">MIN(I64:I94)</f>
        <v>28</v>
      </c>
      <c r="J97" s="70" t="n">
        <f aca="false">MIN(J64:J94)</f>
        <v>30</v>
      </c>
      <c r="K97" s="70" t="n">
        <f aca="false">MIN(K64:K94)</f>
        <v>33</v>
      </c>
      <c r="L97" s="70" t="n">
        <f aca="false">MIN(L64:L94)</f>
        <v>32</v>
      </c>
      <c r="M97" s="70" t="n">
        <f aca="false">MIN(M64:M94)</f>
        <v>31</v>
      </c>
      <c r="N97" s="70" t="n">
        <f aca="false">MIN(N64:N94)</f>
        <v>24</v>
      </c>
      <c r="O97" s="70" t="n">
        <f aca="false">MIN(O64:O94)</f>
        <v>30</v>
      </c>
      <c r="P97" s="70" t="n">
        <f aca="false">MIN(P64:P94)</f>
        <v>33</v>
      </c>
      <c r="Q97" s="70" t="n">
        <f aca="false">MIN(Q64:Q94)</f>
        <v>35</v>
      </c>
      <c r="R97" s="70" t="n">
        <f aca="false">MIN(R64:R94)</f>
        <v>34</v>
      </c>
      <c r="S97" s="70" t="n">
        <f aca="false">MIN(S64:S94)</f>
        <v>25</v>
      </c>
      <c r="T97" s="70" t="n">
        <f aca="false">MIN(T64:T94)</f>
        <v>30</v>
      </c>
      <c r="U97" s="70" t="n">
        <f aca="false">MIN(U64:U94)</f>
        <v>32</v>
      </c>
      <c r="V97" s="70" t="n">
        <f aca="false">MIN(V64:V94)</f>
        <v>43</v>
      </c>
      <c r="W97" s="70" t="n">
        <f aca="false">MIN(W64:W94)</f>
        <v>42</v>
      </c>
      <c r="X97" s="70" t="n">
        <f aca="false">MIN(X64:X94)</f>
        <v>26</v>
      </c>
      <c r="Y97" s="70" t="n">
        <f aca="false">MIN(Y64:Y94)</f>
        <v>30</v>
      </c>
      <c r="Z97" s="70" t="n">
        <f aca="false">MIN(Z64:Z94)</f>
        <v>34</v>
      </c>
      <c r="AA97" s="70" t="n">
        <f aca="false">MIN(AA64:AA94)</f>
        <v>26</v>
      </c>
      <c r="AB97" s="70" t="n">
        <f aca="false">MIN(AB64:AB94)</f>
        <v>28</v>
      </c>
      <c r="AC97" s="70" t="n">
        <f aca="false">MIN(AC64:AC94)</f>
        <v>25</v>
      </c>
      <c r="AD97" s="70" t="n">
        <f aca="false">MIN(AD64:AD94)</f>
        <v>30</v>
      </c>
      <c r="AE97" s="70" t="n">
        <f aca="false">MIN(AE64:AE94)</f>
        <v>32</v>
      </c>
      <c r="AF97" s="70" t="n">
        <f aca="false">MIN(AF64:AF94)</f>
        <v>0</v>
      </c>
      <c r="AG97" s="70" t="n">
        <f aca="false">MIN(AG64:AG94)</f>
        <v>0</v>
      </c>
      <c r="AH97" s="70" t="n">
        <f aca="false">MIN(AH64:AH94)</f>
        <v>0</v>
      </c>
      <c r="AI97" s="70" t="n">
        <f aca="false">MIN(AI64:AI94)</f>
        <v>0</v>
      </c>
      <c r="AJ97" s="70" t="n">
        <f aca="false">MIN(AJ64:AJ94)</f>
        <v>0</v>
      </c>
      <c r="AK97" s="70" t="n">
        <f aca="false">MIN(AK64:AK94)</f>
        <v>0</v>
      </c>
      <c r="AL97" s="70" t="n">
        <f aca="false">MIN(AL64:AL94)</f>
        <v>0</v>
      </c>
      <c r="AM97" s="70" t="n">
        <f aca="false">MIN(AM64:AM94)</f>
        <v>0</v>
      </c>
      <c r="AN97" s="70" t="n">
        <f aca="false">MIN(AN64:AN94)</f>
        <v>0</v>
      </c>
      <c r="AO97" s="70" t="n">
        <f aca="false">MIN(AO64:AO94)</f>
        <v>0</v>
      </c>
    </row>
    <row r="98" customFormat="false" ht="12.75" hidden="false" customHeight="false" outlineLevel="0" collapsed="false">
      <c r="B98" s="70" t="n">
        <f aca="false">MAX(B64:B94)</f>
        <v>39</v>
      </c>
      <c r="C98" s="70" t="n">
        <f aca="false">MAX(C64:C94)</f>
        <v>39</v>
      </c>
      <c r="D98" s="70" t="n">
        <f aca="false">MAX(D64:D94)</f>
        <v>35</v>
      </c>
      <c r="E98" s="70" t="n">
        <f aca="false">MAX(E64:E94)</f>
        <v>35</v>
      </c>
      <c r="F98" s="70" t="n">
        <f aca="false">MAX(F64:F94)</f>
        <v>40</v>
      </c>
      <c r="G98" s="70" t="n">
        <f aca="false">MAX(G64:G94)</f>
        <v>41</v>
      </c>
      <c r="H98" s="70" t="n">
        <f aca="false">MAX(H64:H94)</f>
        <v>41</v>
      </c>
      <c r="I98" s="70" t="n">
        <f aca="false">MAX(I64:I94)</f>
        <v>36</v>
      </c>
      <c r="J98" s="70" t="n">
        <f aca="false">MAX(J64:J94)</f>
        <v>33</v>
      </c>
      <c r="K98" s="70" t="n">
        <f aca="false">MAX(K64:K94)</f>
        <v>36</v>
      </c>
      <c r="L98" s="70" t="n">
        <f aca="false">MAX(L64:L94)</f>
        <v>38</v>
      </c>
      <c r="M98" s="70" t="n">
        <f aca="false">MAX(M64:M94)</f>
        <v>37</v>
      </c>
      <c r="N98" s="70" t="n">
        <f aca="false">MAX(N64:N94)</f>
        <v>33</v>
      </c>
      <c r="O98" s="70" t="n">
        <f aca="false">MAX(O64:O94)</f>
        <v>34</v>
      </c>
      <c r="P98" s="70" t="n">
        <f aca="false">MAX(P64:P94)</f>
        <v>39</v>
      </c>
      <c r="Q98" s="70" t="n">
        <f aca="false">MAX(Q64:Q94)</f>
        <v>38</v>
      </c>
      <c r="R98" s="70" t="n">
        <f aca="false">MAX(R64:R94)</f>
        <v>37</v>
      </c>
      <c r="S98" s="70" t="n">
        <f aca="false">MAX(S64:S94)</f>
        <v>28</v>
      </c>
      <c r="T98" s="70" t="n">
        <f aca="false">MAX(T64:T94)</f>
        <v>32</v>
      </c>
      <c r="U98" s="70" t="n">
        <f aca="false">MAX(U64:U94)</f>
        <v>37</v>
      </c>
      <c r="V98" s="70" t="n">
        <f aca="false">MAX(V64:V94)</f>
        <v>50</v>
      </c>
      <c r="W98" s="70" t="n">
        <f aca="false">MAX(W64:W94)</f>
        <v>49</v>
      </c>
      <c r="X98" s="70" t="n">
        <f aca="false">MAX(X64:X94)</f>
        <v>29</v>
      </c>
      <c r="Y98" s="70" t="n">
        <f aca="false">MAX(Y64:Y94)</f>
        <v>32</v>
      </c>
      <c r="Z98" s="70" t="n">
        <f aca="false">MAX(Z64:Z94)</f>
        <v>44</v>
      </c>
      <c r="AA98" s="70" t="n">
        <f aca="false">MAX(AA64:AA94)</f>
        <v>42</v>
      </c>
      <c r="AB98" s="70" t="n">
        <f aca="false">MAX(AB64:AB94)</f>
        <v>41</v>
      </c>
      <c r="AC98" s="70" t="n">
        <f aca="false">MAX(AC64:AC94)</f>
        <v>30</v>
      </c>
      <c r="AD98" s="70" t="n">
        <f aca="false">MAX(AD64:AD94)</f>
        <v>32.6666666666667</v>
      </c>
      <c r="AE98" s="70" t="n">
        <f aca="false">MAX(AE64:AE94)</f>
        <v>40</v>
      </c>
      <c r="AF98" s="70" t="n">
        <f aca="false">MAX(AF64:AF94)</f>
        <v>0</v>
      </c>
      <c r="AG98" s="70" t="n">
        <f aca="false">MAX(AG64:AG94)</f>
        <v>0</v>
      </c>
      <c r="AH98" s="70" t="n">
        <f aca="false">MAX(AH64:AH94)</f>
        <v>0</v>
      </c>
      <c r="AI98" s="70" t="n">
        <f aca="false">MAX(AI64:AI94)</f>
        <v>0</v>
      </c>
      <c r="AJ98" s="70" t="n">
        <f aca="false">MAX(AJ64:AJ94)</f>
        <v>0</v>
      </c>
      <c r="AK98" s="70" t="n">
        <f aca="false">MAX(AK64:AK94)</f>
        <v>0</v>
      </c>
      <c r="AL98" s="70" t="n">
        <f aca="false">MAX(AL64:AL94)</f>
        <v>0</v>
      </c>
      <c r="AM98" s="70" t="n">
        <f aca="false">MAX(AM64:AM94)</f>
        <v>0</v>
      </c>
      <c r="AN98" s="70" t="n">
        <f aca="false">MAX(AN64:AN94)</f>
        <v>0</v>
      </c>
      <c r="AO98" s="70" t="n">
        <f aca="false">MAX(AO64:AO94)</f>
        <v>0</v>
      </c>
    </row>
    <row r="99" customFormat="false" ht="12.75" hidden="false" customHeight="false" outlineLevel="0" collapsed="false">
      <c r="B99" s="129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5"/>
      <c r="R99" s="15"/>
      <c r="S99" s="15"/>
      <c r="T99" s="15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31" t="s">
        <v>161</v>
      </c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5"/>
      <c r="R100" s="15"/>
      <c r="S100" s="15"/>
      <c r="T100" s="15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32"/>
      <c r="C101" s="133" t="s">
        <v>10</v>
      </c>
      <c r="D101" s="133" t="s">
        <v>11</v>
      </c>
      <c r="E101" s="133" t="s">
        <v>12</v>
      </c>
      <c r="F101" s="133" t="s">
        <v>13</v>
      </c>
      <c r="G101" s="133" t="s">
        <v>2</v>
      </c>
      <c r="H101" s="133" t="s">
        <v>3</v>
      </c>
      <c r="I101" s="133" t="s">
        <v>4</v>
      </c>
      <c r="J101" s="133" t="s">
        <v>5</v>
      </c>
      <c r="K101" s="133" t="s">
        <v>6</v>
      </c>
      <c r="L101" s="133" t="s">
        <v>7</v>
      </c>
      <c r="M101" s="133" t="s">
        <v>8</v>
      </c>
      <c r="N101" s="133"/>
      <c r="O101" s="133"/>
      <c r="P101" s="133" t="s">
        <v>9</v>
      </c>
      <c r="Q101" s="15"/>
      <c r="R101" s="15"/>
      <c r="S101" s="15"/>
      <c r="T101" s="15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32"/>
      <c r="C102" s="134" t="n">
        <v>45.02</v>
      </c>
      <c r="D102" s="135" t="n">
        <v>77.77</v>
      </c>
      <c r="E102" s="135" t="n">
        <v>79.48</v>
      </c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6"/>
      <c r="Q102" s="15"/>
      <c r="R102" s="15"/>
      <c r="S102" s="15"/>
      <c r="T102" s="15"/>
    </row>
    <row r="103" customFormat="false" ht="12.75" hidden="false" customHeight="false" outlineLevel="0" collapsed="false">
      <c r="B103" s="137" t="s">
        <v>162</v>
      </c>
      <c r="C103" s="138" t="n">
        <v>45.64</v>
      </c>
      <c r="D103" s="130" t="n">
        <v>33.09</v>
      </c>
      <c r="E103" s="130" t="n">
        <v>31.88</v>
      </c>
      <c r="F103" s="130" t="n">
        <v>31.19</v>
      </c>
      <c r="G103" s="130" t="n">
        <v>22.61</v>
      </c>
      <c r="H103" s="129" t="n">
        <v>22.78</v>
      </c>
      <c r="I103" s="129" t="n">
        <v>22.98</v>
      </c>
      <c r="J103" s="129" t="n">
        <v>29.72</v>
      </c>
      <c r="K103" s="130" t="n">
        <v>24.55</v>
      </c>
      <c r="L103" s="130" t="n">
        <v>29.24</v>
      </c>
      <c r="M103" s="130" t="n">
        <v>27.3</v>
      </c>
      <c r="N103" s="130"/>
      <c r="O103" s="130"/>
      <c r="P103" s="139" t="n">
        <v>44.74</v>
      </c>
      <c r="Q103" s="15" t="n">
        <f aca="false">AVERAGE(D103:F103)</f>
        <v>32.0533333333333</v>
      </c>
      <c r="R103" s="15" t="n">
        <f aca="false">AVERAGE(G103:I103)</f>
        <v>22.79</v>
      </c>
      <c r="S103" s="15"/>
      <c r="T103" s="15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37" t="s">
        <v>163</v>
      </c>
      <c r="C104" s="140"/>
      <c r="D104" s="141"/>
      <c r="E104" s="141"/>
      <c r="F104" s="141"/>
      <c r="G104" s="141"/>
      <c r="H104" s="141"/>
      <c r="I104" s="141"/>
      <c r="J104" s="141" t="n">
        <v>25.41</v>
      </c>
      <c r="K104" s="141" t="n">
        <v>13.11</v>
      </c>
      <c r="L104" s="141" t="n">
        <v>11.29</v>
      </c>
      <c r="M104" s="141" t="n">
        <v>33.89</v>
      </c>
      <c r="N104" s="141"/>
      <c r="O104" s="141"/>
      <c r="P104" s="142" t="n">
        <v>58.25</v>
      </c>
      <c r="Q104" s="15"/>
      <c r="R104" s="15"/>
      <c r="S104" s="15" t="n">
        <f aca="false">AVERAGE(J104:L104)</f>
        <v>16.6033333333333</v>
      </c>
      <c r="T104" s="15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29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5"/>
      <c r="R105" s="15"/>
      <c r="S105" s="15"/>
      <c r="T105" s="15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31" t="s">
        <v>164</v>
      </c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5"/>
      <c r="R106" s="15"/>
      <c r="S106" s="15"/>
      <c r="T106" s="15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32"/>
      <c r="C107" s="133" t="s">
        <v>10</v>
      </c>
      <c r="D107" s="133" t="s">
        <v>11</v>
      </c>
      <c r="E107" s="133" t="s">
        <v>12</v>
      </c>
      <c r="F107" s="133" t="s">
        <v>13</v>
      </c>
      <c r="G107" s="133" t="s">
        <v>2</v>
      </c>
      <c r="H107" s="133" t="s">
        <v>3</v>
      </c>
      <c r="I107" s="133" t="s">
        <v>4</v>
      </c>
      <c r="J107" s="133" t="s">
        <v>5</v>
      </c>
      <c r="K107" s="133" t="s">
        <v>6</v>
      </c>
      <c r="L107" s="133" t="s">
        <v>7</v>
      </c>
      <c r="M107" s="133" t="s">
        <v>8</v>
      </c>
      <c r="N107" s="133"/>
      <c r="O107" s="133"/>
      <c r="P107" s="133" t="s">
        <v>9</v>
      </c>
      <c r="Q107" s="15"/>
      <c r="R107" s="15"/>
      <c r="S107" s="15"/>
      <c r="T107" s="15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32"/>
      <c r="C108" s="134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6"/>
      <c r="Q108" s="15"/>
      <c r="R108" s="15"/>
      <c r="S108" s="15"/>
      <c r="T108" s="15"/>
    </row>
    <row r="109" customFormat="false" ht="12.75" hidden="false" customHeight="false" outlineLevel="0" collapsed="false">
      <c r="B109" s="137" t="s">
        <v>162</v>
      </c>
      <c r="C109" s="138" t="n">
        <v>39.8</v>
      </c>
      <c r="D109" s="130" t="n">
        <v>30.02</v>
      </c>
      <c r="E109" s="130" t="n">
        <v>29</v>
      </c>
      <c r="F109" s="130" t="n">
        <v>31.9</v>
      </c>
      <c r="G109" s="130" t="n">
        <v>21.43</v>
      </c>
      <c r="H109" s="129" t="n">
        <v>21.36</v>
      </c>
      <c r="I109" s="129" t="n">
        <v>19.66</v>
      </c>
      <c r="J109" s="143" t="n">
        <v>26.97</v>
      </c>
      <c r="K109" s="130"/>
      <c r="L109" s="130"/>
      <c r="M109" s="130"/>
      <c r="N109" s="130"/>
      <c r="O109" s="130"/>
      <c r="P109" s="139"/>
      <c r="Q109" s="15" t="n">
        <f aca="false">AVERAGE(D109:F109)</f>
        <v>30.3066666666667</v>
      </c>
      <c r="R109" s="15" t="n">
        <f aca="false">AVERAGE(G109:I109)</f>
        <v>20.8166666666667</v>
      </c>
      <c r="S109" s="15"/>
      <c r="T109" s="15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37" t="s">
        <v>163</v>
      </c>
      <c r="C110" s="140"/>
      <c r="D110" s="141"/>
      <c r="E110" s="141"/>
      <c r="F110" s="141"/>
      <c r="G110" s="141"/>
      <c r="H110" s="141"/>
      <c r="I110" s="141"/>
      <c r="J110" s="141" t="n">
        <v>26.16</v>
      </c>
      <c r="K110" s="141" t="n">
        <v>14.63</v>
      </c>
      <c r="L110" s="141" t="n">
        <v>15.52</v>
      </c>
      <c r="M110" s="141" t="n">
        <v>33.89</v>
      </c>
      <c r="N110" s="141"/>
      <c r="O110" s="141"/>
      <c r="P110" s="142" t="n">
        <v>48.51</v>
      </c>
      <c r="Q110" s="15"/>
      <c r="R110" s="15"/>
      <c r="S110" s="15" t="n">
        <f aca="false">AVERAGE(J110:L110)</f>
        <v>18.77</v>
      </c>
      <c r="T110" s="15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29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5"/>
      <c r="R111" s="15"/>
      <c r="S111" s="15"/>
      <c r="T111" s="15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31" t="s">
        <v>165</v>
      </c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5"/>
      <c r="R112" s="15"/>
      <c r="S112" s="15"/>
      <c r="T112" s="15"/>
    </row>
    <row r="113" customFormat="false" ht="12.75" hidden="false" customHeight="false" outlineLevel="0" collapsed="false">
      <c r="B113" s="132"/>
      <c r="C113" s="133" t="s">
        <v>10</v>
      </c>
      <c r="D113" s="133" t="s">
        <v>11</v>
      </c>
      <c r="E113" s="133" t="s">
        <v>12</v>
      </c>
      <c r="F113" s="133" t="s">
        <v>13</v>
      </c>
      <c r="G113" s="133" t="s">
        <v>2</v>
      </c>
      <c r="H113" s="133" t="s">
        <v>3</v>
      </c>
      <c r="I113" s="133" t="s">
        <v>4</v>
      </c>
      <c r="J113" s="133" t="s">
        <v>5</v>
      </c>
      <c r="K113" s="133" t="s">
        <v>6</v>
      </c>
      <c r="L113" s="133" t="s">
        <v>7</v>
      </c>
      <c r="M113" s="133" t="s">
        <v>8</v>
      </c>
      <c r="N113" s="133"/>
      <c r="O113" s="133"/>
      <c r="P113" s="133" t="s">
        <v>9</v>
      </c>
      <c r="Q113" s="15"/>
      <c r="R113" s="15"/>
      <c r="S113" s="15"/>
      <c r="T113" s="15"/>
    </row>
    <row r="114" customFormat="false" ht="12.75" hidden="false" customHeight="false" outlineLevel="0" collapsed="false">
      <c r="B114" s="132"/>
      <c r="C114" s="134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6"/>
      <c r="Q114" s="15"/>
      <c r="R114" s="15"/>
      <c r="S114" s="15"/>
      <c r="T114" s="15"/>
    </row>
    <row r="115" customFormat="false" ht="12.75" hidden="false" customHeight="false" outlineLevel="0" collapsed="false">
      <c r="B115" s="137" t="s">
        <v>162</v>
      </c>
      <c r="C115" s="138" t="n">
        <v>40.59</v>
      </c>
      <c r="D115" s="130" t="n">
        <v>28.29</v>
      </c>
      <c r="E115" s="130" t="n">
        <v>29.55</v>
      </c>
      <c r="F115" s="130" t="n">
        <v>31.64</v>
      </c>
      <c r="G115" s="130" t="n">
        <v>24.55</v>
      </c>
      <c r="H115" s="129" t="n">
        <v>22.17</v>
      </c>
      <c r="I115" s="129" t="n">
        <v>21.83</v>
      </c>
      <c r="J115" s="143" t="n">
        <v>27.36</v>
      </c>
      <c r="K115" s="130"/>
      <c r="L115" s="130"/>
      <c r="M115" s="130"/>
      <c r="N115" s="130"/>
      <c r="O115" s="130"/>
      <c r="P115" s="139"/>
      <c r="Q115" s="15"/>
      <c r="R115" s="15" t="n">
        <f aca="false">AVERAGE(G115:I115)</f>
        <v>22.85</v>
      </c>
      <c r="S115" s="15"/>
      <c r="T115" s="15"/>
    </row>
    <row r="116" customFormat="false" ht="12.75" hidden="false" customHeight="false" outlineLevel="0" collapsed="false">
      <c r="B116" s="137" t="s">
        <v>163</v>
      </c>
      <c r="C116" s="140"/>
      <c r="D116" s="141"/>
      <c r="E116" s="141"/>
      <c r="F116" s="141"/>
      <c r="G116" s="141"/>
      <c r="H116" s="141"/>
      <c r="I116" s="141"/>
      <c r="J116" s="141" t="n">
        <v>26.17</v>
      </c>
      <c r="K116" s="141"/>
      <c r="L116" s="141" t="n">
        <v>16.49</v>
      </c>
      <c r="M116" s="141" t="n">
        <v>39.99</v>
      </c>
      <c r="N116" s="141"/>
      <c r="O116" s="141"/>
      <c r="P116" s="142" t="n">
        <v>51.15</v>
      </c>
      <c r="Q116" s="15"/>
      <c r="R116" s="15"/>
      <c r="S116" s="15"/>
      <c r="T116" s="15"/>
    </row>
    <row r="117" customFormat="false" ht="12.75" hidden="false" customHeight="false" outlineLevel="0" collapsed="false">
      <c r="B117" s="129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5"/>
      <c r="R117" s="15"/>
      <c r="S117" s="15"/>
      <c r="T117" s="15"/>
    </row>
    <row r="118" customFormat="false" ht="12.75" hidden="false" customHeight="false" outlineLevel="0" collapsed="false">
      <c r="B118" s="131" t="s">
        <v>166</v>
      </c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5"/>
      <c r="R118" s="15"/>
      <c r="S118" s="15"/>
      <c r="T118" s="15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32"/>
      <c r="C119" s="133" t="s">
        <v>10</v>
      </c>
      <c r="D119" s="133" t="s">
        <v>11</v>
      </c>
      <c r="E119" s="133" t="s">
        <v>12</v>
      </c>
      <c r="F119" s="133" t="s">
        <v>13</v>
      </c>
      <c r="G119" s="133" t="s">
        <v>2</v>
      </c>
      <c r="H119" s="133" t="s">
        <v>3</v>
      </c>
      <c r="I119" s="133" t="s">
        <v>4</v>
      </c>
      <c r="J119" s="133" t="s">
        <v>5</v>
      </c>
      <c r="K119" s="133" t="s">
        <v>6</v>
      </c>
      <c r="L119" s="133" t="s">
        <v>7</v>
      </c>
      <c r="M119" s="133" t="s">
        <v>8</v>
      </c>
      <c r="N119" s="133"/>
      <c r="O119" s="133"/>
      <c r="P119" s="133" t="s">
        <v>9</v>
      </c>
      <c r="Q119" s="15"/>
      <c r="R119" s="15"/>
      <c r="S119" s="15"/>
      <c r="T119" s="15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32"/>
      <c r="C120" s="134" t="n">
        <v>35.36</v>
      </c>
      <c r="D120" s="135" t="n">
        <v>43.96</v>
      </c>
      <c r="E120" s="135" t="n">
        <v>39.39</v>
      </c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6"/>
      <c r="Q120" s="15"/>
      <c r="R120" s="15"/>
      <c r="S120" s="15"/>
      <c r="T120" s="15"/>
    </row>
    <row r="121" customFormat="false" ht="12.75" hidden="false" customHeight="false" outlineLevel="0" collapsed="false">
      <c r="B121" s="137" t="s">
        <v>162</v>
      </c>
      <c r="C121" s="138" t="n">
        <v>41.56</v>
      </c>
      <c r="D121" s="130" t="n">
        <v>29.22</v>
      </c>
      <c r="E121" s="130" t="n">
        <v>29.55</v>
      </c>
      <c r="F121" s="130" t="n">
        <v>31.64</v>
      </c>
      <c r="G121" s="130" t="n">
        <v>25.11</v>
      </c>
      <c r="H121" s="129" t="n">
        <v>22.33</v>
      </c>
      <c r="I121" s="129" t="n">
        <v>22.43</v>
      </c>
      <c r="J121" s="129" t="n">
        <v>27.89</v>
      </c>
      <c r="K121" s="130" t="n">
        <v>29.63</v>
      </c>
      <c r="L121" s="130" t="n">
        <v>31.08</v>
      </c>
      <c r="M121" s="130" t="n">
        <v>37.53</v>
      </c>
      <c r="N121" s="130"/>
      <c r="O121" s="130"/>
      <c r="P121" s="139" t="n">
        <v>39.53</v>
      </c>
      <c r="Q121" s="15" t="n">
        <f aca="false">AVERAGE(D121:F121)</f>
        <v>30.1366666666667</v>
      </c>
      <c r="R121" s="15" t="n">
        <f aca="false">AVERAGE(G121:I121)</f>
        <v>23.29</v>
      </c>
      <c r="S121" s="15"/>
      <c r="T121" s="15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37" t="s">
        <v>163</v>
      </c>
      <c r="C122" s="140"/>
      <c r="D122" s="141"/>
      <c r="E122" s="141"/>
      <c r="F122" s="141"/>
      <c r="G122" s="141"/>
      <c r="H122" s="141"/>
      <c r="I122" s="141"/>
      <c r="J122" s="141" t="n">
        <v>26.17</v>
      </c>
      <c r="K122" s="141" t="n">
        <v>17.36</v>
      </c>
      <c r="L122" s="141" t="n">
        <v>17.07</v>
      </c>
      <c r="M122" s="141" t="n">
        <v>42.45</v>
      </c>
      <c r="N122" s="141"/>
      <c r="O122" s="141"/>
      <c r="P122" s="142" t="n">
        <v>51.86</v>
      </c>
      <c r="Q122" s="15"/>
      <c r="R122" s="15"/>
      <c r="S122" s="15" t="n">
        <f aca="false">AVERAGE(J122:L122)</f>
        <v>20.2</v>
      </c>
      <c r="T122" s="15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29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5"/>
      <c r="R123" s="15"/>
      <c r="S123" s="15"/>
      <c r="T123" s="15"/>
    </row>
    <row r="124" customFormat="false" ht="12.75" hidden="false" customHeight="false" outlineLevel="0" collapsed="false">
      <c r="B124" s="131" t="s">
        <v>167</v>
      </c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5"/>
      <c r="R124" s="15"/>
      <c r="S124" s="15"/>
      <c r="T124" s="15"/>
    </row>
    <row r="125" customFormat="false" ht="12.75" hidden="false" customHeight="false" outlineLevel="0" collapsed="false">
      <c r="B125" s="132"/>
      <c r="C125" s="133" t="s">
        <v>10</v>
      </c>
      <c r="D125" s="133" t="s">
        <v>11</v>
      </c>
      <c r="E125" s="133" t="s">
        <v>12</v>
      </c>
      <c r="F125" s="133" t="s">
        <v>13</v>
      </c>
      <c r="G125" s="133" t="s">
        <v>2</v>
      </c>
      <c r="H125" s="133" t="s">
        <v>3</v>
      </c>
      <c r="I125" s="133" t="s">
        <v>4</v>
      </c>
      <c r="J125" s="133" t="s">
        <v>5</v>
      </c>
      <c r="K125" s="133" t="s">
        <v>6</v>
      </c>
      <c r="L125" s="133" t="s">
        <v>7</v>
      </c>
      <c r="M125" s="133" t="s">
        <v>8</v>
      </c>
      <c r="N125" s="133"/>
      <c r="O125" s="133"/>
      <c r="P125" s="133" t="s">
        <v>9</v>
      </c>
      <c r="Q125" s="15"/>
      <c r="R125" s="15"/>
      <c r="S125" s="15"/>
      <c r="T125" s="15"/>
    </row>
    <row r="126" customFormat="false" ht="12.75" hidden="false" customHeight="false" outlineLevel="0" collapsed="false">
      <c r="B126" s="132"/>
      <c r="C126" s="134" t="n">
        <v>42.84</v>
      </c>
      <c r="D126" s="135" t="n">
        <v>50.78</v>
      </c>
      <c r="E126" s="135" t="n">
        <v>49.16</v>
      </c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6"/>
      <c r="Q126" s="15"/>
      <c r="R126" s="15"/>
      <c r="S126" s="15"/>
      <c r="T126" s="15"/>
    </row>
    <row r="127" customFormat="false" ht="12.75" hidden="false" customHeight="false" outlineLevel="0" collapsed="false">
      <c r="B127" s="137" t="s">
        <v>162</v>
      </c>
      <c r="C127" s="138" t="n">
        <v>41.99</v>
      </c>
      <c r="D127" s="130" t="n">
        <v>31.34</v>
      </c>
      <c r="E127" s="130" t="n">
        <v>30.16</v>
      </c>
      <c r="F127" s="130" t="n">
        <v>29.65</v>
      </c>
      <c r="G127" s="130" t="n">
        <v>22.59</v>
      </c>
      <c r="H127" s="129" t="n">
        <v>22.78</v>
      </c>
      <c r="I127" s="129" t="n">
        <v>22.98</v>
      </c>
      <c r="J127" s="129" t="n">
        <v>29.72</v>
      </c>
      <c r="K127" s="130" t="n">
        <v>24.55</v>
      </c>
      <c r="L127" s="130" t="n">
        <v>29.24</v>
      </c>
      <c r="M127" s="130" t="n">
        <v>27.3</v>
      </c>
      <c r="N127" s="130"/>
      <c r="O127" s="130"/>
      <c r="P127" s="139" t="n">
        <v>43.86</v>
      </c>
      <c r="Q127" s="15" t="n">
        <f aca="false">AVERAGE(D127:F127)</f>
        <v>30.3833333333333</v>
      </c>
      <c r="R127" s="15" t="n">
        <f aca="false">AVERAGE(G127:I127)</f>
        <v>22.7833333333333</v>
      </c>
      <c r="S127" s="15"/>
      <c r="T127" s="15"/>
    </row>
    <row r="128" customFormat="false" ht="12.75" hidden="false" customHeight="false" outlineLevel="0" collapsed="false">
      <c r="B128" s="137" t="s">
        <v>163</v>
      </c>
      <c r="C128" s="140"/>
      <c r="D128" s="141"/>
      <c r="E128" s="141"/>
      <c r="F128" s="141"/>
      <c r="G128" s="141"/>
      <c r="H128" s="141"/>
      <c r="I128" s="141"/>
      <c r="J128" s="141" t="n">
        <v>25.39</v>
      </c>
      <c r="K128" s="141" t="n">
        <v>14.55</v>
      </c>
      <c r="L128" s="141" t="n">
        <v>11.29</v>
      </c>
      <c r="M128" s="141" t="n">
        <v>33.74</v>
      </c>
      <c r="N128" s="141"/>
      <c r="O128" s="141"/>
      <c r="P128" s="142" t="n">
        <v>57.63</v>
      </c>
      <c r="Q128" s="15"/>
      <c r="R128" s="15"/>
      <c r="S128" s="15" t="n">
        <f aca="false">AVERAGE(J128:L128)</f>
        <v>17.0766666666667</v>
      </c>
      <c r="T128" s="15" t="n">
        <f aca="false">AVERAGE(M128:P128,C127)</f>
        <v>44.4533333333333</v>
      </c>
    </row>
    <row r="129" customFormat="false" ht="12.75" hidden="false" customHeight="false" outlineLevel="0" collapsed="false">
      <c r="B129" s="129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5"/>
      <c r="R129" s="15"/>
      <c r="S129" s="15"/>
      <c r="T129" s="15"/>
    </row>
    <row r="130" customFormat="false" ht="12.75" hidden="false" customHeight="false" outlineLevel="0" collapsed="false">
      <c r="B130" s="129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5"/>
      <c r="R130" s="15"/>
      <c r="S130" s="15"/>
      <c r="T130" s="15"/>
    </row>
    <row r="132" customFormat="false" ht="12.75" hidden="false" customHeight="false" outlineLevel="0" collapsed="false">
      <c r="B132" s="39" t="s">
        <v>168</v>
      </c>
    </row>
    <row r="133" customFormat="false" ht="12.75" hidden="false" customHeight="false" outlineLevel="0" collapsed="false">
      <c r="B133" s="65" t="s">
        <v>169</v>
      </c>
      <c r="C133" s="144" t="n">
        <v>2.28</v>
      </c>
      <c r="D133" s="144" t="n">
        <v>2.83</v>
      </c>
      <c r="E133" s="144" t="n">
        <v>3.11</v>
      </c>
      <c r="F133" s="144" t="n">
        <v>2.16</v>
      </c>
      <c r="G133" s="144" t="n">
        <v>2.06</v>
      </c>
      <c r="H133" s="144" t="n">
        <v>1.76</v>
      </c>
      <c r="I133" s="144" t="n">
        <v>2.01</v>
      </c>
      <c r="J133" s="144" t="n">
        <v>2.06</v>
      </c>
      <c r="K133" s="144"/>
      <c r="L133" s="144"/>
      <c r="M133" s="144"/>
      <c r="N133" s="144"/>
      <c r="O133" s="144"/>
      <c r="P133" s="144"/>
    </row>
    <row r="134" customFormat="false" ht="12.75" hidden="false" customHeight="false" outlineLevel="0" collapsed="false">
      <c r="B134" s="132"/>
      <c r="C134" s="133" t="s">
        <v>10</v>
      </c>
      <c r="D134" s="133" t="s">
        <v>11</v>
      </c>
      <c r="E134" s="133" t="s">
        <v>12</v>
      </c>
      <c r="F134" s="133" t="s">
        <v>13</v>
      </c>
      <c r="G134" s="133" t="s">
        <v>2</v>
      </c>
      <c r="H134" s="133" t="s">
        <v>3</v>
      </c>
      <c r="I134" s="133" t="s">
        <v>4</v>
      </c>
      <c r="J134" s="133" t="s">
        <v>5</v>
      </c>
      <c r="K134" s="133" t="s">
        <v>6</v>
      </c>
      <c r="L134" s="133" t="s">
        <v>7</v>
      </c>
      <c r="M134" s="133" t="s">
        <v>8</v>
      </c>
      <c r="N134" s="133"/>
      <c r="O134" s="133"/>
      <c r="P134" s="133" t="s">
        <v>9</v>
      </c>
      <c r="Q134" s="145" t="s">
        <v>51</v>
      </c>
      <c r="R134" s="145" t="s">
        <v>48</v>
      </c>
      <c r="S134" s="145" t="s">
        <v>49</v>
      </c>
      <c r="T134" s="145" t="s">
        <v>50</v>
      </c>
    </row>
    <row r="135" customFormat="false" ht="12.75" hidden="false" customHeight="false" outlineLevel="0" collapsed="false">
      <c r="B135" s="137" t="s">
        <v>162</v>
      </c>
      <c r="C135" s="129" t="n">
        <v>23.27</v>
      </c>
      <c r="D135" s="129" t="n">
        <v>15.22</v>
      </c>
      <c r="E135" s="129" t="n">
        <v>15.05</v>
      </c>
      <c r="F135" s="129" t="n">
        <v>15.97</v>
      </c>
      <c r="G135" s="129" t="n">
        <v>14.55</v>
      </c>
      <c r="H135" s="146" t="n">
        <v>14.06</v>
      </c>
      <c r="I135" s="129"/>
      <c r="J135" s="129"/>
      <c r="K135" s="129"/>
      <c r="L135" s="129"/>
      <c r="M135" s="129"/>
      <c r="N135" s="129"/>
      <c r="O135" s="129"/>
      <c r="P135" s="129"/>
      <c r="Q135" s="15" t="n">
        <f aca="false">AVERAGE(D135:F135)</f>
        <v>15.4133333333333</v>
      </c>
      <c r="T135" s="15"/>
    </row>
    <row r="136" customFormat="false" ht="12.75" hidden="false" customHeight="false" outlineLevel="0" collapsed="false">
      <c r="B136" s="137" t="s">
        <v>163</v>
      </c>
      <c r="C136" s="147" t="n">
        <v>17.06</v>
      </c>
      <c r="D136" s="147" t="n">
        <v>12.81</v>
      </c>
      <c r="E136" s="147" t="n">
        <v>14.31</v>
      </c>
      <c r="F136" s="147" t="n">
        <v>16.03</v>
      </c>
      <c r="G136" s="148" t="n">
        <v>14.85</v>
      </c>
      <c r="H136" s="148" t="n">
        <v>11.8</v>
      </c>
      <c r="I136" s="148" t="n">
        <v>13.25</v>
      </c>
      <c r="J136" s="148" t="n">
        <v>14.24</v>
      </c>
      <c r="K136" s="148" t="n">
        <v>7.6</v>
      </c>
      <c r="L136" s="148" t="n">
        <v>6.67</v>
      </c>
      <c r="M136" s="148" t="n">
        <v>18.21</v>
      </c>
      <c r="N136" s="148"/>
      <c r="O136" s="148"/>
      <c r="P136" s="148" t="n">
        <v>23.38</v>
      </c>
      <c r="Q136" s="15" t="n">
        <f aca="false">AVERAGE(D136:F136)</f>
        <v>14.3833333333333</v>
      </c>
      <c r="R136" s="15" t="n">
        <f aca="false">AVERAGE(G136:I136)</f>
        <v>13.3</v>
      </c>
      <c r="S136" s="15" t="n">
        <f aca="false">AVERAGE(J136:L136)</f>
        <v>9.50333333333333</v>
      </c>
      <c r="T136" s="15" t="n">
        <f aca="false">AVERAGE(M136:P136,C135)</f>
        <v>21.62</v>
      </c>
    </row>
    <row r="137" customFormat="false" ht="12.75" hidden="false" customHeight="false" outlineLevel="0" collapsed="false">
      <c r="B137" s="137" t="s">
        <v>170</v>
      </c>
      <c r="C137" s="140" t="n">
        <v>13.25</v>
      </c>
      <c r="D137" s="141" t="n">
        <v>13.06</v>
      </c>
      <c r="E137" s="141" t="n">
        <v>13.48</v>
      </c>
      <c r="F137" s="141" t="n">
        <v>15.59</v>
      </c>
      <c r="G137" s="141" t="n">
        <v>10.22</v>
      </c>
      <c r="H137" s="141" t="n">
        <v>9.29</v>
      </c>
      <c r="I137" s="141" t="n">
        <v>9.8</v>
      </c>
      <c r="J137" s="141" t="n">
        <v>9.89</v>
      </c>
      <c r="K137" s="141" t="n">
        <v>8.93</v>
      </c>
      <c r="L137" s="141" t="n">
        <v>8.28</v>
      </c>
      <c r="M137" s="141" t="n">
        <v>9.96</v>
      </c>
      <c r="N137" s="141"/>
      <c r="O137" s="141"/>
      <c r="P137" s="141" t="n">
        <v>13.19</v>
      </c>
      <c r="Q137" s="15" t="n">
        <f aca="false">AVERAGE(D137:F137)</f>
        <v>14.0433333333333</v>
      </c>
      <c r="R137" s="15" t="n">
        <f aca="false">AVERAGE(G137:I137)</f>
        <v>9.77</v>
      </c>
      <c r="S137" s="15" t="n">
        <f aca="false">AVERAGE(J137:L137)</f>
        <v>9.03333333333333</v>
      </c>
      <c r="T137" s="15" t="n">
        <f aca="false">AVERAGE(M137:P137,C136)</f>
        <v>13.4033333333333</v>
      </c>
    </row>
    <row r="138" customFormat="false" ht="12.75" hidden="false" customHeight="false" outlineLevel="0" collapsed="false">
      <c r="B138" s="132"/>
      <c r="C138" s="144" t="n">
        <v>1.55</v>
      </c>
      <c r="D138" s="144" t="n">
        <v>1.59</v>
      </c>
      <c r="E138" s="144" t="n">
        <v>2.45</v>
      </c>
      <c r="F138" s="144" t="n">
        <v>3.55</v>
      </c>
      <c r="G138" s="144" t="n">
        <v>4.05</v>
      </c>
      <c r="H138" s="144"/>
      <c r="I138" s="144" t="n">
        <v>1.46</v>
      </c>
      <c r="J138" s="144" t="n">
        <v>1.59</v>
      </c>
      <c r="K138" s="144"/>
      <c r="L138" s="144"/>
      <c r="M138" s="144"/>
      <c r="N138" s="144"/>
      <c r="O138" s="144"/>
      <c r="P138" s="144"/>
    </row>
    <row r="139" customFormat="false" ht="12.75" hidden="false" customHeight="false" outlineLevel="0" collapsed="false">
      <c r="B139" s="132"/>
      <c r="C139" s="149" t="n">
        <v>78.2</v>
      </c>
      <c r="D139" s="149" t="n">
        <v>67.2</v>
      </c>
      <c r="E139" s="149" t="n">
        <v>77.6</v>
      </c>
      <c r="F139" s="149" t="n">
        <v>97.8</v>
      </c>
      <c r="G139" s="149" t="n">
        <v>132</v>
      </c>
      <c r="H139" s="65"/>
      <c r="I139" s="65"/>
      <c r="J139" s="65"/>
      <c r="K139" s="65"/>
      <c r="L139" s="65"/>
      <c r="M139" s="65"/>
      <c r="N139" s="65"/>
      <c r="O139" s="65"/>
      <c r="P139" s="65"/>
      <c r="S139" s="15"/>
      <c r="T139" s="150"/>
    </row>
    <row r="140" customFormat="false" ht="12.75" hidden="false" customHeight="false" outlineLevel="0" collapsed="false">
      <c r="B140" s="132" t="s">
        <v>171</v>
      </c>
      <c r="C140" s="149" t="n">
        <v>98.9</v>
      </c>
      <c r="D140" s="149" t="n">
        <v>108.5</v>
      </c>
      <c r="E140" s="149" t="n">
        <v>97</v>
      </c>
      <c r="F140" s="149" t="n">
        <v>130.1</v>
      </c>
      <c r="G140" s="149" t="n">
        <v>109.4</v>
      </c>
      <c r="H140" s="149" t="n">
        <v>132.8</v>
      </c>
      <c r="I140" s="149" t="n">
        <v>109.4</v>
      </c>
      <c r="J140" s="149" t="n">
        <v>69.97</v>
      </c>
      <c r="K140" s="149" t="n">
        <v>133.7</v>
      </c>
      <c r="L140" s="149" t="n">
        <v>143.95</v>
      </c>
      <c r="M140" s="149" t="n">
        <v>118</v>
      </c>
      <c r="N140" s="149"/>
      <c r="O140" s="149"/>
      <c r="P140" s="149" t="n">
        <v>107</v>
      </c>
      <c r="S140" s="15"/>
      <c r="T140" s="150"/>
    </row>
    <row r="141" customFormat="false" ht="12.75" hidden="false" customHeight="false" outlineLevel="0" collapsed="false">
      <c r="B141" s="132"/>
      <c r="C141" s="133" t="s">
        <v>10</v>
      </c>
      <c r="D141" s="133" t="s">
        <v>11</v>
      </c>
      <c r="E141" s="133" t="s">
        <v>12</v>
      </c>
      <c r="F141" s="133" t="s">
        <v>13</v>
      </c>
      <c r="G141" s="133" t="s">
        <v>2</v>
      </c>
      <c r="H141" s="133" t="s">
        <v>3</v>
      </c>
      <c r="I141" s="133" t="s">
        <v>4</v>
      </c>
      <c r="J141" s="133" t="s">
        <v>5</v>
      </c>
      <c r="K141" s="133" t="s">
        <v>6</v>
      </c>
      <c r="L141" s="133" t="s">
        <v>7</v>
      </c>
      <c r="M141" s="133" t="s">
        <v>8</v>
      </c>
      <c r="N141" s="133"/>
      <c r="O141" s="133"/>
      <c r="P141" s="133" t="s">
        <v>9</v>
      </c>
      <c r="Q141" s="145" t="s">
        <v>51</v>
      </c>
      <c r="R141" s="145" t="s">
        <v>48</v>
      </c>
      <c r="S141" s="145" t="s">
        <v>49</v>
      </c>
      <c r="T141" s="145" t="s">
        <v>50</v>
      </c>
    </row>
    <row r="142" customFormat="false" ht="12.75" hidden="false" customHeight="false" outlineLevel="0" collapsed="false">
      <c r="B142" s="137" t="s">
        <v>162</v>
      </c>
      <c r="C142" s="129" t="n">
        <v>25.13</v>
      </c>
      <c r="D142" s="129" t="n">
        <v>26.09</v>
      </c>
      <c r="E142" s="129" t="n">
        <v>25.42</v>
      </c>
      <c r="F142" s="129" t="n">
        <v>24.9</v>
      </c>
      <c r="G142" s="129" t="n">
        <v>13.87</v>
      </c>
      <c r="H142" s="146" t="n">
        <v>13.61</v>
      </c>
      <c r="I142" s="129"/>
      <c r="J142" s="129"/>
      <c r="K142" s="129"/>
      <c r="L142" s="129"/>
      <c r="M142" s="129"/>
      <c r="N142" s="129"/>
      <c r="O142" s="129"/>
      <c r="P142" s="129"/>
      <c r="Q142" s="15" t="n">
        <f aca="false">AVERAGE(D142:F142)</f>
        <v>25.47</v>
      </c>
      <c r="T142" s="15"/>
    </row>
    <row r="143" customFormat="false" ht="12.75" hidden="false" customHeight="false" outlineLevel="0" collapsed="false">
      <c r="B143" s="137" t="s">
        <v>163</v>
      </c>
      <c r="C143" s="148" t="n">
        <v>15.8</v>
      </c>
      <c r="D143" s="148" t="n">
        <v>12.95</v>
      </c>
      <c r="E143" s="148" t="n">
        <v>14.97</v>
      </c>
      <c r="F143" s="148" t="n">
        <v>16.62</v>
      </c>
      <c r="G143" s="148" t="n">
        <v>16.07</v>
      </c>
      <c r="H143" s="148" t="n">
        <v>11.51</v>
      </c>
      <c r="I143" s="148" t="n">
        <v>15.21</v>
      </c>
      <c r="J143" s="148" t="n">
        <v>18.51</v>
      </c>
      <c r="K143" s="148" t="n">
        <v>8.29</v>
      </c>
      <c r="L143" s="148" t="n">
        <v>6.05</v>
      </c>
      <c r="M143" s="148" t="n">
        <v>19.46</v>
      </c>
      <c r="N143" s="148"/>
      <c r="O143" s="148"/>
      <c r="P143" s="148" t="n">
        <v>27.8</v>
      </c>
      <c r="Q143" s="15" t="n">
        <f aca="false">AVERAGE(D143:F143)</f>
        <v>14.8466666666667</v>
      </c>
      <c r="R143" s="15" t="n">
        <f aca="false">AVERAGE(G143:I143)</f>
        <v>14.2633333333333</v>
      </c>
      <c r="S143" s="15" t="n">
        <f aca="false">AVERAGE(J143:L143)</f>
        <v>10.95</v>
      </c>
      <c r="T143" s="15" t="n">
        <f aca="false">AVERAGE(M143:P143,C142)</f>
        <v>24.13</v>
      </c>
    </row>
    <row r="144" customFormat="false" ht="12.75" hidden="false" customHeight="false" outlineLevel="0" collapsed="false">
      <c r="B144" s="137" t="s">
        <v>170</v>
      </c>
      <c r="C144" s="140" t="n">
        <v>12.87</v>
      </c>
      <c r="D144" s="141" t="n">
        <v>14.73</v>
      </c>
      <c r="E144" s="141" t="n">
        <v>18.32</v>
      </c>
      <c r="F144" s="141" t="n">
        <v>15.85</v>
      </c>
      <c r="G144" s="141" t="n">
        <v>8.98</v>
      </c>
      <c r="H144" s="141" t="n">
        <v>6.67</v>
      </c>
      <c r="I144" s="141" t="n">
        <v>7.2</v>
      </c>
      <c r="J144" s="141" t="n">
        <v>7.79</v>
      </c>
      <c r="K144" s="141" t="n">
        <v>5.29</v>
      </c>
      <c r="L144" s="141" t="n">
        <v>3.68</v>
      </c>
      <c r="M144" s="141" t="n">
        <v>6.58</v>
      </c>
      <c r="N144" s="141"/>
      <c r="O144" s="141"/>
      <c r="P144" s="141" t="n">
        <v>12.71</v>
      </c>
      <c r="Q144" s="15" t="n">
        <f aca="false">AVERAGE(D144:F144)</f>
        <v>16.3</v>
      </c>
      <c r="R144" s="15" t="n">
        <f aca="false">AVERAGE(G144:I144)</f>
        <v>7.61666666666667</v>
      </c>
      <c r="S144" s="15" t="n">
        <f aca="false">AVERAGE(J144:L144)</f>
        <v>5.58666666666667</v>
      </c>
      <c r="T144" s="15" t="n">
        <f aca="false">AVERAGE(M144:P144,C143)</f>
        <v>11.6966666666667</v>
      </c>
    </row>
    <row r="145" customFormat="false" ht="12.75" hidden="false" customHeight="false" outlineLevel="0" collapsed="false">
      <c r="B145" s="132"/>
      <c r="C145" s="149" t="n">
        <v>92.4</v>
      </c>
      <c r="D145" s="149" t="n">
        <v>92.9</v>
      </c>
      <c r="E145" s="149" t="n">
        <v>94.9</v>
      </c>
      <c r="F145" s="149" t="n">
        <v>113.4</v>
      </c>
      <c r="G145" s="149" t="n">
        <v>142.6</v>
      </c>
      <c r="H145" s="149" t="n">
        <v>143.9</v>
      </c>
      <c r="I145" s="149" t="n">
        <v>130.7</v>
      </c>
      <c r="J145" s="149" t="n">
        <v>155.5</v>
      </c>
      <c r="K145" s="149" t="n">
        <v>219.6</v>
      </c>
      <c r="L145" s="149" t="n">
        <v>260.4</v>
      </c>
      <c r="M145" s="149" t="n">
        <v>170.9</v>
      </c>
      <c r="N145" s="149"/>
      <c r="O145" s="149"/>
      <c r="P145" s="149" t="n">
        <v>137.2</v>
      </c>
      <c r="S145" s="15"/>
      <c r="T145" s="150"/>
    </row>
    <row r="146" customFormat="false" ht="12.75" hidden="false" customHeight="false" outlineLevel="0" collapsed="false">
      <c r="B146" s="132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S146" s="15"/>
      <c r="T146" s="150"/>
    </row>
    <row r="147" customFormat="false" ht="12.75" hidden="false" customHeight="false" outlineLevel="0" collapsed="false">
      <c r="B147" s="132" t="s">
        <v>172</v>
      </c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S147" s="15"/>
      <c r="T147" s="150"/>
    </row>
    <row r="148" customFormat="false" ht="12.75" hidden="false" customHeight="false" outlineLevel="0" collapsed="false">
      <c r="B148" s="132"/>
      <c r="C148" s="133" t="s">
        <v>10</v>
      </c>
      <c r="D148" s="133" t="s">
        <v>11</v>
      </c>
      <c r="E148" s="133" t="s">
        <v>12</v>
      </c>
      <c r="F148" s="133" t="s">
        <v>13</v>
      </c>
      <c r="G148" s="133" t="s">
        <v>2</v>
      </c>
      <c r="H148" s="133" t="s">
        <v>3</v>
      </c>
      <c r="I148" s="133" t="s">
        <v>4</v>
      </c>
      <c r="J148" s="133" t="s">
        <v>5</v>
      </c>
      <c r="K148" s="133" t="s">
        <v>6</v>
      </c>
      <c r="L148" s="133" t="s">
        <v>7</v>
      </c>
      <c r="M148" s="133" t="s">
        <v>8</v>
      </c>
      <c r="N148" s="133"/>
      <c r="O148" s="133"/>
      <c r="P148" s="133" t="s">
        <v>9</v>
      </c>
      <c r="Q148" s="145" t="s">
        <v>51</v>
      </c>
      <c r="R148" s="145" t="s">
        <v>48</v>
      </c>
      <c r="S148" s="145" t="s">
        <v>49</v>
      </c>
      <c r="T148" s="145" t="s">
        <v>50</v>
      </c>
    </row>
    <row r="149" customFormat="false" ht="12.75" hidden="false" customHeight="false" outlineLevel="0" collapsed="false">
      <c r="B149" s="137" t="s">
        <v>162</v>
      </c>
      <c r="C149" s="129" t="n">
        <v>24.39</v>
      </c>
      <c r="D149" s="129" t="n">
        <v>25.07</v>
      </c>
      <c r="E149" s="129" t="n">
        <v>25.88</v>
      </c>
      <c r="F149" s="129" t="n">
        <v>24.07</v>
      </c>
      <c r="G149" s="129" t="n">
        <v>15.47</v>
      </c>
      <c r="H149" s="146" t="n">
        <v>14.01</v>
      </c>
      <c r="I149" s="129"/>
      <c r="J149" s="129"/>
      <c r="K149" s="129"/>
      <c r="L149" s="129"/>
      <c r="M149" s="129"/>
      <c r="N149" s="129"/>
      <c r="O149" s="129"/>
      <c r="P149" s="129"/>
      <c r="Q149" s="15" t="n">
        <f aca="false">AVERAGE(D149:F149)</f>
        <v>25.0066666666667</v>
      </c>
      <c r="T149" s="15"/>
    </row>
    <row r="150" customFormat="false" ht="12.75" hidden="false" customHeight="false" outlineLevel="0" collapsed="false">
      <c r="B150" s="137" t="s">
        <v>163</v>
      </c>
      <c r="C150" s="148" t="n">
        <v>16.53</v>
      </c>
      <c r="D150" s="148" t="n">
        <v>13.65</v>
      </c>
      <c r="E150" s="148" t="n">
        <v>16.42</v>
      </c>
      <c r="F150" s="148" t="n">
        <v>17.4</v>
      </c>
      <c r="G150" s="148" t="n">
        <v>16.63</v>
      </c>
      <c r="H150" s="148" t="n">
        <v>11.45</v>
      </c>
      <c r="I150" s="148" t="n">
        <v>14.47</v>
      </c>
      <c r="J150" s="148" t="n">
        <v>16.28</v>
      </c>
      <c r="K150" s="148" t="n">
        <v>6.99</v>
      </c>
      <c r="L150" s="148" t="n">
        <v>4.97</v>
      </c>
      <c r="M150" s="148" t="n">
        <v>19.21</v>
      </c>
      <c r="N150" s="148"/>
      <c r="O150" s="148"/>
      <c r="P150" s="148" t="n">
        <v>24.79</v>
      </c>
      <c r="Q150" s="15" t="n">
        <f aca="false">AVERAGE(D150:F150)</f>
        <v>15.8233333333333</v>
      </c>
      <c r="R150" s="15" t="n">
        <f aca="false">AVERAGE(G150:I150)</f>
        <v>14.1833333333333</v>
      </c>
      <c r="S150" s="15" t="n">
        <f aca="false">AVERAGE(J150:L150)</f>
        <v>9.41333333333333</v>
      </c>
      <c r="T150" s="15" t="n">
        <f aca="false">AVERAGE(M150:P150,C149)</f>
        <v>22.7966666666667</v>
      </c>
    </row>
    <row r="151" customFormat="false" ht="12.75" hidden="false" customHeight="false" outlineLevel="0" collapsed="false">
      <c r="B151" s="137" t="s">
        <v>170</v>
      </c>
      <c r="C151" s="140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</row>
    <row r="152" customFormat="false" ht="12.75" hidden="false" customHeight="false" outlineLevel="0" collapsed="false">
      <c r="B152" s="129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</row>
    <row r="153" customFormat="false" ht="12.75" hidden="false" customHeight="false" outlineLevel="0" collapsed="false">
      <c r="B153" s="131" t="s">
        <v>173</v>
      </c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</row>
    <row r="154" customFormat="false" ht="12.75" hidden="false" customHeight="false" outlineLevel="0" collapsed="false">
      <c r="B154" s="132"/>
      <c r="C154" s="133" t="s">
        <v>10</v>
      </c>
      <c r="D154" s="133" t="s">
        <v>11</v>
      </c>
      <c r="E154" s="133" t="s">
        <v>12</v>
      </c>
      <c r="F154" s="133" t="s">
        <v>13</v>
      </c>
      <c r="G154" s="133" t="s">
        <v>2</v>
      </c>
      <c r="H154" s="133" t="s">
        <v>3</v>
      </c>
      <c r="I154" s="133" t="s">
        <v>4</v>
      </c>
      <c r="J154" s="133" t="s">
        <v>5</v>
      </c>
      <c r="K154" s="133" t="s">
        <v>6</v>
      </c>
      <c r="L154" s="133" t="s">
        <v>7</v>
      </c>
      <c r="M154" s="133" t="s">
        <v>8</v>
      </c>
      <c r="N154" s="133"/>
      <c r="O154" s="133"/>
      <c r="P154" s="133" t="s">
        <v>9</v>
      </c>
    </row>
    <row r="155" customFormat="false" ht="12.75" hidden="false" customHeight="false" outlineLevel="0" collapsed="false">
      <c r="B155" s="137" t="s">
        <v>162</v>
      </c>
      <c r="C155" s="151"/>
      <c r="D155" s="152"/>
      <c r="E155" s="152"/>
      <c r="F155" s="152"/>
      <c r="G155" s="153"/>
      <c r="H155" s="152"/>
      <c r="I155" s="152"/>
      <c r="J155" s="152"/>
      <c r="K155" s="152"/>
      <c r="L155" s="152"/>
      <c r="M155" s="152"/>
      <c r="N155" s="152"/>
      <c r="O155" s="152"/>
      <c r="P155" s="154"/>
    </row>
    <row r="156" customFormat="false" ht="12.75" hidden="false" customHeight="false" outlineLevel="0" collapsed="false">
      <c r="B156" s="137" t="s">
        <v>163</v>
      </c>
      <c r="C156" s="140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2"/>
    </row>
    <row r="157" customFormat="false" ht="12.75" hidden="false" customHeight="false" outlineLevel="0" collapsed="false">
      <c r="B157" s="129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</row>
    <row r="158" customFormat="false" ht="12.75" hidden="false" customHeight="false" outlineLevel="0" collapsed="false">
      <c r="B158" s="131" t="s">
        <v>161</v>
      </c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</row>
    <row r="159" customFormat="false" ht="12.75" hidden="false" customHeight="false" outlineLevel="0" collapsed="false">
      <c r="B159" s="132"/>
      <c r="C159" s="133" t="s">
        <v>10</v>
      </c>
      <c r="D159" s="133" t="s">
        <v>11</v>
      </c>
      <c r="E159" s="133" t="s">
        <v>12</v>
      </c>
      <c r="F159" s="133" t="s">
        <v>13</v>
      </c>
      <c r="G159" s="133" t="s">
        <v>2</v>
      </c>
      <c r="H159" s="133" t="s">
        <v>3</v>
      </c>
      <c r="I159" s="133" t="s">
        <v>4</v>
      </c>
      <c r="J159" s="133" t="s">
        <v>5</v>
      </c>
      <c r="K159" s="133" t="s">
        <v>6</v>
      </c>
      <c r="L159" s="133" t="s">
        <v>7</v>
      </c>
      <c r="M159" s="133" t="s">
        <v>8</v>
      </c>
      <c r="N159" s="133"/>
      <c r="O159" s="133"/>
      <c r="P159" s="133" t="s">
        <v>9</v>
      </c>
    </row>
    <row r="160" customFormat="false" ht="12.75" hidden="false" customHeight="false" outlineLevel="0" collapsed="false">
      <c r="B160" s="137" t="s">
        <v>162</v>
      </c>
      <c r="C160" s="151"/>
      <c r="D160" s="152"/>
      <c r="E160" s="152"/>
      <c r="F160" s="152"/>
      <c r="G160" s="153"/>
      <c r="H160" s="152"/>
      <c r="I160" s="152"/>
      <c r="J160" s="152"/>
      <c r="K160" s="152"/>
      <c r="L160" s="152"/>
      <c r="M160" s="152"/>
      <c r="N160" s="152"/>
      <c r="O160" s="152"/>
      <c r="P160" s="154"/>
    </row>
    <row r="161" customFormat="false" ht="12.75" hidden="false" customHeight="false" outlineLevel="0" collapsed="false">
      <c r="B161" s="137" t="s">
        <v>163</v>
      </c>
      <c r="C161" s="140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2"/>
    </row>
    <row r="162" customFormat="false" ht="12.75" hidden="false" customHeight="false" outlineLevel="0" collapsed="false">
      <c r="B162" s="129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</row>
    <row r="163" customFormat="false" ht="12.75" hidden="false" customHeight="false" outlineLevel="0" collapsed="false">
      <c r="B163" s="131" t="s">
        <v>164</v>
      </c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</row>
    <row r="164" customFormat="false" ht="12.75" hidden="false" customHeight="false" outlineLevel="0" collapsed="false">
      <c r="B164" s="132"/>
      <c r="C164" s="133" t="s">
        <v>10</v>
      </c>
      <c r="D164" s="133" t="s">
        <v>11</v>
      </c>
      <c r="E164" s="133" t="s">
        <v>12</v>
      </c>
      <c r="F164" s="133" t="s">
        <v>13</v>
      </c>
      <c r="G164" s="133" t="s">
        <v>2</v>
      </c>
      <c r="H164" s="133" t="s">
        <v>3</v>
      </c>
      <c r="I164" s="133" t="s">
        <v>4</v>
      </c>
      <c r="J164" s="133" t="s">
        <v>5</v>
      </c>
      <c r="K164" s="133" t="s">
        <v>6</v>
      </c>
      <c r="L164" s="133" t="s">
        <v>7</v>
      </c>
      <c r="M164" s="133" t="s">
        <v>8</v>
      </c>
      <c r="N164" s="133"/>
      <c r="O164" s="133"/>
      <c r="P164" s="133" t="s">
        <v>9</v>
      </c>
    </row>
    <row r="165" customFormat="false" ht="12.75" hidden="false" customHeight="false" outlineLevel="0" collapsed="false">
      <c r="B165" s="137" t="s">
        <v>162</v>
      </c>
      <c r="C165" s="151"/>
      <c r="D165" s="152"/>
      <c r="E165" s="152"/>
      <c r="F165" s="152"/>
      <c r="G165" s="153"/>
      <c r="H165" s="152"/>
      <c r="I165" s="152"/>
      <c r="J165" s="152"/>
      <c r="K165" s="152"/>
      <c r="L165" s="152"/>
      <c r="M165" s="152"/>
      <c r="N165" s="152"/>
      <c r="O165" s="152"/>
      <c r="P165" s="154"/>
    </row>
    <row r="166" customFormat="false" ht="12.75" hidden="false" customHeight="false" outlineLevel="0" collapsed="false">
      <c r="B166" s="137" t="s">
        <v>163</v>
      </c>
      <c r="C166" s="140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2"/>
    </row>
    <row r="167" customFormat="false" ht="12.75" hidden="false" customHeight="false" outlineLevel="0" collapsed="false">
      <c r="B167" s="129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</row>
    <row r="168" customFormat="false" ht="12.75" hidden="false" customHeight="false" outlineLevel="0" collapsed="false">
      <c r="B168" s="131" t="s">
        <v>166</v>
      </c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</row>
    <row r="169" customFormat="false" ht="12.75" hidden="false" customHeight="false" outlineLevel="0" collapsed="false">
      <c r="B169" s="132"/>
      <c r="C169" s="133" t="s">
        <v>10</v>
      </c>
      <c r="D169" s="133" t="s">
        <v>11</v>
      </c>
      <c r="E169" s="133" t="s">
        <v>12</v>
      </c>
      <c r="F169" s="133" t="s">
        <v>13</v>
      </c>
      <c r="G169" s="133" t="s">
        <v>2</v>
      </c>
      <c r="H169" s="133" t="s">
        <v>3</v>
      </c>
      <c r="I169" s="133" t="s">
        <v>4</v>
      </c>
      <c r="J169" s="133" t="s">
        <v>5</v>
      </c>
      <c r="K169" s="133" t="s">
        <v>6</v>
      </c>
      <c r="L169" s="133" t="s">
        <v>7</v>
      </c>
      <c r="M169" s="133" t="s">
        <v>8</v>
      </c>
      <c r="N169" s="133"/>
      <c r="O169" s="133"/>
      <c r="P169" s="133" t="s">
        <v>9</v>
      </c>
    </row>
    <row r="170" customFormat="false" ht="12.75" hidden="false" customHeight="false" outlineLevel="0" collapsed="false">
      <c r="B170" s="137" t="s">
        <v>162</v>
      </c>
      <c r="C170" s="151"/>
      <c r="D170" s="152"/>
      <c r="E170" s="152"/>
      <c r="F170" s="152"/>
      <c r="G170" s="153"/>
      <c r="H170" s="152"/>
      <c r="I170" s="152"/>
      <c r="J170" s="152"/>
      <c r="K170" s="152"/>
      <c r="L170" s="152"/>
      <c r="M170" s="152"/>
      <c r="N170" s="152"/>
      <c r="O170" s="152"/>
      <c r="P170" s="154"/>
    </row>
    <row r="171" customFormat="false" ht="12.75" hidden="false" customHeight="false" outlineLevel="0" collapsed="false">
      <c r="B171" s="137" t="s">
        <v>163</v>
      </c>
      <c r="C171" s="140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2"/>
    </row>
    <row r="172" customFormat="false" ht="12.75" hidden="false" customHeight="false" outlineLevel="0" collapsed="false">
      <c r="B172" s="129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</row>
    <row r="173" customFormat="false" ht="12.75" hidden="false" customHeight="false" outlineLevel="0" collapsed="false">
      <c r="B173" s="131" t="s">
        <v>167</v>
      </c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</row>
    <row r="174" customFormat="false" ht="12.75" hidden="false" customHeight="false" outlineLevel="0" collapsed="false">
      <c r="B174" s="132"/>
      <c r="C174" s="133" t="s">
        <v>10</v>
      </c>
      <c r="D174" s="133" t="s">
        <v>11</v>
      </c>
      <c r="E174" s="133" t="s">
        <v>12</v>
      </c>
      <c r="F174" s="133" t="s">
        <v>13</v>
      </c>
      <c r="G174" s="133" t="s">
        <v>2</v>
      </c>
      <c r="H174" s="133" t="s">
        <v>3</v>
      </c>
      <c r="I174" s="133" t="s">
        <v>4</v>
      </c>
      <c r="J174" s="133" t="s">
        <v>5</v>
      </c>
      <c r="K174" s="133" t="s">
        <v>6</v>
      </c>
      <c r="L174" s="133" t="s">
        <v>7</v>
      </c>
      <c r="M174" s="133" t="s">
        <v>8</v>
      </c>
      <c r="N174" s="133"/>
      <c r="O174" s="133"/>
      <c r="P174" s="133" t="s">
        <v>9</v>
      </c>
    </row>
    <row r="175" customFormat="false" ht="12.75" hidden="false" customHeight="false" outlineLevel="0" collapsed="false">
      <c r="B175" s="137" t="s">
        <v>162</v>
      </c>
      <c r="C175" s="151"/>
      <c r="D175" s="152"/>
      <c r="E175" s="152"/>
      <c r="F175" s="152"/>
      <c r="G175" s="153"/>
      <c r="H175" s="152"/>
      <c r="I175" s="152"/>
      <c r="J175" s="152"/>
      <c r="K175" s="152"/>
      <c r="L175" s="152"/>
      <c r="M175" s="152"/>
      <c r="N175" s="152"/>
      <c r="O175" s="152"/>
      <c r="P175" s="154"/>
    </row>
    <row r="176" customFormat="false" ht="12.75" hidden="false" customHeight="false" outlineLevel="0" collapsed="false">
      <c r="B176" s="137" t="s">
        <v>163</v>
      </c>
      <c r="C176" s="140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2"/>
    </row>
    <row r="177" customFormat="false" ht="12.75" hidden="false" customHeight="false" outlineLevel="0" collapsed="false">
      <c r="B177" s="129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</row>
    <row r="178" customFormat="false" ht="12.75" hidden="false" customHeight="false" outlineLevel="0" collapsed="false">
      <c r="B178" s="129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I31" activeCellId="0" sqref="I3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24" min="24" style="0" width="6.56"/>
    <col collapsed="false" customWidth="true" hidden="false" outlineLevel="0" max="31" min="25" style="0" width="5.85"/>
    <col collapsed="false" customWidth="true" hidden="false" outlineLevel="0" max="32" min="32" style="0" width="4.56"/>
    <col collapsed="false" customWidth="true" hidden="false" outlineLevel="0" max="48" min="33" style="0" width="5.85"/>
    <col collapsed="false" customWidth="true" hidden="false" outlineLevel="0" max="58" min="49" style="0" width="6.56"/>
    <col collapsed="false" customWidth="true" hidden="false" outlineLevel="0" max="60" min="60" style="0" width="11.13"/>
    <col collapsed="false" customWidth="true" hidden="false" outlineLevel="0" max="64" min="64" style="0" width="6.56"/>
    <col collapsed="false" customWidth="true" hidden="false" outlineLevel="0" max="65" min="65" style="0" width="8.99"/>
    <col collapsed="false" customWidth="true" hidden="false" outlineLevel="0" max="67" min="67" style="0" width="10.28"/>
  </cols>
  <sheetData>
    <row r="1" customFormat="false" ht="12.75" hidden="false" customHeight="false" outlineLevel="0" collapsed="false">
      <c r="B1" s="20" t="s">
        <v>97</v>
      </c>
      <c r="M1" s="39" t="s">
        <v>98</v>
      </c>
      <c r="N1" s="39"/>
      <c r="O1" s="39"/>
      <c r="R1" s="0" t="s">
        <v>99</v>
      </c>
      <c r="S1" s="20" t="s">
        <v>100</v>
      </c>
      <c r="Y1" s="20"/>
    </row>
    <row r="2" customFormat="false" ht="12.75" hidden="false" customHeight="false" outlineLevel="0" collapsed="false">
      <c r="B2" s="40" t="s">
        <v>101</v>
      </c>
      <c r="C2" s="40"/>
      <c r="D2" s="41" t="s">
        <v>54</v>
      </c>
      <c r="E2" s="41"/>
      <c r="F2" s="42"/>
      <c r="G2" s="43" t="s">
        <v>57</v>
      </c>
      <c r="H2" s="44" t="s">
        <v>57</v>
      </c>
      <c r="I2" s="45" t="s">
        <v>102</v>
      </c>
      <c r="J2" s="45" t="s">
        <v>103</v>
      </c>
      <c r="K2" s="45" t="s">
        <v>104</v>
      </c>
      <c r="L2" s="45" t="s">
        <v>105</v>
      </c>
      <c r="M2" s="45"/>
      <c r="N2" s="45"/>
      <c r="O2" s="45"/>
      <c r="P2" s="45"/>
      <c r="Q2" s="45"/>
      <c r="S2" s="46" t="s">
        <v>10</v>
      </c>
      <c r="T2" s="47"/>
      <c r="U2" s="43"/>
      <c r="V2" s="43"/>
      <c r="W2" s="43"/>
      <c r="X2" s="46" t="s">
        <v>11</v>
      </c>
      <c r="Y2" s="43"/>
      <c r="Z2" s="47"/>
      <c r="AA2" s="43"/>
      <c r="AB2" s="44"/>
      <c r="AC2" s="46" t="s">
        <v>12</v>
      </c>
      <c r="AD2" s="43"/>
      <c r="AE2" s="47"/>
      <c r="AF2" s="43"/>
      <c r="AG2" s="44"/>
      <c r="AH2" s="46" t="s">
        <v>13</v>
      </c>
      <c r="AI2" s="43"/>
      <c r="AJ2" s="47"/>
      <c r="AK2" s="43"/>
      <c r="AL2" s="44"/>
      <c r="AM2" s="46" t="s">
        <v>51</v>
      </c>
      <c r="AN2" s="43"/>
      <c r="AO2" s="47"/>
      <c r="AP2" s="43"/>
      <c r="AQ2" s="44"/>
      <c r="AR2" s="46" t="s">
        <v>50</v>
      </c>
      <c r="AS2" s="43"/>
      <c r="AT2" s="47"/>
      <c r="AU2" s="43"/>
      <c r="AV2" s="44"/>
      <c r="AW2" s="46" t="s">
        <v>7</v>
      </c>
      <c r="AX2" s="43"/>
      <c r="AY2" s="47"/>
      <c r="AZ2" s="43"/>
      <c r="BA2" s="44"/>
      <c r="BB2" s="46" t="s">
        <v>10</v>
      </c>
      <c r="BC2" s="43"/>
      <c r="BD2" s="47"/>
      <c r="BE2" s="43"/>
      <c r="BF2" s="44"/>
      <c r="BG2" s="36"/>
      <c r="BH2" s="36"/>
      <c r="BI2" s="36"/>
      <c r="BJ2" s="36"/>
      <c r="BK2" s="36"/>
      <c r="BW2" s="48"/>
      <c r="BZ2" s="48"/>
      <c r="CC2" s="48"/>
    </row>
    <row r="3" customFormat="false" ht="12.75" hidden="false" customHeight="false" outlineLevel="0" collapsed="false">
      <c r="B3" s="49" t="s">
        <v>110</v>
      </c>
      <c r="C3" s="50" t="s">
        <v>111</v>
      </c>
      <c r="D3" s="49" t="s">
        <v>110</v>
      </c>
      <c r="E3" s="51" t="s">
        <v>111</v>
      </c>
      <c r="F3" s="52"/>
      <c r="G3" s="51" t="s">
        <v>110</v>
      </c>
      <c r="H3" s="50" t="s">
        <v>111</v>
      </c>
      <c r="I3" s="53" t="s">
        <v>112</v>
      </c>
      <c r="J3" s="53" t="s">
        <v>112</v>
      </c>
      <c r="K3" s="53" t="s">
        <v>112</v>
      </c>
      <c r="L3" s="53" t="s">
        <v>112</v>
      </c>
      <c r="M3" s="53" t="s">
        <v>113</v>
      </c>
      <c r="N3" s="53" t="s">
        <v>114</v>
      </c>
      <c r="O3" s="53" t="s">
        <v>115</v>
      </c>
      <c r="P3" s="53" t="s">
        <v>116</v>
      </c>
      <c r="Q3" s="53" t="s">
        <v>117</v>
      </c>
      <c r="S3" s="49" t="s">
        <v>53</v>
      </c>
      <c r="T3" s="51" t="s">
        <v>54</v>
      </c>
      <c r="U3" s="51" t="s">
        <v>57</v>
      </c>
      <c r="V3" s="51" t="s">
        <v>75</v>
      </c>
      <c r="W3" s="51" t="s">
        <v>76</v>
      </c>
      <c r="X3" s="49" t="s">
        <v>53</v>
      </c>
      <c r="Y3" s="51" t="s">
        <v>54</v>
      </c>
      <c r="Z3" s="51" t="s">
        <v>57</v>
      </c>
      <c r="AA3" s="51" t="s">
        <v>75</v>
      </c>
      <c r="AB3" s="50" t="s">
        <v>76</v>
      </c>
      <c r="AC3" s="49" t="s">
        <v>53</v>
      </c>
      <c r="AD3" s="51" t="s">
        <v>54</v>
      </c>
      <c r="AE3" s="51" t="s">
        <v>57</v>
      </c>
      <c r="AF3" s="51" t="s">
        <v>75</v>
      </c>
      <c r="AG3" s="50" t="s">
        <v>76</v>
      </c>
      <c r="AH3" s="49" t="s">
        <v>53</v>
      </c>
      <c r="AI3" s="51" t="s">
        <v>54</v>
      </c>
      <c r="AJ3" s="51" t="s">
        <v>57</v>
      </c>
      <c r="AK3" s="51" t="s">
        <v>75</v>
      </c>
      <c r="AL3" s="50" t="s">
        <v>76</v>
      </c>
      <c r="AM3" s="49" t="s">
        <v>53</v>
      </c>
      <c r="AN3" s="51" t="s">
        <v>54</v>
      </c>
      <c r="AO3" s="51" t="s">
        <v>57</v>
      </c>
      <c r="AP3" s="51" t="s">
        <v>75</v>
      </c>
      <c r="AQ3" s="50" t="s">
        <v>76</v>
      </c>
      <c r="AR3" s="49" t="s">
        <v>53</v>
      </c>
      <c r="AS3" s="51" t="s">
        <v>54</v>
      </c>
      <c r="AT3" s="51" t="s">
        <v>57</v>
      </c>
      <c r="AU3" s="51" t="s">
        <v>75</v>
      </c>
      <c r="AV3" s="50" t="s">
        <v>76</v>
      </c>
      <c r="AW3" s="49" t="s">
        <v>53</v>
      </c>
      <c r="AX3" s="51" t="s">
        <v>54</v>
      </c>
      <c r="AY3" s="51" t="s">
        <v>57</v>
      </c>
      <c r="AZ3" s="51" t="s">
        <v>75</v>
      </c>
      <c r="BA3" s="50" t="s">
        <v>76</v>
      </c>
      <c r="BB3" s="49" t="s">
        <v>53</v>
      </c>
      <c r="BC3" s="51" t="s">
        <v>54</v>
      </c>
      <c r="BD3" s="51" t="s">
        <v>57</v>
      </c>
      <c r="BE3" s="51" t="s">
        <v>75</v>
      </c>
      <c r="BF3" s="50" t="s">
        <v>76</v>
      </c>
      <c r="BG3" s="36"/>
      <c r="BH3" s="0" t="s">
        <v>118</v>
      </c>
      <c r="BI3" s="0" t="s">
        <v>119</v>
      </c>
      <c r="BJ3" s="0" t="s">
        <v>120</v>
      </c>
      <c r="BK3" s="0" t="s">
        <v>121</v>
      </c>
      <c r="BL3" s="0" t="s">
        <v>122</v>
      </c>
      <c r="BM3" s="0" t="s">
        <v>123</v>
      </c>
      <c r="BN3" s="0" t="s">
        <v>124</v>
      </c>
      <c r="BO3" s="0" t="s">
        <v>125</v>
      </c>
      <c r="BP3" s="0" t="s">
        <v>90</v>
      </c>
      <c r="BQ3" s="0" t="s">
        <v>26</v>
      </c>
      <c r="BR3" s="0" t="s">
        <v>28</v>
      </c>
    </row>
    <row r="4" customFormat="false" ht="12.75" hidden="false" customHeight="false" outlineLevel="0" collapsed="false">
      <c r="A4" s="54" t="n">
        <v>37135</v>
      </c>
      <c r="B4" s="55" t="n">
        <v>22.6</v>
      </c>
      <c r="C4" s="56" t="n">
        <v>20.9</v>
      </c>
      <c r="D4" s="55" t="n">
        <v>23.65</v>
      </c>
      <c r="E4" s="56" t="n">
        <v>21.5</v>
      </c>
      <c r="F4" s="57"/>
      <c r="G4" s="56" t="n">
        <v>29</v>
      </c>
      <c r="H4" s="58" t="n">
        <v>23</v>
      </c>
      <c r="I4" s="59" t="n">
        <v>27</v>
      </c>
      <c r="J4" s="59" t="n">
        <v>20</v>
      </c>
      <c r="K4" s="59" t="n">
        <v>26</v>
      </c>
      <c r="L4" s="59" t="n">
        <v>21</v>
      </c>
      <c r="M4" s="60" t="n">
        <f aca="false">+B4-D4</f>
        <v>-1.05</v>
      </c>
      <c r="N4" s="60" t="n">
        <f aca="false">+B4-K4</f>
        <v>-3.4</v>
      </c>
      <c r="O4" s="60" t="n">
        <f aca="false">+G4-I4</f>
        <v>2</v>
      </c>
      <c r="P4" s="60" t="n">
        <f aca="false">+K4-I4</f>
        <v>-1</v>
      </c>
      <c r="Q4" s="60" t="n">
        <f aca="false">+B4-G4</f>
        <v>-6.4</v>
      </c>
      <c r="R4" s="61" t="n">
        <f aca="false">A4</f>
        <v>37135</v>
      </c>
      <c r="S4" s="62"/>
      <c r="T4" s="63"/>
      <c r="U4" s="63"/>
      <c r="V4" s="63"/>
      <c r="W4" s="64"/>
      <c r="X4" s="62"/>
      <c r="Y4" s="63"/>
      <c r="Z4" s="63"/>
      <c r="AA4" s="63"/>
      <c r="AB4" s="64"/>
      <c r="AC4" s="62"/>
      <c r="AD4" s="63"/>
      <c r="AE4" s="63"/>
      <c r="AF4" s="63"/>
      <c r="AG4" s="64"/>
      <c r="AH4" s="62"/>
      <c r="AI4" s="63"/>
      <c r="AJ4" s="63"/>
      <c r="AK4" s="63"/>
      <c r="AL4" s="64"/>
      <c r="AM4" s="62"/>
      <c r="AN4" s="63"/>
      <c r="AO4" s="63"/>
      <c r="AP4" s="63"/>
      <c r="AQ4" s="64"/>
      <c r="AR4" s="62"/>
      <c r="AS4" s="63"/>
      <c r="AT4" s="63"/>
      <c r="AU4" s="63"/>
      <c r="AV4" s="64"/>
      <c r="AW4" s="62"/>
      <c r="AX4" s="62"/>
      <c r="AY4" s="62"/>
      <c r="AZ4" s="62"/>
      <c r="BA4" s="62"/>
      <c r="BB4" s="62"/>
      <c r="BC4" s="63"/>
      <c r="BD4" s="63"/>
      <c r="BE4" s="63"/>
      <c r="BF4" s="64"/>
      <c r="BG4" s="61" t="n">
        <f aca="false">A4</f>
        <v>37135</v>
      </c>
      <c r="BH4" s="65"/>
      <c r="BI4" s="66"/>
      <c r="BJ4" s="67"/>
      <c r="BK4" s="66"/>
      <c r="BL4" s="67"/>
      <c r="BM4" s="66"/>
      <c r="BN4" s="68"/>
      <c r="BO4" s="66"/>
      <c r="BP4" s="67" t="n">
        <v>113</v>
      </c>
      <c r="BQ4" s="69" t="n">
        <v>128</v>
      </c>
      <c r="BR4" s="65"/>
      <c r="BY4" s="70"/>
      <c r="CB4" s="70"/>
      <c r="CE4" s="70"/>
    </row>
    <row r="5" customFormat="false" ht="12.75" hidden="false" customHeight="false" outlineLevel="0" collapsed="false">
      <c r="A5" s="54" t="n">
        <v>37136</v>
      </c>
      <c r="B5" s="55"/>
      <c r="C5" s="56" t="n">
        <v>20.9</v>
      </c>
      <c r="D5" s="55"/>
      <c r="E5" s="56" t="n">
        <v>21.5</v>
      </c>
      <c r="F5" s="57"/>
      <c r="G5" s="56"/>
      <c r="H5" s="71" t="n">
        <v>23</v>
      </c>
      <c r="I5" s="72"/>
      <c r="J5" s="72" t="n">
        <v>20</v>
      </c>
      <c r="K5" s="72"/>
      <c r="L5" s="72" t="n">
        <v>21</v>
      </c>
      <c r="M5" s="73"/>
      <c r="N5" s="73"/>
      <c r="O5" s="73"/>
      <c r="P5" s="73"/>
      <c r="Q5" s="73"/>
      <c r="R5" s="61" t="n">
        <f aca="false">A5</f>
        <v>37136</v>
      </c>
      <c r="S5" s="74"/>
      <c r="T5" s="75"/>
      <c r="U5" s="75"/>
      <c r="V5" s="75"/>
      <c r="W5" s="76"/>
      <c r="X5" s="74"/>
      <c r="Y5" s="75"/>
      <c r="Z5" s="75"/>
      <c r="AA5" s="75"/>
      <c r="AB5" s="76"/>
      <c r="AC5" s="74"/>
      <c r="AD5" s="75"/>
      <c r="AE5" s="75"/>
      <c r="AF5" s="75"/>
      <c r="AG5" s="76"/>
      <c r="AH5" s="62"/>
      <c r="AI5" s="63"/>
      <c r="AJ5" s="63"/>
      <c r="AK5" s="63"/>
      <c r="AL5" s="64"/>
      <c r="AM5" s="74"/>
      <c r="AN5" s="75"/>
      <c r="AO5" s="75"/>
      <c r="AP5" s="75"/>
      <c r="AQ5" s="76"/>
      <c r="AR5" s="62"/>
      <c r="AS5" s="63"/>
      <c r="AT5" s="63"/>
      <c r="AU5" s="63"/>
      <c r="AV5" s="64"/>
      <c r="AW5" s="74"/>
      <c r="AX5" s="75"/>
      <c r="AY5" s="75"/>
      <c r="AZ5" s="75"/>
      <c r="BA5" s="76"/>
      <c r="BB5" s="74"/>
      <c r="BC5" s="75"/>
      <c r="BD5" s="75"/>
      <c r="BE5" s="75"/>
      <c r="BF5" s="76"/>
      <c r="BG5" s="61" t="n">
        <f aca="false">A5</f>
        <v>37136</v>
      </c>
      <c r="BI5" s="77"/>
      <c r="BJ5" s="78"/>
      <c r="BK5" s="77"/>
      <c r="BL5" s="78"/>
      <c r="BM5" s="77"/>
      <c r="BN5" s="79"/>
      <c r="BO5" s="77"/>
      <c r="BP5" s="78" t="n">
        <v>92</v>
      </c>
      <c r="BQ5" s="24" t="n">
        <v>118</v>
      </c>
      <c r="BY5" s="70"/>
      <c r="CB5" s="70"/>
      <c r="CE5" s="70"/>
    </row>
    <row r="6" customFormat="false" ht="12.75" hidden="false" customHeight="false" outlineLevel="0" collapsed="false">
      <c r="A6" s="54" t="n">
        <v>37137</v>
      </c>
      <c r="B6" s="55"/>
      <c r="C6" s="56" t="n">
        <v>21.25</v>
      </c>
      <c r="D6" s="55"/>
      <c r="E6" s="56" t="n">
        <v>21.25</v>
      </c>
      <c r="F6" s="57"/>
      <c r="G6" s="56"/>
      <c r="H6" s="71" t="n">
        <v>22</v>
      </c>
      <c r="I6" s="80"/>
      <c r="J6" s="72" t="n">
        <v>20</v>
      </c>
      <c r="K6" s="72"/>
      <c r="L6" s="72" t="n">
        <v>21</v>
      </c>
      <c r="M6" s="73"/>
      <c r="N6" s="73"/>
      <c r="O6" s="73"/>
      <c r="P6" s="73"/>
      <c r="Q6" s="73"/>
      <c r="R6" s="61" t="n">
        <f aca="false">A6</f>
        <v>37137</v>
      </c>
      <c r="S6" s="74"/>
      <c r="T6" s="75"/>
      <c r="U6" s="75"/>
      <c r="V6" s="75"/>
      <c r="W6" s="76"/>
      <c r="X6" s="74"/>
      <c r="Y6" s="75"/>
      <c r="Z6" s="75"/>
      <c r="AA6" s="75"/>
      <c r="AB6" s="76"/>
      <c r="AC6" s="74"/>
      <c r="AD6" s="75"/>
      <c r="AE6" s="75"/>
      <c r="AF6" s="75"/>
      <c r="AG6" s="76"/>
      <c r="AH6" s="74"/>
      <c r="AI6" s="75"/>
      <c r="AJ6" s="75"/>
      <c r="AK6" s="75"/>
      <c r="AL6" s="76"/>
      <c r="AM6" s="74"/>
      <c r="AN6" s="75"/>
      <c r="AO6" s="75"/>
      <c r="AP6" s="75"/>
      <c r="AQ6" s="76"/>
      <c r="AR6" s="74"/>
      <c r="AS6" s="75"/>
      <c r="AT6" s="75"/>
      <c r="AU6" s="75"/>
      <c r="AV6" s="76"/>
      <c r="AW6" s="74"/>
      <c r="AX6" s="75"/>
      <c r="AY6" s="75"/>
      <c r="AZ6" s="75"/>
      <c r="BA6" s="76"/>
      <c r="BB6" s="74"/>
      <c r="BC6" s="75"/>
      <c r="BD6" s="75"/>
      <c r="BE6" s="75"/>
      <c r="BF6" s="76"/>
      <c r="BG6" s="61" t="n">
        <f aca="false">A6</f>
        <v>37137</v>
      </c>
      <c r="BI6" s="77"/>
      <c r="BJ6" s="78"/>
      <c r="BK6" s="77"/>
      <c r="BL6" s="78"/>
      <c r="BM6" s="77"/>
      <c r="BN6" s="79"/>
      <c r="BO6" s="77"/>
      <c r="BP6" s="78" t="n">
        <v>80</v>
      </c>
      <c r="BQ6" s="24" t="n">
        <v>105</v>
      </c>
      <c r="BY6" s="70"/>
      <c r="CB6" s="70"/>
      <c r="CE6" s="70"/>
    </row>
    <row r="7" customFormat="false" ht="12.75" hidden="false" customHeight="false" outlineLevel="0" collapsed="false">
      <c r="A7" s="54" t="n">
        <v>37138</v>
      </c>
      <c r="B7" s="55" t="n">
        <v>25.75</v>
      </c>
      <c r="C7" s="56" t="n">
        <v>21.25</v>
      </c>
      <c r="D7" s="55" t="n">
        <v>26.25</v>
      </c>
      <c r="E7" s="56" t="n">
        <v>21.25</v>
      </c>
      <c r="F7" s="57"/>
      <c r="G7" s="56" t="n">
        <v>33</v>
      </c>
      <c r="H7" s="71" t="n">
        <v>22</v>
      </c>
      <c r="I7" s="80" t="n">
        <v>29</v>
      </c>
      <c r="J7" s="72" t="n">
        <v>20</v>
      </c>
      <c r="K7" s="72" t="n">
        <v>29</v>
      </c>
      <c r="L7" s="72" t="n">
        <v>21</v>
      </c>
      <c r="M7" s="73" t="n">
        <f aca="false">+B7-D7</f>
        <v>-0.5</v>
      </c>
      <c r="N7" s="73" t="n">
        <f aca="false">+B7-K7</f>
        <v>-3.25</v>
      </c>
      <c r="O7" s="73" t="n">
        <f aca="false">+G7-I7</f>
        <v>4</v>
      </c>
      <c r="P7" s="73" t="n">
        <f aca="false">+K7-I7</f>
        <v>0</v>
      </c>
      <c r="Q7" s="73" t="n">
        <f aca="false">+B7-G7</f>
        <v>-7.25</v>
      </c>
      <c r="R7" s="61" t="n">
        <f aca="false">A7</f>
        <v>37138</v>
      </c>
      <c r="S7" s="127"/>
      <c r="T7" s="128"/>
      <c r="U7" s="75"/>
      <c r="V7" s="75"/>
      <c r="W7" s="76"/>
      <c r="X7" s="74"/>
      <c r="Y7" s="75"/>
      <c r="Z7" s="75"/>
      <c r="AA7" s="75"/>
      <c r="AB7" s="76"/>
      <c r="AC7" s="74"/>
      <c r="AD7" s="75"/>
      <c r="AE7" s="75"/>
      <c r="AF7" s="75"/>
      <c r="AG7" s="76"/>
      <c r="AH7" s="74"/>
      <c r="AI7" s="75"/>
      <c r="AJ7" s="75"/>
      <c r="AK7" s="75"/>
      <c r="AL7" s="76"/>
      <c r="AM7" s="74"/>
      <c r="AN7" s="75"/>
      <c r="AO7" s="75"/>
      <c r="AP7" s="75"/>
      <c r="AQ7" s="76"/>
      <c r="AR7" s="74"/>
      <c r="AS7" s="75"/>
      <c r="AT7" s="75"/>
      <c r="AU7" s="75"/>
      <c r="AV7" s="76"/>
      <c r="AW7" s="74"/>
      <c r="AX7" s="75"/>
      <c r="AY7" s="75"/>
      <c r="AZ7" s="75"/>
      <c r="BA7" s="76"/>
      <c r="BB7" s="74"/>
      <c r="BC7" s="75"/>
      <c r="BD7" s="75"/>
      <c r="BE7" s="75"/>
      <c r="BF7" s="76"/>
      <c r="BG7" s="61" t="n">
        <f aca="false">A7</f>
        <v>37138</v>
      </c>
      <c r="BI7" s="77"/>
      <c r="BJ7" s="78"/>
      <c r="BK7" s="77"/>
      <c r="BL7" s="78"/>
      <c r="BM7" s="77"/>
      <c r="BN7" s="79"/>
      <c r="BO7" s="77"/>
      <c r="BP7" s="78"/>
      <c r="BQ7" s="24"/>
      <c r="BY7" s="70"/>
      <c r="CB7" s="70"/>
      <c r="CE7" s="70"/>
    </row>
    <row r="8" customFormat="false" ht="12.75" hidden="false" customHeight="false" outlineLevel="0" collapsed="false">
      <c r="A8" s="54" t="n">
        <v>37139</v>
      </c>
      <c r="B8" s="55" t="n">
        <v>27.85</v>
      </c>
      <c r="C8" s="56" t="n">
        <v>20.75</v>
      </c>
      <c r="D8" s="55" t="n">
        <v>28.5</v>
      </c>
      <c r="E8" s="56" t="n">
        <v>21.25</v>
      </c>
      <c r="F8" s="57"/>
      <c r="G8" s="56" t="n">
        <v>35</v>
      </c>
      <c r="H8" s="71" t="n">
        <v>21</v>
      </c>
      <c r="I8" s="72" t="n">
        <v>31</v>
      </c>
      <c r="J8" s="72" t="n">
        <v>20</v>
      </c>
      <c r="K8" s="72" t="n">
        <v>30</v>
      </c>
      <c r="L8" s="72" t="n">
        <v>21</v>
      </c>
      <c r="M8" s="73" t="n">
        <f aca="false">+B8-D8</f>
        <v>-0.649999999999999</v>
      </c>
      <c r="N8" s="73" t="n">
        <f aca="false">+B8-K8</f>
        <v>-2.15</v>
      </c>
      <c r="O8" s="73" t="n">
        <f aca="false">+G8-I8</f>
        <v>4</v>
      </c>
      <c r="P8" s="73" t="n">
        <f aca="false">+K8-I8</f>
        <v>-1</v>
      </c>
      <c r="Q8" s="73" t="n">
        <f aca="false">+B8-G8</f>
        <v>-7.15</v>
      </c>
      <c r="R8" s="61" t="n">
        <f aca="false">A8</f>
        <v>37139</v>
      </c>
      <c r="S8" s="127"/>
      <c r="T8" s="128"/>
      <c r="U8" s="75"/>
      <c r="V8" s="75"/>
      <c r="W8" s="76"/>
      <c r="X8" s="74"/>
      <c r="Y8" s="75"/>
      <c r="Z8" s="75"/>
      <c r="AA8" s="75"/>
      <c r="AB8" s="76"/>
      <c r="AC8" s="74"/>
      <c r="AD8" s="75"/>
      <c r="AE8" s="75"/>
      <c r="AF8" s="75"/>
      <c r="AG8" s="76"/>
      <c r="AH8" s="74"/>
      <c r="AI8" s="75"/>
      <c r="AJ8" s="75"/>
      <c r="AK8" s="75"/>
      <c r="AL8" s="76"/>
      <c r="AM8" s="74"/>
      <c r="AN8" s="75"/>
      <c r="AO8" s="75"/>
      <c r="AP8" s="75"/>
      <c r="AQ8" s="76"/>
      <c r="AR8" s="74"/>
      <c r="AS8" s="75"/>
      <c r="AT8" s="75"/>
      <c r="AU8" s="75"/>
      <c r="AV8" s="76"/>
      <c r="AW8" s="74"/>
      <c r="AX8" s="75"/>
      <c r="AY8" s="75"/>
      <c r="AZ8" s="75"/>
      <c r="BA8" s="76"/>
      <c r="BB8" s="74"/>
      <c r="BC8" s="75"/>
      <c r="BD8" s="75"/>
      <c r="BE8" s="75"/>
      <c r="BF8" s="76"/>
      <c r="BG8" s="61" t="n">
        <f aca="false">A8</f>
        <v>37139</v>
      </c>
      <c r="BI8" s="77"/>
      <c r="BJ8" s="78"/>
      <c r="BK8" s="77"/>
      <c r="BL8" s="78"/>
      <c r="BM8" s="77"/>
      <c r="BN8" s="79"/>
      <c r="BO8" s="77"/>
      <c r="BP8" s="78"/>
      <c r="BQ8" s="24"/>
      <c r="BY8" s="70"/>
      <c r="CB8" s="70"/>
      <c r="CE8" s="70"/>
    </row>
    <row r="9" customFormat="false" ht="12.75" hidden="false" customHeight="false" outlineLevel="0" collapsed="false">
      <c r="A9" s="54" t="n">
        <v>37140</v>
      </c>
      <c r="B9" s="55" t="n">
        <v>27.8</v>
      </c>
      <c r="C9" s="56" t="n">
        <v>22.15</v>
      </c>
      <c r="D9" s="55" t="n">
        <v>28.75</v>
      </c>
      <c r="E9" s="56" t="n">
        <v>22.7</v>
      </c>
      <c r="F9" s="57"/>
      <c r="G9" s="56" t="n">
        <v>34</v>
      </c>
      <c r="H9" s="71" t="n">
        <v>19</v>
      </c>
      <c r="I9" s="72" t="n">
        <v>30</v>
      </c>
      <c r="J9" s="72" t="n">
        <v>20</v>
      </c>
      <c r="K9" s="72" t="n">
        <v>30</v>
      </c>
      <c r="L9" s="72" t="n">
        <v>22</v>
      </c>
      <c r="M9" s="73" t="n">
        <f aca="false">+B9-D9</f>
        <v>-0.949999999999999</v>
      </c>
      <c r="N9" s="73" t="n">
        <f aca="false">+B9-K9</f>
        <v>-2.2</v>
      </c>
      <c r="O9" s="73" t="n">
        <f aca="false">+G9-I9</f>
        <v>4</v>
      </c>
      <c r="P9" s="73" t="n">
        <f aca="false">+K9-I9</f>
        <v>0</v>
      </c>
      <c r="Q9" s="73" t="n">
        <f aca="false">+B9-G9</f>
        <v>-6.2</v>
      </c>
      <c r="R9" s="61" t="n">
        <f aca="false">A9</f>
        <v>37140</v>
      </c>
      <c r="S9" s="127"/>
      <c r="T9" s="75"/>
      <c r="U9" s="75"/>
      <c r="V9" s="75"/>
      <c r="W9" s="76"/>
      <c r="X9" s="74"/>
      <c r="Y9" s="75"/>
      <c r="Z9" s="75"/>
      <c r="AA9" s="75"/>
      <c r="AB9" s="76"/>
      <c r="AC9" s="74"/>
      <c r="AD9" s="75"/>
      <c r="AE9" s="75"/>
      <c r="AF9" s="75"/>
      <c r="AG9" s="76"/>
      <c r="AH9" s="74"/>
      <c r="AI9" s="75"/>
      <c r="AJ9" s="75"/>
      <c r="AK9" s="75"/>
      <c r="AL9" s="76"/>
      <c r="AM9" s="74"/>
      <c r="AN9" s="75"/>
      <c r="AO9" s="75"/>
      <c r="AP9" s="75"/>
      <c r="AQ9" s="76"/>
      <c r="AR9" s="74"/>
      <c r="AS9" s="75"/>
      <c r="AT9" s="75"/>
      <c r="AU9" s="75"/>
      <c r="AV9" s="76"/>
      <c r="AW9" s="74"/>
      <c r="AX9" s="75"/>
      <c r="AY9" s="75"/>
      <c r="AZ9" s="75"/>
      <c r="BA9" s="76"/>
      <c r="BB9" s="74"/>
      <c r="BC9" s="75"/>
      <c r="BD9" s="75"/>
      <c r="BE9" s="75"/>
      <c r="BF9" s="76"/>
      <c r="BG9" s="61" t="n">
        <f aca="false">A9</f>
        <v>37140</v>
      </c>
      <c r="BI9" s="77"/>
      <c r="BJ9" s="78"/>
      <c r="BK9" s="77"/>
      <c r="BL9" s="78"/>
      <c r="BM9" s="77"/>
      <c r="BN9" s="79"/>
      <c r="BO9" s="77"/>
      <c r="BP9" s="78"/>
      <c r="BQ9" s="24"/>
      <c r="BY9" s="70"/>
      <c r="CB9" s="70"/>
      <c r="CE9" s="70"/>
    </row>
    <row r="10" customFormat="false" ht="12.75" hidden="false" customHeight="false" outlineLevel="0" collapsed="false">
      <c r="A10" s="54" t="n">
        <v>37141</v>
      </c>
      <c r="B10" s="55" t="n">
        <v>27.55</v>
      </c>
      <c r="C10" s="56" t="n">
        <v>22.1</v>
      </c>
      <c r="D10" s="55" t="n">
        <v>27.35</v>
      </c>
      <c r="E10" s="56" t="n">
        <v>22.9</v>
      </c>
      <c r="F10" s="57"/>
      <c r="G10" s="56" t="n">
        <v>31.5</v>
      </c>
      <c r="H10" s="71" t="n">
        <v>18.4</v>
      </c>
      <c r="I10" s="72" t="n">
        <v>29.25</v>
      </c>
      <c r="J10" s="72" t="n">
        <v>20.5</v>
      </c>
      <c r="K10" s="72" t="n">
        <v>29.5</v>
      </c>
      <c r="L10" s="72" t="n">
        <v>23.5</v>
      </c>
      <c r="M10" s="73" t="n">
        <f aca="false">+B10-D10</f>
        <v>0.199999999999999</v>
      </c>
      <c r="N10" s="73" t="n">
        <f aca="false">+B10-K10</f>
        <v>-1.95</v>
      </c>
      <c r="O10" s="73" t="n">
        <f aca="false">+G10-I10</f>
        <v>2.25</v>
      </c>
      <c r="P10" s="73" t="n">
        <f aca="false">+K10-I10</f>
        <v>0.25</v>
      </c>
      <c r="Q10" s="73" t="n">
        <f aca="false">+B10-G10</f>
        <v>-3.95</v>
      </c>
      <c r="R10" s="61" t="n">
        <f aca="false">A10</f>
        <v>37141</v>
      </c>
      <c r="S10" s="127" t="n">
        <v>29.25</v>
      </c>
      <c r="T10" s="75" t="n">
        <v>29.25</v>
      </c>
      <c r="U10" s="75" t="n">
        <v>31.5</v>
      </c>
      <c r="V10" s="75" t="n">
        <v>30</v>
      </c>
      <c r="W10" s="76" t="n">
        <v>30</v>
      </c>
      <c r="X10" s="74" t="n">
        <v>31</v>
      </c>
      <c r="Y10" s="75"/>
      <c r="Z10" s="75" t="n">
        <v>32</v>
      </c>
      <c r="AA10" s="75" t="n">
        <v>32</v>
      </c>
      <c r="AB10" s="76" t="n">
        <v>32</v>
      </c>
      <c r="AC10" s="74" t="n">
        <v>35</v>
      </c>
      <c r="AD10" s="75"/>
      <c r="AE10" s="75" t="n">
        <v>31</v>
      </c>
      <c r="AF10" s="75" t="n">
        <v>32</v>
      </c>
      <c r="AG10" s="76" t="n">
        <v>36</v>
      </c>
      <c r="AH10" s="74" t="n">
        <v>41</v>
      </c>
      <c r="AI10" s="75"/>
      <c r="AJ10" s="75" t="n">
        <v>34</v>
      </c>
      <c r="AK10" s="75" t="n">
        <v>35</v>
      </c>
      <c r="AL10" s="76" t="n">
        <v>39</v>
      </c>
      <c r="AM10" s="74"/>
      <c r="AN10" s="75"/>
      <c r="AO10" s="75"/>
      <c r="AP10" s="75"/>
      <c r="AQ10" s="76"/>
      <c r="AR10" s="74" t="n">
        <v>46.33</v>
      </c>
      <c r="AS10" s="75"/>
      <c r="AT10" s="75" t="n">
        <v>53</v>
      </c>
      <c r="AU10" s="75" t="n">
        <v>49</v>
      </c>
      <c r="AV10" s="76" t="n">
        <v>49</v>
      </c>
      <c r="AW10" s="74" t="n">
        <v>29</v>
      </c>
      <c r="AX10" s="75"/>
      <c r="AY10" s="75" t="n">
        <v>45</v>
      </c>
      <c r="AZ10" s="75" t="n">
        <v>40</v>
      </c>
      <c r="BA10" s="76" t="n">
        <v>37.5</v>
      </c>
      <c r="BB10" s="74" t="n">
        <v>42</v>
      </c>
      <c r="BC10" s="75"/>
      <c r="BD10" s="75" t="n">
        <v>47</v>
      </c>
      <c r="BE10" s="75" t="n">
        <v>41</v>
      </c>
      <c r="BF10" s="76" t="n">
        <v>45</v>
      </c>
      <c r="BG10" s="61" t="n">
        <f aca="false">A10</f>
        <v>37141</v>
      </c>
      <c r="BI10" s="77"/>
      <c r="BJ10" s="78"/>
      <c r="BK10" s="77"/>
      <c r="BL10" s="78"/>
      <c r="BM10" s="77"/>
      <c r="BN10" s="79"/>
      <c r="BO10" s="77"/>
      <c r="BP10" s="78"/>
      <c r="BQ10" s="24"/>
      <c r="BY10" s="70"/>
      <c r="CB10" s="70"/>
      <c r="CE10" s="70"/>
    </row>
    <row r="11" customFormat="false" ht="12.75" hidden="false" customHeight="false" outlineLevel="0" collapsed="false">
      <c r="A11" s="54" t="n">
        <v>37142</v>
      </c>
      <c r="B11" s="55" t="n">
        <v>27.55</v>
      </c>
      <c r="C11" s="56" t="n">
        <v>22.1</v>
      </c>
      <c r="D11" s="55" t="n">
        <v>27.35</v>
      </c>
      <c r="E11" s="56" t="n">
        <v>22.9</v>
      </c>
      <c r="F11" s="57"/>
      <c r="G11" s="56" t="n">
        <v>31.5</v>
      </c>
      <c r="H11" s="71" t="n">
        <v>18.4</v>
      </c>
      <c r="I11" s="72" t="n">
        <v>29.25</v>
      </c>
      <c r="J11" s="72" t="n">
        <v>20.5</v>
      </c>
      <c r="K11" s="72" t="n">
        <v>29.5</v>
      </c>
      <c r="L11" s="72" t="n">
        <v>23.5</v>
      </c>
      <c r="M11" s="73" t="n">
        <f aca="false">+B11-D11</f>
        <v>0.199999999999999</v>
      </c>
      <c r="N11" s="73" t="n">
        <f aca="false">+B11-K11</f>
        <v>-1.95</v>
      </c>
      <c r="O11" s="73" t="n">
        <f aca="false">+G11-I11</f>
        <v>2.25</v>
      </c>
      <c r="P11" s="73" t="n">
        <f aca="false">+K11-I11</f>
        <v>0.25</v>
      </c>
      <c r="Q11" s="73" t="n">
        <f aca="false">+B11-G11</f>
        <v>-3.95</v>
      </c>
      <c r="R11" s="61" t="n">
        <f aca="false">A11</f>
        <v>37142</v>
      </c>
      <c r="S11" s="127"/>
      <c r="T11" s="75"/>
      <c r="U11" s="75"/>
      <c r="V11" s="75"/>
      <c r="W11" s="76"/>
      <c r="X11" s="74"/>
      <c r="Y11" s="75"/>
      <c r="Z11" s="75"/>
      <c r="AA11" s="75"/>
      <c r="AB11" s="76"/>
      <c r="AC11" s="74"/>
      <c r="AD11" s="75"/>
      <c r="AE11" s="75"/>
      <c r="AF11" s="75"/>
      <c r="AG11" s="76"/>
      <c r="AH11" s="74"/>
      <c r="AI11" s="75"/>
      <c r="AJ11" s="75"/>
      <c r="AK11" s="75"/>
      <c r="AL11" s="76"/>
      <c r="AM11" s="74"/>
      <c r="AN11" s="75"/>
      <c r="AO11" s="75"/>
      <c r="AP11" s="75"/>
      <c r="AQ11" s="76"/>
      <c r="AR11" s="74"/>
      <c r="AS11" s="75"/>
      <c r="AT11" s="75"/>
      <c r="AU11" s="75"/>
      <c r="AV11" s="76"/>
      <c r="AW11" s="74"/>
      <c r="AX11" s="75"/>
      <c r="AY11" s="75"/>
      <c r="AZ11" s="75"/>
      <c r="BA11" s="76"/>
      <c r="BB11" s="74"/>
      <c r="BC11" s="75"/>
      <c r="BD11" s="75"/>
      <c r="BE11" s="75"/>
      <c r="BF11" s="76"/>
      <c r="BG11" s="61" t="n">
        <f aca="false">A11</f>
        <v>37142</v>
      </c>
      <c r="BH11" s="65"/>
      <c r="BI11" s="66"/>
      <c r="BJ11" s="67"/>
      <c r="BK11" s="66"/>
      <c r="BL11" s="67"/>
      <c r="BM11" s="66"/>
      <c r="BN11" s="68"/>
      <c r="BO11" s="66"/>
      <c r="BP11" s="67"/>
      <c r="BQ11" s="69"/>
      <c r="BR11" s="65"/>
      <c r="BY11" s="70"/>
      <c r="CB11" s="70"/>
      <c r="CE11" s="70"/>
    </row>
    <row r="12" customFormat="false" ht="12.75" hidden="false" customHeight="false" outlineLevel="0" collapsed="false">
      <c r="A12" s="54" t="n">
        <v>37143</v>
      </c>
      <c r="B12" s="55"/>
      <c r="C12" s="56" t="n">
        <v>24.45</v>
      </c>
      <c r="D12" s="55"/>
      <c r="E12" s="56" t="n">
        <v>26</v>
      </c>
      <c r="F12" s="57"/>
      <c r="G12" s="56"/>
      <c r="H12" s="71" t="n">
        <v>25</v>
      </c>
      <c r="I12" s="72"/>
      <c r="J12" s="72" t="n">
        <v>24</v>
      </c>
      <c r="K12" s="72"/>
      <c r="L12" s="72" t="n">
        <v>23</v>
      </c>
      <c r="M12" s="73"/>
      <c r="N12" s="73"/>
      <c r="O12" s="73"/>
      <c r="P12" s="73"/>
      <c r="Q12" s="73"/>
      <c r="R12" s="61" t="n">
        <f aca="false">A12</f>
        <v>37143</v>
      </c>
      <c r="S12" s="127"/>
      <c r="T12" s="75"/>
      <c r="U12" s="75"/>
      <c r="V12" s="75"/>
      <c r="W12" s="76"/>
      <c r="X12" s="74"/>
      <c r="Y12" s="75"/>
      <c r="Z12" s="75"/>
      <c r="AA12" s="75"/>
      <c r="AB12" s="76"/>
      <c r="AC12" s="74"/>
      <c r="AD12" s="75"/>
      <c r="AE12" s="75"/>
      <c r="AF12" s="75"/>
      <c r="AG12" s="76"/>
      <c r="AH12" s="74"/>
      <c r="AI12" s="75"/>
      <c r="AJ12" s="75"/>
      <c r="AK12" s="75"/>
      <c r="AL12" s="76"/>
      <c r="AM12" s="74"/>
      <c r="AN12" s="75"/>
      <c r="AO12" s="75"/>
      <c r="AP12" s="75"/>
      <c r="AQ12" s="76"/>
      <c r="AR12" s="74"/>
      <c r="AS12" s="75"/>
      <c r="AT12" s="75"/>
      <c r="AU12" s="75"/>
      <c r="AV12" s="76"/>
      <c r="AW12" s="74"/>
      <c r="AX12" s="75"/>
      <c r="AY12" s="75"/>
      <c r="AZ12" s="75"/>
      <c r="BA12" s="76"/>
      <c r="BB12" s="74"/>
      <c r="BC12" s="75"/>
      <c r="BD12" s="75"/>
      <c r="BE12" s="75"/>
      <c r="BF12" s="76"/>
      <c r="BG12" s="61" t="n">
        <f aca="false">A12</f>
        <v>37143</v>
      </c>
      <c r="BI12" s="77"/>
      <c r="BJ12" s="78"/>
      <c r="BK12" s="77"/>
      <c r="BL12" s="78"/>
      <c r="BM12" s="77"/>
      <c r="BN12" s="79"/>
      <c r="BO12" s="77"/>
      <c r="BP12" s="78"/>
      <c r="BQ12" s="24"/>
      <c r="BY12" s="70"/>
      <c r="CB12" s="70"/>
      <c r="CE12" s="70"/>
    </row>
    <row r="13" customFormat="false" ht="12.75" hidden="false" customHeight="false" outlineLevel="0" collapsed="false">
      <c r="A13" s="54" t="n">
        <v>37144</v>
      </c>
      <c r="B13" s="55" t="n">
        <v>28.4</v>
      </c>
      <c r="C13" s="56" t="n">
        <v>24.45</v>
      </c>
      <c r="D13" s="55" t="n">
        <v>29</v>
      </c>
      <c r="E13" s="56" t="n">
        <v>26</v>
      </c>
      <c r="F13" s="57"/>
      <c r="G13" s="56" t="n">
        <v>33</v>
      </c>
      <c r="H13" s="71" t="n">
        <v>25</v>
      </c>
      <c r="I13" s="72" t="n">
        <v>31</v>
      </c>
      <c r="J13" s="72" t="n">
        <v>24</v>
      </c>
      <c r="K13" s="72" t="n">
        <v>31</v>
      </c>
      <c r="L13" s="72" t="n">
        <v>23</v>
      </c>
      <c r="M13" s="73" t="n">
        <f aca="false">+B13-D13</f>
        <v>-0.600000000000001</v>
      </c>
      <c r="N13" s="73" t="n">
        <f aca="false">+B13-K13</f>
        <v>-2.6</v>
      </c>
      <c r="O13" s="73" t="n">
        <f aca="false">+G13-I13</f>
        <v>2</v>
      </c>
      <c r="P13" s="73" t="n">
        <f aca="false">+K13-I13</f>
        <v>0</v>
      </c>
      <c r="Q13" s="73" t="n">
        <f aca="false">+B13-G13</f>
        <v>-4.6</v>
      </c>
      <c r="R13" s="61" t="n">
        <f aca="false">A13</f>
        <v>37144</v>
      </c>
      <c r="S13" s="74" t="n">
        <v>29.25</v>
      </c>
      <c r="T13" s="75" t="n">
        <v>29.25</v>
      </c>
      <c r="U13" s="75" t="n">
        <v>32</v>
      </c>
      <c r="V13" s="75" t="n">
        <v>30</v>
      </c>
      <c r="W13" s="76" t="n">
        <v>30.55</v>
      </c>
      <c r="X13" s="74" t="n">
        <v>31</v>
      </c>
      <c r="Y13" s="75" t="n">
        <v>31</v>
      </c>
      <c r="Z13" s="75" t="n">
        <v>31.75</v>
      </c>
      <c r="AA13" s="75" t="n">
        <v>31.45</v>
      </c>
      <c r="AB13" s="76" t="n">
        <v>31.8</v>
      </c>
      <c r="AC13" s="74" t="n">
        <v>36.5</v>
      </c>
      <c r="AD13" s="75"/>
      <c r="AE13" s="75" t="n">
        <v>30.5</v>
      </c>
      <c r="AF13" s="75" t="n">
        <v>32.7</v>
      </c>
      <c r="AG13" s="76" t="n">
        <v>36.75</v>
      </c>
      <c r="AH13" s="74" t="n">
        <v>41.75</v>
      </c>
      <c r="AI13" s="75"/>
      <c r="AJ13" s="75" t="n">
        <v>33.5</v>
      </c>
      <c r="AK13" s="75" t="n">
        <v>36.6</v>
      </c>
      <c r="AL13" s="76" t="n">
        <v>40</v>
      </c>
      <c r="AM13" s="74"/>
      <c r="AN13" s="75"/>
      <c r="AO13" s="75"/>
      <c r="AP13" s="75"/>
      <c r="AQ13" s="76"/>
      <c r="AR13" s="74" t="n">
        <v>46</v>
      </c>
      <c r="AS13" s="75"/>
      <c r="AT13" s="75" t="n">
        <v>52.67</v>
      </c>
      <c r="AU13" s="75" t="n">
        <v>49</v>
      </c>
      <c r="AV13" s="76" t="n">
        <v>48.5</v>
      </c>
      <c r="AW13" s="74" t="n">
        <v>29</v>
      </c>
      <c r="AX13" s="75"/>
      <c r="AY13" s="75" t="n">
        <v>44.5</v>
      </c>
      <c r="AZ13" s="75" t="n">
        <v>40</v>
      </c>
      <c r="BA13" s="76" t="n">
        <v>36</v>
      </c>
      <c r="BB13" s="74" t="n">
        <v>41.5</v>
      </c>
      <c r="BC13" s="75"/>
      <c r="BD13" s="75" t="n">
        <v>47</v>
      </c>
      <c r="BE13" s="75" t="n">
        <v>41.75</v>
      </c>
      <c r="BF13" s="76" t="n">
        <v>44.75</v>
      </c>
      <c r="BG13" s="61" t="n">
        <f aca="false">A13</f>
        <v>37144</v>
      </c>
      <c r="BI13" s="77"/>
      <c r="BJ13" s="78"/>
      <c r="BK13" s="77"/>
      <c r="BL13" s="78"/>
      <c r="BM13" s="77"/>
      <c r="BN13" s="79"/>
      <c r="BO13" s="77"/>
      <c r="BP13" s="78"/>
      <c r="BQ13" s="24"/>
    </row>
    <row r="14" customFormat="false" ht="12.75" hidden="false" customHeight="false" outlineLevel="0" collapsed="false">
      <c r="A14" s="54" t="n">
        <v>37145</v>
      </c>
      <c r="B14" s="55" t="n">
        <v>27.8</v>
      </c>
      <c r="C14" s="56" t="n">
        <v>22.75</v>
      </c>
      <c r="D14" s="55" t="n">
        <v>28.3</v>
      </c>
      <c r="E14" s="56" t="n">
        <v>23</v>
      </c>
      <c r="F14" s="57"/>
      <c r="G14" s="56" t="n">
        <v>33</v>
      </c>
      <c r="H14" s="71" t="n">
        <v>20</v>
      </c>
      <c r="I14" s="72" t="n">
        <v>30</v>
      </c>
      <c r="J14" s="72" t="n">
        <v>21</v>
      </c>
      <c r="K14" s="72" t="n">
        <v>31</v>
      </c>
      <c r="L14" s="72" t="n">
        <v>24</v>
      </c>
      <c r="M14" s="73" t="n">
        <f aca="false">+B14-D14</f>
        <v>-0.5</v>
      </c>
      <c r="N14" s="73" t="n">
        <f aca="false">+B14-K14</f>
        <v>-3.2</v>
      </c>
      <c r="O14" s="73" t="n">
        <f aca="false">+G14-I14</f>
        <v>3</v>
      </c>
      <c r="P14" s="73" t="n">
        <f aca="false">+K14-I14</f>
        <v>1</v>
      </c>
      <c r="Q14" s="73" t="n">
        <f aca="false">+B14-G14</f>
        <v>-5.2</v>
      </c>
      <c r="R14" s="61" t="n">
        <f aca="false">A14</f>
        <v>37145</v>
      </c>
      <c r="S14" s="74" t="n">
        <v>29.25</v>
      </c>
      <c r="T14" s="75" t="n">
        <v>29.25</v>
      </c>
      <c r="U14" s="75" t="n">
        <v>32</v>
      </c>
      <c r="V14" s="75" t="n">
        <v>30</v>
      </c>
      <c r="W14" s="76" t="n">
        <v>30.55</v>
      </c>
      <c r="X14" s="74" t="n">
        <v>31</v>
      </c>
      <c r="Y14" s="75" t="n">
        <v>31</v>
      </c>
      <c r="Z14" s="75" t="n">
        <v>31.75</v>
      </c>
      <c r="AA14" s="75" t="n">
        <v>31.45</v>
      </c>
      <c r="AB14" s="76" t="n">
        <v>31.8</v>
      </c>
      <c r="AC14" s="74" t="n">
        <v>36.5</v>
      </c>
      <c r="AD14" s="75"/>
      <c r="AE14" s="75" t="n">
        <v>30.5</v>
      </c>
      <c r="AF14" s="75" t="n">
        <v>32.7</v>
      </c>
      <c r="AG14" s="76" t="n">
        <v>36.75</v>
      </c>
      <c r="AH14" s="74" t="n">
        <v>41.75</v>
      </c>
      <c r="AI14" s="75"/>
      <c r="AJ14" s="75" t="n">
        <v>33.5</v>
      </c>
      <c r="AK14" s="75" t="n">
        <v>36.6</v>
      </c>
      <c r="AL14" s="76" t="n">
        <v>40</v>
      </c>
      <c r="AM14" s="74"/>
      <c r="AN14" s="75"/>
      <c r="AO14" s="75"/>
      <c r="AP14" s="75"/>
      <c r="AQ14" s="76"/>
      <c r="AR14" s="74" t="n">
        <v>46</v>
      </c>
      <c r="AS14" s="75"/>
      <c r="AT14" s="75" t="n">
        <v>52.67</v>
      </c>
      <c r="AU14" s="75" t="n">
        <v>49</v>
      </c>
      <c r="AV14" s="76" t="n">
        <v>48.5</v>
      </c>
      <c r="AW14" s="74" t="n">
        <v>29</v>
      </c>
      <c r="AX14" s="75"/>
      <c r="AY14" s="75" t="n">
        <v>44.5</v>
      </c>
      <c r="AZ14" s="75" t="n">
        <v>40</v>
      </c>
      <c r="BA14" s="76" t="n">
        <v>36</v>
      </c>
      <c r="BB14" s="74" t="n">
        <v>41.5</v>
      </c>
      <c r="BC14" s="75"/>
      <c r="BD14" s="75" t="n">
        <v>47</v>
      </c>
      <c r="BE14" s="75" t="n">
        <v>41.75</v>
      </c>
      <c r="BF14" s="76" t="n">
        <v>44.75</v>
      </c>
      <c r="BG14" s="61" t="n">
        <f aca="false">A14</f>
        <v>37145</v>
      </c>
      <c r="BI14" s="77"/>
      <c r="BJ14" s="78"/>
      <c r="BK14" s="77"/>
      <c r="BL14" s="78"/>
      <c r="BM14" s="77"/>
      <c r="BN14" s="79"/>
      <c r="BO14" s="77"/>
      <c r="BP14" s="78"/>
      <c r="BQ14" s="24"/>
    </row>
    <row r="15" customFormat="false" ht="12.75" hidden="false" customHeight="false" outlineLevel="0" collapsed="false">
      <c r="A15" s="54" t="n">
        <v>37146</v>
      </c>
      <c r="B15" s="55" t="n">
        <v>27.67</v>
      </c>
      <c r="C15" s="56" t="n">
        <v>23</v>
      </c>
      <c r="D15" s="55" t="n">
        <v>28.15</v>
      </c>
      <c r="E15" s="56" t="n">
        <v>23.2</v>
      </c>
      <c r="F15" s="57"/>
      <c r="G15" s="56" t="n">
        <v>33.42</v>
      </c>
      <c r="H15" s="71" t="n">
        <v>20</v>
      </c>
      <c r="I15" s="72" t="n">
        <v>31</v>
      </c>
      <c r="J15" s="72" t="n">
        <v>21</v>
      </c>
      <c r="K15" s="72" t="n">
        <v>31</v>
      </c>
      <c r="L15" s="72" t="n">
        <v>24</v>
      </c>
      <c r="M15" s="73" t="n">
        <f aca="false">+B15-D15</f>
        <v>-0.479999999999997</v>
      </c>
      <c r="N15" s="73" t="n">
        <f aca="false">+B15-K15</f>
        <v>-3.33</v>
      </c>
      <c r="O15" s="73" t="n">
        <f aca="false">+G15-I15</f>
        <v>2.42</v>
      </c>
      <c r="P15" s="73" t="n">
        <f aca="false">+K15-I15</f>
        <v>0</v>
      </c>
      <c r="Q15" s="73" t="n">
        <f aca="false">+B15-G15</f>
        <v>-5.75</v>
      </c>
      <c r="R15" s="61" t="n">
        <f aca="false">A15</f>
        <v>37146</v>
      </c>
      <c r="S15" s="74"/>
      <c r="T15" s="75"/>
      <c r="U15" s="75"/>
      <c r="V15" s="75"/>
      <c r="W15" s="76"/>
      <c r="X15" s="74"/>
      <c r="Y15" s="75"/>
      <c r="Z15" s="75"/>
      <c r="AA15" s="75"/>
      <c r="AB15" s="76"/>
      <c r="AC15" s="74"/>
      <c r="AD15" s="75"/>
      <c r="AE15" s="75"/>
      <c r="AF15" s="75"/>
      <c r="AG15" s="76"/>
      <c r="AH15" s="74"/>
      <c r="AI15" s="75"/>
      <c r="AJ15" s="75"/>
      <c r="AK15" s="75"/>
      <c r="AL15" s="76"/>
      <c r="AM15" s="74"/>
      <c r="AN15" s="75"/>
      <c r="AO15" s="75"/>
      <c r="AP15" s="75"/>
      <c r="AQ15" s="76"/>
      <c r="AR15" s="74"/>
      <c r="AS15" s="75"/>
      <c r="AT15" s="75"/>
      <c r="AU15" s="75"/>
      <c r="AV15" s="76"/>
      <c r="AW15" s="74"/>
      <c r="AX15" s="75"/>
      <c r="AY15" s="75"/>
      <c r="AZ15" s="75"/>
      <c r="BA15" s="76"/>
      <c r="BB15" s="74"/>
      <c r="BC15" s="75"/>
      <c r="BD15" s="75"/>
      <c r="BE15" s="75"/>
      <c r="BF15" s="76"/>
      <c r="BG15" s="61" t="n">
        <f aca="false">A15</f>
        <v>37146</v>
      </c>
      <c r="BI15" s="77"/>
      <c r="BJ15" s="78"/>
      <c r="BK15" s="77"/>
      <c r="BL15" s="78"/>
      <c r="BM15" s="77"/>
      <c r="BN15" s="79"/>
      <c r="BO15" s="77"/>
      <c r="BP15" s="78"/>
      <c r="BQ15" s="24"/>
      <c r="BY15" s="70"/>
      <c r="CB15" s="70"/>
      <c r="CE15" s="70"/>
    </row>
    <row r="16" customFormat="false" ht="12.75" hidden="false" customHeight="false" outlineLevel="0" collapsed="false">
      <c r="A16" s="54" t="n">
        <v>37147</v>
      </c>
      <c r="B16" s="55" t="n">
        <v>28</v>
      </c>
      <c r="C16" s="56" t="n">
        <v>23.25</v>
      </c>
      <c r="D16" s="55" t="n">
        <v>28</v>
      </c>
      <c r="E16" s="56" t="n">
        <v>23.6</v>
      </c>
      <c r="F16" s="57"/>
      <c r="G16" s="56" t="n">
        <v>32</v>
      </c>
      <c r="H16" s="71" t="n">
        <v>20</v>
      </c>
      <c r="I16" s="72" t="n">
        <v>29</v>
      </c>
      <c r="J16" s="72" t="n">
        <v>21</v>
      </c>
      <c r="K16" s="72" t="n">
        <v>30</v>
      </c>
      <c r="L16" s="72" t="n">
        <v>24</v>
      </c>
      <c r="M16" s="73" t="n">
        <f aca="false">+B16-D16</f>
        <v>0</v>
      </c>
      <c r="N16" s="73" t="n">
        <f aca="false">+B16-K16</f>
        <v>-2</v>
      </c>
      <c r="O16" s="73" t="n">
        <f aca="false">+G16-I16</f>
        <v>3</v>
      </c>
      <c r="P16" s="73" t="n">
        <f aca="false">+K16-I16</f>
        <v>1</v>
      </c>
      <c r="Q16" s="73" t="n">
        <f aca="false">+B16-G16</f>
        <v>-4</v>
      </c>
      <c r="R16" s="61" t="n">
        <f aca="false">A16</f>
        <v>37147</v>
      </c>
      <c r="S16" s="74" t="n">
        <v>28.75</v>
      </c>
      <c r="T16" s="75" t="n">
        <v>28.75</v>
      </c>
      <c r="U16" s="75" t="n">
        <v>32.25</v>
      </c>
      <c r="V16" s="75" t="n">
        <v>29.4</v>
      </c>
      <c r="W16" s="76" t="n">
        <v>30</v>
      </c>
      <c r="X16" s="74" t="n">
        <v>32</v>
      </c>
      <c r="Y16" s="75" t="n">
        <v>32</v>
      </c>
      <c r="Z16" s="75" t="n">
        <v>32.25</v>
      </c>
      <c r="AA16" s="75" t="n">
        <v>33</v>
      </c>
      <c r="AB16" s="76" t="n">
        <v>32.65</v>
      </c>
      <c r="AC16" s="74" t="n">
        <v>38</v>
      </c>
      <c r="AD16" s="75"/>
      <c r="AE16" s="75" t="n">
        <v>32</v>
      </c>
      <c r="AF16" s="75" t="n">
        <v>33.15</v>
      </c>
      <c r="AG16" s="76" t="n">
        <v>38</v>
      </c>
      <c r="AH16" s="74" t="n">
        <v>44</v>
      </c>
      <c r="AI16" s="75"/>
      <c r="AJ16" s="75" t="n">
        <v>34.5</v>
      </c>
      <c r="AK16" s="75" t="n">
        <v>37.5</v>
      </c>
      <c r="AL16" s="76" t="n">
        <v>42</v>
      </c>
      <c r="AM16" s="74"/>
      <c r="AN16" s="75"/>
      <c r="AO16" s="75"/>
      <c r="AP16" s="75"/>
      <c r="AQ16" s="76"/>
      <c r="AR16" s="74" t="n">
        <v>46.33</v>
      </c>
      <c r="AS16" s="75"/>
      <c r="AT16" s="75" t="n">
        <v>53.5</v>
      </c>
      <c r="AU16" s="75" t="n">
        <v>50</v>
      </c>
      <c r="AV16" s="76" t="n">
        <v>49.75</v>
      </c>
      <c r="AW16" s="74" t="n">
        <v>30</v>
      </c>
      <c r="AX16" s="75"/>
      <c r="AY16" s="75" t="n">
        <v>44</v>
      </c>
      <c r="AZ16" s="75" t="n">
        <v>41.25</v>
      </c>
      <c r="BA16" s="76" t="n">
        <v>37</v>
      </c>
      <c r="BB16" s="74" t="n">
        <v>42</v>
      </c>
      <c r="BC16" s="75"/>
      <c r="BD16" s="75" t="n">
        <v>48</v>
      </c>
      <c r="BE16" s="75" t="n">
        <v>43</v>
      </c>
      <c r="BF16" s="76" t="n">
        <v>46</v>
      </c>
      <c r="BG16" s="61" t="n">
        <f aca="false">A16</f>
        <v>37147</v>
      </c>
      <c r="BI16" s="77"/>
      <c r="BJ16" s="78"/>
      <c r="BK16" s="77"/>
      <c r="BL16" s="78"/>
      <c r="BM16" s="77"/>
      <c r="BN16" s="79"/>
      <c r="BO16" s="77"/>
      <c r="BP16" s="78"/>
      <c r="BQ16" s="24"/>
    </row>
    <row r="17" customFormat="false" ht="12.75" hidden="false" customHeight="false" outlineLevel="0" collapsed="false">
      <c r="A17" s="54" t="n">
        <v>37148</v>
      </c>
      <c r="B17" s="55" t="n">
        <v>27.3</v>
      </c>
      <c r="C17" s="56" t="n">
        <v>23</v>
      </c>
      <c r="D17" s="55" t="n">
        <v>27.35</v>
      </c>
      <c r="E17" s="56" t="n">
        <v>23.25</v>
      </c>
      <c r="F17" s="57"/>
      <c r="G17" s="56" t="n">
        <v>31</v>
      </c>
      <c r="H17" s="71" t="n">
        <v>19</v>
      </c>
      <c r="I17" s="72" t="n">
        <v>27.6</v>
      </c>
      <c r="J17" s="72" t="n">
        <v>21</v>
      </c>
      <c r="K17" s="72" t="n">
        <v>28</v>
      </c>
      <c r="L17" s="72" t="n">
        <v>23</v>
      </c>
      <c r="M17" s="73" t="n">
        <f aca="false">+B17-D17</f>
        <v>-0.0500000000000007</v>
      </c>
      <c r="N17" s="73" t="n">
        <f aca="false">+B17-K17</f>
        <v>-0.699999999999999</v>
      </c>
      <c r="O17" s="73" t="n">
        <f aca="false">+G17-I17</f>
        <v>3.4</v>
      </c>
      <c r="P17" s="73" t="n">
        <f aca="false">+K17-I17</f>
        <v>0.399999999999999</v>
      </c>
      <c r="Q17" s="73" t="n">
        <f aca="false">+B17-G17</f>
        <v>-3.7</v>
      </c>
      <c r="R17" s="61" t="n">
        <f aca="false">A17</f>
        <v>37148</v>
      </c>
      <c r="S17" s="74"/>
      <c r="T17" s="75"/>
      <c r="U17" s="75"/>
      <c r="V17" s="75"/>
      <c r="W17" s="76"/>
      <c r="X17" s="74"/>
      <c r="Y17" s="75"/>
      <c r="Z17" s="75"/>
      <c r="AA17" s="75"/>
      <c r="AB17" s="76"/>
      <c r="AC17" s="74"/>
      <c r="AD17" s="75"/>
      <c r="AE17" s="75"/>
      <c r="AF17" s="75"/>
      <c r="AG17" s="76"/>
      <c r="AH17" s="74"/>
      <c r="AI17" s="75"/>
      <c r="AJ17" s="75"/>
      <c r="AK17" s="75"/>
      <c r="AL17" s="76"/>
      <c r="AM17" s="74"/>
      <c r="AN17" s="75"/>
      <c r="AO17" s="75"/>
      <c r="AP17" s="75"/>
      <c r="AQ17" s="76"/>
      <c r="AR17" s="74"/>
      <c r="AS17" s="75"/>
      <c r="AT17" s="75"/>
      <c r="AU17" s="75"/>
      <c r="AV17" s="76"/>
      <c r="AW17" s="74"/>
      <c r="AX17" s="75"/>
      <c r="AY17" s="75"/>
      <c r="AZ17" s="75"/>
      <c r="BA17" s="76"/>
      <c r="BB17" s="74"/>
      <c r="BC17" s="75"/>
      <c r="BD17" s="75"/>
      <c r="BE17" s="75"/>
      <c r="BF17" s="76"/>
      <c r="BG17" s="61" t="n">
        <f aca="false">A17</f>
        <v>37148</v>
      </c>
      <c r="BI17" s="77"/>
      <c r="BJ17" s="78"/>
      <c r="BK17" s="77"/>
      <c r="BL17" s="78"/>
      <c r="BM17" s="77"/>
      <c r="BN17" s="79"/>
      <c r="BO17" s="77"/>
      <c r="BP17" s="78"/>
      <c r="BQ17" s="24"/>
    </row>
    <row r="18" customFormat="false" ht="12.75" hidden="false" customHeight="false" outlineLevel="0" collapsed="false">
      <c r="A18" s="54" t="n">
        <v>37149</v>
      </c>
      <c r="B18" s="55" t="n">
        <v>27.3</v>
      </c>
      <c r="C18" s="56" t="n">
        <v>23</v>
      </c>
      <c r="D18" s="55" t="n">
        <v>27.35</v>
      </c>
      <c r="E18" s="56" t="n">
        <v>23.25</v>
      </c>
      <c r="F18" s="57"/>
      <c r="G18" s="56" t="n">
        <v>31</v>
      </c>
      <c r="H18" s="71" t="n">
        <v>19</v>
      </c>
      <c r="I18" s="72" t="n">
        <v>27.6</v>
      </c>
      <c r="J18" s="72" t="n">
        <v>21</v>
      </c>
      <c r="K18" s="72" t="n">
        <v>28</v>
      </c>
      <c r="L18" s="72" t="n">
        <v>23</v>
      </c>
      <c r="M18" s="73" t="n">
        <f aca="false">+B18-D18</f>
        <v>-0.0500000000000007</v>
      </c>
      <c r="N18" s="73" t="n">
        <f aca="false">+B18-K18</f>
        <v>-0.699999999999999</v>
      </c>
      <c r="O18" s="73" t="n">
        <f aca="false">+G18-I18</f>
        <v>3.4</v>
      </c>
      <c r="P18" s="73" t="n">
        <f aca="false">+K18-I18</f>
        <v>0.399999999999999</v>
      </c>
      <c r="Q18" s="73" t="n">
        <f aca="false">+B18-G18</f>
        <v>-3.7</v>
      </c>
      <c r="R18" s="61" t="n">
        <f aca="false">A18</f>
        <v>37149</v>
      </c>
      <c r="S18" s="74"/>
      <c r="T18" s="75"/>
      <c r="U18" s="75"/>
      <c r="V18" s="75"/>
      <c r="W18" s="76"/>
      <c r="X18" s="74"/>
      <c r="Y18" s="75"/>
      <c r="Z18" s="75"/>
      <c r="AA18" s="75"/>
      <c r="AB18" s="76"/>
      <c r="AC18" s="74"/>
      <c r="AD18" s="75"/>
      <c r="AE18" s="75"/>
      <c r="AF18" s="75"/>
      <c r="AG18" s="76"/>
      <c r="AH18" s="74"/>
      <c r="AI18" s="75"/>
      <c r="AJ18" s="75"/>
      <c r="AK18" s="75"/>
      <c r="AL18" s="76"/>
      <c r="AM18" s="74"/>
      <c r="AN18" s="75"/>
      <c r="AO18" s="75"/>
      <c r="AP18" s="75"/>
      <c r="AQ18" s="76"/>
      <c r="AR18" s="74"/>
      <c r="AS18" s="75"/>
      <c r="AT18" s="75"/>
      <c r="AU18" s="75"/>
      <c r="AV18" s="76"/>
      <c r="AW18" s="74"/>
      <c r="AX18" s="75"/>
      <c r="AY18" s="75"/>
      <c r="AZ18" s="75"/>
      <c r="BA18" s="76"/>
      <c r="BB18" s="74"/>
      <c r="BC18" s="75"/>
      <c r="BD18" s="75"/>
      <c r="BE18" s="75"/>
      <c r="BF18" s="76"/>
      <c r="BG18" s="61" t="n">
        <f aca="false">A18</f>
        <v>37149</v>
      </c>
      <c r="BH18" s="65"/>
      <c r="BI18" s="66"/>
      <c r="BJ18" s="67"/>
      <c r="BK18" s="66"/>
      <c r="BL18" s="67"/>
      <c r="BM18" s="66"/>
      <c r="BN18" s="68"/>
      <c r="BO18" s="66"/>
      <c r="BP18" s="67"/>
      <c r="BQ18" s="69"/>
      <c r="BR18" s="65"/>
    </row>
    <row r="19" customFormat="false" ht="12.75" hidden="false" customHeight="false" outlineLevel="0" collapsed="false">
      <c r="A19" s="54" t="n">
        <v>37150</v>
      </c>
      <c r="B19" s="55"/>
      <c r="C19" s="56" t="n">
        <v>25.25</v>
      </c>
      <c r="D19" s="55"/>
      <c r="E19" s="56" t="n">
        <v>25</v>
      </c>
      <c r="F19" s="57"/>
      <c r="G19" s="56"/>
      <c r="H19" s="71" t="n">
        <v>25</v>
      </c>
      <c r="I19" s="72"/>
      <c r="J19" s="72" t="n">
        <v>23.58</v>
      </c>
      <c r="K19" s="72"/>
      <c r="L19" s="72" t="n">
        <v>24.69</v>
      </c>
      <c r="M19" s="73"/>
      <c r="N19" s="73"/>
      <c r="O19" s="73"/>
      <c r="P19" s="73"/>
      <c r="Q19" s="73"/>
      <c r="R19" s="61" t="n">
        <f aca="false">A19</f>
        <v>37150</v>
      </c>
      <c r="S19" s="74"/>
      <c r="T19" s="75"/>
      <c r="U19" s="75"/>
      <c r="V19" s="75"/>
      <c r="W19" s="76"/>
      <c r="X19" s="74"/>
      <c r="Y19" s="75"/>
      <c r="Z19" s="75"/>
      <c r="AA19" s="75"/>
      <c r="AB19" s="76"/>
      <c r="AC19" s="74"/>
      <c r="AD19" s="75"/>
      <c r="AE19" s="75"/>
      <c r="AF19" s="75"/>
      <c r="AG19" s="76"/>
      <c r="AH19" s="74"/>
      <c r="AI19" s="75"/>
      <c r="AJ19" s="75"/>
      <c r="AK19" s="75"/>
      <c r="AL19" s="76"/>
      <c r="AM19" s="74"/>
      <c r="AN19" s="75"/>
      <c r="AO19" s="75"/>
      <c r="AP19" s="75"/>
      <c r="AQ19" s="76"/>
      <c r="AR19" s="74"/>
      <c r="AS19" s="75"/>
      <c r="AT19" s="75"/>
      <c r="AU19" s="75"/>
      <c r="AV19" s="76"/>
      <c r="AW19" s="74"/>
      <c r="AX19" s="75"/>
      <c r="AY19" s="75"/>
      <c r="AZ19" s="75"/>
      <c r="BA19" s="76"/>
      <c r="BB19" s="74"/>
      <c r="BC19" s="75"/>
      <c r="BD19" s="75"/>
      <c r="BE19" s="75"/>
      <c r="BF19" s="76"/>
      <c r="BG19" s="61" t="n">
        <f aca="false">A19</f>
        <v>37150</v>
      </c>
      <c r="BI19" s="77"/>
      <c r="BJ19" s="78"/>
      <c r="BK19" s="77"/>
      <c r="BL19" s="78"/>
      <c r="BM19" s="77"/>
      <c r="BN19" s="79"/>
      <c r="BO19" s="77"/>
      <c r="BP19" s="78"/>
      <c r="BQ19" s="24"/>
    </row>
    <row r="20" customFormat="false" ht="12.75" hidden="false" customHeight="false" outlineLevel="0" collapsed="false">
      <c r="A20" s="54" t="n">
        <v>37151</v>
      </c>
      <c r="B20" s="55" t="n">
        <v>26.9</v>
      </c>
      <c r="C20" s="56" t="n">
        <v>25.25</v>
      </c>
      <c r="D20" s="55" t="n">
        <v>27.5</v>
      </c>
      <c r="E20" s="56" t="n">
        <v>25</v>
      </c>
      <c r="F20" s="57"/>
      <c r="G20" s="56" t="n">
        <v>33</v>
      </c>
      <c r="H20" s="71" t="n">
        <v>25</v>
      </c>
      <c r="I20" s="72" t="n">
        <v>28.47</v>
      </c>
      <c r="J20" s="72" t="n">
        <v>23.58</v>
      </c>
      <c r="K20" s="72" t="n">
        <v>28.84</v>
      </c>
      <c r="L20" s="72" t="n">
        <v>24.69</v>
      </c>
      <c r="M20" s="73" t="n">
        <f aca="false">+B20-D20</f>
        <v>-0.600000000000001</v>
      </c>
      <c r="N20" s="73" t="n">
        <f aca="false">+B20-K20</f>
        <v>-1.94</v>
      </c>
      <c r="O20" s="73" t="n">
        <f aca="false">+G20-I20</f>
        <v>4.53</v>
      </c>
      <c r="P20" s="73" t="n">
        <f aca="false">+K20-I20</f>
        <v>0.370000000000001</v>
      </c>
      <c r="Q20" s="73" t="n">
        <f aca="false">+B20-G20</f>
        <v>-6.1</v>
      </c>
      <c r="R20" s="61" t="n">
        <f aca="false">A20</f>
        <v>37151</v>
      </c>
      <c r="S20" s="74" t="n">
        <v>28.5</v>
      </c>
      <c r="T20" s="75" t="n">
        <v>28.5</v>
      </c>
      <c r="U20" s="75" t="n">
        <v>32.5</v>
      </c>
      <c r="V20" s="75" t="n">
        <v>29.4</v>
      </c>
      <c r="W20" s="76" t="n">
        <v>30</v>
      </c>
      <c r="X20" s="74" t="n">
        <v>32.5</v>
      </c>
      <c r="Y20" s="75" t="n">
        <v>32.5</v>
      </c>
      <c r="Z20" s="75" t="n">
        <v>34.25</v>
      </c>
      <c r="AA20" s="75" t="n">
        <v>34.5</v>
      </c>
      <c r="AB20" s="76" t="n">
        <v>34.75</v>
      </c>
      <c r="AC20" s="74" t="n">
        <v>40</v>
      </c>
      <c r="AD20" s="75"/>
      <c r="AE20" s="75" t="n">
        <v>33.75</v>
      </c>
      <c r="AF20" s="75" t="n">
        <v>35</v>
      </c>
      <c r="AG20" s="76" t="n">
        <v>39.25</v>
      </c>
      <c r="AH20" s="74" t="n">
        <v>45</v>
      </c>
      <c r="AI20" s="75"/>
      <c r="AJ20" s="75" t="n">
        <v>36.5</v>
      </c>
      <c r="AK20" s="75" t="n">
        <v>40</v>
      </c>
      <c r="AL20" s="76" t="n">
        <v>44</v>
      </c>
      <c r="AM20" s="74"/>
      <c r="AN20" s="75"/>
      <c r="AO20" s="75"/>
      <c r="AP20" s="75"/>
      <c r="AQ20" s="76"/>
      <c r="AR20" s="74" t="n">
        <v>48</v>
      </c>
      <c r="AS20" s="75"/>
      <c r="AT20" s="75" t="n">
        <v>56</v>
      </c>
      <c r="AU20" s="75" t="n">
        <v>52</v>
      </c>
      <c r="AV20" s="76" t="n">
        <v>52</v>
      </c>
      <c r="AW20" s="74" t="n">
        <v>31</v>
      </c>
      <c r="AX20" s="75"/>
      <c r="AY20" s="75" t="n">
        <v>46</v>
      </c>
      <c r="AZ20" s="75" t="n">
        <v>44</v>
      </c>
      <c r="BA20" s="76" t="n">
        <v>39.5</v>
      </c>
      <c r="BB20" s="74" t="n">
        <v>44</v>
      </c>
      <c r="BC20" s="75"/>
      <c r="BD20" s="75" t="n">
        <v>50</v>
      </c>
      <c r="BE20" s="75" t="n">
        <v>45</v>
      </c>
      <c r="BF20" s="76" t="n">
        <v>48</v>
      </c>
      <c r="BG20" s="61" t="n">
        <f aca="false">A20</f>
        <v>37151</v>
      </c>
      <c r="BI20" s="77"/>
      <c r="BJ20" s="78"/>
      <c r="BK20" s="77"/>
      <c r="BL20" s="78"/>
      <c r="BM20" s="77"/>
      <c r="BN20" s="79"/>
      <c r="BO20" s="77"/>
      <c r="BP20" s="78"/>
      <c r="BQ20" s="24"/>
    </row>
    <row r="21" customFormat="false" ht="12.75" hidden="false" customHeight="false" outlineLevel="0" collapsed="false">
      <c r="A21" s="54" t="n">
        <v>37152</v>
      </c>
      <c r="B21" s="55" t="n">
        <v>25</v>
      </c>
      <c r="C21" s="56" t="n">
        <v>21.5</v>
      </c>
      <c r="D21" s="55" t="n">
        <v>25.5</v>
      </c>
      <c r="E21" s="56" t="n">
        <v>21.5</v>
      </c>
      <c r="F21" s="57"/>
      <c r="G21" s="56" t="n">
        <v>31.5</v>
      </c>
      <c r="H21" s="71" t="n">
        <v>18.4</v>
      </c>
      <c r="I21" s="72" t="n">
        <v>27.71</v>
      </c>
      <c r="J21" s="72" t="n">
        <v>19.55</v>
      </c>
      <c r="K21" s="72" t="n">
        <v>27.94</v>
      </c>
      <c r="L21" s="72" t="n">
        <v>22.75</v>
      </c>
      <c r="M21" s="73" t="n">
        <f aca="false">+B21-D21</f>
        <v>-0.5</v>
      </c>
      <c r="N21" s="73" t="n">
        <f aca="false">+B21-K21</f>
        <v>-2.94</v>
      </c>
      <c r="O21" s="73" t="n">
        <f aca="false">+G21-I21</f>
        <v>3.79</v>
      </c>
      <c r="P21" s="73" t="n">
        <f aca="false">+K21-I21</f>
        <v>0.23</v>
      </c>
      <c r="Q21" s="73" t="n">
        <f aca="false">+B21-G21</f>
        <v>-6.5</v>
      </c>
      <c r="R21" s="61" t="n">
        <f aca="false">A21</f>
        <v>37152</v>
      </c>
      <c r="S21" s="74" t="n">
        <v>24.25</v>
      </c>
      <c r="T21" s="75" t="n">
        <v>24.25</v>
      </c>
      <c r="U21" s="75" t="n">
        <v>29</v>
      </c>
      <c r="V21" s="75" t="n">
        <v>27</v>
      </c>
      <c r="W21" s="76" t="n">
        <v>27</v>
      </c>
      <c r="X21" s="74" t="n">
        <v>29.25</v>
      </c>
      <c r="Y21" s="75" t="n">
        <v>29.25</v>
      </c>
      <c r="Z21" s="75" t="n">
        <v>29.5</v>
      </c>
      <c r="AA21" s="75" t="n">
        <v>29.5</v>
      </c>
      <c r="AB21" s="76" t="n">
        <v>29.75</v>
      </c>
      <c r="AC21" s="74" t="n">
        <v>36</v>
      </c>
      <c r="AD21" s="75"/>
      <c r="AE21" s="75" t="n">
        <v>29.25</v>
      </c>
      <c r="AF21" s="75" t="n">
        <v>31.25</v>
      </c>
      <c r="AG21" s="76" t="n">
        <v>35.5</v>
      </c>
      <c r="AH21" s="74" t="n">
        <v>41.5</v>
      </c>
      <c r="AI21" s="75" t="n">
        <v>40.5</v>
      </c>
      <c r="AJ21" s="75" t="n">
        <v>33.25</v>
      </c>
      <c r="AK21" s="75" t="n">
        <v>36.5</v>
      </c>
      <c r="AL21" s="76" t="n">
        <v>40</v>
      </c>
      <c r="AM21" s="74"/>
      <c r="AN21" s="75"/>
      <c r="AO21" s="75"/>
      <c r="AP21" s="75"/>
      <c r="AQ21" s="76"/>
      <c r="AR21" s="74" t="n">
        <v>46</v>
      </c>
      <c r="AS21" s="75"/>
      <c r="AT21" s="75" t="n">
        <v>53</v>
      </c>
      <c r="AU21" s="75" t="n">
        <v>49.25</v>
      </c>
      <c r="AV21" s="76" t="n">
        <v>49</v>
      </c>
      <c r="AW21" s="74" t="n">
        <v>30</v>
      </c>
      <c r="AX21" s="75"/>
      <c r="AY21" s="75" t="n">
        <v>42.5</v>
      </c>
      <c r="AZ21" s="75" t="n">
        <v>39.758</v>
      </c>
      <c r="BA21" s="76" t="n">
        <v>36</v>
      </c>
      <c r="BB21" s="74" t="n">
        <v>42</v>
      </c>
      <c r="BC21" s="75"/>
      <c r="BD21" s="75" t="n">
        <v>48</v>
      </c>
      <c r="BE21" s="75" t="n">
        <v>42.25</v>
      </c>
      <c r="BF21" s="76" t="n">
        <v>46</v>
      </c>
      <c r="BG21" s="61" t="n">
        <f aca="false">A21</f>
        <v>37152</v>
      </c>
      <c r="BI21" s="77"/>
      <c r="BJ21" s="78"/>
      <c r="BK21" s="77"/>
      <c r="BL21" s="78"/>
      <c r="BM21" s="77"/>
      <c r="BN21" s="79"/>
      <c r="BO21" s="77"/>
      <c r="BP21" s="78"/>
      <c r="BQ21" s="24"/>
    </row>
    <row r="22" customFormat="false" ht="12.75" hidden="false" customHeight="false" outlineLevel="0" collapsed="false">
      <c r="A22" s="54" t="n">
        <v>37153</v>
      </c>
      <c r="B22" s="55" t="n">
        <v>23.1</v>
      </c>
      <c r="C22" s="56" t="n">
        <v>19.75</v>
      </c>
      <c r="D22" s="55" t="n">
        <v>23.7</v>
      </c>
      <c r="E22" s="56" t="n">
        <v>20.15</v>
      </c>
      <c r="F22" s="57"/>
      <c r="G22" s="56" t="n">
        <v>29</v>
      </c>
      <c r="H22" s="71" t="n">
        <v>17.38</v>
      </c>
      <c r="I22" s="72" t="n">
        <v>26.43</v>
      </c>
      <c r="J22" s="72" t="n">
        <v>18.43</v>
      </c>
      <c r="K22" s="72" t="n">
        <v>26.68</v>
      </c>
      <c r="L22" s="72" t="n">
        <v>21.77</v>
      </c>
      <c r="M22" s="73" t="n">
        <f aca="false">+B22-D22</f>
        <v>-0.599999999999998</v>
      </c>
      <c r="N22" s="73" t="n">
        <f aca="false">+B22-K22</f>
        <v>-3.58</v>
      </c>
      <c r="O22" s="73" t="n">
        <f aca="false">+G22-I22</f>
        <v>2.57</v>
      </c>
      <c r="P22" s="73" t="n">
        <f aca="false">+K22-I22</f>
        <v>0.25</v>
      </c>
      <c r="Q22" s="73" t="n">
        <f aca="false">+B22-G22</f>
        <v>-5.9</v>
      </c>
      <c r="R22" s="61" t="n">
        <f aca="false">A22</f>
        <v>37153</v>
      </c>
      <c r="S22" s="74" t="n">
        <v>22.4</v>
      </c>
      <c r="T22" s="75"/>
      <c r="U22" s="75" t="n">
        <v>26.5</v>
      </c>
      <c r="V22" s="75" t="n">
        <v>26</v>
      </c>
      <c r="W22" s="76" t="n">
        <v>26</v>
      </c>
      <c r="X22" s="74" t="n">
        <v>28.25</v>
      </c>
      <c r="Y22" s="75" t="n">
        <v>28.25</v>
      </c>
      <c r="Z22" s="75" t="n">
        <v>28.5</v>
      </c>
      <c r="AA22" s="75" t="n">
        <v>28</v>
      </c>
      <c r="AB22" s="76" t="n">
        <v>29</v>
      </c>
      <c r="AC22" s="74" t="n">
        <v>34</v>
      </c>
      <c r="AD22" s="75"/>
      <c r="AE22" s="75" t="n">
        <v>28</v>
      </c>
      <c r="AF22" s="75" t="n">
        <v>30</v>
      </c>
      <c r="AG22" s="76" t="n">
        <v>34</v>
      </c>
      <c r="AH22" s="74" t="n">
        <v>41</v>
      </c>
      <c r="AI22" s="75"/>
      <c r="AJ22" s="75" t="n">
        <v>32</v>
      </c>
      <c r="AK22" s="75" t="n">
        <v>34</v>
      </c>
      <c r="AL22" s="76" t="n">
        <v>40</v>
      </c>
      <c r="AM22" s="74"/>
      <c r="AN22" s="75"/>
      <c r="AO22" s="75"/>
      <c r="AP22" s="75"/>
      <c r="AQ22" s="76"/>
      <c r="AR22" s="74" t="n">
        <v>45</v>
      </c>
      <c r="AS22" s="75"/>
      <c r="AT22" s="75" t="n">
        <v>51</v>
      </c>
      <c r="AU22" s="75" t="n">
        <v>47</v>
      </c>
      <c r="AV22" s="76" t="n">
        <v>46</v>
      </c>
      <c r="AW22" s="74" t="n">
        <v>29.5</v>
      </c>
      <c r="AX22" s="75"/>
      <c r="AY22" s="75" t="n">
        <v>43</v>
      </c>
      <c r="AZ22" s="75" t="n">
        <v>39</v>
      </c>
      <c r="BA22" s="76" t="n">
        <v>35</v>
      </c>
      <c r="BB22" s="74" t="n">
        <v>41</v>
      </c>
      <c r="BC22" s="75"/>
      <c r="BD22" s="75" t="n">
        <v>47</v>
      </c>
      <c r="BE22" s="75" t="n">
        <v>40</v>
      </c>
      <c r="BF22" s="76" t="n">
        <v>43</v>
      </c>
      <c r="BG22" s="61" t="n">
        <f aca="false">A22</f>
        <v>37153</v>
      </c>
      <c r="BI22" s="77"/>
      <c r="BJ22" s="78"/>
      <c r="BK22" s="77"/>
      <c r="BL22" s="78"/>
      <c r="BM22" s="77"/>
      <c r="BN22" s="79"/>
      <c r="BO22" s="77"/>
      <c r="BP22" s="78"/>
      <c r="BQ22" s="24"/>
    </row>
    <row r="23" customFormat="false" ht="12.75" hidden="false" customHeight="false" outlineLevel="0" collapsed="false">
      <c r="A23" s="54" t="n">
        <v>37154</v>
      </c>
      <c r="B23" s="55" t="n">
        <v>21.4</v>
      </c>
      <c r="C23" s="56" t="n">
        <v>18.6</v>
      </c>
      <c r="D23" s="55" t="n">
        <v>22.75</v>
      </c>
      <c r="E23" s="56" t="n">
        <v>18.9</v>
      </c>
      <c r="F23" s="57"/>
      <c r="G23" s="56" t="n">
        <v>26</v>
      </c>
      <c r="H23" s="71" t="n">
        <v>16</v>
      </c>
      <c r="I23" s="72" t="n">
        <v>25</v>
      </c>
      <c r="J23" s="72" t="n">
        <v>17.5</v>
      </c>
      <c r="K23" s="72" t="n">
        <v>25</v>
      </c>
      <c r="L23" s="72" t="n">
        <v>20</v>
      </c>
      <c r="M23" s="73" t="n">
        <f aca="false">+B23-D23</f>
        <v>-1.35</v>
      </c>
      <c r="N23" s="73" t="n">
        <f aca="false">+B23-K23</f>
        <v>-3.6</v>
      </c>
      <c r="O23" s="73" t="n">
        <f aca="false">+G23-I23</f>
        <v>1</v>
      </c>
      <c r="P23" s="73" t="n">
        <f aca="false">+K23-I23</f>
        <v>0</v>
      </c>
      <c r="Q23" s="73" t="n">
        <f aca="false">+B23-G23</f>
        <v>-4.6</v>
      </c>
      <c r="R23" s="61" t="n">
        <f aca="false">A23</f>
        <v>37154</v>
      </c>
      <c r="S23" s="74"/>
      <c r="T23" s="75"/>
      <c r="U23" s="75"/>
      <c r="V23" s="75"/>
      <c r="W23" s="76"/>
      <c r="X23" s="74"/>
      <c r="Y23" s="75"/>
      <c r="Z23" s="75"/>
      <c r="AA23" s="75"/>
      <c r="AB23" s="76"/>
      <c r="AC23" s="74"/>
      <c r="AD23" s="75"/>
      <c r="AE23" s="75"/>
      <c r="AF23" s="75"/>
      <c r="AG23" s="76"/>
      <c r="AH23" s="74"/>
      <c r="AI23" s="75"/>
      <c r="AJ23" s="75"/>
      <c r="AK23" s="75"/>
      <c r="AL23" s="76"/>
      <c r="AM23" s="74"/>
      <c r="AN23" s="75"/>
      <c r="AO23" s="75"/>
      <c r="AP23" s="75"/>
      <c r="AQ23" s="76"/>
      <c r="AR23" s="74"/>
      <c r="AS23" s="75"/>
      <c r="AT23" s="75"/>
      <c r="AU23" s="75"/>
      <c r="AV23" s="76"/>
      <c r="AW23" s="74"/>
      <c r="AX23" s="75"/>
      <c r="AY23" s="75"/>
      <c r="AZ23" s="75"/>
      <c r="BA23" s="76"/>
      <c r="BB23" s="74"/>
      <c r="BC23" s="75"/>
      <c r="BD23" s="75"/>
      <c r="BE23" s="75"/>
      <c r="BF23" s="76"/>
      <c r="BG23" s="61" t="n">
        <f aca="false">A23</f>
        <v>37154</v>
      </c>
      <c r="BI23" s="77"/>
      <c r="BJ23" s="81"/>
      <c r="BK23" s="77"/>
      <c r="BL23" s="81"/>
      <c r="BM23" s="77"/>
      <c r="BN23" s="81"/>
      <c r="BO23" s="77"/>
      <c r="BP23" s="24"/>
      <c r="BQ23" s="24"/>
    </row>
    <row r="24" customFormat="false" ht="12.75" hidden="false" customHeight="false" outlineLevel="0" collapsed="false">
      <c r="A24" s="54" t="n">
        <v>37155</v>
      </c>
      <c r="B24" s="55" t="n">
        <v>19.9</v>
      </c>
      <c r="C24" s="56" t="n">
        <v>16.85</v>
      </c>
      <c r="D24" s="55" t="n">
        <v>20.8</v>
      </c>
      <c r="E24" s="56" t="n">
        <v>17.2</v>
      </c>
      <c r="F24" s="57"/>
      <c r="G24" s="56" t="n">
        <v>23.5</v>
      </c>
      <c r="H24" s="71" t="n">
        <v>14.2</v>
      </c>
      <c r="I24" s="72" t="n">
        <v>23</v>
      </c>
      <c r="J24" s="72" t="n">
        <v>16</v>
      </c>
      <c r="K24" s="72" t="n">
        <v>23.44</v>
      </c>
      <c r="L24" s="72" t="n">
        <v>18</v>
      </c>
      <c r="M24" s="73" t="n">
        <f aca="false">+B24-D24</f>
        <v>-0.900000000000002</v>
      </c>
      <c r="N24" s="73" t="n">
        <f aca="false">+B24-K24</f>
        <v>-3.54</v>
      </c>
      <c r="O24" s="73" t="n">
        <f aca="false">+G24-I24</f>
        <v>0.5</v>
      </c>
      <c r="P24" s="73" t="n">
        <f aca="false">+K24-I24</f>
        <v>0.440000000000001</v>
      </c>
      <c r="Q24" s="73" t="n">
        <f aca="false">+B24-G24</f>
        <v>-3.6</v>
      </c>
      <c r="R24" s="61" t="n">
        <f aca="false">A24</f>
        <v>37155</v>
      </c>
      <c r="S24" s="74"/>
      <c r="T24" s="75"/>
      <c r="U24" s="75"/>
      <c r="V24" s="75"/>
      <c r="W24" s="76"/>
      <c r="X24" s="74"/>
      <c r="Y24" s="75"/>
      <c r="Z24" s="75"/>
      <c r="AA24" s="75"/>
      <c r="AB24" s="76"/>
      <c r="AC24" s="74"/>
      <c r="AD24" s="75"/>
      <c r="AE24" s="75"/>
      <c r="AF24" s="75"/>
      <c r="AG24" s="76"/>
      <c r="AH24" s="74"/>
      <c r="AI24" s="75"/>
      <c r="AJ24" s="75"/>
      <c r="AK24" s="75"/>
      <c r="AL24" s="76"/>
      <c r="AM24" s="74"/>
      <c r="AN24" s="75"/>
      <c r="AO24" s="75"/>
      <c r="AP24" s="75"/>
      <c r="AQ24" s="76"/>
      <c r="AR24" s="74"/>
      <c r="AS24" s="75"/>
      <c r="AT24" s="75"/>
      <c r="AU24" s="75"/>
      <c r="AV24" s="76"/>
      <c r="AW24" s="74"/>
      <c r="AX24" s="75"/>
      <c r="AY24" s="75"/>
      <c r="AZ24" s="75"/>
      <c r="BA24" s="76"/>
      <c r="BB24" s="74"/>
      <c r="BC24" s="75"/>
      <c r="BD24" s="75"/>
      <c r="BE24" s="75"/>
      <c r="BF24" s="76"/>
      <c r="BG24" s="61" t="n">
        <f aca="false">A24</f>
        <v>37155</v>
      </c>
      <c r="BI24" s="77"/>
      <c r="BJ24" s="81"/>
      <c r="BK24" s="77"/>
      <c r="BL24" s="81"/>
      <c r="BM24" s="77"/>
      <c r="BN24" s="81"/>
      <c r="BO24" s="77"/>
      <c r="BP24" s="24"/>
      <c r="BQ24" s="24"/>
    </row>
    <row r="25" customFormat="false" ht="12.75" hidden="false" customHeight="false" outlineLevel="0" collapsed="false">
      <c r="A25" s="54" t="n">
        <v>37156</v>
      </c>
      <c r="B25" s="55" t="n">
        <v>19.9</v>
      </c>
      <c r="C25" s="56" t="n">
        <v>16.85</v>
      </c>
      <c r="D25" s="55" t="n">
        <v>20.8</v>
      </c>
      <c r="E25" s="56" t="n">
        <v>17.2</v>
      </c>
      <c r="F25" s="82"/>
      <c r="G25" s="56" t="n">
        <v>23.5</v>
      </c>
      <c r="H25" s="71" t="n">
        <v>14.2</v>
      </c>
      <c r="I25" s="72" t="n">
        <v>23</v>
      </c>
      <c r="J25" s="72" t="n">
        <v>16</v>
      </c>
      <c r="K25" s="72" t="n">
        <v>23.44</v>
      </c>
      <c r="L25" s="72" t="n">
        <v>18</v>
      </c>
      <c r="M25" s="73" t="n">
        <f aca="false">+B25-D25</f>
        <v>-0.900000000000002</v>
      </c>
      <c r="N25" s="73" t="n">
        <f aca="false">+B25-K25</f>
        <v>-3.54</v>
      </c>
      <c r="O25" s="73" t="n">
        <f aca="false">+G25-I25</f>
        <v>0.5</v>
      </c>
      <c r="P25" s="73" t="n">
        <f aca="false">+K25-I25</f>
        <v>0.440000000000001</v>
      </c>
      <c r="Q25" s="73" t="n">
        <f aca="false">+B25-G25</f>
        <v>-3.6</v>
      </c>
      <c r="R25" s="61" t="n">
        <f aca="false">A25</f>
        <v>37156</v>
      </c>
      <c r="S25" s="74"/>
      <c r="T25" s="75"/>
      <c r="U25" s="75"/>
      <c r="V25" s="75"/>
      <c r="W25" s="76"/>
      <c r="X25" s="74"/>
      <c r="Y25" s="75"/>
      <c r="Z25" s="75"/>
      <c r="AA25" s="75"/>
      <c r="AB25" s="76"/>
      <c r="AC25" s="74"/>
      <c r="AD25" s="75"/>
      <c r="AE25" s="75"/>
      <c r="AF25" s="75"/>
      <c r="AG25" s="76"/>
      <c r="AH25" s="74"/>
      <c r="AI25" s="75"/>
      <c r="AJ25" s="75"/>
      <c r="AK25" s="75"/>
      <c r="AL25" s="76"/>
      <c r="AM25" s="74"/>
      <c r="AN25" s="75"/>
      <c r="AO25" s="75"/>
      <c r="AP25" s="75"/>
      <c r="AQ25" s="76"/>
      <c r="AR25" s="74"/>
      <c r="AS25" s="75"/>
      <c r="AT25" s="75"/>
      <c r="AU25" s="75"/>
      <c r="AV25" s="76"/>
      <c r="AW25" s="74"/>
      <c r="AX25" s="75"/>
      <c r="AY25" s="75"/>
      <c r="AZ25" s="75"/>
      <c r="BA25" s="76"/>
      <c r="BB25" s="74"/>
      <c r="BC25" s="75"/>
      <c r="BD25" s="75"/>
      <c r="BE25" s="75"/>
      <c r="BF25" s="76"/>
      <c r="BG25" s="61" t="n">
        <f aca="false">A25</f>
        <v>37156</v>
      </c>
      <c r="BH25" s="65"/>
      <c r="BI25" s="66"/>
      <c r="BJ25" s="67"/>
      <c r="BK25" s="66"/>
      <c r="BL25" s="67"/>
      <c r="BM25" s="66"/>
      <c r="BN25" s="68"/>
      <c r="BO25" s="66"/>
      <c r="BP25" s="67"/>
      <c r="BQ25" s="69"/>
      <c r="BR25" s="65"/>
    </row>
    <row r="26" customFormat="false" ht="12.75" hidden="false" customHeight="false" outlineLevel="0" collapsed="false">
      <c r="A26" s="54" t="n">
        <v>37157</v>
      </c>
      <c r="B26" s="55"/>
      <c r="C26" s="56" t="n">
        <v>18.4</v>
      </c>
      <c r="D26" s="55"/>
      <c r="E26" s="56" t="n">
        <v>19.25</v>
      </c>
      <c r="F26" s="82"/>
      <c r="G26" s="56"/>
      <c r="H26" s="71" t="n">
        <v>20</v>
      </c>
      <c r="I26" s="72"/>
      <c r="J26" s="72" t="n">
        <v>19</v>
      </c>
      <c r="K26" s="72"/>
      <c r="L26" s="72" t="n">
        <v>20</v>
      </c>
      <c r="M26" s="73"/>
      <c r="N26" s="73"/>
      <c r="O26" s="73"/>
      <c r="P26" s="73"/>
      <c r="Q26" s="73"/>
      <c r="R26" s="61" t="n">
        <f aca="false">A26</f>
        <v>37157</v>
      </c>
      <c r="S26" s="74"/>
      <c r="T26" s="75"/>
      <c r="U26" s="75"/>
      <c r="V26" s="75"/>
      <c r="W26" s="76"/>
      <c r="X26" s="74"/>
      <c r="Y26" s="75"/>
      <c r="Z26" s="75"/>
      <c r="AA26" s="75"/>
      <c r="AB26" s="76"/>
      <c r="AC26" s="74"/>
      <c r="AD26" s="75"/>
      <c r="AE26" s="75"/>
      <c r="AF26" s="75"/>
      <c r="AG26" s="76"/>
      <c r="AH26" s="74"/>
      <c r="AI26" s="75"/>
      <c r="AJ26" s="75"/>
      <c r="AK26" s="75"/>
      <c r="AL26" s="76"/>
      <c r="AM26" s="74"/>
      <c r="AN26" s="75"/>
      <c r="AO26" s="75"/>
      <c r="AP26" s="75"/>
      <c r="AQ26" s="76"/>
      <c r="AR26" s="74"/>
      <c r="AS26" s="75"/>
      <c r="AT26" s="75"/>
      <c r="AU26" s="75"/>
      <c r="AV26" s="76"/>
      <c r="AW26" s="74"/>
      <c r="AX26" s="75"/>
      <c r="AY26" s="75"/>
      <c r="AZ26" s="75"/>
      <c r="BA26" s="76"/>
      <c r="BB26" s="74"/>
      <c r="BC26" s="75"/>
      <c r="BD26" s="75"/>
      <c r="BE26" s="75"/>
      <c r="BF26" s="76"/>
      <c r="BG26" s="61" t="n">
        <f aca="false">A26</f>
        <v>37157</v>
      </c>
      <c r="BI26" s="77"/>
      <c r="BJ26" s="81"/>
      <c r="BK26" s="77"/>
      <c r="BL26" s="81"/>
      <c r="BM26" s="77"/>
      <c r="BN26" s="81"/>
      <c r="BO26" s="77"/>
      <c r="BP26" s="24"/>
      <c r="BQ26" s="24"/>
    </row>
    <row r="27" customFormat="false" ht="12.75" hidden="false" customHeight="false" outlineLevel="0" collapsed="false">
      <c r="A27" s="54" t="n">
        <v>37158</v>
      </c>
      <c r="B27" s="55" t="n">
        <v>20.15</v>
      </c>
      <c r="C27" s="56" t="n">
        <v>18.4</v>
      </c>
      <c r="D27" s="55" t="n">
        <v>20.75</v>
      </c>
      <c r="E27" s="56" t="n">
        <v>19.25</v>
      </c>
      <c r="F27" s="82"/>
      <c r="G27" s="56" t="n">
        <v>25</v>
      </c>
      <c r="H27" s="71" t="n">
        <v>20</v>
      </c>
      <c r="I27" s="72" t="n">
        <v>23</v>
      </c>
      <c r="J27" s="72" t="n">
        <v>19</v>
      </c>
      <c r="K27" s="72" t="n">
        <v>23</v>
      </c>
      <c r="L27" s="72" t="n">
        <v>20</v>
      </c>
      <c r="M27" s="73" t="n">
        <f aca="false">+B27-D27</f>
        <v>-0.600000000000001</v>
      </c>
      <c r="N27" s="73" t="n">
        <f aca="false">+B27-K27</f>
        <v>-2.85</v>
      </c>
      <c r="O27" s="73" t="n">
        <f aca="false">+G27-I27</f>
        <v>2</v>
      </c>
      <c r="P27" s="73" t="n">
        <f aca="false">+K27-I27</f>
        <v>0</v>
      </c>
      <c r="Q27" s="73" t="n">
        <f aca="false">+B27-G27</f>
        <v>-4.85</v>
      </c>
      <c r="R27" s="61" t="n">
        <f aca="false">A27</f>
        <v>37158</v>
      </c>
      <c r="S27" s="74" t="n">
        <v>19.25</v>
      </c>
      <c r="T27" s="75" t="n">
        <v>19.25</v>
      </c>
      <c r="U27" s="75" t="n">
        <v>24.75</v>
      </c>
      <c r="V27" s="75" t="n">
        <v>23</v>
      </c>
      <c r="W27" s="76" t="n">
        <v>23</v>
      </c>
      <c r="X27" s="74" t="n">
        <v>24.5</v>
      </c>
      <c r="Y27" s="75" t="n">
        <v>24.5</v>
      </c>
      <c r="Z27" s="75" t="n">
        <v>26</v>
      </c>
      <c r="AA27" s="75" t="n">
        <v>23</v>
      </c>
      <c r="AB27" s="76" t="n">
        <v>23</v>
      </c>
      <c r="AC27" s="74" t="n">
        <v>31</v>
      </c>
      <c r="AD27" s="75" t="n">
        <v>30.25</v>
      </c>
      <c r="AE27" s="75" t="n">
        <v>26</v>
      </c>
      <c r="AF27" s="75" t="n">
        <v>28.5</v>
      </c>
      <c r="AG27" s="76" t="n">
        <v>31.25</v>
      </c>
      <c r="AH27" s="74" t="n">
        <v>38.25</v>
      </c>
      <c r="AI27" s="75" t="n">
        <v>37.25</v>
      </c>
      <c r="AJ27" s="75" t="n">
        <v>31.5</v>
      </c>
      <c r="AK27" s="75" t="n">
        <v>32.25</v>
      </c>
      <c r="AL27" s="76" t="n">
        <v>37.3</v>
      </c>
      <c r="AM27" s="74"/>
      <c r="AN27" s="75"/>
      <c r="AO27" s="75"/>
      <c r="AP27" s="75"/>
      <c r="AQ27" s="76"/>
      <c r="AR27" s="74" t="n">
        <v>44</v>
      </c>
      <c r="AS27" s="75" t="n">
        <v>47</v>
      </c>
      <c r="AT27" s="75" t="n">
        <v>51</v>
      </c>
      <c r="AU27" s="75" t="n">
        <v>46</v>
      </c>
      <c r="AV27" s="76" t="n">
        <v>46</v>
      </c>
      <c r="AW27" s="74" t="n">
        <v>29</v>
      </c>
      <c r="AX27" s="75" t="n">
        <v>31.5</v>
      </c>
      <c r="AY27" s="75" t="n">
        <v>42</v>
      </c>
      <c r="AZ27" s="75" t="n">
        <v>38.5</v>
      </c>
      <c r="BA27" s="76" t="n">
        <v>35.5</v>
      </c>
      <c r="BB27" s="74" t="n">
        <v>40</v>
      </c>
      <c r="BC27" s="75" t="n">
        <v>43.5</v>
      </c>
      <c r="BD27" s="75" t="n">
        <v>45.25</v>
      </c>
      <c r="BE27" s="75" t="n">
        <v>38.75</v>
      </c>
      <c r="BF27" s="76" t="n">
        <v>43</v>
      </c>
      <c r="BG27" s="61" t="n">
        <f aca="false">A27</f>
        <v>37158</v>
      </c>
      <c r="BI27" s="77"/>
      <c r="BJ27" s="78"/>
      <c r="BK27" s="77"/>
      <c r="BL27" s="78"/>
      <c r="BM27" s="77"/>
      <c r="BN27" s="79"/>
      <c r="BO27" s="77"/>
      <c r="BP27" s="78"/>
      <c r="BQ27" s="24"/>
    </row>
    <row r="28" customFormat="false" ht="12.75" hidden="false" customHeight="false" outlineLevel="0" collapsed="false">
      <c r="A28" s="54" t="n">
        <v>37159</v>
      </c>
      <c r="B28" s="55" t="n">
        <v>19</v>
      </c>
      <c r="C28" s="56" t="n">
        <v>16.55</v>
      </c>
      <c r="D28" s="55" t="n">
        <v>19.85</v>
      </c>
      <c r="E28" s="56" t="n">
        <v>17.1</v>
      </c>
      <c r="F28" s="82"/>
      <c r="G28" s="56" t="n">
        <v>25</v>
      </c>
      <c r="H28" s="71" t="n">
        <v>15.32</v>
      </c>
      <c r="I28" s="72" t="n">
        <v>23</v>
      </c>
      <c r="J28" s="72" t="n">
        <v>17.34</v>
      </c>
      <c r="K28" s="72" t="n">
        <v>22.6</v>
      </c>
      <c r="L28" s="72" t="n">
        <v>19</v>
      </c>
      <c r="M28" s="73" t="n">
        <f aca="false">+B28-D28</f>
        <v>-0.850000000000001</v>
      </c>
      <c r="N28" s="73" t="n">
        <f aca="false">+B28-K28</f>
        <v>-3.6</v>
      </c>
      <c r="O28" s="73" t="n">
        <f aca="false">+G28-I28</f>
        <v>2</v>
      </c>
      <c r="P28" s="73" t="n">
        <f aca="false">+K28-I28</f>
        <v>-0.399999999999999</v>
      </c>
      <c r="Q28" s="73" t="n">
        <f aca="false">+B28-G28</f>
        <v>-6</v>
      </c>
      <c r="R28" s="61" t="n">
        <f aca="false">A28</f>
        <v>37159</v>
      </c>
      <c r="S28" s="74" t="n">
        <v>20.25</v>
      </c>
      <c r="T28" s="75" t="n">
        <v>20.25</v>
      </c>
      <c r="U28" s="75" t="n">
        <v>24</v>
      </c>
      <c r="V28" s="75" t="n">
        <v>25</v>
      </c>
      <c r="W28" s="76" t="n">
        <v>24.5</v>
      </c>
      <c r="X28" s="74" t="n">
        <v>24.5</v>
      </c>
      <c r="Y28" s="75" t="n">
        <v>24.5</v>
      </c>
      <c r="Z28" s="75" t="n">
        <v>26</v>
      </c>
      <c r="AA28" s="75" t="n">
        <v>25.5</v>
      </c>
      <c r="AB28" s="76" t="n">
        <v>26</v>
      </c>
      <c r="AC28" s="74" t="n">
        <v>31</v>
      </c>
      <c r="AD28" s="75" t="n">
        <v>30.25</v>
      </c>
      <c r="AE28" s="75" t="n">
        <v>26.25</v>
      </c>
      <c r="AF28" s="75" t="n">
        <v>28.5</v>
      </c>
      <c r="AG28" s="76" t="n">
        <v>31</v>
      </c>
      <c r="AH28" s="74" t="n">
        <v>38.25</v>
      </c>
      <c r="AI28" s="75" t="n">
        <v>37.25</v>
      </c>
      <c r="AJ28" s="75" t="n">
        <v>31.4</v>
      </c>
      <c r="AK28" s="75" t="n">
        <v>33.4</v>
      </c>
      <c r="AL28" s="76" t="n">
        <v>37.5</v>
      </c>
      <c r="AM28" s="74"/>
      <c r="AN28" s="75"/>
      <c r="AO28" s="75"/>
      <c r="AP28" s="75"/>
      <c r="AQ28" s="76"/>
      <c r="AR28" s="74" t="n">
        <v>45</v>
      </c>
      <c r="AS28" s="75" t="n">
        <v>48</v>
      </c>
      <c r="AT28" s="75" t="n">
        <v>51</v>
      </c>
      <c r="AU28" s="75" t="n">
        <v>47</v>
      </c>
      <c r="AV28" s="76" t="n">
        <v>47</v>
      </c>
      <c r="AW28" s="74" t="n">
        <v>29</v>
      </c>
      <c r="AX28" s="75" t="n">
        <v>31.5</v>
      </c>
      <c r="AY28" s="75" t="n">
        <v>42</v>
      </c>
      <c r="AZ28" s="75" t="n">
        <v>40</v>
      </c>
      <c r="BA28" s="76" t="n">
        <v>37</v>
      </c>
      <c r="BB28" s="74" t="n">
        <v>41</v>
      </c>
      <c r="BC28" s="75" t="n">
        <v>44.5</v>
      </c>
      <c r="BD28" s="75" t="n">
        <v>46</v>
      </c>
      <c r="BE28" s="75" t="n">
        <v>40</v>
      </c>
      <c r="BF28" s="76" t="n">
        <v>43.5</v>
      </c>
      <c r="BG28" s="61" t="n">
        <f aca="false">A28</f>
        <v>37159</v>
      </c>
      <c r="BI28" s="77"/>
      <c r="BJ28" s="78"/>
      <c r="BK28" s="77"/>
      <c r="BL28" s="78"/>
      <c r="BM28" s="77"/>
      <c r="BN28" s="79"/>
      <c r="BO28" s="77"/>
      <c r="BP28" s="78"/>
      <c r="BQ28" s="24"/>
    </row>
    <row r="29" customFormat="false" ht="12.75" hidden="false" customHeight="false" outlineLevel="0" collapsed="false">
      <c r="A29" s="54" t="n">
        <v>37160</v>
      </c>
      <c r="B29" s="55" t="n">
        <v>19.15</v>
      </c>
      <c r="C29" s="56" t="n">
        <v>16.6</v>
      </c>
      <c r="D29" s="55" t="n">
        <v>20.6</v>
      </c>
      <c r="E29" s="56" t="n">
        <v>16.85</v>
      </c>
      <c r="F29" s="82"/>
      <c r="G29" s="56" t="n">
        <v>27</v>
      </c>
      <c r="H29" s="71" t="n">
        <v>15</v>
      </c>
      <c r="I29" s="72" t="n">
        <v>24</v>
      </c>
      <c r="J29" s="72" t="n">
        <v>16</v>
      </c>
      <c r="K29" s="72" t="n">
        <v>24</v>
      </c>
      <c r="L29" s="72" t="n">
        <v>18</v>
      </c>
      <c r="M29" s="73" t="n">
        <f aca="false">+B29-D29</f>
        <v>-1.45</v>
      </c>
      <c r="N29" s="73" t="n">
        <f aca="false">+B29-K29</f>
        <v>-4.85</v>
      </c>
      <c r="O29" s="73" t="n">
        <f aca="false">+G29-I29</f>
        <v>3</v>
      </c>
      <c r="P29" s="73" t="n">
        <f aca="false">+K29-I29</f>
        <v>0</v>
      </c>
      <c r="Q29" s="73" t="n">
        <f aca="false">+B29-G29</f>
        <v>-7.85</v>
      </c>
      <c r="R29" s="61" t="n">
        <f aca="false">A29</f>
        <v>37160</v>
      </c>
      <c r="S29" s="74" t="n">
        <v>20</v>
      </c>
      <c r="T29" s="75" t="n">
        <v>21</v>
      </c>
      <c r="U29" s="75"/>
      <c r="V29" s="75"/>
      <c r="W29" s="76" t="n">
        <v>24</v>
      </c>
      <c r="X29" s="74" t="n">
        <v>23.75</v>
      </c>
      <c r="Y29" s="75" t="n">
        <v>24.25</v>
      </c>
      <c r="Z29" s="75" t="n">
        <v>26</v>
      </c>
      <c r="AA29" s="75" t="n">
        <v>25.1</v>
      </c>
      <c r="AB29" s="76" t="n">
        <v>25.5</v>
      </c>
      <c r="AC29" s="74" t="n">
        <v>29.25</v>
      </c>
      <c r="AD29" s="75" t="n">
        <v>28.75</v>
      </c>
      <c r="AE29" s="75" t="n">
        <v>25.5</v>
      </c>
      <c r="AF29" s="75" t="n">
        <v>27.5</v>
      </c>
      <c r="AG29" s="76" t="n">
        <v>29</v>
      </c>
      <c r="AH29" s="74" t="n">
        <v>36.75</v>
      </c>
      <c r="AI29" s="75" t="n">
        <v>26</v>
      </c>
      <c r="AJ29" s="75" t="n">
        <v>30.5</v>
      </c>
      <c r="AK29" s="75" t="n">
        <v>32.4</v>
      </c>
      <c r="AL29" s="76" t="n">
        <v>36.4</v>
      </c>
      <c r="AM29" s="74"/>
      <c r="AN29" s="75"/>
      <c r="AO29" s="75"/>
      <c r="AP29" s="75"/>
      <c r="AQ29" s="76"/>
      <c r="AR29" s="74" t="n">
        <v>44</v>
      </c>
      <c r="AS29" s="75"/>
      <c r="AT29" s="75" t="n">
        <v>50.5</v>
      </c>
      <c r="AU29" s="75" t="n">
        <v>46.5</v>
      </c>
      <c r="AV29" s="76" t="n">
        <v>46.25</v>
      </c>
      <c r="AW29" s="74" t="n">
        <v>28</v>
      </c>
      <c r="AX29" s="75" t="n">
        <v>30.5</v>
      </c>
      <c r="AY29" s="75" t="n">
        <v>42</v>
      </c>
      <c r="AZ29" s="75" t="n">
        <v>39</v>
      </c>
      <c r="BA29" s="76" t="n">
        <v>36.25</v>
      </c>
      <c r="BB29" s="74" t="n">
        <v>40</v>
      </c>
      <c r="BC29" s="75" t="n">
        <v>43.5</v>
      </c>
      <c r="BD29" s="75" t="n">
        <v>46</v>
      </c>
      <c r="BE29" s="75" t="n">
        <v>39.5</v>
      </c>
      <c r="BF29" s="76" t="n">
        <v>43.25</v>
      </c>
      <c r="BG29" s="61" t="n">
        <f aca="false">A29</f>
        <v>37160</v>
      </c>
      <c r="BI29" s="77"/>
      <c r="BJ29" s="78"/>
      <c r="BK29" s="77"/>
      <c r="BL29" s="78"/>
      <c r="BM29" s="77"/>
      <c r="BN29" s="79"/>
      <c r="BO29" s="77"/>
      <c r="BP29" s="78"/>
      <c r="BQ29" s="24"/>
    </row>
    <row r="30" customFormat="false" ht="12.75" hidden="false" customHeight="false" outlineLevel="0" collapsed="false">
      <c r="A30" s="54" t="n">
        <v>37161</v>
      </c>
      <c r="B30" s="55" t="n">
        <v>20.5</v>
      </c>
      <c r="C30" s="56" t="n">
        <v>16.8</v>
      </c>
      <c r="D30" s="55" t="n">
        <v>21.65</v>
      </c>
      <c r="E30" s="56" t="n">
        <v>17.1</v>
      </c>
      <c r="F30" s="82"/>
      <c r="G30" s="56" t="n">
        <v>27</v>
      </c>
      <c r="H30" s="71" t="n">
        <v>15.25</v>
      </c>
      <c r="I30" s="72" t="n">
        <v>25</v>
      </c>
      <c r="J30" s="72" t="n">
        <v>16.75</v>
      </c>
      <c r="K30" s="72" t="n">
        <v>24.75</v>
      </c>
      <c r="L30" s="72" t="n">
        <v>17.72</v>
      </c>
      <c r="M30" s="73" t="n">
        <f aca="false">+B30-D30</f>
        <v>-1.15</v>
      </c>
      <c r="N30" s="73" t="n">
        <f aca="false">+B30-K30</f>
        <v>-4.25</v>
      </c>
      <c r="O30" s="73" t="n">
        <f aca="false">+G30-I30</f>
        <v>2</v>
      </c>
      <c r="P30" s="73" t="n">
        <f aca="false">+K30-I30</f>
        <v>-0.25</v>
      </c>
      <c r="Q30" s="73" t="n">
        <f aca="false">+B30-G30</f>
        <v>-6.5</v>
      </c>
      <c r="R30" s="61" t="n">
        <f aca="false">A30</f>
        <v>37161</v>
      </c>
      <c r="S30" s="74"/>
      <c r="T30" s="75"/>
      <c r="U30" s="75"/>
      <c r="V30" s="75"/>
      <c r="W30" s="76"/>
      <c r="X30" s="74" t="n">
        <v>22.5</v>
      </c>
      <c r="Y30" s="75" t="n">
        <v>23.25</v>
      </c>
      <c r="Z30" s="75" t="n">
        <v>26.1</v>
      </c>
      <c r="AA30" s="75" t="n">
        <v>25.1</v>
      </c>
      <c r="AB30" s="76" t="n">
        <v>25.5</v>
      </c>
      <c r="AC30" s="74" t="n">
        <v>27.25</v>
      </c>
      <c r="AD30" s="75" t="n">
        <v>27.15</v>
      </c>
      <c r="AE30" s="75" t="n">
        <v>25.35</v>
      </c>
      <c r="AF30" s="75" t="n">
        <v>27.25</v>
      </c>
      <c r="AG30" s="76" t="n">
        <v>27.25</v>
      </c>
      <c r="AH30" s="74" t="n">
        <v>35</v>
      </c>
      <c r="AI30" s="75" t="n">
        <v>34.75</v>
      </c>
      <c r="AJ30" s="75" t="n">
        <v>30.5</v>
      </c>
      <c r="AK30" s="75" t="n">
        <v>32</v>
      </c>
      <c r="AL30" s="76" t="n">
        <v>35.25</v>
      </c>
      <c r="AM30" s="74"/>
      <c r="AN30" s="75"/>
      <c r="AO30" s="75"/>
      <c r="AP30" s="75"/>
      <c r="AQ30" s="76"/>
      <c r="AR30" s="74" t="n">
        <v>44</v>
      </c>
      <c r="AS30" s="75" t="n">
        <v>47</v>
      </c>
      <c r="AT30" s="75" t="n">
        <v>50</v>
      </c>
      <c r="AU30" s="75" t="n">
        <v>46.5</v>
      </c>
      <c r="AV30" s="76" t="n">
        <v>46.25</v>
      </c>
      <c r="AW30" s="74" t="n">
        <v>28</v>
      </c>
      <c r="AX30" s="75" t="n">
        <v>30.5</v>
      </c>
      <c r="AY30" s="75" t="n">
        <v>41.5</v>
      </c>
      <c r="AZ30" s="75" t="n">
        <v>39</v>
      </c>
      <c r="BA30" s="76" t="n">
        <v>36.75</v>
      </c>
      <c r="BB30" s="74" t="n">
        <v>41</v>
      </c>
      <c r="BC30" s="75" t="n">
        <v>44.5</v>
      </c>
      <c r="BD30" s="75" t="n">
        <v>45</v>
      </c>
      <c r="BE30" s="75" t="n">
        <v>39.5</v>
      </c>
      <c r="BF30" s="76" t="n">
        <v>43.25</v>
      </c>
      <c r="BG30" s="61" t="n">
        <f aca="false">A30</f>
        <v>37161</v>
      </c>
      <c r="BI30" s="77"/>
      <c r="BJ30" s="78"/>
      <c r="BK30" s="77"/>
      <c r="BL30" s="78"/>
      <c r="BM30" s="77"/>
      <c r="BN30" s="79"/>
      <c r="BO30" s="77"/>
      <c r="BP30" s="78"/>
      <c r="BQ30" s="24"/>
    </row>
    <row r="31" customFormat="false" ht="12.75" hidden="false" customHeight="false" outlineLevel="0" collapsed="false">
      <c r="A31" s="54" t="n">
        <v>37162</v>
      </c>
      <c r="B31" s="55" t="n">
        <v>20.5</v>
      </c>
      <c r="C31" s="56" t="n">
        <v>16.8</v>
      </c>
      <c r="D31" s="55" t="n">
        <v>21.65</v>
      </c>
      <c r="E31" s="56" t="n">
        <v>17.1</v>
      </c>
      <c r="F31" s="82"/>
      <c r="G31" s="56" t="n">
        <v>27</v>
      </c>
      <c r="H31" s="71" t="n">
        <v>15.25</v>
      </c>
      <c r="I31" s="72" t="n">
        <v>25</v>
      </c>
      <c r="J31" s="72" t="n">
        <v>16.75</v>
      </c>
      <c r="K31" s="72" t="n">
        <v>24.75</v>
      </c>
      <c r="L31" s="72" t="n">
        <v>17.72</v>
      </c>
      <c r="M31" s="73" t="n">
        <f aca="false">+B31-D31</f>
        <v>-1.15</v>
      </c>
      <c r="N31" s="73" t="n">
        <f aca="false">+B31-K31</f>
        <v>-4.25</v>
      </c>
      <c r="O31" s="73" t="n">
        <f aca="false">+G31-I31</f>
        <v>2</v>
      </c>
      <c r="P31" s="73" t="n">
        <f aca="false">+K31-I31</f>
        <v>-0.25</v>
      </c>
      <c r="Q31" s="73" t="n">
        <f aca="false">+B31-G31</f>
        <v>-6.5</v>
      </c>
      <c r="R31" s="61" t="n">
        <f aca="false">A31</f>
        <v>37162</v>
      </c>
      <c r="S31" s="74"/>
      <c r="T31" s="75"/>
      <c r="U31" s="75"/>
      <c r="V31" s="75"/>
      <c r="W31" s="76"/>
      <c r="X31" s="74"/>
      <c r="Y31" s="75"/>
      <c r="Z31" s="83"/>
      <c r="AA31" s="75"/>
      <c r="AB31" s="76"/>
      <c r="AC31" s="74"/>
      <c r="AD31" s="75"/>
      <c r="AE31" s="83"/>
      <c r="AF31" s="75"/>
      <c r="AG31" s="76"/>
      <c r="AH31" s="74"/>
      <c r="AI31" s="75"/>
      <c r="AJ31" s="83"/>
      <c r="AK31" s="75"/>
      <c r="AL31" s="76"/>
      <c r="AM31" s="74"/>
      <c r="AN31" s="75"/>
      <c r="AO31" s="75"/>
      <c r="AP31" s="75"/>
      <c r="AQ31" s="76"/>
      <c r="AR31" s="74"/>
      <c r="AS31" s="75"/>
      <c r="AT31" s="75"/>
      <c r="AU31" s="75"/>
      <c r="AV31" s="76"/>
      <c r="AW31" s="74"/>
      <c r="AX31" s="75"/>
      <c r="AY31" s="75"/>
      <c r="AZ31" s="75"/>
      <c r="BA31" s="76"/>
      <c r="BB31" s="74"/>
      <c r="BC31" s="75"/>
      <c r="BD31" s="75"/>
      <c r="BE31" s="75"/>
      <c r="BF31" s="76"/>
      <c r="BG31" s="61" t="n">
        <f aca="false">A31</f>
        <v>37162</v>
      </c>
      <c r="BJ31" s="78"/>
      <c r="BL31" s="78"/>
      <c r="BN31" s="79"/>
      <c r="BP31" s="79"/>
      <c r="BQ31" s="24"/>
    </row>
    <row r="32" customFormat="false" ht="12.75" hidden="false" customHeight="false" outlineLevel="0" collapsed="false">
      <c r="A32" s="54" t="n">
        <v>37163</v>
      </c>
      <c r="B32" s="55" t="n">
        <v>18.65</v>
      </c>
      <c r="C32" s="56" t="n">
        <v>18.5</v>
      </c>
      <c r="D32" s="55" t="n">
        <v>20.25</v>
      </c>
      <c r="E32" s="56" t="n">
        <v>19.75</v>
      </c>
      <c r="F32" s="82"/>
      <c r="G32" s="56" t="n">
        <v>24.92</v>
      </c>
      <c r="H32" s="71" t="n">
        <v>20.39</v>
      </c>
      <c r="I32" s="72" t="n">
        <v>21.29</v>
      </c>
      <c r="J32" s="72" t="n">
        <v>19.18</v>
      </c>
      <c r="K32" s="72" t="n">
        <v>22.67</v>
      </c>
      <c r="L32" s="72" t="n">
        <v>21.21</v>
      </c>
      <c r="M32" s="73" t="n">
        <f aca="false">+B32-D32</f>
        <v>-1.6</v>
      </c>
      <c r="N32" s="73" t="n">
        <f aca="false">+B32-K32</f>
        <v>-4.02</v>
      </c>
      <c r="O32" s="73" t="n">
        <f aca="false">+G32-I32</f>
        <v>3.63</v>
      </c>
      <c r="P32" s="73" t="n">
        <f aca="false">+K32-I32</f>
        <v>1.38</v>
      </c>
      <c r="Q32" s="73" t="n">
        <f aca="false">+B32-G32</f>
        <v>-6.27</v>
      </c>
      <c r="R32" s="61" t="n">
        <f aca="false">A32</f>
        <v>37163</v>
      </c>
      <c r="S32" s="74"/>
      <c r="T32" s="75"/>
      <c r="U32" s="75"/>
      <c r="V32" s="75"/>
      <c r="W32" s="76"/>
      <c r="X32" s="74"/>
      <c r="Y32" s="75"/>
      <c r="Z32" s="75"/>
      <c r="AA32" s="75"/>
      <c r="AB32" s="76"/>
      <c r="AC32" s="74"/>
      <c r="AD32" s="75"/>
      <c r="AE32" s="75"/>
      <c r="AF32" s="75"/>
      <c r="AG32" s="76"/>
      <c r="AH32" s="74"/>
      <c r="AI32" s="75"/>
      <c r="AJ32" s="75"/>
      <c r="AK32" s="75"/>
      <c r="AL32" s="76"/>
      <c r="AM32" s="74"/>
      <c r="AN32" s="75"/>
      <c r="AO32" s="75"/>
      <c r="AP32" s="75"/>
      <c r="AQ32" s="76"/>
      <c r="AR32" s="74"/>
      <c r="AS32" s="75"/>
      <c r="AT32" s="75"/>
      <c r="AU32" s="75"/>
      <c r="AV32" s="76"/>
      <c r="AW32" s="74"/>
      <c r="AX32" s="75"/>
      <c r="AY32" s="75"/>
      <c r="AZ32" s="75"/>
      <c r="BA32" s="76"/>
      <c r="BB32" s="74"/>
      <c r="BC32" s="75"/>
      <c r="BD32" s="75"/>
      <c r="BE32" s="75"/>
      <c r="BF32" s="76"/>
      <c r="BG32" s="61" t="n">
        <f aca="false">A32</f>
        <v>37163</v>
      </c>
      <c r="BH32" s="65"/>
      <c r="BI32" s="66"/>
      <c r="BJ32" s="67"/>
      <c r="BK32" s="66"/>
      <c r="BL32" s="67"/>
      <c r="BM32" s="66"/>
      <c r="BN32" s="68"/>
      <c r="BO32" s="66"/>
      <c r="BP32" s="67"/>
      <c r="BQ32" s="69"/>
      <c r="BR32" s="65"/>
    </row>
    <row r="33" customFormat="false" ht="12.75" hidden="false" customHeight="false" outlineLevel="0" collapsed="false">
      <c r="A33" s="54" t="n">
        <v>37164</v>
      </c>
      <c r="B33" s="55"/>
      <c r="C33" s="56" t="n">
        <v>18.5</v>
      </c>
      <c r="D33" s="55"/>
      <c r="E33" s="56" t="n">
        <v>19.75</v>
      </c>
      <c r="F33" s="82"/>
      <c r="G33" s="56"/>
      <c r="H33" s="71" t="n">
        <v>20.39</v>
      </c>
      <c r="I33" s="72"/>
      <c r="J33" s="72" t="n">
        <v>19.18</v>
      </c>
      <c r="K33" s="72"/>
      <c r="L33" s="72" t="n">
        <v>21.21</v>
      </c>
      <c r="M33" s="73"/>
      <c r="N33" s="73"/>
      <c r="O33" s="73"/>
      <c r="P33" s="73"/>
      <c r="Q33" s="73"/>
      <c r="R33" s="61" t="n">
        <f aca="false">A33</f>
        <v>37164</v>
      </c>
      <c r="S33" s="74"/>
      <c r="T33" s="75"/>
      <c r="U33" s="75"/>
      <c r="V33" s="75"/>
      <c r="W33" s="76"/>
      <c r="X33" s="74"/>
      <c r="Y33" s="75"/>
      <c r="Z33" s="75"/>
      <c r="AA33" s="75"/>
      <c r="AB33" s="76"/>
      <c r="AC33" s="74"/>
      <c r="AD33" s="75"/>
      <c r="AE33" s="75"/>
      <c r="AF33" s="75"/>
      <c r="AG33" s="76"/>
      <c r="AH33" s="74"/>
      <c r="AI33" s="75"/>
      <c r="AJ33" s="75"/>
      <c r="AK33" s="75"/>
      <c r="AL33" s="76"/>
      <c r="AM33" s="74"/>
      <c r="AN33" s="75"/>
      <c r="AO33" s="75"/>
      <c r="AP33" s="75"/>
      <c r="AQ33" s="76"/>
      <c r="AR33" s="74"/>
      <c r="AS33" s="75"/>
      <c r="AT33" s="75"/>
      <c r="AU33" s="75"/>
      <c r="AV33" s="76"/>
      <c r="AW33" s="74"/>
      <c r="AX33" s="75"/>
      <c r="AY33" s="75"/>
      <c r="AZ33" s="75"/>
      <c r="BA33" s="76"/>
      <c r="BB33" s="74"/>
      <c r="BC33" s="75"/>
      <c r="BD33" s="75"/>
      <c r="BE33" s="75"/>
      <c r="BF33" s="76"/>
      <c r="BG33" s="61" t="n">
        <f aca="false">A33</f>
        <v>37164</v>
      </c>
      <c r="BJ33" s="78"/>
      <c r="BL33" s="78"/>
      <c r="BN33" s="79"/>
      <c r="BP33" s="79"/>
    </row>
    <row r="34" customFormat="false" ht="12.75" hidden="false" customHeight="false" outlineLevel="0" collapsed="false">
      <c r="A34" s="54"/>
      <c r="B34" s="84"/>
      <c r="C34" s="85"/>
      <c r="D34" s="84"/>
      <c r="E34" s="85"/>
      <c r="F34" s="86"/>
      <c r="G34" s="85"/>
      <c r="H34" s="87"/>
      <c r="I34" s="88"/>
      <c r="J34" s="88"/>
      <c r="K34" s="89"/>
      <c r="L34" s="89"/>
      <c r="M34" s="155"/>
      <c r="N34" s="155"/>
      <c r="O34" s="155"/>
      <c r="P34" s="155"/>
      <c r="Q34" s="156"/>
      <c r="R34" s="61" t="n">
        <f aca="false">A34</f>
        <v>0</v>
      </c>
      <c r="S34" s="90"/>
      <c r="T34" s="91"/>
      <c r="U34" s="91"/>
      <c r="V34" s="91"/>
      <c r="W34" s="92"/>
      <c r="X34" s="90"/>
      <c r="Y34" s="91"/>
      <c r="Z34" s="91"/>
      <c r="AA34" s="91"/>
      <c r="AB34" s="92"/>
      <c r="AC34" s="90"/>
      <c r="AD34" s="91"/>
      <c r="AE34" s="91"/>
      <c r="AF34" s="91"/>
      <c r="AG34" s="92"/>
      <c r="AH34" s="90"/>
      <c r="AI34" s="91"/>
      <c r="AJ34" s="91"/>
      <c r="AK34" s="91"/>
      <c r="AL34" s="92"/>
      <c r="AM34" s="90"/>
      <c r="AN34" s="91"/>
      <c r="AO34" s="91"/>
      <c r="AP34" s="91"/>
      <c r="AQ34" s="92"/>
      <c r="AR34" s="90"/>
      <c r="AS34" s="91"/>
      <c r="AT34" s="91"/>
      <c r="AU34" s="91"/>
      <c r="AV34" s="92"/>
      <c r="AW34" s="90"/>
      <c r="AX34" s="91"/>
      <c r="AY34" s="91"/>
      <c r="AZ34" s="91"/>
      <c r="BA34" s="92"/>
      <c r="BB34" s="90"/>
      <c r="BC34" s="91"/>
      <c r="BD34" s="91"/>
      <c r="BE34" s="91"/>
      <c r="BF34" s="92"/>
      <c r="BG34" s="61" t="n">
        <f aca="false">A34</f>
        <v>0</v>
      </c>
      <c r="BJ34" s="78"/>
      <c r="BL34" s="78"/>
      <c r="BN34" s="79"/>
      <c r="BP34" s="79"/>
    </row>
    <row r="35" customFormat="false" ht="12.75" hidden="false" customHeight="false" outlineLevel="0" collapsed="false">
      <c r="A35" s="93"/>
      <c r="B35" s="94" t="s">
        <v>126</v>
      </c>
      <c r="C35" s="94"/>
      <c r="D35" s="94" t="s">
        <v>54</v>
      </c>
      <c r="E35" s="94"/>
      <c r="F35" s="94"/>
      <c r="G35" s="94" t="s">
        <v>57</v>
      </c>
      <c r="H35" s="94"/>
      <c r="I35" s="94" t="s">
        <v>75</v>
      </c>
      <c r="J35" s="94"/>
      <c r="K35" s="94" t="s">
        <v>76</v>
      </c>
      <c r="L35" s="94"/>
      <c r="M35" s="94" t="s">
        <v>113</v>
      </c>
      <c r="N35" s="94" t="s">
        <v>114</v>
      </c>
      <c r="O35" s="94" t="s">
        <v>115</v>
      </c>
      <c r="P35" s="0" t="s">
        <v>116</v>
      </c>
      <c r="Q35" s="0" t="s">
        <v>117</v>
      </c>
      <c r="W35" s="95"/>
      <c r="AV35" s="77"/>
      <c r="AW35" s="96"/>
      <c r="BA35" s="81"/>
      <c r="BB35" s="81"/>
      <c r="BC35" s="95"/>
      <c r="BD35" s="95"/>
      <c r="BE35" s="95"/>
      <c r="BF35" s="95"/>
      <c r="BI35" s="81"/>
      <c r="BJ35" s="81"/>
      <c r="BK35" s="81"/>
    </row>
    <row r="36" customFormat="false" ht="12.75" hidden="false" customHeight="false" outlineLevel="0" collapsed="false">
      <c r="A36" s="93" t="s">
        <v>127</v>
      </c>
      <c r="B36" s="70" t="n">
        <f aca="false">AVERAGE(B4:B34)</f>
        <v>24.155</v>
      </c>
      <c r="C36" s="70" t="n">
        <f aca="false">AVERAGE(C4:C34)</f>
        <v>20.6633333333333</v>
      </c>
      <c r="D36" s="70" t="n">
        <f aca="false">AVERAGE(D4:D34)</f>
        <v>24.825</v>
      </c>
      <c r="E36" s="70" t="n">
        <f aca="false">AVERAGE(E4:E34)</f>
        <v>21.155</v>
      </c>
      <c r="F36" s="70"/>
      <c r="G36" s="70" t="n">
        <f aca="false">AVERAGE(G4:G34)</f>
        <v>29.5766666666667</v>
      </c>
      <c r="H36" s="70" t="n">
        <f aca="false">AVERAGE(H4:H34)</f>
        <v>19.5526666666667</v>
      </c>
      <c r="I36" s="70" t="n">
        <f aca="false">AVERAGE(I4:I34)</f>
        <v>26.9416666666667</v>
      </c>
      <c r="J36" s="70" t="n">
        <f aca="false">AVERAGE(J4:J34)</f>
        <v>19.728</v>
      </c>
      <c r="K36" s="70" t="n">
        <f aca="false">AVERAGE(K4:K34)</f>
        <v>27.0879166666667</v>
      </c>
      <c r="L36" s="70" t="n">
        <f aca="false">AVERAGE(L4:L34)</f>
        <v>21.4253333333333</v>
      </c>
      <c r="M36" s="70" t="n">
        <f aca="false">AVERAGE(M4:M33)</f>
        <v>-0.67</v>
      </c>
      <c r="N36" s="70" t="n">
        <f aca="false">AVERAGE(N4:N33)</f>
        <v>-2.93291666666667</v>
      </c>
      <c r="O36" s="70" t="n">
        <f aca="false">AVERAGE(O4:O33)</f>
        <v>2.635</v>
      </c>
      <c r="P36" s="70" t="n">
        <f aca="false">AVERAGE(P4:P33)</f>
        <v>0.14625</v>
      </c>
      <c r="Q36" s="70" t="n">
        <f aca="false">AVERAGE(Q4:Q33)</f>
        <v>-5.42166666666667</v>
      </c>
      <c r="R36" s="93" t="s">
        <v>127</v>
      </c>
      <c r="S36" s="70" t="n">
        <f aca="false">AVERAGE(S4:S34)</f>
        <v>25.115</v>
      </c>
      <c r="T36" s="70" t="n">
        <f aca="false">AVERAGE(T4:T34)</f>
        <v>25.5277777777778</v>
      </c>
      <c r="U36" s="70" t="n">
        <f aca="false">AVERAGE(U4:U34)</f>
        <v>29.3888888888889</v>
      </c>
      <c r="V36" s="70" t="n">
        <f aca="false">AVERAGE(V4:V34)</f>
        <v>27.7555555555556</v>
      </c>
      <c r="W36" s="70" t="n">
        <f aca="false">AVERAGE(W4:W34)</f>
        <v>27.56</v>
      </c>
      <c r="X36" s="70" t="n">
        <f aca="false">AVERAGE(X4:X34)</f>
        <v>28.2045454545455</v>
      </c>
      <c r="Y36" s="70" t="n">
        <f aca="false">AVERAGE(Y4:Y34)</f>
        <v>28.05</v>
      </c>
      <c r="Z36" s="70" t="n">
        <f aca="false">AVERAGE(Z4:Z34)</f>
        <v>29.4636363636364</v>
      </c>
      <c r="AA36" s="70" t="n">
        <f aca="false">AVERAGE(AA4:AA34)</f>
        <v>28.9636363636364</v>
      </c>
      <c r="AB36" s="70" t="n">
        <f aca="false">AVERAGE(AB4:AB34)</f>
        <v>29.25</v>
      </c>
      <c r="AC36" s="70" t="n">
        <f aca="false">AVERAGE(AC4:AC34)</f>
        <v>34.0454545454546</v>
      </c>
      <c r="AD36" s="70" t="n">
        <f aca="false">AVERAGE(AD4:AD34)</f>
        <v>29.1</v>
      </c>
      <c r="AE36" s="70" t="n">
        <f aca="false">AVERAGE(AE4:AE34)</f>
        <v>28.9181818181818</v>
      </c>
      <c r="AF36" s="70" t="n">
        <f aca="false">AVERAGE(AF4:AF34)</f>
        <v>30.7772727272727</v>
      </c>
      <c r="AG36" s="70" t="n">
        <f aca="false">AVERAGE(AG4:AG34)</f>
        <v>34.0681818181818</v>
      </c>
      <c r="AH36" s="70" t="n">
        <f aca="false">AVERAGE(AH4:AH34)</f>
        <v>40.3863636363636</v>
      </c>
      <c r="AI36" s="70" t="n">
        <f aca="false">AVERAGE(AI4:AI34)</f>
        <v>35.15</v>
      </c>
      <c r="AJ36" s="70" t="n">
        <f aca="false">AVERAGE(AJ4:AJ34)</f>
        <v>32.8318181818182</v>
      </c>
      <c r="AK36" s="70" t="n">
        <f aca="false">AVERAGE(AK4:AK34)</f>
        <v>35.1136363636364</v>
      </c>
      <c r="AL36" s="70" t="n">
        <f aca="false">AVERAGE(AL4:AL34)</f>
        <v>39.2227272727273</v>
      </c>
      <c r="AM36" s="70" t="e">
        <f aca="false">AVERAGE(AM4:AM34)</f>
        <v>#DIV/0!</v>
      </c>
      <c r="AN36" s="70" t="e">
        <f aca="false">AVERAGE(AN4:AN34)</f>
        <v>#DIV/0!</v>
      </c>
      <c r="AO36" s="70" t="e">
        <f aca="false">AVERAGE(AO4:AO34)</f>
        <v>#DIV/0!</v>
      </c>
      <c r="AP36" s="70" t="e">
        <f aca="false">AVERAGE(AP4:AP34)</f>
        <v>#DIV/0!</v>
      </c>
      <c r="AQ36" s="70" t="e">
        <f aca="false">AVERAGE(AQ4:AQ34)</f>
        <v>#DIV/0!</v>
      </c>
      <c r="AR36" s="70" t="n">
        <f aca="false">AVERAGE(AR4:AR34)</f>
        <v>45.5145454545455</v>
      </c>
      <c r="AS36" s="70" t="n">
        <f aca="false">AVERAGE(AS4:AS34)</f>
        <v>47.3333333333333</v>
      </c>
      <c r="AT36" s="70" t="n">
        <f aca="false">AVERAGE(AT4:AT34)</f>
        <v>52.2127272727273</v>
      </c>
      <c r="AU36" s="70" t="n">
        <f aca="false">AVERAGE(AU4:AU34)</f>
        <v>48.2954545454546</v>
      </c>
      <c r="AV36" s="70" t="n">
        <f aca="false">AVERAGE(AV4:AV34)</f>
        <v>48.0227272727273</v>
      </c>
      <c r="AW36" s="70" t="n">
        <f aca="false">AVERAGE(AW4:AW34)</f>
        <v>29.2272727272727</v>
      </c>
      <c r="AX36" s="70" t="n">
        <f aca="false">AVERAGE(AX4:AX34)</f>
        <v>31</v>
      </c>
      <c r="AY36" s="70" t="n">
        <f aca="false">AVERAGE(AY4:AY34)</f>
        <v>43.3636363636364</v>
      </c>
      <c r="AZ36" s="70" t="n">
        <f aca="false">AVERAGE(AZ4:AZ34)</f>
        <v>40.0461818181818</v>
      </c>
      <c r="BA36" s="70" t="n">
        <f aca="false">AVERAGE(BA4:BA34)</f>
        <v>36.5909090909091</v>
      </c>
      <c r="BB36" s="70" t="n">
        <f aca="false">AVERAGE(BB4:BB34)</f>
        <v>41.4545454545455</v>
      </c>
      <c r="BC36" s="70" t="n">
        <f aca="false">AVERAGE(BC4:BC34)</f>
        <v>44</v>
      </c>
      <c r="BD36" s="70" t="n">
        <f aca="false">AVERAGE(BD4:BD34)</f>
        <v>46.9318181818182</v>
      </c>
      <c r="BE36" s="70" t="n">
        <f aca="false">AVERAGE(BE4:BE34)</f>
        <v>41.1363636363636</v>
      </c>
      <c r="BF36" s="70" t="n">
        <f aca="false">AVERAGE(BF4:BF34)</f>
        <v>44.5909090909091</v>
      </c>
      <c r="BM36" s="15"/>
    </row>
    <row r="37" customFormat="false" ht="12.75" hidden="false" customHeight="false" outlineLevel="0" collapsed="false">
      <c r="A37" s="93" t="s">
        <v>128</v>
      </c>
      <c r="B37" s="70" t="n">
        <f aca="false">MIN(B4:B33)</f>
        <v>18.65</v>
      </c>
      <c r="C37" s="70" t="n">
        <f aca="false">MIN(C4:C33)</f>
        <v>16.55</v>
      </c>
      <c r="D37" s="70" t="n">
        <f aca="false">MIN(D4:D33)</f>
        <v>19.85</v>
      </c>
      <c r="E37" s="70" t="n">
        <f aca="false">MIN(E4:E33)</f>
        <v>16.85</v>
      </c>
      <c r="F37" s="70"/>
      <c r="G37" s="70" t="n">
        <f aca="false">MIN(G4:G33)</f>
        <v>23.5</v>
      </c>
      <c r="H37" s="70" t="n">
        <f aca="false">MIN(H4:H33)</f>
        <v>14.2</v>
      </c>
      <c r="I37" s="70" t="n">
        <f aca="false">MIN(I4:I33)</f>
        <v>21.29</v>
      </c>
      <c r="J37" s="70" t="n">
        <f aca="false">MIN(J4:J33)</f>
        <v>16</v>
      </c>
      <c r="K37" s="70" t="n">
        <f aca="false">MIN(K4:K33)</f>
        <v>22.6</v>
      </c>
      <c r="L37" s="70" t="n">
        <f aca="false">MIN(L4:L33)</f>
        <v>17.72</v>
      </c>
      <c r="M37" s="70" t="n">
        <f aca="false">MIN(M4:M33)</f>
        <v>-1.6</v>
      </c>
      <c r="N37" s="70" t="n">
        <f aca="false">MIN(N4:N33)</f>
        <v>-4.85</v>
      </c>
      <c r="O37" s="70" t="n">
        <f aca="false">MIN(O4:O33)</f>
        <v>0.5</v>
      </c>
      <c r="P37" s="70" t="n">
        <f aca="false">MIN(P4:P33)</f>
        <v>-1</v>
      </c>
      <c r="Q37" s="70" t="n">
        <f aca="false">MIN(Q4:Q33)</f>
        <v>-7.85</v>
      </c>
      <c r="R37" s="93" t="s">
        <v>128</v>
      </c>
      <c r="S37" s="70" t="n">
        <f aca="false">MIN(S4:S34)</f>
        <v>19.25</v>
      </c>
      <c r="T37" s="70" t="n">
        <f aca="false">MIN(T4:T34)</f>
        <v>19.25</v>
      </c>
      <c r="U37" s="70" t="n">
        <f aca="false">MIN(U4:U34)</f>
        <v>24</v>
      </c>
      <c r="V37" s="70" t="n">
        <f aca="false">MIN(V4:V34)</f>
        <v>23</v>
      </c>
      <c r="W37" s="70" t="n">
        <f aca="false">MIN(W4:W34)</f>
        <v>23</v>
      </c>
      <c r="X37" s="70" t="n">
        <f aca="false">MIN(X4:X34)</f>
        <v>22.5</v>
      </c>
      <c r="Y37" s="70" t="n">
        <f aca="false">MIN(Y4:Y34)</f>
        <v>23.25</v>
      </c>
      <c r="Z37" s="70" t="n">
        <f aca="false">MIN(Z4:Z34)</f>
        <v>26</v>
      </c>
      <c r="AA37" s="70" t="n">
        <f aca="false">MIN(AA4:AA34)</f>
        <v>23</v>
      </c>
      <c r="AB37" s="70" t="n">
        <f aca="false">MIN(AB4:AB34)</f>
        <v>23</v>
      </c>
      <c r="AC37" s="70" t="n">
        <f aca="false">MIN(AC4:AC34)</f>
        <v>27.25</v>
      </c>
      <c r="AD37" s="70" t="n">
        <f aca="false">MIN(AD4:AD34)</f>
        <v>27.15</v>
      </c>
      <c r="AE37" s="70" t="n">
        <f aca="false">MIN(AE4:AE34)</f>
        <v>25.35</v>
      </c>
      <c r="AF37" s="70" t="n">
        <f aca="false">MIN(AF4:AF34)</f>
        <v>27.25</v>
      </c>
      <c r="AG37" s="70" t="n">
        <f aca="false">MIN(AG4:AG34)</f>
        <v>27.25</v>
      </c>
      <c r="AH37" s="70" t="n">
        <f aca="false">MIN(AH4:AH34)</f>
        <v>35</v>
      </c>
      <c r="AI37" s="70" t="n">
        <f aca="false">MIN(AI4:AI34)</f>
        <v>26</v>
      </c>
      <c r="AJ37" s="70" t="n">
        <f aca="false">MIN(AJ4:AJ34)</f>
        <v>30.5</v>
      </c>
      <c r="AK37" s="70" t="n">
        <f aca="false">MIN(AK4:AK34)</f>
        <v>32</v>
      </c>
      <c r="AL37" s="70" t="n">
        <f aca="false">MIN(AL4:AL34)</f>
        <v>35.25</v>
      </c>
      <c r="AM37" s="70" t="n">
        <f aca="false">MIN(AM4:AM34)</f>
        <v>0</v>
      </c>
      <c r="AN37" s="70" t="n">
        <f aca="false">MIN(AN4:AN34)</f>
        <v>0</v>
      </c>
      <c r="AO37" s="70" t="n">
        <f aca="false">MIN(AO4:AO34)</f>
        <v>0</v>
      </c>
      <c r="AP37" s="70" t="n">
        <f aca="false">MIN(AP4:AP34)</f>
        <v>0</v>
      </c>
      <c r="AQ37" s="70" t="n">
        <f aca="false">MIN(AQ4:AQ34)</f>
        <v>0</v>
      </c>
      <c r="AR37" s="70" t="n">
        <f aca="false">MIN(AR4:AR34)</f>
        <v>44</v>
      </c>
      <c r="AS37" s="70" t="n">
        <f aca="false">MIN(AS4:AS34)</f>
        <v>47</v>
      </c>
      <c r="AT37" s="70" t="n">
        <f aca="false">MIN(AT4:AT34)</f>
        <v>50</v>
      </c>
      <c r="AU37" s="70" t="n">
        <f aca="false">MIN(AU4:AU34)</f>
        <v>46</v>
      </c>
      <c r="AV37" s="70" t="n">
        <f aca="false">MIN(AV4:AV34)</f>
        <v>46</v>
      </c>
      <c r="AW37" s="70" t="n">
        <f aca="false">MIN(AW4:AW34)</f>
        <v>28</v>
      </c>
      <c r="AX37" s="70" t="n">
        <f aca="false">MIN(AX4:AX34)</f>
        <v>30.5</v>
      </c>
      <c r="AY37" s="70" t="n">
        <f aca="false">MIN(AY4:AY34)</f>
        <v>41.5</v>
      </c>
      <c r="AZ37" s="70" t="n">
        <f aca="false">MIN(AZ4:AZ34)</f>
        <v>38.5</v>
      </c>
      <c r="BA37" s="70" t="n">
        <f aca="false">MIN(BA4:BA34)</f>
        <v>35</v>
      </c>
      <c r="BB37" s="70" t="n">
        <f aca="false">MIN(BB4:BB34)</f>
        <v>40</v>
      </c>
      <c r="BC37" s="70" t="n">
        <f aca="false">MIN(BC4:BC34)</f>
        <v>43.5</v>
      </c>
      <c r="BD37" s="70" t="n">
        <f aca="false">MIN(BD4:BD34)</f>
        <v>45</v>
      </c>
      <c r="BE37" s="70" t="n">
        <f aca="false">MIN(BE4:BE34)</f>
        <v>38.75</v>
      </c>
      <c r="BF37" s="70" t="n">
        <f aca="false">MIN(BF4:BF34)</f>
        <v>43</v>
      </c>
      <c r="BY37" s="0" t="s">
        <v>129</v>
      </c>
      <c r="BZ37" s="0" t="s">
        <v>130</v>
      </c>
    </row>
    <row r="38" customFormat="false" ht="12.75" hidden="false" customHeight="false" outlineLevel="0" collapsed="false">
      <c r="A38" s="93" t="s">
        <v>131</v>
      </c>
      <c r="B38" s="70" t="n">
        <f aca="false">MAX(B4:B33)</f>
        <v>28.4</v>
      </c>
      <c r="C38" s="70" t="n">
        <f aca="false">MAX(C4:C33)</f>
        <v>25.25</v>
      </c>
      <c r="D38" s="70" t="n">
        <f aca="false">MAX(D4:D33)</f>
        <v>29</v>
      </c>
      <c r="E38" s="70" t="n">
        <f aca="false">MAX(E4:E33)</f>
        <v>26</v>
      </c>
      <c r="F38" s="70"/>
      <c r="G38" s="70" t="n">
        <f aca="false">MAX(G4:G33)</f>
        <v>35</v>
      </c>
      <c r="H38" s="70" t="n">
        <f aca="false">MAX(H4:H33)</f>
        <v>25</v>
      </c>
      <c r="I38" s="70" t="n">
        <f aca="false">MAX(I4:I33)</f>
        <v>31</v>
      </c>
      <c r="J38" s="70" t="n">
        <f aca="false">MAX(J4:J33)</f>
        <v>24</v>
      </c>
      <c r="K38" s="70" t="n">
        <f aca="false">MAX(K4:K33)</f>
        <v>31</v>
      </c>
      <c r="L38" s="70" t="n">
        <f aca="false">MAX(L4:L33)</f>
        <v>24.69</v>
      </c>
      <c r="M38" s="70" t="n">
        <f aca="false">MAX(M4:M33)</f>
        <v>0.199999999999999</v>
      </c>
      <c r="N38" s="70" t="n">
        <f aca="false">MAX(N4:N33)</f>
        <v>-0.699999999999999</v>
      </c>
      <c r="O38" s="70" t="n">
        <f aca="false">MAX(O4:O33)</f>
        <v>4.53</v>
      </c>
      <c r="P38" s="70" t="n">
        <f aca="false">MAX(P4:P33)</f>
        <v>1.38</v>
      </c>
      <c r="Q38" s="70" t="n">
        <f aca="false">MAX(Q4:Q33)</f>
        <v>-3.6</v>
      </c>
      <c r="R38" s="93" t="s">
        <v>131</v>
      </c>
      <c r="S38" s="70" t="n">
        <f aca="false">MAX(S4:S34)</f>
        <v>29.25</v>
      </c>
      <c r="T38" s="70" t="n">
        <f aca="false">MAX(T4:T34)</f>
        <v>29.25</v>
      </c>
      <c r="U38" s="70" t="n">
        <f aca="false">MAX(U4:U34)</f>
        <v>32.5</v>
      </c>
      <c r="V38" s="70" t="n">
        <f aca="false">MAX(V4:V34)</f>
        <v>30</v>
      </c>
      <c r="W38" s="70" t="n">
        <f aca="false">MAX(W4:W34)</f>
        <v>30.55</v>
      </c>
      <c r="X38" s="70" t="n">
        <f aca="false">MAX(X4:X34)</f>
        <v>32.5</v>
      </c>
      <c r="Y38" s="70" t="n">
        <f aca="false">MAX(Y4:Y34)</f>
        <v>32.5</v>
      </c>
      <c r="Z38" s="70" t="n">
        <f aca="false">MAX(Z4:Z34)</f>
        <v>34.25</v>
      </c>
      <c r="AA38" s="70" t="n">
        <f aca="false">MAX(AA4:AA34)</f>
        <v>34.5</v>
      </c>
      <c r="AB38" s="70" t="n">
        <f aca="false">MAX(AB4:AB34)</f>
        <v>34.75</v>
      </c>
      <c r="AC38" s="70" t="n">
        <f aca="false">MAX(AC4:AC34)</f>
        <v>40</v>
      </c>
      <c r="AD38" s="70" t="n">
        <f aca="false">MAX(AD4:AD34)</f>
        <v>30.25</v>
      </c>
      <c r="AE38" s="70" t="n">
        <f aca="false">MAX(AE4:AE34)</f>
        <v>33.75</v>
      </c>
      <c r="AF38" s="70" t="n">
        <f aca="false">MAX(AF4:AF34)</f>
        <v>35</v>
      </c>
      <c r="AG38" s="70" t="n">
        <f aca="false">MAX(AG4:AG34)</f>
        <v>39.25</v>
      </c>
      <c r="AH38" s="70" t="n">
        <f aca="false">MAX(AH4:AH34)</f>
        <v>45</v>
      </c>
      <c r="AI38" s="70" t="n">
        <f aca="false">MAX(AI4:AI34)</f>
        <v>40.5</v>
      </c>
      <c r="AJ38" s="70" t="n">
        <f aca="false">MAX(AJ4:AJ34)</f>
        <v>36.5</v>
      </c>
      <c r="AK38" s="70" t="n">
        <f aca="false">MAX(AK4:AK34)</f>
        <v>40</v>
      </c>
      <c r="AL38" s="70" t="n">
        <f aca="false">MAX(AL4:AL34)</f>
        <v>44</v>
      </c>
      <c r="AM38" s="70" t="n">
        <f aca="false">MAX(AM4:AM34)</f>
        <v>0</v>
      </c>
      <c r="AN38" s="70" t="n">
        <f aca="false">MAX(AN4:AN34)</f>
        <v>0</v>
      </c>
      <c r="AO38" s="70" t="n">
        <f aca="false">MAX(AO4:AO34)</f>
        <v>0</v>
      </c>
      <c r="AP38" s="70" t="n">
        <f aca="false">MAX(AP4:AP34)</f>
        <v>0</v>
      </c>
      <c r="AQ38" s="70" t="n">
        <f aca="false">MAX(AQ4:AQ34)</f>
        <v>0</v>
      </c>
      <c r="AR38" s="70" t="n">
        <f aca="false">MAX(AR4:AR34)</f>
        <v>48</v>
      </c>
      <c r="AS38" s="70" t="n">
        <f aca="false">MAX(AS4:AS34)</f>
        <v>48</v>
      </c>
      <c r="AT38" s="70" t="n">
        <f aca="false">MAX(AT4:AT34)</f>
        <v>56</v>
      </c>
      <c r="AU38" s="70" t="n">
        <f aca="false">MAX(AU4:AU34)</f>
        <v>52</v>
      </c>
      <c r="AV38" s="70" t="n">
        <f aca="false">MAX(AV4:AV34)</f>
        <v>52</v>
      </c>
      <c r="AW38" s="70" t="n">
        <f aca="false">MAX(AW4:AW34)</f>
        <v>31</v>
      </c>
      <c r="AX38" s="70" t="n">
        <f aca="false">MAX(AX4:AX34)</f>
        <v>31.5</v>
      </c>
      <c r="AY38" s="70" t="n">
        <f aca="false">MAX(AY4:AY34)</f>
        <v>46</v>
      </c>
      <c r="AZ38" s="70" t="n">
        <f aca="false">MAX(AZ4:AZ34)</f>
        <v>44</v>
      </c>
      <c r="BA38" s="70" t="n">
        <f aca="false">MAX(BA4:BA34)</f>
        <v>39.5</v>
      </c>
      <c r="BB38" s="70" t="n">
        <f aca="false">MAX(BB4:BB34)</f>
        <v>44</v>
      </c>
      <c r="BC38" s="70" t="n">
        <f aca="false">MAX(BC4:BC34)</f>
        <v>44.5</v>
      </c>
      <c r="BD38" s="70" t="n">
        <f aca="false">MAX(BD4:BD34)</f>
        <v>50</v>
      </c>
      <c r="BE38" s="70" t="n">
        <f aca="false">MAX(BE4:BE34)</f>
        <v>45</v>
      </c>
      <c r="BF38" s="70" t="n">
        <f aca="false">MAX(BF4:BF34)</f>
        <v>48</v>
      </c>
      <c r="BM38" s="15"/>
      <c r="BT38" s="39" t="s">
        <v>132</v>
      </c>
      <c r="BV38" s="39" t="s">
        <v>133</v>
      </c>
    </row>
    <row r="39" customFormat="false" ht="12" hidden="false" customHeight="true" outlineLevel="0" collapsed="false">
      <c r="AA39" s="96"/>
      <c r="AD39" s="35"/>
      <c r="AE39" s="96"/>
      <c r="AF39" s="95"/>
      <c r="AG39" s="95"/>
      <c r="AY39" s="97"/>
      <c r="BG39" s="98"/>
      <c r="BH39" s="2"/>
      <c r="BI39" s="99" t="s">
        <v>73</v>
      </c>
      <c r="BJ39" s="99" t="s">
        <v>74</v>
      </c>
      <c r="BK39" s="99" t="s">
        <v>134</v>
      </c>
      <c r="BL39" s="100"/>
      <c r="BN39" s="0" t="s">
        <v>135</v>
      </c>
      <c r="BO39" s="0" t="n">
        <v>77</v>
      </c>
      <c r="BY39" s="0" t="n">
        <v>85</v>
      </c>
      <c r="BZ39" s="0" t="n">
        <v>78</v>
      </c>
    </row>
    <row r="40" customFormat="false" ht="12.75" hidden="false" customHeight="false" outlineLevel="0" collapsed="false">
      <c r="B40" s="39" t="s">
        <v>136</v>
      </c>
      <c r="D40" s="20"/>
      <c r="J40" s="101"/>
      <c r="L40" s="39" t="s">
        <v>9</v>
      </c>
      <c r="N40" s="20"/>
      <c r="T40" s="20"/>
      <c r="V40" s="39" t="s">
        <v>10</v>
      </c>
      <c r="X40" s="20"/>
      <c r="AD40" s="20"/>
      <c r="BG40" s="98"/>
      <c r="BH40" s="102" t="s">
        <v>137</v>
      </c>
      <c r="BI40" s="25" t="n">
        <f aca="false">0.59/16*100</f>
        <v>3.6875</v>
      </c>
      <c r="BJ40" s="25" t="n">
        <f aca="false">0.59/8*100</f>
        <v>7.375</v>
      </c>
      <c r="BK40" s="25" t="n">
        <f aca="false">0.59/24*100</f>
        <v>2.45833333333333</v>
      </c>
      <c r="BL40" s="100"/>
      <c r="BN40" s="0" t="s">
        <v>138</v>
      </c>
      <c r="BO40" s="0" t="n">
        <v>86</v>
      </c>
      <c r="BQ40" s="5" t="n">
        <f aca="false">77+86+83+89+90+82+69+93+80+109</f>
        <v>858</v>
      </c>
      <c r="BR40" s="6" t="n">
        <v>50.45</v>
      </c>
      <c r="BS40" s="7"/>
      <c r="BT40" s="103" t="n">
        <v>879</v>
      </c>
      <c r="BU40" s="104"/>
      <c r="BV40" s="105" t="n">
        <f aca="false">GROWTH(BR40:BR41,BQ40:BQ41,BT40)</f>
        <v>56.5601700020421</v>
      </c>
      <c r="BY40" s="0" t="n">
        <v>87</v>
      </c>
      <c r="BZ40" s="0" t="n">
        <v>89</v>
      </c>
    </row>
    <row r="41" customFormat="false" ht="12.75" hidden="false" customHeight="false" outlineLevel="0" collapsed="false">
      <c r="B41" s="46" t="s">
        <v>53</v>
      </c>
      <c r="C41" s="106"/>
      <c r="D41" s="43" t="s">
        <v>54</v>
      </c>
      <c r="E41" s="47"/>
      <c r="F41" s="46" t="s">
        <v>57</v>
      </c>
      <c r="G41" s="47"/>
      <c r="H41" s="46" t="s">
        <v>139</v>
      </c>
      <c r="I41" s="106"/>
      <c r="J41" s="43" t="s">
        <v>140</v>
      </c>
      <c r="K41" s="47"/>
      <c r="L41" s="46" t="s">
        <v>53</v>
      </c>
      <c r="M41" s="106"/>
      <c r="N41" s="43" t="s">
        <v>54</v>
      </c>
      <c r="O41" s="47"/>
      <c r="P41" s="46" t="s">
        <v>57</v>
      </c>
      <c r="Q41" s="47"/>
      <c r="R41" s="46" t="s">
        <v>139</v>
      </c>
      <c r="S41" s="106"/>
      <c r="T41" s="43" t="s">
        <v>140</v>
      </c>
      <c r="U41" s="47"/>
      <c r="V41" s="46" t="s">
        <v>53</v>
      </c>
      <c r="W41" s="106"/>
      <c r="X41" s="43" t="s">
        <v>54</v>
      </c>
      <c r="Y41" s="47"/>
      <c r="Z41" s="46" t="s">
        <v>57</v>
      </c>
      <c r="AA41" s="47"/>
      <c r="AB41" s="46" t="s">
        <v>139</v>
      </c>
      <c r="AC41" s="106"/>
      <c r="AD41" s="43" t="s">
        <v>140</v>
      </c>
      <c r="AE41" s="47"/>
      <c r="AY41" s="15"/>
      <c r="BG41" s="98"/>
      <c r="BH41" s="2" t="s">
        <v>141</v>
      </c>
      <c r="BI41" s="107" t="n">
        <v>0.03</v>
      </c>
      <c r="BJ41" s="107" t="n">
        <v>0.03</v>
      </c>
      <c r="BK41" s="107" t="n">
        <v>0.03</v>
      </c>
      <c r="BL41" s="100"/>
      <c r="BN41" s="0" t="s">
        <v>142</v>
      </c>
      <c r="BO41" s="0" t="n">
        <v>87</v>
      </c>
      <c r="BQ41" s="3" t="n">
        <f aca="false">83+92+89+106+103+94+87+107+92+114</f>
        <v>967</v>
      </c>
      <c r="BR41" s="2" t="n">
        <v>91.32</v>
      </c>
      <c r="BS41" s="8"/>
      <c r="BT41" s="108"/>
      <c r="BU41" s="102"/>
      <c r="BV41" s="109"/>
      <c r="BY41" s="0" t="n">
        <v>92</v>
      </c>
      <c r="BZ41" s="0" t="n">
        <v>86</v>
      </c>
    </row>
    <row r="42" customFormat="false" ht="12.75" hidden="false" customHeight="false" outlineLevel="0" collapsed="false">
      <c r="B42" s="49" t="s">
        <v>143</v>
      </c>
      <c r="C42" s="50" t="s">
        <v>14</v>
      </c>
      <c r="D42" s="51" t="s">
        <v>143</v>
      </c>
      <c r="E42" s="51" t="s">
        <v>14</v>
      </c>
      <c r="F42" s="49" t="s">
        <v>143</v>
      </c>
      <c r="G42" s="51" t="s">
        <v>14</v>
      </c>
      <c r="H42" s="49" t="s">
        <v>143</v>
      </c>
      <c r="I42" s="50" t="s">
        <v>14</v>
      </c>
      <c r="J42" s="51" t="s">
        <v>143</v>
      </c>
      <c r="K42" s="51" t="s">
        <v>14</v>
      </c>
      <c r="L42" s="49" t="s">
        <v>143</v>
      </c>
      <c r="M42" s="50" t="s">
        <v>14</v>
      </c>
      <c r="N42" s="51" t="s">
        <v>143</v>
      </c>
      <c r="O42" s="51" t="s">
        <v>14</v>
      </c>
      <c r="P42" s="49" t="s">
        <v>143</v>
      </c>
      <c r="Q42" s="51" t="s">
        <v>14</v>
      </c>
      <c r="R42" s="49" t="s">
        <v>143</v>
      </c>
      <c r="S42" s="50" t="s">
        <v>14</v>
      </c>
      <c r="T42" s="51" t="s">
        <v>143</v>
      </c>
      <c r="U42" s="51" t="s">
        <v>14</v>
      </c>
      <c r="V42" s="49" t="s">
        <v>143</v>
      </c>
      <c r="W42" s="50" t="s">
        <v>14</v>
      </c>
      <c r="X42" s="51" t="s">
        <v>143</v>
      </c>
      <c r="Y42" s="51" t="s">
        <v>14</v>
      </c>
      <c r="Z42" s="49" t="s">
        <v>143</v>
      </c>
      <c r="AA42" s="51" t="s">
        <v>14</v>
      </c>
      <c r="AB42" s="49" t="s">
        <v>143</v>
      </c>
      <c r="AC42" s="50" t="s">
        <v>14</v>
      </c>
      <c r="AD42" s="51" t="s">
        <v>143</v>
      </c>
      <c r="AE42" s="51" t="s">
        <v>14</v>
      </c>
      <c r="BG42" s="98"/>
      <c r="BH42" s="2" t="s">
        <v>144</v>
      </c>
      <c r="BI42" s="25" t="n">
        <f aca="false">0.46/16*100</f>
        <v>2.875</v>
      </c>
      <c r="BJ42" s="25" t="n">
        <f aca="false">0.46/8*100</f>
        <v>5.75</v>
      </c>
      <c r="BK42" s="25" t="n">
        <f aca="false">0.46/24*100</f>
        <v>1.91666666666667</v>
      </c>
      <c r="BL42" s="100"/>
      <c r="BN42" s="0" t="s">
        <v>145</v>
      </c>
      <c r="BO42" s="0" t="n">
        <v>72</v>
      </c>
      <c r="BQ42" s="3"/>
      <c r="BR42" s="2"/>
      <c r="BS42" s="8"/>
      <c r="BT42" s="108"/>
      <c r="BU42" s="102"/>
      <c r="BV42" s="109"/>
      <c r="BY42" s="0" t="n">
        <v>72</v>
      </c>
      <c r="BZ42" s="0" t="n">
        <v>77</v>
      </c>
    </row>
    <row r="43" customFormat="false" ht="12.75" hidden="false" customHeight="false" outlineLevel="0" collapsed="false">
      <c r="A43" s="0" t="s">
        <v>110</v>
      </c>
      <c r="B43" s="110" t="n">
        <v>66</v>
      </c>
      <c r="C43" s="111" t="n">
        <v>67.75</v>
      </c>
      <c r="D43" s="112"/>
      <c r="E43" s="113"/>
      <c r="F43" s="112" t="n">
        <v>69.75</v>
      </c>
      <c r="G43" s="114"/>
      <c r="H43" s="112" t="n">
        <v>62.5</v>
      </c>
      <c r="I43" s="113" t="n">
        <v>63.5</v>
      </c>
      <c r="J43" s="112"/>
      <c r="K43" s="113"/>
      <c r="L43" s="110"/>
      <c r="M43" s="111"/>
      <c r="N43" s="112"/>
      <c r="O43" s="113"/>
      <c r="P43" s="112"/>
      <c r="Q43" s="114"/>
      <c r="R43" s="112"/>
      <c r="S43" s="113"/>
      <c r="T43" s="112"/>
      <c r="U43" s="113"/>
      <c r="V43" s="110"/>
      <c r="W43" s="111"/>
      <c r="X43" s="112"/>
      <c r="Y43" s="113"/>
      <c r="Z43" s="112"/>
      <c r="AA43" s="114"/>
      <c r="AB43" s="112" t="n">
        <v>76</v>
      </c>
      <c r="AC43" s="113" t="n">
        <v>79.5</v>
      </c>
      <c r="AD43" s="112"/>
      <c r="AE43" s="113"/>
      <c r="BC43" s="15"/>
      <c r="BG43" s="98"/>
      <c r="BH43" s="2" t="s">
        <v>146</v>
      </c>
      <c r="BI43" s="107" t="n">
        <v>0.019</v>
      </c>
      <c r="BJ43" s="107" t="n">
        <v>0.019</v>
      </c>
      <c r="BK43" s="107" t="n">
        <v>0.019</v>
      </c>
      <c r="BL43" s="100"/>
      <c r="BN43" s="0" t="s">
        <v>147</v>
      </c>
      <c r="BO43" s="0" t="n">
        <v>93</v>
      </c>
      <c r="BQ43" s="3" t="n">
        <v>340</v>
      </c>
      <c r="BR43" s="2" t="n">
        <v>50</v>
      </c>
      <c r="BS43" s="8"/>
      <c r="BT43" s="108"/>
      <c r="BU43" s="102"/>
      <c r="BV43" s="109" t="e">
        <f aca="false">GROWTH(BR43:BR44,BQ43:BQ44,BT43)</f>
        <v>#VALUE!</v>
      </c>
      <c r="BY43" s="0" t="n">
        <v>88</v>
      </c>
      <c r="BZ43" s="0" t="n">
        <v>90</v>
      </c>
    </row>
    <row r="44" customFormat="false" ht="12.75" hidden="false" customHeight="false" outlineLevel="0" collapsed="false">
      <c r="B44" s="110"/>
      <c r="C44" s="115"/>
      <c r="D44" s="111"/>
      <c r="E44" s="111"/>
      <c r="F44" s="110"/>
      <c r="G44" s="111"/>
      <c r="H44" s="110"/>
      <c r="I44" s="115"/>
      <c r="J44" s="116"/>
      <c r="K44" s="115"/>
      <c r="L44" s="110"/>
      <c r="M44" s="111"/>
      <c r="N44" s="110"/>
      <c r="O44" s="115"/>
      <c r="P44" s="110"/>
      <c r="Q44" s="111"/>
      <c r="R44" s="110"/>
      <c r="S44" s="115"/>
      <c r="T44" s="116"/>
      <c r="U44" s="115"/>
      <c r="V44" s="110"/>
      <c r="W44" s="111"/>
      <c r="X44" s="110"/>
      <c r="Y44" s="115"/>
      <c r="Z44" s="110"/>
      <c r="AA44" s="111"/>
      <c r="AB44" s="110"/>
      <c r="AC44" s="115"/>
      <c r="AD44" s="116"/>
      <c r="AE44" s="115"/>
      <c r="BC44" s="15"/>
      <c r="BG44" s="98"/>
      <c r="BH44" s="2" t="s">
        <v>148</v>
      </c>
      <c r="BI44" s="2" t="n">
        <v>22.8</v>
      </c>
      <c r="BJ44" s="2" t="n">
        <v>22.8</v>
      </c>
      <c r="BK44" s="2" t="n">
        <v>22.8</v>
      </c>
      <c r="BL44" s="100"/>
      <c r="BN44" s="0" t="s">
        <v>149</v>
      </c>
      <c r="BO44" s="0" t="n">
        <v>102</v>
      </c>
      <c r="BQ44" s="3" t="n">
        <v>385</v>
      </c>
      <c r="BR44" s="2" t="n">
        <v>316</v>
      </c>
      <c r="BS44" s="8"/>
      <c r="BT44" s="108"/>
      <c r="BU44" s="102"/>
      <c r="BV44" s="109"/>
      <c r="BY44" s="0" t="n">
        <v>100</v>
      </c>
      <c r="BZ44" s="0" t="n">
        <v>109</v>
      </c>
    </row>
    <row r="45" customFormat="false" ht="12.75" hidden="false" customHeight="false" outlineLevel="0" collapsed="false">
      <c r="B45" s="117"/>
      <c r="C45" s="118"/>
      <c r="D45" s="117"/>
      <c r="E45" s="118"/>
      <c r="F45" s="117"/>
      <c r="G45" s="119"/>
      <c r="H45" s="117"/>
      <c r="I45" s="119"/>
      <c r="J45" s="117"/>
      <c r="K45" s="119"/>
      <c r="L45" s="117"/>
      <c r="M45" s="118"/>
      <c r="N45" s="117"/>
      <c r="O45" s="118"/>
      <c r="P45" s="117"/>
      <c r="Q45" s="119"/>
      <c r="R45" s="117"/>
      <c r="S45" s="119"/>
      <c r="T45" s="117"/>
      <c r="U45" s="119"/>
      <c r="V45" s="117"/>
      <c r="W45" s="118"/>
      <c r="X45" s="117"/>
      <c r="Y45" s="118"/>
      <c r="Z45" s="117"/>
      <c r="AA45" s="119"/>
      <c r="AB45" s="117"/>
      <c r="AC45" s="119"/>
      <c r="AD45" s="117"/>
      <c r="AE45" s="119"/>
      <c r="BG45" s="98"/>
      <c r="BH45" s="2" t="s">
        <v>150</v>
      </c>
      <c r="BI45" s="2" t="n">
        <v>2.15</v>
      </c>
      <c r="BJ45" s="2" t="n">
        <v>2.15</v>
      </c>
      <c r="BK45" s="2" t="n">
        <v>2.15</v>
      </c>
      <c r="BL45" s="100"/>
      <c r="BN45" s="0" t="s">
        <v>151</v>
      </c>
      <c r="BO45" s="0" t="n">
        <v>86</v>
      </c>
      <c r="BQ45" s="3"/>
      <c r="BR45" s="2"/>
      <c r="BS45" s="8"/>
      <c r="BT45" s="108"/>
      <c r="BU45" s="102"/>
      <c r="BV45" s="109"/>
      <c r="BY45" s="0" t="n">
        <v>73</v>
      </c>
      <c r="BZ45" s="0" t="n">
        <v>90</v>
      </c>
    </row>
    <row r="46" customFormat="false" ht="12.75" hidden="false" customHeight="false" outlineLevel="0" collapsed="false">
      <c r="A46" s="0" t="s">
        <v>111</v>
      </c>
      <c r="B46" s="110"/>
      <c r="C46" s="111"/>
      <c r="D46" s="110"/>
      <c r="E46" s="115"/>
      <c r="F46" s="111"/>
      <c r="G46" s="111"/>
      <c r="H46" s="110"/>
      <c r="I46" s="115"/>
      <c r="J46" s="110"/>
      <c r="K46" s="115"/>
      <c r="L46" s="110"/>
      <c r="M46" s="111"/>
      <c r="N46" s="110"/>
      <c r="O46" s="115"/>
      <c r="P46" s="111"/>
      <c r="Q46" s="111"/>
      <c r="R46" s="110"/>
      <c r="S46" s="115"/>
      <c r="T46" s="110"/>
      <c r="U46" s="115"/>
      <c r="V46" s="110"/>
      <c r="W46" s="111"/>
      <c r="X46" s="110"/>
      <c r="Y46" s="115"/>
      <c r="Z46" s="111"/>
      <c r="AA46" s="111"/>
      <c r="AB46" s="110"/>
      <c r="AC46" s="115"/>
      <c r="AD46" s="110"/>
      <c r="AE46" s="115"/>
      <c r="BG46" s="98"/>
      <c r="BH46" s="2" t="s">
        <v>152</v>
      </c>
      <c r="BI46" s="2" t="n">
        <v>1.83</v>
      </c>
      <c r="BJ46" s="2" t="n">
        <v>1.83</v>
      </c>
      <c r="BK46" s="2" t="n">
        <v>1.83</v>
      </c>
      <c r="BL46" s="100"/>
      <c r="BN46" s="0" t="s">
        <v>153</v>
      </c>
      <c r="BO46" s="0" t="n">
        <v>100</v>
      </c>
      <c r="BQ46" s="3" t="n">
        <v>858</v>
      </c>
      <c r="BR46" s="2" t="n">
        <v>50.45</v>
      </c>
      <c r="BS46" s="8"/>
      <c r="BT46" s="108" t="n">
        <v>879</v>
      </c>
      <c r="BU46" s="102"/>
      <c r="BV46" s="109" t="n">
        <f aca="false">GROWTH(BR46:BR48,BQ46:BQ48,BT46)</f>
        <v>55.5477954255008</v>
      </c>
      <c r="BY46" s="0" t="n">
        <v>97</v>
      </c>
      <c r="BZ46" s="0" t="n">
        <v>100</v>
      </c>
    </row>
    <row r="47" customFormat="false" ht="12.75" hidden="false" customHeight="false" outlineLevel="0" collapsed="false">
      <c r="B47" s="110"/>
      <c r="C47" s="111"/>
      <c r="D47" s="110"/>
      <c r="E47" s="115"/>
      <c r="F47" s="110"/>
      <c r="G47" s="111"/>
      <c r="H47" s="110"/>
      <c r="I47" s="115"/>
      <c r="J47" s="110"/>
      <c r="K47" s="115"/>
      <c r="L47" s="110"/>
      <c r="M47" s="111"/>
      <c r="N47" s="110"/>
      <c r="O47" s="115"/>
      <c r="P47" s="110"/>
      <c r="Q47" s="111"/>
      <c r="R47" s="110"/>
      <c r="S47" s="115"/>
      <c r="T47" s="110"/>
      <c r="U47" s="115"/>
      <c r="V47" s="110"/>
      <c r="W47" s="111"/>
      <c r="X47" s="110"/>
      <c r="Y47" s="115"/>
      <c r="Z47" s="110"/>
      <c r="AA47" s="111"/>
      <c r="AB47" s="110"/>
      <c r="AC47" s="115"/>
      <c r="AD47" s="110"/>
      <c r="AE47" s="115"/>
      <c r="BG47" s="98"/>
      <c r="BH47" s="2" t="s">
        <v>154</v>
      </c>
      <c r="BI47" s="25" t="n">
        <v>3</v>
      </c>
      <c r="BJ47" s="25" t="n">
        <v>1</v>
      </c>
      <c r="BK47" s="2" t="n">
        <f aca="false">+BI47*0.67+BJ47*0.33</f>
        <v>2.34</v>
      </c>
      <c r="BL47" s="100"/>
      <c r="BN47" s="0" t="s">
        <v>155</v>
      </c>
      <c r="BO47" s="0" t="n">
        <v>96</v>
      </c>
      <c r="BQ47" s="3" t="n">
        <v>918</v>
      </c>
      <c r="BR47" s="2" t="n">
        <v>66</v>
      </c>
      <c r="BS47" s="8"/>
      <c r="BT47" s="108"/>
      <c r="BU47" s="102"/>
      <c r="BV47" s="109"/>
      <c r="BY47" s="0" t="n">
        <v>91</v>
      </c>
      <c r="BZ47" s="0" t="n">
        <v>95</v>
      </c>
    </row>
    <row r="48" customFormat="false" ht="12.75" hidden="false" customHeight="false" outlineLevel="0" collapsed="false">
      <c r="B48" s="117"/>
      <c r="C48" s="118"/>
      <c r="D48" s="117"/>
      <c r="E48" s="119"/>
      <c r="F48" s="117"/>
      <c r="G48" s="118"/>
      <c r="H48" s="117"/>
      <c r="I48" s="119"/>
      <c r="J48" s="117"/>
      <c r="K48" s="119"/>
      <c r="L48" s="117"/>
      <c r="M48" s="118"/>
      <c r="N48" s="117"/>
      <c r="O48" s="119"/>
      <c r="P48" s="117"/>
      <c r="Q48" s="118"/>
      <c r="R48" s="117"/>
      <c r="S48" s="119"/>
      <c r="T48" s="117"/>
      <c r="U48" s="119"/>
      <c r="V48" s="117"/>
      <c r="W48" s="118"/>
      <c r="X48" s="117"/>
      <c r="Y48" s="119"/>
      <c r="Z48" s="117"/>
      <c r="AA48" s="118"/>
      <c r="AB48" s="117"/>
      <c r="AC48" s="119"/>
      <c r="AD48" s="117"/>
      <c r="AE48" s="119"/>
      <c r="BG48" s="98"/>
      <c r="BH48" s="2" t="s">
        <v>156</v>
      </c>
      <c r="BI48" s="2" t="n">
        <v>0.25</v>
      </c>
      <c r="BJ48" s="2" t="n">
        <v>0.25</v>
      </c>
      <c r="BK48" s="4" t="n">
        <v>0.25</v>
      </c>
      <c r="BL48" s="100"/>
      <c r="BN48" s="0" t="s">
        <v>157</v>
      </c>
      <c r="BO48" s="0" t="n">
        <v>96</v>
      </c>
      <c r="BQ48" s="16" t="n">
        <v>967</v>
      </c>
      <c r="BR48" s="17" t="n">
        <v>91.32</v>
      </c>
      <c r="BS48" s="32"/>
      <c r="BT48" s="120"/>
      <c r="BU48" s="121"/>
      <c r="BV48" s="122"/>
      <c r="BY48" s="0" t="n">
        <v>94</v>
      </c>
      <c r="BZ48" s="0" t="n">
        <v>100</v>
      </c>
    </row>
    <row r="49" customFormat="false" ht="12.75" hidden="false" customHeight="false" outlineLevel="0" collapsed="false">
      <c r="B49" s="39"/>
      <c r="Z49" s="35"/>
      <c r="AA49" s="96"/>
      <c r="AB49" s="15"/>
      <c r="AC49" s="15"/>
      <c r="AE49" s="96"/>
      <c r="AF49" s="15"/>
      <c r="AG49" s="15"/>
      <c r="BC49" s="15"/>
      <c r="BG49" s="98"/>
      <c r="BH49" s="2" t="s">
        <v>158</v>
      </c>
      <c r="BI49" s="25" t="n">
        <f aca="false">SUM(BI41,BI43)*BI44</f>
        <v>1.1172</v>
      </c>
      <c r="BJ49" s="25" t="n">
        <f aca="false">SUM(BJ41,BJ43)*BJ44</f>
        <v>1.1172</v>
      </c>
      <c r="BK49" s="25" t="n">
        <f aca="false">SUM(BK41,BK43)*BK44</f>
        <v>1.1172</v>
      </c>
      <c r="BL49" s="100"/>
    </row>
    <row r="50" customFormat="false" ht="12.75" hidden="false" customHeight="false" outlineLevel="0" collapsed="false">
      <c r="B50" s="39" t="s">
        <v>50</v>
      </c>
      <c r="D50" s="20"/>
      <c r="J50" s="20"/>
      <c r="L50" s="39" t="s">
        <v>51</v>
      </c>
      <c r="N50" s="20"/>
      <c r="T50" s="20"/>
      <c r="V50" s="39" t="s">
        <v>48</v>
      </c>
      <c r="X50" s="20"/>
      <c r="AD50" s="20"/>
      <c r="BG50" s="98"/>
      <c r="BH50" s="2"/>
      <c r="BI50" s="2"/>
      <c r="BJ50" s="2"/>
      <c r="BK50" s="2"/>
      <c r="BL50" s="100"/>
      <c r="BO50" s="0" t="n">
        <f aca="false">SUM(BO39:BO48)</f>
        <v>895</v>
      </c>
    </row>
    <row r="51" customFormat="false" ht="13.5" hidden="false" customHeight="false" outlineLevel="0" collapsed="false">
      <c r="B51" s="46" t="s">
        <v>53</v>
      </c>
      <c r="C51" s="106"/>
      <c r="D51" s="43" t="s">
        <v>54</v>
      </c>
      <c r="E51" s="47"/>
      <c r="F51" s="46" t="s">
        <v>57</v>
      </c>
      <c r="G51" s="47"/>
      <c r="H51" s="46" t="s">
        <v>139</v>
      </c>
      <c r="I51" s="106"/>
      <c r="J51" s="43" t="s">
        <v>140</v>
      </c>
      <c r="K51" s="47"/>
      <c r="L51" s="46" t="s">
        <v>53</v>
      </c>
      <c r="M51" s="106"/>
      <c r="N51" s="43" t="s">
        <v>54</v>
      </c>
      <c r="O51" s="47"/>
      <c r="P51" s="46" t="s">
        <v>57</v>
      </c>
      <c r="Q51" s="47"/>
      <c r="R51" s="46" t="s">
        <v>139</v>
      </c>
      <c r="S51" s="106"/>
      <c r="T51" s="43" t="s">
        <v>140</v>
      </c>
      <c r="U51" s="47"/>
      <c r="V51" s="46" t="s">
        <v>53</v>
      </c>
      <c r="W51" s="106"/>
      <c r="X51" s="43" t="s">
        <v>54</v>
      </c>
      <c r="Y51" s="47"/>
      <c r="Z51" s="46" t="s">
        <v>57</v>
      </c>
      <c r="AA51" s="47"/>
      <c r="AB51" s="46" t="s">
        <v>139</v>
      </c>
      <c r="AC51" s="106"/>
      <c r="AD51" s="43" t="s">
        <v>140</v>
      </c>
      <c r="AE51" s="47"/>
      <c r="BG51" s="123"/>
      <c r="BH51" s="124" t="s">
        <v>159</v>
      </c>
      <c r="BI51" s="125" t="n">
        <f aca="false">SUM(BI40,BI42,BI45,BI46,BI47,BI48,BI49)</f>
        <v>14.9097</v>
      </c>
      <c r="BJ51" s="125" t="n">
        <f aca="false">SUM(BJ40,BJ42,BJ45,BJ46,BJ47,BJ48,BJ49)</f>
        <v>19.4722</v>
      </c>
      <c r="BK51" s="125" t="n">
        <f aca="false">SUM(BK40,BK42,BK45,BK46,BK47,BK48,BK49)</f>
        <v>12.0622</v>
      </c>
      <c r="BL51" s="126"/>
    </row>
    <row r="52" customFormat="false" ht="12.75" hidden="false" customHeight="false" outlineLevel="0" collapsed="false">
      <c r="B52" s="49" t="s">
        <v>143</v>
      </c>
      <c r="C52" s="50" t="s">
        <v>14</v>
      </c>
      <c r="D52" s="51" t="s">
        <v>143</v>
      </c>
      <c r="E52" s="51" t="s">
        <v>14</v>
      </c>
      <c r="F52" s="49" t="s">
        <v>143</v>
      </c>
      <c r="G52" s="51" t="s">
        <v>14</v>
      </c>
      <c r="H52" s="49" t="s">
        <v>143</v>
      </c>
      <c r="I52" s="50" t="s">
        <v>14</v>
      </c>
      <c r="J52" s="51" t="s">
        <v>143</v>
      </c>
      <c r="K52" s="51" t="s">
        <v>14</v>
      </c>
      <c r="L52" s="49" t="s">
        <v>143</v>
      </c>
      <c r="M52" s="50" t="s">
        <v>14</v>
      </c>
      <c r="N52" s="51" t="s">
        <v>143</v>
      </c>
      <c r="O52" s="51" t="s">
        <v>14</v>
      </c>
      <c r="P52" s="49" t="s">
        <v>143</v>
      </c>
      <c r="Q52" s="51" t="s">
        <v>14</v>
      </c>
      <c r="R52" s="49" t="s">
        <v>143</v>
      </c>
      <c r="S52" s="50" t="s">
        <v>14</v>
      </c>
      <c r="T52" s="51" t="s">
        <v>143</v>
      </c>
      <c r="U52" s="51" t="s">
        <v>14</v>
      </c>
      <c r="V52" s="49" t="s">
        <v>143</v>
      </c>
      <c r="W52" s="50" t="s">
        <v>14</v>
      </c>
      <c r="X52" s="51" t="s">
        <v>143</v>
      </c>
      <c r="Y52" s="51" t="s">
        <v>14</v>
      </c>
      <c r="Z52" s="49" t="s">
        <v>143</v>
      </c>
      <c r="AA52" s="51" t="s">
        <v>14</v>
      </c>
      <c r="AB52" s="49" t="s">
        <v>143</v>
      </c>
      <c r="AC52" s="50" t="s">
        <v>14</v>
      </c>
      <c r="AD52" s="51" t="s">
        <v>143</v>
      </c>
      <c r="AE52" s="51" t="s">
        <v>14</v>
      </c>
    </row>
    <row r="53" customFormat="false" ht="12.75" hidden="false" customHeight="false" outlineLevel="0" collapsed="false">
      <c r="B53" s="110"/>
      <c r="C53" s="111"/>
      <c r="D53" s="112"/>
      <c r="E53" s="113"/>
      <c r="F53" s="112"/>
      <c r="G53" s="114"/>
      <c r="H53" s="112"/>
      <c r="I53" s="113"/>
      <c r="J53" s="112"/>
      <c r="K53" s="113"/>
      <c r="L53" s="110" t="n">
        <v>67</v>
      </c>
      <c r="M53" s="111" t="n">
        <v>71</v>
      </c>
      <c r="N53" s="112"/>
      <c r="O53" s="113"/>
      <c r="P53" s="112" t="n">
        <v>51</v>
      </c>
      <c r="Q53" s="114" t="n">
        <v>54</v>
      </c>
      <c r="R53" s="112" t="n">
        <v>59</v>
      </c>
      <c r="S53" s="113" t="n">
        <v>63</v>
      </c>
      <c r="T53" s="112" t="n">
        <v>52.5</v>
      </c>
      <c r="U53" s="113" t="n">
        <v>54</v>
      </c>
      <c r="V53" s="110"/>
      <c r="W53" s="111"/>
      <c r="X53" s="112"/>
      <c r="Y53" s="113"/>
      <c r="Z53" s="112"/>
      <c r="AA53" s="114"/>
      <c r="AB53" s="112"/>
      <c r="AC53" s="113"/>
      <c r="AD53" s="112"/>
      <c r="AE53" s="113"/>
    </row>
    <row r="54" customFormat="false" ht="12.75" hidden="false" customHeight="false" outlineLevel="0" collapsed="false">
      <c r="B54" s="110"/>
      <c r="C54" s="111"/>
      <c r="D54" s="110"/>
      <c r="E54" s="115"/>
      <c r="F54" s="110"/>
      <c r="G54" s="111"/>
      <c r="H54" s="110"/>
      <c r="I54" s="115"/>
      <c r="J54" s="116"/>
      <c r="K54" s="115"/>
      <c r="L54" s="110"/>
      <c r="M54" s="111"/>
      <c r="N54" s="110"/>
      <c r="O54" s="115"/>
      <c r="P54" s="110"/>
      <c r="Q54" s="111"/>
      <c r="R54" s="110"/>
      <c r="S54" s="115"/>
      <c r="T54" s="116"/>
      <c r="U54" s="115"/>
      <c r="V54" s="110"/>
      <c r="W54" s="111"/>
      <c r="X54" s="110"/>
      <c r="Y54" s="115"/>
      <c r="Z54" s="110"/>
      <c r="AA54" s="111"/>
      <c r="AB54" s="110"/>
      <c r="AC54" s="115"/>
      <c r="AD54" s="116"/>
      <c r="AE54" s="115"/>
    </row>
    <row r="55" customFormat="false" ht="12.75" hidden="false" customHeight="false" outlineLevel="0" collapsed="false">
      <c r="B55" s="117"/>
      <c r="C55" s="118"/>
      <c r="D55" s="117"/>
      <c r="E55" s="118"/>
      <c r="F55" s="117"/>
      <c r="G55" s="119"/>
      <c r="H55" s="117"/>
      <c r="I55" s="119"/>
      <c r="J55" s="117"/>
      <c r="K55" s="119"/>
      <c r="L55" s="117"/>
      <c r="M55" s="118"/>
      <c r="N55" s="117"/>
      <c r="O55" s="118"/>
      <c r="P55" s="117"/>
      <c r="Q55" s="119"/>
      <c r="R55" s="117"/>
      <c r="S55" s="119"/>
      <c r="T55" s="117"/>
      <c r="U55" s="119"/>
      <c r="V55" s="117"/>
      <c r="W55" s="118"/>
      <c r="X55" s="117"/>
      <c r="Y55" s="118"/>
      <c r="Z55" s="117"/>
      <c r="AA55" s="119"/>
      <c r="AB55" s="117"/>
      <c r="AC55" s="119"/>
      <c r="AD55" s="117"/>
      <c r="AE55" s="119"/>
    </row>
    <row r="56" customFormat="false" ht="12.75" hidden="false" customHeight="false" outlineLevel="0" collapsed="false">
      <c r="B56" s="110"/>
      <c r="C56" s="111"/>
      <c r="D56" s="110"/>
      <c r="E56" s="115"/>
      <c r="F56" s="111"/>
      <c r="G56" s="111"/>
      <c r="H56" s="110"/>
      <c r="I56" s="115"/>
      <c r="J56" s="110"/>
      <c r="K56" s="115"/>
      <c r="L56" s="110" t="n">
        <v>51</v>
      </c>
      <c r="M56" s="111" t="n">
        <v>57</v>
      </c>
      <c r="N56" s="110"/>
      <c r="O56" s="115"/>
      <c r="P56" s="111"/>
      <c r="Q56" s="111"/>
      <c r="R56" s="110" t="n">
        <v>46</v>
      </c>
      <c r="S56" s="115" t="n">
        <v>48</v>
      </c>
      <c r="T56" s="110" t="n">
        <v>35</v>
      </c>
      <c r="U56" s="115" t="n">
        <v>38</v>
      </c>
      <c r="V56" s="110"/>
      <c r="W56" s="111"/>
      <c r="X56" s="110"/>
      <c r="Y56" s="115"/>
      <c r="Z56" s="111"/>
      <c r="AA56" s="111"/>
      <c r="AB56" s="110"/>
      <c r="AC56" s="115"/>
      <c r="AD56" s="110"/>
      <c r="AE56" s="115"/>
    </row>
    <row r="57" customFormat="false" ht="12.75" hidden="false" customHeight="false" outlineLevel="0" collapsed="false">
      <c r="B57" s="110"/>
      <c r="C57" s="111"/>
      <c r="D57" s="110"/>
      <c r="E57" s="115"/>
      <c r="F57" s="110"/>
      <c r="G57" s="111"/>
      <c r="H57" s="110"/>
      <c r="I57" s="115"/>
      <c r="J57" s="110"/>
      <c r="K57" s="115"/>
      <c r="L57" s="110"/>
      <c r="M57" s="111"/>
      <c r="N57" s="110"/>
      <c r="O57" s="115"/>
      <c r="P57" s="110"/>
      <c r="Q57" s="111"/>
      <c r="R57" s="110"/>
      <c r="S57" s="115"/>
      <c r="T57" s="110"/>
      <c r="U57" s="115"/>
      <c r="V57" s="110"/>
      <c r="W57" s="111"/>
      <c r="X57" s="110"/>
      <c r="Y57" s="115"/>
      <c r="Z57" s="110"/>
      <c r="AA57" s="111"/>
      <c r="AB57" s="110"/>
      <c r="AC57" s="115"/>
      <c r="AD57" s="110"/>
      <c r="AE57" s="115"/>
    </row>
    <row r="58" customFormat="false" ht="12.75" hidden="false" customHeight="false" outlineLevel="0" collapsed="false">
      <c r="B58" s="117"/>
      <c r="C58" s="118"/>
      <c r="D58" s="117"/>
      <c r="E58" s="119"/>
      <c r="F58" s="117"/>
      <c r="G58" s="118"/>
      <c r="H58" s="117"/>
      <c r="I58" s="119"/>
      <c r="J58" s="117"/>
      <c r="K58" s="119"/>
      <c r="L58" s="117"/>
      <c r="M58" s="118"/>
      <c r="N58" s="117"/>
      <c r="O58" s="119"/>
      <c r="P58" s="117"/>
      <c r="Q58" s="118"/>
      <c r="R58" s="117"/>
      <c r="S58" s="119"/>
      <c r="T58" s="117"/>
      <c r="U58" s="119"/>
      <c r="V58" s="117"/>
      <c r="W58" s="118"/>
      <c r="X58" s="117"/>
      <c r="Y58" s="119"/>
      <c r="Z58" s="117"/>
      <c r="AA58" s="118"/>
      <c r="AB58" s="117"/>
      <c r="AC58" s="119"/>
      <c r="AD58" s="117"/>
      <c r="AE58" s="119"/>
    </row>
    <row r="61" customFormat="false" ht="12.75" hidden="false" customHeight="false" outlineLevel="0" collapsed="false">
      <c r="B61" s="20" t="s">
        <v>160</v>
      </c>
      <c r="H61" s="20"/>
    </row>
    <row r="62" customFormat="false" ht="12.75" hidden="false" customHeight="false" outlineLevel="0" collapsed="false">
      <c r="B62" s="46" t="s">
        <v>9</v>
      </c>
      <c r="C62" s="47"/>
      <c r="D62" s="43"/>
      <c r="E62" s="43"/>
      <c r="F62" s="43"/>
      <c r="G62" s="46" t="s">
        <v>10</v>
      </c>
      <c r="H62" s="43"/>
      <c r="I62" s="47"/>
      <c r="J62" s="43"/>
      <c r="K62" s="44"/>
      <c r="L62" s="46" t="s">
        <v>11</v>
      </c>
      <c r="M62" s="43"/>
      <c r="N62" s="47"/>
      <c r="O62" s="43"/>
      <c r="P62" s="44"/>
      <c r="Q62" s="46" t="s">
        <v>12</v>
      </c>
      <c r="R62" s="43"/>
      <c r="S62" s="47"/>
      <c r="T62" s="43"/>
      <c r="U62" s="44"/>
      <c r="V62" s="46" t="s">
        <v>13</v>
      </c>
      <c r="W62" s="43"/>
      <c r="X62" s="47"/>
      <c r="Y62" s="43"/>
      <c r="Z62" s="44"/>
      <c r="AA62" s="46" t="s">
        <v>51</v>
      </c>
      <c r="AB62" s="43"/>
      <c r="AC62" s="47"/>
      <c r="AD62" s="43"/>
      <c r="AE62" s="44"/>
      <c r="AF62" s="46" t="s">
        <v>50</v>
      </c>
      <c r="AG62" s="43"/>
      <c r="AH62" s="47"/>
      <c r="AI62" s="43"/>
      <c r="AJ62" s="44"/>
      <c r="AK62" s="46" t="s">
        <v>7</v>
      </c>
      <c r="AL62" s="43"/>
      <c r="AM62" s="47"/>
      <c r="AN62" s="43"/>
      <c r="AO62" s="44"/>
    </row>
    <row r="63" customFormat="false" ht="12.75" hidden="false" customHeight="false" outlineLevel="0" collapsed="false">
      <c r="B63" s="49" t="s">
        <v>53</v>
      </c>
      <c r="C63" s="51" t="s">
        <v>54</v>
      </c>
      <c r="D63" s="51" t="s">
        <v>57</v>
      </c>
      <c r="E63" s="51" t="s">
        <v>75</v>
      </c>
      <c r="F63" s="51" t="s">
        <v>76</v>
      </c>
      <c r="G63" s="49" t="s">
        <v>53</v>
      </c>
      <c r="H63" s="51" t="s">
        <v>54</v>
      </c>
      <c r="I63" s="51" t="s">
        <v>57</v>
      </c>
      <c r="J63" s="51" t="s">
        <v>75</v>
      </c>
      <c r="K63" s="50" t="s">
        <v>76</v>
      </c>
      <c r="L63" s="49" t="s">
        <v>53</v>
      </c>
      <c r="M63" s="51" t="s">
        <v>54</v>
      </c>
      <c r="N63" s="51" t="s">
        <v>57</v>
      </c>
      <c r="O63" s="51" t="s">
        <v>75</v>
      </c>
      <c r="P63" s="50" t="s">
        <v>76</v>
      </c>
      <c r="Q63" s="49" t="s">
        <v>53</v>
      </c>
      <c r="R63" s="51" t="s">
        <v>54</v>
      </c>
      <c r="S63" s="51" t="s">
        <v>57</v>
      </c>
      <c r="T63" s="51" t="s">
        <v>75</v>
      </c>
      <c r="U63" s="50" t="s">
        <v>76</v>
      </c>
      <c r="V63" s="49" t="s">
        <v>53</v>
      </c>
      <c r="W63" s="51" t="s">
        <v>54</v>
      </c>
      <c r="X63" s="51" t="s">
        <v>57</v>
      </c>
      <c r="Y63" s="51" t="s">
        <v>75</v>
      </c>
      <c r="Z63" s="50" t="s">
        <v>76</v>
      </c>
      <c r="AA63" s="49" t="s">
        <v>53</v>
      </c>
      <c r="AB63" s="51" t="s">
        <v>54</v>
      </c>
      <c r="AC63" s="51" t="s">
        <v>57</v>
      </c>
      <c r="AD63" s="51" t="s">
        <v>75</v>
      </c>
      <c r="AE63" s="50" t="s">
        <v>76</v>
      </c>
      <c r="AF63" s="49" t="s">
        <v>53</v>
      </c>
      <c r="AG63" s="51" t="s">
        <v>54</v>
      </c>
      <c r="AH63" s="51" t="s">
        <v>57</v>
      </c>
      <c r="AI63" s="51" t="s">
        <v>75</v>
      </c>
      <c r="AJ63" s="50" t="s">
        <v>76</v>
      </c>
      <c r="AK63" s="49" t="s">
        <v>53</v>
      </c>
      <c r="AL63" s="51" t="s">
        <v>54</v>
      </c>
      <c r="AM63" s="51" t="s">
        <v>57</v>
      </c>
      <c r="AN63" s="51" t="s">
        <v>75</v>
      </c>
      <c r="AO63" s="50" t="s">
        <v>76</v>
      </c>
    </row>
    <row r="64" customFormat="false" ht="12.75" hidden="false" customHeight="false" outlineLevel="0" collapsed="false">
      <c r="A64" s="54" t="n">
        <v>37104</v>
      </c>
      <c r="B64" s="62"/>
      <c r="C64" s="63"/>
      <c r="D64" s="63"/>
      <c r="E64" s="63"/>
      <c r="F64" s="64"/>
      <c r="G64" s="62"/>
      <c r="H64" s="63"/>
      <c r="I64" s="63"/>
      <c r="J64" s="63"/>
      <c r="K64" s="64"/>
      <c r="L64" s="62"/>
      <c r="M64" s="63"/>
      <c r="N64" s="63"/>
      <c r="O64" s="63"/>
      <c r="P64" s="64"/>
      <c r="Q64" s="62"/>
      <c r="R64" s="63"/>
      <c r="S64" s="63"/>
      <c r="T64" s="63"/>
      <c r="U64" s="64"/>
      <c r="V64" s="62"/>
      <c r="W64" s="63"/>
      <c r="X64" s="63"/>
      <c r="Y64" s="63"/>
      <c r="Z64" s="64"/>
      <c r="AA64" s="62"/>
      <c r="AB64" s="63"/>
      <c r="AC64" s="63"/>
      <c r="AD64" s="63"/>
      <c r="AE64" s="64"/>
      <c r="AF64" s="62"/>
      <c r="AG64" s="63"/>
      <c r="AH64" s="63"/>
      <c r="AI64" s="63"/>
      <c r="AJ64" s="64"/>
      <c r="AK64" s="62"/>
      <c r="AL64" s="63"/>
      <c r="AM64" s="63"/>
      <c r="AN64" s="63"/>
      <c r="AO64" s="64"/>
    </row>
    <row r="65" customFormat="false" ht="12.75" hidden="false" customHeight="false" outlineLevel="0" collapsed="false">
      <c r="A65" s="54" t="n">
        <v>37105</v>
      </c>
      <c r="B65" s="74" t="n">
        <v>39</v>
      </c>
      <c r="C65" s="75" t="n">
        <v>39</v>
      </c>
      <c r="D65" s="75" t="n">
        <v>35</v>
      </c>
      <c r="E65" s="75" t="n">
        <v>35</v>
      </c>
      <c r="F65" s="76" t="n">
        <v>40</v>
      </c>
      <c r="G65" s="74" t="n">
        <v>41</v>
      </c>
      <c r="H65" s="75" t="n">
        <v>41</v>
      </c>
      <c r="I65" s="75" t="n">
        <v>36</v>
      </c>
      <c r="J65" s="75" t="n">
        <v>32</v>
      </c>
      <c r="K65" s="76" t="n">
        <v>36</v>
      </c>
      <c r="L65" s="74" t="n">
        <v>38</v>
      </c>
      <c r="M65" s="75" t="n">
        <v>37</v>
      </c>
      <c r="N65" s="75" t="n">
        <v>33</v>
      </c>
      <c r="O65" s="75" t="n">
        <v>34</v>
      </c>
      <c r="P65" s="76" t="n">
        <v>39</v>
      </c>
      <c r="Q65" s="74" t="n">
        <v>38</v>
      </c>
      <c r="R65" s="75" t="n">
        <v>37</v>
      </c>
      <c r="S65" s="75" t="n">
        <v>28</v>
      </c>
      <c r="T65" s="75" t="n">
        <v>32</v>
      </c>
      <c r="U65" s="76" t="n">
        <v>37</v>
      </c>
      <c r="V65" s="74" t="n">
        <v>50</v>
      </c>
      <c r="W65" s="75" t="n">
        <v>49</v>
      </c>
      <c r="X65" s="75" t="n">
        <v>29</v>
      </c>
      <c r="Y65" s="75" t="n">
        <v>32</v>
      </c>
      <c r="Z65" s="76" t="n">
        <v>44</v>
      </c>
      <c r="AA65" s="74" t="n">
        <f aca="false">AVERAGE(L65,Q65,V65)</f>
        <v>42</v>
      </c>
      <c r="AB65" s="75" t="n">
        <f aca="false">AVERAGE(M65,R65,W65)</f>
        <v>41</v>
      </c>
      <c r="AC65" s="75" t="n">
        <f aca="false">AVERAGE(N65,S65,X65)</f>
        <v>30</v>
      </c>
      <c r="AD65" s="75" t="n">
        <f aca="false">AVERAGE(O65,T65,Y65)</f>
        <v>32.6666666666667</v>
      </c>
      <c r="AE65" s="76" t="n">
        <f aca="false">AVERAGE(P65,U65,Z65)</f>
        <v>40</v>
      </c>
      <c r="AF65" s="74"/>
      <c r="AG65" s="75"/>
      <c r="AH65" s="75"/>
      <c r="AI65" s="75"/>
      <c r="AJ65" s="76"/>
      <c r="AK65" s="74"/>
      <c r="AL65" s="75"/>
      <c r="AM65" s="75"/>
      <c r="AN65" s="75"/>
      <c r="AO65" s="76"/>
    </row>
    <row r="66" customFormat="false" ht="12.75" hidden="false" customHeight="false" outlineLevel="0" collapsed="false">
      <c r="A66" s="54" t="n">
        <v>37106</v>
      </c>
      <c r="B66" s="74"/>
      <c r="C66" s="75"/>
      <c r="D66" s="75"/>
      <c r="E66" s="75"/>
      <c r="F66" s="76"/>
      <c r="G66" s="74"/>
      <c r="H66" s="75"/>
      <c r="I66" s="75"/>
      <c r="J66" s="75"/>
      <c r="K66" s="76"/>
      <c r="L66" s="74"/>
      <c r="M66" s="75"/>
      <c r="N66" s="75"/>
      <c r="O66" s="75"/>
      <c r="P66" s="76"/>
      <c r="Q66" s="74"/>
      <c r="R66" s="75"/>
      <c r="S66" s="75"/>
      <c r="T66" s="75"/>
      <c r="U66" s="76"/>
      <c r="V66" s="74"/>
      <c r="W66" s="75"/>
      <c r="X66" s="75"/>
      <c r="Y66" s="75"/>
      <c r="Z66" s="76"/>
      <c r="AA66" s="74"/>
      <c r="AB66" s="75"/>
      <c r="AC66" s="75"/>
      <c r="AD66" s="75"/>
      <c r="AE66" s="76"/>
      <c r="AF66" s="74"/>
      <c r="AG66" s="75"/>
      <c r="AH66" s="75"/>
      <c r="AI66" s="75"/>
      <c r="AJ66" s="76"/>
      <c r="AK66" s="74"/>
      <c r="AL66" s="75"/>
      <c r="AM66" s="75"/>
      <c r="AN66" s="75"/>
      <c r="AO66" s="76"/>
    </row>
    <row r="67" customFormat="false" ht="12.75" hidden="false" customHeight="false" outlineLevel="0" collapsed="false">
      <c r="A67" s="54" t="n">
        <v>37107</v>
      </c>
      <c r="B67" s="127"/>
      <c r="C67" s="128"/>
      <c r="D67" s="75"/>
      <c r="E67" s="75"/>
      <c r="F67" s="76"/>
      <c r="G67" s="74"/>
      <c r="H67" s="75"/>
      <c r="I67" s="75"/>
      <c r="J67" s="75"/>
      <c r="K67" s="76"/>
      <c r="L67" s="74"/>
      <c r="M67" s="75"/>
      <c r="N67" s="75"/>
      <c r="O67" s="75"/>
      <c r="P67" s="76"/>
      <c r="Q67" s="74"/>
      <c r="R67" s="75"/>
      <c r="S67" s="75"/>
      <c r="T67" s="75"/>
      <c r="U67" s="76"/>
      <c r="V67" s="74"/>
      <c r="W67" s="75"/>
      <c r="X67" s="75"/>
      <c r="Y67" s="75"/>
      <c r="Z67" s="76"/>
      <c r="AA67" s="74"/>
      <c r="AB67" s="75"/>
      <c r="AC67" s="75"/>
      <c r="AD67" s="75"/>
      <c r="AE67" s="76"/>
      <c r="AF67" s="74"/>
      <c r="AG67" s="75"/>
      <c r="AH67" s="75"/>
      <c r="AI67" s="75"/>
      <c r="AJ67" s="76"/>
      <c r="AK67" s="74"/>
      <c r="AL67" s="75"/>
      <c r="AM67" s="75"/>
      <c r="AN67" s="75"/>
      <c r="AO67" s="76"/>
    </row>
    <row r="68" customFormat="false" ht="12.75" hidden="false" customHeight="false" outlineLevel="0" collapsed="false">
      <c r="A68" s="54" t="n">
        <v>37108</v>
      </c>
      <c r="B68" s="74"/>
      <c r="C68" s="75"/>
      <c r="D68" s="75"/>
      <c r="E68" s="75"/>
      <c r="F68" s="76"/>
      <c r="G68" s="74"/>
      <c r="H68" s="75"/>
      <c r="I68" s="75"/>
      <c r="J68" s="75"/>
      <c r="K68" s="76"/>
      <c r="L68" s="74"/>
      <c r="M68" s="75"/>
      <c r="N68" s="75"/>
      <c r="O68" s="75"/>
      <c r="P68" s="76"/>
      <c r="Q68" s="74"/>
      <c r="R68" s="75"/>
      <c r="S68" s="75"/>
      <c r="T68" s="75"/>
      <c r="U68" s="76"/>
      <c r="V68" s="74"/>
      <c r="W68" s="75"/>
      <c r="X68" s="75"/>
      <c r="Y68" s="75"/>
      <c r="Z68" s="76"/>
      <c r="AA68" s="74"/>
      <c r="AB68" s="75"/>
      <c r="AC68" s="75"/>
      <c r="AD68" s="75"/>
      <c r="AE68" s="76"/>
      <c r="AF68" s="74"/>
      <c r="AG68" s="75"/>
      <c r="AH68" s="75"/>
      <c r="AI68" s="75"/>
      <c r="AJ68" s="76"/>
      <c r="AK68" s="74"/>
      <c r="AL68" s="75"/>
      <c r="AM68" s="75"/>
      <c r="AN68" s="75"/>
      <c r="AO68" s="76"/>
    </row>
    <row r="69" customFormat="false" ht="12.75" hidden="false" customHeight="false" outlineLevel="0" collapsed="false">
      <c r="A69" s="54" t="n">
        <v>37109</v>
      </c>
      <c r="B69" s="74"/>
      <c r="C69" s="75"/>
      <c r="D69" s="75"/>
      <c r="E69" s="75"/>
      <c r="F69" s="76"/>
      <c r="G69" s="74"/>
      <c r="H69" s="75"/>
      <c r="I69" s="75"/>
      <c r="J69" s="75"/>
      <c r="K69" s="76"/>
      <c r="L69" s="74"/>
      <c r="M69" s="75"/>
      <c r="N69" s="75"/>
      <c r="O69" s="75"/>
      <c r="P69" s="76"/>
      <c r="Q69" s="74"/>
      <c r="R69" s="75"/>
      <c r="S69" s="75"/>
      <c r="T69" s="75"/>
      <c r="U69" s="76"/>
      <c r="V69" s="74"/>
      <c r="W69" s="75"/>
      <c r="X69" s="75"/>
      <c r="Y69" s="75"/>
      <c r="Z69" s="76"/>
      <c r="AA69" s="74"/>
      <c r="AB69" s="75"/>
      <c r="AC69" s="75"/>
      <c r="AD69" s="75"/>
      <c r="AE69" s="76"/>
      <c r="AF69" s="74"/>
      <c r="AG69" s="75"/>
      <c r="AH69" s="75"/>
      <c r="AI69" s="75"/>
      <c r="AJ69" s="76"/>
      <c r="AK69" s="74"/>
      <c r="AL69" s="75"/>
      <c r="AM69" s="75"/>
      <c r="AN69" s="75"/>
      <c r="AO69" s="76"/>
    </row>
    <row r="70" customFormat="false" ht="12.75" hidden="false" customHeight="false" outlineLevel="0" collapsed="false">
      <c r="A70" s="54" t="n">
        <v>37110</v>
      </c>
      <c r="B70" s="74"/>
      <c r="C70" s="75"/>
      <c r="D70" s="75"/>
      <c r="E70" s="75"/>
      <c r="F70" s="76"/>
      <c r="G70" s="74"/>
      <c r="H70" s="75"/>
      <c r="I70" s="75"/>
      <c r="J70" s="75"/>
      <c r="K70" s="76"/>
      <c r="L70" s="74"/>
      <c r="M70" s="75"/>
      <c r="N70" s="75"/>
      <c r="O70" s="75"/>
      <c r="P70" s="76"/>
      <c r="Q70" s="74"/>
      <c r="R70" s="75"/>
      <c r="S70" s="75"/>
      <c r="T70" s="75"/>
      <c r="U70" s="76"/>
      <c r="V70" s="74"/>
      <c r="W70" s="75"/>
      <c r="X70" s="75"/>
      <c r="Y70" s="75"/>
      <c r="Z70" s="76"/>
      <c r="AA70" s="74"/>
      <c r="AB70" s="75"/>
      <c r="AC70" s="75"/>
      <c r="AD70" s="75"/>
      <c r="AE70" s="76"/>
      <c r="AF70" s="74"/>
      <c r="AG70" s="75"/>
      <c r="AH70" s="75"/>
      <c r="AI70" s="75"/>
      <c r="AJ70" s="76"/>
      <c r="AK70" s="74"/>
      <c r="AL70" s="75"/>
      <c r="AM70" s="75"/>
      <c r="AN70" s="75"/>
      <c r="AO70" s="76"/>
    </row>
    <row r="71" customFormat="false" ht="12.75" hidden="false" customHeight="false" outlineLevel="0" collapsed="false">
      <c r="A71" s="54" t="n">
        <v>37111</v>
      </c>
      <c r="B71" s="74" t="n">
        <v>34</v>
      </c>
      <c r="C71" s="75" t="n">
        <v>34</v>
      </c>
      <c r="D71" s="75" t="n">
        <v>33</v>
      </c>
      <c r="E71" s="75" t="n">
        <v>35</v>
      </c>
      <c r="F71" s="76" t="n">
        <v>36</v>
      </c>
      <c r="G71" s="74" t="n">
        <v>36</v>
      </c>
      <c r="H71" s="75" t="n">
        <v>36</v>
      </c>
      <c r="I71" s="75" t="n">
        <v>32</v>
      </c>
      <c r="J71" s="75" t="n">
        <v>33</v>
      </c>
      <c r="K71" s="76" t="n">
        <v>36</v>
      </c>
      <c r="L71" s="74" t="n">
        <v>35</v>
      </c>
      <c r="M71" s="75" t="n">
        <v>35</v>
      </c>
      <c r="N71" s="75" t="n">
        <v>27</v>
      </c>
      <c r="O71" s="75" t="n">
        <v>33</v>
      </c>
      <c r="P71" s="76" t="n">
        <v>34</v>
      </c>
      <c r="Q71" s="74" t="n">
        <v>36</v>
      </c>
      <c r="R71" s="75" t="n">
        <v>36</v>
      </c>
      <c r="S71" s="75" t="n">
        <v>27</v>
      </c>
      <c r="T71" s="75" t="n">
        <v>30</v>
      </c>
      <c r="U71" s="76" t="n">
        <v>34</v>
      </c>
      <c r="V71" s="74" t="n">
        <v>45</v>
      </c>
      <c r="W71" s="75" t="n">
        <v>47</v>
      </c>
      <c r="X71" s="75" t="n">
        <v>29</v>
      </c>
      <c r="Y71" s="75" t="n">
        <v>32</v>
      </c>
      <c r="Z71" s="76" t="n">
        <v>37</v>
      </c>
      <c r="AA71" s="74" t="n">
        <f aca="false">AVERAGE(L71,Q71,V71)</f>
        <v>38.6666666666667</v>
      </c>
      <c r="AB71" s="75" t="n">
        <f aca="false">AVERAGE(M71,R71,W71)</f>
        <v>39.3333333333333</v>
      </c>
      <c r="AC71" s="75" t="n">
        <f aca="false">AVERAGE(N71,S71,X71)</f>
        <v>27.6666666666667</v>
      </c>
      <c r="AD71" s="75" t="n">
        <f aca="false">AVERAGE(O71,T71,Y71)</f>
        <v>31.6666666666667</v>
      </c>
      <c r="AE71" s="76" t="n">
        <f aca="false">AVERAGE(P71,U71,Z71)</f>
        <v>35</v>
      </c>
      <c r="AF71" s="74"/>
      <c r="AG71" s="75"/>
      <c r="AH71" s="75"/>
      <c r="AI71" s="75"/>
      <c r="AJ71" s="76"/>
      <c r="AK71" s="74"/>
      <c r="AL71" s="75"/>
      <c r="AM71" s="75"/>
      <c r="AN71" s="75"/>
      <c r="AO71" s="76"/>
    </row>
    <row r="72" customFormat="false" ht="12.75" hidden="false" customHeight="false" outlineLevel="0" collapsed="false">
      <c r="A72" s="54" t="n">
        <v>37112</v>
      </c>
      <c r="B72" s="74"/>
      <c r="C72" s="75"/>
      <c r="D72" s="75"/>
      <c r="E72" s="75"/>
      <c r="F72" s="76"/>
      <c r="G72" s="74"/>
      <c r="H72" s="75"/>
      <c r="I72" s="75"/>
      <c r="J72" s="75"/>
      <c r="K72" s="76"/>
      <c r="L72" s="74"/>
      <c r="M72" s="75"/>
      <c r="N72" s="75"/>
      <c r="O72" s="75"/>
      <c r="P72" s="76"/>
      <c r="Q72" s="74"/>
      <c r="R72" s="75"/>
      <c r="S72" s="75"/>
      <c r="T72" s="75"/>
      <c r="U72" s="76"/>
      <c r="V72" s="74"/>
      <c r="W72" s="75"/>
      <c r="X72" s="75"/>
      <c r="Y72" s="75"/>
      <c r="Z72" s="76"/>
      <c r="AA72" s="74"/>
      <c r="AB72" s="75"/>
      <c r="AC72" s="75"/>
      <c r="AD72" s="75"/>
      <c r="AE72" s="76"/>
      <c r="AF72" s="74"/>
      <c r="AG72" s="75"/>
      <c r="AH72" s="75"/>
      <c r="AI72" s="75"/>
      <c r="AJ72" s="76"/>
      <c r="AK72" s="74"/>
      <c r="AL72" s="75"/>
      <c r="AM72" s="75"/>
      <c r="AN72" s="75"/>
      <c r="AO72" s="76"/>
    </row>
    <row r="73" customFormat="false" ht="12.75" hidden="false" customHeight="false" outlineLevel="0" collapsed="false">
      <c r="A73" s="54" t="n">
        <v>37113</v>
      </c>
      <c r="B73" s="74"/>
      <c r="C73" s="75"/>
      <c r="D73" s="75"/>
      <c r="E73" s="75"/>
      <c r="F73" s="76"/>
      <c r="G73" s="74"/>
      <c r="H73" s="75"/>
      <c r="I73" s="75"/>
      <c r="J73" s="75"/>
      <c r="K73" s="76"/>
      <c r="L73" s="74"/>
      <c r="M73" s="75"/>
      <c r="N73" s="75"/>
      <c r="O73" s="75"/>
      <c r="P73" s="76"/>
      <c r="Q73" s="74"/>
      <c r="R73" s="75"/>
      <c r="S73" s="75"/>
      <c r="T73" s="75"/>
      <c r="U73" s="76"/>
      <c r="V73" s="74"/>
      <c r="W73" s="75"/>
      <c r="X73" s="75"/>
      <c r="Y73" s="75"/>
      <c r="Z73" s="76"/>
      <c r="AA73" s="74"/>
      <c r="AB73" s="75"/>
      <c r="AC73" s="75"/>
      <c r="AD73" s="75"/>
      <c r="AE73" s="76"/>
      <c r="AF73" s="74"/>
      <c r="AG73" s="75"/>
      <c r="AH73" s="75"/>
      <c r="AI73" s="75"/>
      <c r="AJ73" s="76"/>
      <c r="AK73" s="74"/>
      <c r="AL73" s="75"/>
      <c r="AM73" s="75"/>
      <c r="AN73" s="75"/>
      <c r="AO73" s="76"/>
    </row>
    <row r="74" customFormat="false" ht="12.75" hidden="false" customHeight="false" outlineLevel="0" collapsed="false">
      <c r="A74" s="54" t="n">
        <v>37114</v>
      </c>
      <c r="B74" s="74"/>
      <c r="C74" s="75"/>
      <c r="D74" s="75"/>
      <c r="E74" s="75"/>
      <c r="F74" s="76"/>
      <c r="G74" s="74"/>
      <c r="H74" s="75"/>
      <c r="I74" s="75"/>
      <c r="J74" s="75"/>
      <c r="K74" s="76"/>
      <c r="L74" s="74"/>
      <c r="M74" s="75"/>
      <c r="N74" s="75"/>
      <c r="O74" s="75"/>
      <c r="P74" s="76"/>
      <c r="Q74" s="74"/>
      <c r="R74" s="75"/>
      <c r="S74" s="75"/>
      <c r="T74" s="75"/>
      <c r="U74" s="76"/>
      <c r="V74" s="74"/>
      <c r="W74" s="75"/>
      <c r="X74" s="75"/>
      <c r="Y74" s="75"/>
      <c r="Z74" s="76"/>
      <c r="AA74" s="74"/>
      <c r="AB74" s="75"/>
      <c r="AC74" s="75"/>
      <c r="AD74" s="75"/>
      <c r="AE74" s="76"/>
      <c r="AF74" s="74"/>
      <c r="AG74" s="75"/>
      <c r="AH74" s="75"/>
      <c r="AI74" s="75"/>
      <c r="AJ74" s="76"/>
      <c r="AK74" s="74"/>
      <c r="AL74" s="75"/>
      <c r="AM74" s="75"/>
      <c r="AN74" s="75"/>
      <c r="AO74" s="76"/>
    </row>
    <row r="75" customFormat="false" ht="12.75" hidden="false" customHeight="false" outlineLevel="0" collapsed="false">
      <c r="A75" s="54" t="n">
        <v>37115</v>
      </c>
      <c r="B75" s="74"/>
      <c r="C75" s="75"/>
      <c r="D75" s="75"/>
      <c r="E75" s="75"/>
      <c r="F75" s="76"/>
      <c r="G75" s="74"/>
      <c r="H75" s="75"/>
      <c r="I75" s="75"/>
      <c r="J75" s="75"/>
      <c r="K75" s="76"/>
      <c r="L75" s="74"/>
      <c r="M75" s="75"/>
      <c r="N75" s="75"/>
      <c r="O75" s="75"/>
      <c r="P75" s="76"/>
      <c r="Q75" s="74"/>
      <c r="R75" s="75"/>
      <c r="S75" s="75"/>
      <c r="T75" s="75"/>
      <c r="U75" s="76"/>
      <c r="V75" s="74"/>
      <c r="W75" s="75"/>
      <c r="X75" s="75"/>
      <c r="Y75" s="75"/>
      <c r="Z75" s="76"/>
      <c r="AA75" s="74"/>
      <c r="AB75" s="75"/>
      <c r="AC75" s="75"/>
      <c r="AD75" s="75"/>
      <c r="AE75" s="76"/>
      <c r="AF75" s="74"/>
      <c r="AG75" s="75"/>
      <c r="AH75" s="75"/>
      <c r="AI75" s="75"/>
      <c r="AJ75" s="76"/>
      <c r="AK75" s="74"/>
      <c r="AL75" s="75"/>
      <c r="AM75" s="75"/>
      <c r="AN75" s="75"/>
      <c r="AO75" s="76"/>
    </row>
    <row r="76" customFormat="false" ht="12.75" hidden="false" customHeight="false" outlineLevel="0" collapsed="false">
      <c r="A76" s="54" t="n">
        <v>37116</v>
      </c>
      <c r="B76" s="74" t="n">
        <v>32</v>
      </c>
      <c r="C76" s="75" t="n">
        <v>32</v>
      </c>
      <c r="D76" s="75" t="n">
        <v>30</v>
      </c>
      <c r="E76" s="75" t="n">
        <v>31</v>
      </c>
      <c r="F76" s="76" t="n">
        <v>33</v>
      </c>
      <c r="G76" s="74" t="n">
        <v>34</v>
      </c>
      <c r="H76" s="75" t="n">
        <v>34</v>
      </c>
      <c r="I76" s="75" t="n">
        <v>29</v>
      </c>
      <c r="J76" s="75" t="n">
        <v>30</v>
      </c>
      <c r="K76" s="76" t="n">
        <v>33</v>
      </c>
      <c r="L76" s="74" t="n">
        <v>32</v>
      </c>
      <c r="M76" s="75" t="n">
        <v>31</v>
      </c>
      <c r="N76" s="75" t="n">
        <v>24</v>
      </c>
      <c r="O76" s="75" t="n">
        <v>30</v>
      </c>
      <c r="P76" s="76" t="n">
        <v>33</v>
      </c>
      <c r="Q76" s="74" t="n">
        <v>35</v>
      </c>
      <c r="R76" s="75" t="n">
        <v>34</v>
      </c>
      <c r="S76" s="75" t="n">
        <v>25</v>
      </c>
      <c r="T76" s="75" t="n">
        <v>30</v>
      </c>
      <c r="U76" s="76" t="n">
        <v>32</v>
      </c>
      <c r="V76" s="74" t="n">
        <v>43</v>
      </c>
      <c r="W76" s="75" t="n">
        <v>42</v>
      </c>
      <c r="X76" s="75" t="n">
        <v>26</v>
      </c>
      <c r="Y76" s="75" t="n">
        <v>30</v>
      </c>
      <c r="Z76" s="76" t="n">
        <v>34</v>
      </c>
      <c r="AA76" s="74" t="n">
        <f aca="false">AVERAGE(L76,Q76,V76)</f>
        <v>36.6666666666667</v>
      </c>
      <c r="AB76" s="75" t="n">
        <f aca="false">AVERAGE(M76,R76,W76)</f>
        <v>35.6666666666667</v>
      </c>
      <c r="AC76" s="75" t="n">
        <f aca="false">AVERAGE(N76,S76,X76)</f>
        <v>25</v>
      </c>
      <c r="AD76" s="75" t="n">
        <f aca="false">AVERAGE(O76,T76,Y76)</f>
        <v>30</v>
      </c>
      <c r="AE76" s="76" t="n">
        <f aca="false">AVERAGE(P76,U76,Z76)</f>
        <v>33</v>
      </c>
      <c r="AF76" s="74"/>
      <c r="AG76" s="75"/>
      <c r="AH76" s="75"/>
      <c r="AI76" s="75"/>
      <c r="AJ76" s="76"/>
      <c r="AK76" s="74"/>
      <c r="AL76" s="75"/>
      <c r="AM76" s="75"/>
      <c r="AN76" s="75"/>
      <c r="AO76" s="76"/>
    </row>
    <row r="77" customFormat="false" ht="12.75" hidden="false" customHeight="false" outlineLevel="0" collapsed="false">
      <c r="A77" s="54" t="n">
        <v>37117</v>
      </c>
      <c r="B77" s="74"/>
      <c r="C77" s="75"/>
      <c r="D77" s="75"/>
      <c r="E77" s="75"/>
      <c r="F77" s="76"/>
      <c r="G77" s="74"/>
      <c r="H77" s="75"/>
      <c r="I77" s="75"/>
      <c r="J77" s="75"/>
      <c r="K77" s="76"/>
      <c r="L77" s="74"/>
      <c r="M77" s="75"/>
      <c r="N77" s="75"/>
      <c r="O77" s="75"/>
      <c r="P77" s="76"/>
      <c r="Q77" s="74"/>
      <c r="R77" s="75"/>
      <c r="S77" s="75"/>
      <c r="T77" s="75"/>
      <c r="U77" s="76"/>
      <c r="V77" s="74"/>
      <c r="W77" s="75"/>
      <c r="X77" s="75"/>
      <c r="Y77" s="75"/>
      <c r="Z77" s="76"/>
      <c r="AA77" s="74"/>
      <c r="AB77" s="75"/>
      <c r="AC77" s="75"/>
      <c r="AD77" s="75"/>
      <c r="AE77" s="76"/>
      <c r="AF77" s="74"/>
      <c r="AG77" s="75"/>
      <c r="AH77" s="75"/>
      <c r="AI77" s="75"/>
      <c r="AJ77" s="76"/>
      <c r="AK77" s="74"/>
      <c r="AL77" s="75"/>
      <c r="AM77" s="75"/>
      <c r="AN77" s="75"/>
      <c r="AO77" s="76"/>
    </row>
    <row r="78" customFormat="false" ht="12.75" hidden="false" customHeight="false" outlineLevel="0" collapsed="false">
      <c r="A78" s="54" t="n">
        <v>37118</v>
      </c>
      <c r="B78" s="74" t="n">
        <v>31</v>
      </c>
      <c r="C78" s="75" t="n">
        <v>31</v>
      </c>
      <c r="D78" s="75" t="n">
        <v>28</v>
      </c>
      <c r="E78" s="75" t="n">
        <v>29</v>
      </c>
      <c r="F78" s="76" t="n">
        <v>32</v>
      </c>
      <c r="G78" s="74" t="n">
        <v>34</v>
      </c>
      <c r="H78" s="75" t="n">
        <v>34</v>
      </c>
      <c r="I78" s="75" t="n">
        <v>28</v>
      </c>
      <c r="J78" s="75" t="n">
        <v>30</v>
      </c>
      <c r="K78" s="76" t="n">
        <v>34</v>
      </c>
      <c r="L78" s="74" t="n">
        <v>32</v>
      </c>
      <c r="M78" s="75" t="n">
        <v>31</v>
      </c>
      <c r="N78" s="75" t="n">
        <v>25</v>
      </c>
      <c r="O78" s="75" t="n">
        <v>30</v>
      </c>
      <c r="P78" s="76" t="n">
        <v>33</v>
      </c>
      <c r="Q78" s="74" t="n">
        <v>35</v>
      </c>
      <c r="R78" s="75" t="n">
        <v>34</v>
      </c>
      <c r="S78" s="75" t="n">
        <v>26</v>
      </c>
      <c r="T78" s="75" t="n">
        <v>30</v>
      </c>
      <c r="U78" s="76" t="n">
        <v>34</v>
      </c>
      <c r="V78" s="74" t="n">
        <v>43</v>
      </c>
      <c r="W78" s="75" t="n">
        <v>42</v>
      </c>
      <c r="X78" s="75" t="n">
        <v>27</v>
      </c>
      <c r="Y78" s="75" t="n">
        <v>30</v>
      </c>
      <c r="Z78" s="76" t="n">
        <v>39</v>
      </c>
      <c r="AA78" s="74" t="n">
        <v>26</v>
      </c>
      <c r="AB78" s="75" t="n">
        <v>28</v>
      </c>
      <c r="AC78" s="75" t="n">
        <v>28</v>
      </c>
      <c r="AD78" s="75" t="n">
        <v>31</v>
      </c>
      <c r="AE78" s="76" t="n">
        <v>32</v>
      </c>
      <c r="AF78" s="74"/>
      <c r="AG78" s="75"/>
      <c r="AH78" s="75"/>
      <c r="AI78" s="75"/>
      <c r="AJ78" s="76"/>
      <c r="AK78" s="74"/>
      <c r="AL78" s="75"/>
      <c r="AM78" s="75"/>
      <c r="AN78" s="75"/>
      <c r="AO78" s="76"/>
    </row>
    <row r="79" customFormat="false" ht="12.75" hidden="false" customHeight="false" outlineLevel="0" collapsed="false">
      <c r="A79" s="54" t="n">
        <v>37119</v>
      </c>
      <c r="B79" s="74" t="n">
        <v>31</v>
      </c>
      <c r="C79" s="75" t="n">
        <v>31</v>
      </c>
      <c r="D79" s="75"/>
      <c r="E79" s="75"/>
      <c r="F79" s="76"/>
      <c r="G79" s="74" t="n">
        <v>33</v>
      </c>
      <c r="H79" s="75" t="n">
        <v>33</v>
      </c>
      <c r="I79" s="75" t="n">
        <v>30</v>
      </c>
      <c r="J79" s="75" t="n">
        <v>32</v>
      </c>
      <c r="K79" s="76" t="n">
        <v>35</v>
      </c>
      <c r="L79" s="74" t="n">
        <v>32</v>
      </c>
      <c r="M79" s="75" t="n">
        <v>31</v>
      </c>
      <c r="N79" s="75" t="n">
        <v>26</v>
      </c>
      <c r="O79" s="75" t="n">
        <v>30</v>
      </c>
      <c r="P79" s="76" t="n">
        <v>33</v>
      </c>
      <c r="Q79" s="74" t="n">
        <v>35</v>
      </c>
      <c r="R79" s="75" t="n">
        <v>34</v>
      </c>
      <c r="S79" s="75" t="n">
        <v>25.5</v>
      </c>
      <c r="T79" s="75" t="n">
        <v>30</v>
      </c>
      <c r="U79" s="76" t="n">
        <v>34</v>
      </c>
      <c r="V79" s="74" t="n">
        <v>43</v>
      </c>
      <c r="W79" s="75" t="n">
        <v>42</v>
      </c>
      <c r="X79" s="75" t="n">
        <v>27</v>
      </c>
      <c r="Y79" s="75" t="n">
        <v>30</v>
      </c>
      <c r="Z79" s="76" t="n">
        <v>39</v>
      </c>
      <c r="AA79" s="74" t="n">
        <f aca="false">AVERAGE(L79,Q79,V79)</f>
        <v>36.6666666666667</v>
      </c>
      <c r="AB79" s="75" t="n">
        <f aca="false">AVERAGE(M79,R79,W79)</f>
        <v>35.6666666666667</v>
      </c>
      <c r="AC79" s="75" t="n">
        <f aca="false">AVERAGE(N79,S79,X79)</f>
        <v>26.1666666666667</v>
      </c>
      <c r="AD79" s="75" t="n">
        <f aca="false">AVERAGE(O79,T79,Y79)</f>
        <v>30</v>
      </c>
      <c r="AE79" s="76" t="n">
        <f aca="false">AVERAGE(P79,U79,Z79)</f>
        <v>35.3333333333333</v>
      </c>
      <c r="AF79" s="74"/>
      <c r="AG79" s="75"/>
      <c r="AH79" s="75"/>
      <c r="AI79" s="75"/>
      <c r="AJ79" s="76"/>
      <c r="AK79" s="74"/>
      <c r="AL79" s="75"/>
      <c r="AM79" s="75"/>
      <c r="AN79" s="75"/>
      <c r="AO79" s="76"/>
    </row>
    <row r="80" customFormat="false" ht="12.75" hidden="false" customHeight="false" outlineLevel="0" collapsed="false">
      <c r="A80" s="54" t="n">
        <v>37120</v>
      </c>
      <c r="B80" s="74"/>
      <c r="C80" s="75"/>
      <c r="D80" s="75"/>
      <c r="E80" s="75"/>
      <c r="F80" s="76"/>
      <c r="G80" s="74"/>
      <c r="H80" s="75"/>
      <c r="I80" s="75"/>
      <c r="J80" s="75"/>
      <c r="K80" s="76"/>
      <c r="L80" s="74"/>
      <c r="M80" s="75"/>
      <c r="N80" s="75"/>
      <c r="O80" s="75"/>
      <c r="P80" s="76"/>
      <c r="Q80" s="74"/>
      <c r="R80" s="75"/>
      <c r="S80" s="75"/>
      <c r="T80" s="75"/>
      <c r="U80" s="76"/>
      <c r="V80" s="74"/>
      <c r="W80" s="75"/>
      <c r="X80" s="75"/>
      <c r="Y80" s="75"/>
      <c r="Z80" s="76"/>
      <c r="AA80" s="74"/>
      <c r="AB80" s="75"/>
      <c r="AC80" s="75"/>
      <c r="AD80" s="75"/>
      <c r="AE80" s="76"/>
      <c r="AF80" s="74"/>
      <c r="AG80" s="75"/>
      <c r="AH80" s="75"/>
      <c r="AI80" s="75"/>
      <c r="AJ80" s="76"/>
      <c r="AK80" s="74"/>
      <c r="AL80" s="75"/>
      <c r="AM80" s="75"/>
      <c r="AN80" s="75"/>
      <c r="AO80" s="76"/>
    </row>
    <row r="81" customFormat="false" ht="12.75" hidden="false" customHeight="false" outlineLevel="0" collapsed="false">
      <c r="A81" s="54" t="n">
        <v>37121</v>
      </c>
      <c r="B81" s="74"/>
      <c r="C81" s="75"/>
      <c r="D81" s="75"/>
      <c r="E81" s="75"/>
      <c r="F81" s="76"/>
      <c r="G81" s="74"/>
      <c r="H81" s="75"/>
      <c r="I81" s="75"/>
      <c r="J81" s="75"/>
      <c r="K81" s="76"/>
      <c r="L81" s="74"/>
      <c r="M81" s="75"/>
      <c r="N81" s="75"/>
      <c r="O81" s="75"/>
      <c r="P81" s="76"/>
      <c r="Q81" s="74"/>
      <c r="R81" s="75"/>
      <c r="S81" s="75"/>
      <c r="T81" s="75"/>
      <c r="U81" s="76"/>
      <c r="V81" s="74"/>
      <c r="W81" s="75"/>
      <c r="X81" s="75"/>
      <c r="Y81" s="75"/>
      <c r="Z81" s="76"/>
      <c r="AA81" s="74"/>
      <c r="AB81" s="75"/>
      <c r="AC81" s="75"/>
      <c r="AD81" s="75"/>
      <c r="AE81" s="76"/>
      <c r="AF81" s="74"/>
      <c r="AG81" s="75"/>
      <c r="AH81" s="75"/>
      <c r="AI81" s="75"/>
      <c r="AJ81" s="76"/>
      <c r="AK81" s="74"/>
      <c r="AL81" s="75"/>
      <c r="AM81" s="75"/>
      <c r="AN81" s="75"/>
      <c r="AO81" s="76"/>
    </row>
    <row r="82" customFormat="false" ht="12.75" hidden="false" customHeight="false" outlineLevel="0" collapsed="false">
      <c r="A82" s="54" t="n">
        <v>37122</v>
      </c>
      <c r="B82" s="74"/>
      <c r="C82" s="75"/>
      <c r="D82" s="75"/>
      <c r="E82" s="75"/>
      <c r="F82" s="76"/>
      <c r="G82" s="74"/>
      <c r="H82" s="75"/>
      <c r="I82" s="75"/>
      <c r="J82" s="75"/>
      <c r="K82" s="76"/>
      <c r="L82" s="74"/>
      <c r="M82" s="75"/>
      <c r="N82" s="75"/>
      <c r="O82" s="75"/>
      <c r="P82" s="76"/>
      <c r="Q82" s="74"/>
      <c r="R82" s="75"/>
      <c r="S82" s="75"/>
      <c r="T82" s="75"/>
      <c r="U82" s="76"/>
      <c r="V82" s="74"/>
      <c r="W82" s="75"/>
      <c r="X82" s="75"/>
      <c r="Y82" s="75"/>
      <c r="Z82" s="76"/>
      <c r="AA82" s="74"/>
      <c r="AB82" s="75"/>
      <c r="AC82" s="75"/>
      <c r="AD82" s="75"/>
      <c r="AE82" s="76"/>
      <c r="AF82" s="74"/>
      <c r="AG82" s="75"/>
      <c r="AH82" s="75"/>
      <c r="AI82" s="75"/>
      <c r="AJ82" s="76"/>
      <c r="AK82" s="74"/>
      <c r="AL82" s="75"/>
      <c r="AM82" s="75"/>
      <c r="AN82" s="75"/>
      <c r="AO82" s="76"/>
    </row>
    <row r="83" customFormat="false" ht="12.75" hidden="false" customHeight="false" outlineLevel="0" collapsed="false">
      <c r="A83" s="54" t="n">
        <v>37123</v>
      </c>
      <c r="B83" s="74"/>
      <c r="C83" s="75"/>
      <c r="D83" s="75"/>
      <c r="E83" s="75"/>
      <c r="F83" s="76"/>
      <c r="G83" s="74"/>
      <c r="H83" s="75"/>
      <c r="I83" s="75"/>
      <c r="J83" s="75"/>
      <c r="K83" s="76"/>
      <c r="L83" s="74"/>
      <c r="M83" s="75"/>
      <c r="N83" s="75"/>
      <c r="O83" s="75"/>
      <c r="P83" s="76"/>
      <c r="Q83" s="74"/>
      <c r="R83" s="75"/>
      <c r="S83" s="75"/>
      <c r="T83" s="75"/>
      <c r="U83" s="76"/>
      <c r="V83" s="74"/>
      <c r="W83" s="75"/>
      <c r="X83" s="75"/>
      <c r="Y83" s="75"/>
      <c r="Z83" s="76"/>
      <c r="AA83" s="74"/>
      <c r="AB83" s="75"/>
      <c r="AC83" s="75"/>
      <c r="AD83" s="75"/>
      <c r="AE83" s="76"/>
      <c r="AF83" s="74"/>
      <c r="AG83" s="75"/>
      <c r="AH83" s="75"/>
      <c r="AI83" s="75"/>
      <c r="AJ83" s="76"/>
      <c r="AK83" s="74"/>
      <c r="AL83" s="75"/>
      <c r="AM83" s="75"/>
      <c r="AN83" s="75"/>
      <c r="AO83" s="76"/>
    </row>
    <row r="84" customFormat="false" ht="12.75" hidden="false" customHeight="false" outlineLevel="0" collapsed="false">
      <c r="A84" s="54" t="n">
        <v>37124</v>
      </c>
      <c r="B84" s="74"/>
      <c r="C84" s="75"/>
      <c r="D84" s="75"/>
      <c r="E84" s="75"/>
      <c r="F84" s="76"/>
      <c r="G84" s="74"/>
      <c r="H84" s="75"/>
      <c r="I84" s="75"/>
      <c r="J84" s="75"/>
      <c r="K84" s="76"/>
      <c r="L84" s="74"/>
      <c r="M84" s="75"/>
      <c r="N84" s="75"/>
      <c r="O84" s="75"/>
      <c r="P84" s="76"/>
      <c r="Q84" s="74"/>
      <c r="R84" s="75"/>
      <c r="S84" s="75"/>
      <c r="T84" s="75"/>
      <c r="U84" s="76"/>
      <c r="V84" s="74"/>
      <c r="W84" s="75"/>
      <c r="X84" s="75"/>
      <c r="Y84" s="75"/>
      <c r="Z84" s="76"/>
      <c r="AA84" s="74"/>
      <c r="AB84" s="75"/>
      <c r="AC84" s="75"/>
      <c r="AD84" s="75"/>
      <c r="AE84" s="76"/>
      <c r="AF84" s="74"/>
      <c r="AG84" s="75"/>
      <c r="AH84" s="75"/>
      <c r="AI84" s="75"/>
      <c r="AJ84" s="76"/>
      <c r="AK84" s="74"/>
      <c r="AL84" s="75"/>
      <c r="AM84" s="75"/>
      <c r="AN84" s="75"/>
      <c r="AO84" s="76"/>
    </row>
    <row r="85" customFormat="false" ht="12.75" hidden="false" customHeight="false" outlineLevel="0" collapsed="false">
      <c r="A85" s="54" t="n">
        <v>37125</v>
      </c>
      <c r="B85" s="74"/>
      <c r="C85" s="75"/>
      <c r="D85" s="75"/>
      <c r="E85" s="75"/>
      <c r="F85" s="76"/>
      <c r="G85" s="74"/>
      <c r="H85" s="75"/>
      <c r="I85" s="75"/>
      <c r="J85" s="75"/>
      <c r="K85" s="76"/>
      <c r="L85" s="74"/>
      <c r="M85" s="75"/>
      <c r="N85" s="75"/>
      <c r="O85" s="75"/>
      <c r="P85" s="76"/>
      <c r="Q85" s="74"/>
      <c r="R85" s="75"/>
      <c r="S85" s="75"/>
      <c r="T85" s="75"/>
      <c r="U85" s="76"/>
      <c r="V85" s="74"/>
      <c r="W85" s="75"/>
      <c r="X85" s="75"/>
      <c r="Y85" s="75"/>
      <c r="Z85" s="76"/>
      <c r="AA85" s="74"/>
      <c r="AB85" s="75"/>
      <c r="AC85" s="75"/>
      <c r="AD85" s="75"/>
      <c r="AE85" s="76"/>
      <c r="AF85" s="74"/>
      <c r="AG85" s="75"/>
      <c r="AH85" s="75"/>
      <c r="AI85" s="75"/>
      <c r="AJ85" s="76"/>
      <c r="AK85" s="74"/>
      <c r="AL85" s="75"/>
      <c r="AM85" s="75"/>
      <c r="AN85" s="75"/>
      <c r="AO85" s="76"/>
    </row>
    <row r="86" customFormat="false" ht="12.75" hidden="false" customHeight="false" outlineLevel="0" collapsed="false">
      <c r="A86" s="54" t="n">
        <v>37126</v>
      </c>
      <c r="B86" s="74"/>
      <c r="C86" s="75"/>
      <c r="D86" s="75"/>
      <c r="E86" s="75"/>
      <c r="F86" s="76"/>
      <c r="G86" s="74"/>
      <c r="H86" s="75"/>
      <c r="I86" s="75"/>
      <c r="J86" s="75"/>
      <c r="K86" s="76"/>
      <c r="L86" s="74"/>
      <c r="M86" s="75"/>
      <c r="N86" s="75"/>
      <c r="O86" s="75"/>
      <c r="P86" s="76"/>
      <c r="Q86" s="74"/>
      <c r="R86" s="75"/>
      <c r="S86" s="75"/>
      <c r="T86" s="75"/>
      <c r="U86" s="76"/>
      <c r="V86" s="74"/>
      <c r="W86" s="75"/>
      <c r="X86" s="75"/>
      <c r="Y86" s="75"/>
      <c r="Z86" s="76"/>
      <c r="AA86" s="74"/>
      <c r="AB86" s="75"/>
      <c r="AC86" s="75"/>
      <c r="AD86" s="75"/>
      <c r="AE86" s="76"/>
      <c r="AF86" s="74"/>
      <c r="AG86" s="75"/>
      <c r="AH86" s="75"/>
      <c r="AI86" s="75"/>
      <c r="AJ86" s="76"/>
      <c r="AK86" s="74"/>
      <c r="AL86" s="75"/>
      <c r="AM86" s="75"/>
      <c r="AN86" s="75"/>
      <c r="AO86" s="76"/>
    </row>
    <row r="87" customFormat="false" ht="12.75" hidden="false" customHeight="false" outlineLevel="0" collapsed="false">
      <c r="A87" s="54" t="n">
        <v>37127</v>
      </c>
      <c r="B87" s="74"/>
      <c r="C87" s="75"/>
      <c r="D87" s="75"/>
      <c r="E87" s="75"/>
      <c r="F87" s="76"/>
      <c r="G87" s="74"/>
      <c r="H87" s="75"/>
      <c r="I87" s="75"/>
      <c r="J87" s="75"/>
      <c r="K87" s="76"/>
      <c r="L87" s="74"/>
      <c r="M87" s="75"/>
      <c r="N87" s="75"/>
      <c r="O87" s="75"/>
      <c r="P87" s="76"/>
      <c r="Q87" s="74"/>
      <c r="R87" s="75"/>
      <c r="S87" s="75"/>
      <c r="T87" s="75"/>
      <c r="U87" s="76"/>
      <c r="V87" s="74"/>
      <c r="W87" s="75"/>
      <c r="X87" s="75"/>
      <c r="Y87" s="75"/>
      <c r="Z87" s="76"/>
      <c r="AA87" s="74"/>
      <c r="AB87" s="75"/>
      <c r="AC87" s="75"/>
      <c r="AD87" s="75"/>
      <c r="AE87" s="76"/>
      <c r="AF87" s="74"/>
      <c r="AG87" s="75"/>
      <c r="AH87" s="75"/>
      <c r="AI87" s="75"/>
      <c r="AJ87" s="76"/>
      <c r="AK87" s="74"/>
      <c r="AL87" s="75"/>
      <c r="AM87" s="75"/>
      <c r="AN87" s="75"/>
      <c r="AO87" s="76"/>
    </row>
    <row r="88" customFormat="false" ht="12.75" hidden="false" customHeight="false" outlineLevel="0" collapsed="false">
      <c r="A88" s="54" t="n">
        <v>37128</v>
      </c>
      <c r="B88" s="74"/>
      <c r="C88" s="75"/>
      <c r="D88" s="75"/>
      <c r="E88" s="75"/>
      <c r="F88" s="76"/>
      <c r="G88" s="74"/>
      <c r="H88" s="75"/>
      <c r="I88" s="75"/>
      <c r="J88" s="75"/>
      <c r="K88" s="76"/>
      <c r="L88" s="74"/>
      <c r="M88" s="75"/>
      <c r="N88" s="75"/>
      <c r="O88" s="75"/>
      <c r="P88" s="76"/>
      <c r="Q88" s="74"/>
      <c r="R88" s="75"/>
      <c r="S88" s="75"/>
      <c r="T88" s="75"/>
      <c r="U88" s="76"/>
      <c r="V88" s="74"/>
      <c r="W88" s="75"/>
      <c r="X88" s="75"/>
      <c r="Y88" s="75"/>
      <c r="Z88" s="76"/>
      <c r="AA88" s="74"/>
      <c r="AB88" s="75"/>
      <c r="AC88" s="75"/>
      <c r="AD88" s="75"/>
      <c r="AE88" s="76"/>
      <c r="AF88" s="74"/>
      <c r="AG88" s="75"/>
      <c r="AH88" s="75"/>
      <c r="AI88" s="75"/>
      <c r="AJ88" s="76"/>
      <c r="AK88" s="74"/>
      <c r="AL88" s="75"/>
      <c r="AM88" s="75"/>
      <c r="AN88" s="75"/>
      <c r="AO88" s="76"/>
    </row>
    <row r="89" customFormat="false" ht="12.75" hidden="false" customHeight="false" outlineLevel="0" collapsed="false">
      <c r="A89" s="54" t="n">
        <v>37129</v>
      </c>
      <c r="B89" s="74"/>
      <c r="C89" s="75"/>
      <c r="D89" s="75"/>
      <c r="E89" s="75"/>
      <c r="F89" s="76"/>
      <c r="G89" s="74"/>
      <c r="H89" s="75"/>
      <c r="I89" s="75"/>
      <c r="J89" s="75"/>
      <c r="K89" s="76"/>
      <c r="L89" s="74"/>
      <c r="M89" s="75"/>
      <c r="N89" s="75"/>
      <c r="O89" s="75"/>
      <c r="P89" s="76"/>
      <c r="Q89" s="74"/>
      <c r="R89" s="75"/>
      <c r="S89" s="75"/>
      <c r="T89" s="75"/>
      <c r="U89" s="76"/>
      <c r="V89" s="74"/>
      <c r="W89" s="75"/>
      <c r="X89" s="75"/>
      <c r="Y89" s="75"/>
      <c r="Z89" s="76"/>
      <c r="AA89" s="74"/>
      <c r="AB89" s="75"/>
      <c r="AC89" s="75"/>
      <c r="AD89" s="75"/>
      <c r="AE89" s="76"/>
      <c r="AF89" s="74"/>
      <c r="AG89" s="75"/>
      <c r="AH89" s="75"/>
      <c r="AI89" s="75"/>
      <c r="AJ89" s="76"/>
      <c r="AK89" s="74"/>
      <c r="AL89" s="75"/>
      <c r="AM89" s="75"/>
      <c r="AN89" s="75"/>
      <c r="AO89" s="76"/>
    </row>
    <row r="90" customFormat="false" ht="12.75" hidden="false" customHeight="false" outlineLevel="0" collapsed="false">
      <c r="A90" s="54" t="n">
        <v>37130</v>
      </c>
      <c r="B90" s="74"/>
      <c r="C90" s="75"/>
      <c r="D90" s="75"/>
      <c r="E90" s="75"/>
      <c r="F90" s="76"/>
      <c r="G90" s="74"/>
      <c r="H90" s="75"/>
      <c r="I90" s="75"/>
      <c r="J90" s="75"/>
      <c r="K90" s="76"/>
      <c r="L90" s="74"/>
      <c r="M90" s="75"/>
      <c r="N90" s="75"/>
      <c r="O90" s="75"/>
      <c r="P90" s="76"/>
      <c r="Q90" s="74"/>
      <c r="R90" s="75"/>
      <c r="S90" s="75"/>
      <c r="T90" s="75"/>
      <c r="U90" s="76"/>
      <c r="V90" s="74"/>
      <c r="W90" s="75"/>
      <c r="X90" s="75"/>
      <c r="Y90" s="75"/>
      <c r="Z90" s="76"/>
      <c r="AA90" s="74"/>
      <c r="AB90" s="75"/>
      <c r="AC90" s="75"/>
      <c r="AD90" s="75"/>
      <c r="AE90" s="76"/>
      <c r="AF90" s="74"/>
      <c r="AG90" s="75"/>
      <c r="AH90" s="75"/>
      <c r="AI90" s="75"/>
      <c r="AJ90" s="76"/>
      <c r="AK90" s="74"/>
      <c r="AL90" s="75"/>
      <c r="AM90" s="75"/>
      <c r="AN90" s="75"/>
      <c r="AO90" s="76"/>
    </row>
    <row r="91" customFormat="false" ht="12.75" hidden="false" customHeight="false" outlineLevel="0" collapsed="false">
      <c r="A91" s="54" t="n">
        <v>37131</v>
      </c>
      <c r="B91" s="74"/>
      <c r="C91" s="75"/>
      <c r="D91" s="75"/>
      <c r="E91" s="75"/>
      <c r="F91" s="76"/>
      <c r="G91" s="74"/>
      <c r="H91" s="75"/>
      <c r="I91" s="83"/>
      <c r="J91" s="75"/>
      <c r="K91" s="76"/>
      <c r="L91" s="74"/>
      <c r="M91" s="75"/>
      <c r="N91" s="83"/>
      <c r="O91" s="75"/>
      <c r="P91" s="76"/>
      <c r="Q91" s="74"/>
      <c r="R91" s="75"/>
      <c r="S91" s="83"/>
      <c r="T91" s="75"/>
      <c r="U91" s="76"/>
      <c r="V91" s="74"/>
      <c r="W91" s="75"/>
      <c r="X91" s="75"/>
      <c r="Y91" s="75"/>
      <c r="Z91" s="76"/>
      <c r="AA91" s="74"/>
      <c r="AB91" s="75"/>
      <c r="AC91" s="75"/>
      <c r="AD91" s="75"/>
      <c r="AE91" s="76"/>
      <c r="AF91" s="74"/>
      <c r="AG91" s="75"/>
      <c r="AH91" s="75"/>
      <c r="AI91" s="75"/>
      <c r="AJ91" s="76"/>
      <c r="AK91" s="74"/>
      <c r="AL91" s="75"/>
      <c r="AM91" s="75"/>
      <c r="AN91" s="75"/>
      <c r="AO91" s="76"/>
    </row>
    <row r="92" customFormat="false" ht="12.75" hidden="false" customHeight="false" outlineLevel="0" collapsed="false">
      <c r="A92" s="54" t="n">
        <v>37132</v>
      </c>
      <c r="B92" s="74"/>
      <c r="C92" s="75"/>
      <c r="D92" s="75"/>
      <c r="E92" s="75"/>
      <c r="F92" s="76"/>
      <c r="G92" s="74"/>
      <c r="H92" s="75"/>
      <c r="I92" s="75"/>
      <c r="J92" s="75"/>
      <c r="K92" s="76"/>
      <c r="L92" s="74"/>
      <c r="M92" s="75"/>
      <c r="N92" s="75"/>
      <c r="O92" s="75"/>
      <c r="P92" s="76"/>
      <c r="Q92" s="74"/>
      <c r="R92" s="75"/>
      <c r="S92" s="75"/>
      <c r="T92" s="75"/>
      <c r="U92" s="76"/>
      <c r="V92" s="74"/>
      <c r="W92" s="75"/>
      <c r="X92" s="75"/>
      <c r="Y92" s="75"/>
      <c r="Z92" s="76"/>
      <c r="AA92" s="74"/>
      <c r="AB92" s="75"/>
      <c r="AC92" s="75"/>
      <c r="AD92" s="75"/>
      <c r="AE92" s="76"/>
      <c r="AF92" s="74"/>
      <c r="AG92" s="75"/>
      <c r="AH92" s="75"/>
      <c r="AI92" s="75"/>
      <c r="AJ92" s="76"/>
      <c r="AK92" s="74"/>
      <c r="AL92" s="75"/>
      <c r="AM92" s="75"/>
      <c r="AN92" s="75"/>
      <c r="AO92" s="76"/>
    </row>
    <row r="93" customFormat="false" ht="12.75" hidden="false" customHeight="false" outlineLevel="0" collapsed="false">
      <c r="A93" s="54" t="n">
        <v>37133</v>
      </c>
      <c r="B93" s="74"/>
      <c r="C93" s="75"/>
      <c r="D93" s="75"/>
      <c r="E93" s="75"/>
      <c r="F93" s="76"/>
      <c r="G93" s="74"/>
      <c r="H93" s="75"/>
      <c r="I93" s="75"/>
      <c r="J93" s="75"/>
      <c r="K93" s="76"/>
      <c r="L93" s="74"/>
      <c r="M93" s="75"/>
      <c r="N93" s="75"/>
      <c r="O93" s="75"/>
      <c r="P93" s="76"/>
      <c r="Q93" s="74"/>
      <c r="R93" s="75"/>
      <c r="S93" s="75"/>
      <c r="T93" s="75"/>
      <c r="U93" s="76"/>
      <c r="V93" s="74"/>
      <c r="W93" s="75"/>
      <c r="X93" s="75"/>
      <c r="Y93" s="75"/>
      <c r="Z93" s="76"/>
      <c r="AA93" s="74"/>
      <c r="AB93" s="75"/>
      <c r="AC93" s="75"/>
      <c r="AD93" s="75"/>
      <c r="AE93" s="76"/>
      <c r="AF93" s="74"/>
      <c r="AG93" s="75"/>
      <c r="AH93" s="75"/>
      <c r="AI93" s="75"/>
      <c r="AJ93" s="76"/>
      <c r="AK93" s="74"/>
      <c r="AL93" s="75"/>
      <c r="AM93" s="75"/>
      <c r="AN93" s="75"/>
      <c r="AO93" s="76"/>
    </row>
    <row r="94" customFormat="false" ht="12.75" hidden="false" customHeight="false" outlineLevel="0" collapsed="false">
      <c r="A94" s="54" t="n">
        <v>37134</v>
      </c>
      <c r="B94" s="90"/>
      <c r="C94" s="91"/>
      <c r="D94" s="91"/>
      <c r="E94" s="91"/>
      <c r="F94" s="92"/>
      <c r="G94" s="90"/>
      <c r="H94" s="91"/>
      <c r="I94" s="91"/>
      <c r="J94" s="91"/>
      <c r="K94" s="92"/>
      <c r="L94" s="90"/>
      <c r="M94" s="91"/>
      <c r="N94" s="91"/>
      <c r="O94" s="91"/>
      <c r="P94" s="92"/>
      <c r="Q94" s="90"/>
      <c r="R94" s="91"/>
      <c r="S94" s="91"/>
      <c r="T94" s="91"/>
      <c r="U94" s="92"/>
      <c r="V94" s="90"/>
      <c r="W94" s="91"/>
      <c r="X94" s="91"/>
      <c r="Y94" s="91"/>
      <c r="Z94" s="92"/>
      <c r="AA94" s="90"/>
      <c r="AB94" s="91"/>
      <c r="AC94" s="91"/>
      <c r="AD94" s="91"/>
      <c r="AE94" s="92"/>
      <c r="AF94" s="90"/>
      <c r="AG94" s="91"/>
      <c r="AH94" s="91"/>
      <c r="AI94" s="91"/>
      <c r="AJ94" s="92"/>
      <c r="AK94" s="90"/>
      <c r="AL94" s="91"/>
      <c r="AM94" s="91"/>
      <c r="AN94" s="91"/>
      <c r="AO94" s="92"/>
    </row>
    <row r="95" customFormat="false" ht="12.75" hidden="false" customHeight="false" outlineLevel="0" collapsed="false">
      <c r="F95" s="95"/>
      <c r="AE95" s="77"/>
      <c r="AF95" s="96"/>
      <c r="AJ95" s="81"/>
      <c r="AK95" s="81"/>
      <c r="AL95" s="95"/>
      <c r="AM95" s="95"/>
      <c r="AN95" s="95"/>
      <c r="AO95" s="95"/>
    </row>
    <row r="96" customFormat="false" ht="12.75" hidden="false" customHeight="false" outlineLevel="0" collapsed="false">
      <c r="B96" s="70" t="n">
        <f aca="false">AVERAGE(B64:B94)</f>
        <v>33.4</v>
      </c>
      <c r="C96" s="70" t="n">
        <f aca="false">AVERAGE(C64:C94)</f>
        <v>33.4</v>
      </c>
      <c r="D96" s="70" t="n">
        <f aca="false">AVERAGE(D64:D94)</f>
        <v>31.5</v>
      </c>
      <c r="E96" s="70" t="n">
        <f aca="false">AVERAGE(E64:E94)</f>
        <v>32.5</v>
      </c>
      <c r="F96" s="70" t="n">
        <f aca="false">AVERAGE(F64:F94)</f>
        <v>35.25</v>
      </c>
      <c r="G96" s="70" t="n">
        <f aca="false">AVERAGE(G64:G94)</f>
        <v>35.6</v>
      </c>
      <c r="H96" s="70" t="n">
        <f aca="false">AVERAGE(H64:H94)</f>
        <v>35.6</v>
      </c>
      <c r="I96" s="70" t="n">
        <f aca="false">AVERAGE(I64:I94)</f>
        <v>31</v>
      </c>
      <c r="J96" s="70" t="n">
        <f aca="false">AVERAGE(J64:J94)</f>
        <v>31.4</v>
      </c>
      <c r="K96" s="70" t="n">
        <f aca="false">AVERAGE(K64:K94)</f>
        <v>34.8</v>
      </c>
      <c r="L96" s="70" t="n">
        <f aca="false">AVERAGE(L64:L94)</f>
        <v>33.8</v>
      </c>
      <c r="M96" s="70" t="n">
        <f aca="false">AVERAGE(M64:M94)</f>
        <v>33</v>
      </c>
      <c r="N96" s="70" t="n">
        <f aca="false">AVERAGE(N64:N94)</f>
        <v>27</v>
      </c>
      <c r="O96" s="70" t="n">
        <f aca="false">AVERAGE(O64:O94)</f>
        <v>31.4</v>
      </c>
      <c r="P96" s="70" t="n">
        <f aca="false">AVERAGE(P64:P94)</f>
        <v>34.4</v>
      </c>
      <c r="Q96" s="70" t="n">
        <f aca="false">AVERAGE(Q64:Q94)</f>
        <v>35.8</v>
      </c>
      <c r="R96" s="70" t="n">
        <f aca="false">AVERAGE(R64:R94)</f>
        <v>35</v>
      </c>
      <c r="S96" s="70" t="n">
        <f aca="false">AVERAGE(S64:S94)</f>
        <v>26.3</v>
      </c>
      <c r="T96" s="70" t="n">
        <f aca="false">AVERAGE(T64:T94)</f>
        <v>30.4</v>
      </c>
      <c r="U96" s="70" t="n">
        <f aca="false">AVERAGE(U64:U94)</f>
        <v>34.2</v>
      </c>
      <c r="V96" s="70" t="n">
        <f aca="false">AVERAGE(V64:V94)</f>
        <v>44.8</v>
      </c>
      <c r="W96" s="70" t="n">
        <f aca="false">AVERAGE(W64:W94)</f>
        <v>44.4</v>
      </c>
      <c r="X96" s="70" t="n">
        <f aca="false">AVERAGE(X64:X94)</f>
        <v>27.6</v>
      </c>
      <c r="Y96" s="70" t="n">
        <f aca="false">AVERAGE(Y64:Y94)</f>
        <v>30.8</v>
      </c>
      <c r="Z96" s="70" t="n">
        <f aca="false">AVERAGE(Z64:Z94)</f>
        <v>38.6</v>
      </c>
      <c r="AA96" s="70" t="n">
        <f aca="false">AVERAGE(AA64:AA94)</f>
        <v>36</v>
      </c>
      <c r="AB96" s="70" t="n">
        <f aca="false">AVERAGE(AB64:AB94)</f>
        <v>35.9333333333333</v>
      </c>
      <c r="AC96" s="70" t="n">
        <f aca="false">AVERAGE(AC64:AC94)</f>
        <v>27.3666666666667</v>
      </c>
      <c r="AD96" s="70" t="n">
        <f aca="false">AVERAGE(AD64:AD94)</f>
        <v>31.0666666666667</v>
      </c>
      <c r="AE96" s="70" t="n">
        <f aca="false">AVERAGE(AE64:AE94)</f>
        <v>35.0666666666667</v>
      </c>
      <c r="AF96" s="70" t="e">
        <f aca="false">AVERAGE(AF64:AF94)</f>
        <v>#DIV/0!</v>
      </c>
      <c r="AG96" s="70" t="e">
        <f aca="false">AVERAGE(AG64:AG94)</f>
        <v>#DIV/0!</v>
      </c>
      <c r="AH96" s="70" t="e">
        <f aca="false">AVERAGE(AH64:AH94)</f>
        <v>#DIV/0!</v>
      </c>
      <c r="AI96" s="70" t="e">
        <f aca="false">AVERAGE(AI64:AI94)</f>
        <v>#DIV/0!</v>
      </c>
      <c r="AJ96" s="70" t="e">
        <f aca="false">AVERAGE(AJ64:AJ94)</f>
        <v>#DIV/0!</v>
      </c>
      <c r="AK96" s="70" t="e">
        <f aca="false">AVERAGE(AK64:AK94)</f>
        <v>#DIV/0!</v>
      </c>
      <c r="AL96" s="70" t="e">
        <f aca="false">AVERAGE(AL64:AL94)</f>
        <v>#DIV/0!</v>
      </c>
      <c r="AM96" s="70" t="e">
        <f aca="false">AVERAGE(AM64:AM94)</f>
        <v>#DIV/0!</v>
      </c>
      <c r="AN96" s="70" t="e">
        <f aca="false">AVERAGE(AN64:AN94)</f>
        <v>#DIV/0!</v>
      </c>
      <c r="AO96" s="70" t="e">
        <f aca="false">AVERAGE(AO64:AO94)</f>
        <v>#DIV/0!</v>
      </c>
    </row>
    <row r="97" customFormat="false" ht="12.75" hidden="false" customHeight="false" outlineLevel="0" collapsed="false">
      <c r="B97" s="70" t="n">
        <f aca="false">MIN(B64:B94)</f>
        <v>31</v>
      </c>
      <c r="C97" s="70" t="n">
        <f aca="false">MIN(C64:C94)</f>
        <v>31</v>
      </c>
      <c r="D97" s="70" t="n">
        <f aca="false">MIN(D64:D94)</f>
        <v>28</v>
      </c>
      <c r="E97" s="70" t="n">
        <f aca="false">MIN(E64:E94)</f>
        <v>29</v>
      </c>
      <c r="F97" s="70" t="n">
        <f aca="false">MIN(F64:F94)</f>
        <v>32</v>
      </c>
      <c r="G97" s="70" t="n">
        <f aca="false">MIN(G64:G94)</f>
        <v>33</v>
      </c>
      <c r="H97" s="70" t="n">
        <f aca="false">MIN(H64:H94)</f>
        <v>33</v>
      </c>
      <c r="I97" s="70" t="n">
        <f aca="false">MIN(I64:I94)</f>
        <v>28</v>
      </c>
      <c r="J97" s="70" t="n">
        <f aca="false">MIN(J64:J94)</f>
        <v>30</v>
      </c>
      <c r="K97" s="70" t="n">
        <f aca="false">MIN(K64:K94)</f>
        <v>33</v>
      </c>
      <c r="L97" s="70" t="n">
        <f aca="false">MIN(L64:L94)</f>
        <v>32</v>
      </c>
      <c r="M97" s="70" t="n">
        <f aca="false">MIN(M64:M94)</f>
        <v>31</v>
      </c>
      <c r="N97" s="70" t="n">
        <f aca="false">MIN(N64:N94)</f>
        <v>24</v>
      </c>
      <c r="O97" s="70" t="n">
        <f aca="false">MIN(O64:O94)</f>
        <v>30</v>
      </c>
      <c r="P97" s="70" t="n">
        <f aca="false">MIN(P64:P94)</f>
        <v>33</v>
      </c>
      <c r="Q97" s="70" t="n">
        <f aca="false">MIN(Q64:Q94)</f>
        <v>35</v>
      </c>
      <c r="R97" s="70" t="n">
        <f aca="false">MIN(R64:R94)</f>
        <v>34</v>
      </c>
      <c r="S97" s="70" t="n">
        <f aca="false">MIN(S64:S94)</f>
        <v>25</v>
      </c>
      <c r="T97" s="70" t="n">
        <f aca="false">MIN(T64:T94)</f>
        <v>30</v>
      </c>
      <c r="U97" s="70" t="n">
        <f aca="false">MIN(U64:U94)</f>
        <v>32</v>
      </c>
      <c r="V97" s="70" t="n">
        <f aca="false">MIN(V64:V94)</f>
        <v>43</v>
      </c>
      <c r="W97" s="70" t="n">
        <f aca="false">MIN(W64:W94)</f>
        <v>42</v>
      </c>
      <c r="X97" s="70" t="n">
        <f aca="false">MIN(X64:X94)</f>
        <v>26</v>
      </c>
      <c r="Y97" s="70" t="n">
        <f aca="false">MIN(Y64:Y94)</f>
        <v>30</v>
      </c>
      <c r="Z97" s="70" t="n">
        <f aca="false">MIN(Z64:Z94)</f>
        <v>34</v>
      </c>
      <c r="AA97" s="70" t="n">
        <f aca="false">MIN(AA64:AA94)</f>
        <v>26</v>
      </c>
      <c r="AB97" s="70" t="n">
        <f aca="false">MIN(AB64:AB94)</f>
        <v>28</v>
      </c>
      <c r="AC97" s="70" t="n">
        <f aca="false">MIN(AC64:AC94)</f>
        <v>25</v>
      </c>
      <c r="AD97" s="70" t="n">
        <f aca="false">MIN(AD64:AD94)</f>
        <v>30</v>
      </c>
      <c r="AE97" s="70" t="n">
        <f aca="false">MIN(AE64:AE94)</f>
        <v>32</v>
      </c>
      <c r="AF97" s="70" t="n">
        <f aca="false">MIN(AF64:AF94)</f>
        <v>0</v>
      </c>
      <c r="AG97" s="70" t="n">
        <f aca="false">MIN(AG64:AG94)</f>
        <v>0</v>
      </c>
      <c r="AH97" s="70" t="n">
        <f aca="false">MIN(AH64:AH94)</f>
        <v>0</v>
      </c>
      <c r="AI97" s="70" t="n">
        <f aca="false">MIN(AI64:AI94)</f>
        <v>0</v>
      </c>
      <c r="AJ97" s="70" t="n">
        <f aca="false">MIN(AJ64:AJ94)</f>
        <v>0</v>
      </c>
      <c r="AK97" s="70" t="n">
        <f aca="false">MIN(AK64:AK94)</f>
        <v>0</v>
      </c>
      <c r="AL97" s="70" t="n">
        <f aca="false">MIN(AL64:AL94)</f>
        <v>0</v>
      </c>
      <c r="AM97" s="70" t="n">
        <f aca="false">MIN(AM64:AM94)</f>
        <v>0</v>
      </c>
      <c r="AN97" s="70" t="n">
        <f aca="false">MIN(AN64:AN94)</f>
        <v>0</v>
      </c>
      <c r="AO97" s="70" t="n">
        <f aca="false">MIN(AO64:AO94)</f>
        <v>0</v>
      </c>
    </row>
    <row r="98" customFormat="false" ht="12.75" hidden="false" customHeight="false" outlineLevel="0" collapsed="false">
      <c r="B98" s="70" t="n">
        <f aca="false">MAX(B64:B94)</f>
        <v>39</v>
      </c>
      <c r="C98" s="70" t="n">
        <f aca="false">MAX(C64:C94)</f>
        <v>39</v>
      </c>
      <c r="D98" s="70" t="n">
        <f aca="false">MAX(D64:D94)</f>
        <v>35</v>
      </c>
      <c r="E98" s="70" t="n">
        <f aca="false">MAX(E64:E94)</f>
        <v>35</v>
      </c>
      <c r="F98" s="70" t="n">
        <f aca="false">MAX(F64:F94)</f>
        <v>40</v>
      </c>
      <c r="G98" s="70" t="n">
        <f aca="false">MAX(G64:G94)</f>
        <v>41</v>
      </c>
      <c r="H98" s="70" t="n">
        <f aca="false">MAX(H64:H94)</f>
        <v>41</v>
      </c>
      <c r="I98" s="70" t="n">
        <f aca="false">MAX(I64:I94)</f>
        <v>36</v>
      </c>
      <c r="J98" s="70" t="n">
        <f aca="false">MAX(J64:J94)</f>
        <v>33</v>
      </c>
      <c r="K98" s="70" t="n">
        <f aca="false">MAX(K64:K94)</f>
        <v>36</v>
      </c>
      <c r="L98" s="70" t="n">
        <f aca="false">MAX(L64:L94)</f>
        <v>38</v>
      </c>
      <c r="M98" s="70" t="n">
        <f aca="false">MAX(M64:M94)</f>
        <v>37</v>
      </c>
      <c r="N98" s="70" t="n">
        <f aca="false">MAX(N64:N94)</f>
        <v>33</v>
      </c>
      <c r="O98" s="70" t="n">
        <f aca="false">MAX(O64:O94)</f>
        <v>34</v>
      </c>
      <c r="P98" s="70" t="n">
        <f aca="false">MAX(P64:P94)</f>
        <v>39</v>
      </c>
      <c r="Q98" s="70" t="n">
        <f aca="false">MAX(Q64:Q94)</f>
        <v>38</v>
      </c>
      <c r="R98" s="70" t="n">
        <f aca="false">MAX(R64:R94)</f>
        <v>37</v>
      </c>
      <c r="S98" s="70" t="n">
        <f aca="false">MAX(S64:S94)</f>
        <v>28</v>
      </c>
      <c r="T98" s="70" t="n">
        <f aca="false">MAX(T64:T94)</f>
        <v>32</v>
      </c>
      <c r="U98" s="70" t="n">
        <f aca="false">MAX(U64:U94)</f>
        <v>37</v>
      </c>
      <c r="V98" s="70" t="n">
        <f aca="false">MAX(V64:V94)</f>
        <v>50</v>
      </c>
      <c r="W98" s="70" t="n">
        <f aca="false">MAX(W64:W94)</f>
        <v>49</v>
      </c>
      <c r="X98" s="70" t="n">
        <f aca="false">MAX(X64:X94)</f>
        <v>29</v>
      </c>
      <c r="Y98" s="70" t="n">
        <f aca="false">MAX(Y64:Y94)</f>
        <v>32</v>
      </c>
      <c r="Z98" s="70" t="n">
        <f aca="false">MAX(Z64:Z94)</f>
        <v>44</v>
      </c>
      <c r="AA98" s="70" t="n">
        <f aca="false">MAX(AA64:AA94)</f>
        <v>42</v>
      </c>
      <c r="AB98" s="70" t="n">
        <f aca="false">MAX(AB64:AB94)</f>
        <v>41</v>
      </c>
      <c r="AC98" s="70" t="n">
        <f aca="false">MAX(AC64:AC94)</f>
        <v>30</v>
      </c>
      <c r="AD98" s="70" t="n">
        <f aca="false">MAX(AD64:AD94)</f>
        <v>32.6666666666667</v>
      </c>
      <c r="AE98" s="70" t="n">
        <f aca="false">MAX(AE64:AE94)</f>
        <v>40</v>
      </c>
      <c r="AF98" s="70" t="n">
        <f aca="false">MAX(AF64:AF94)</f>
        <v>0</v>
      </c>
      <c r="AG98" s="70" t="n">
        <f aca="false">MAX(AG64:AG94)</f>
        <v>0</v>
      </c>
      <c r="AH98" s="70" t="n">
        <f aca="false">MAX(AH64:AH94)</f>
        <v>0</v>
      </c>
      <c r="AI98" s="70" t="n">
        <f aca="false">MAX(AI64:AI94)</f>
        <v>0</v>
      </c>
      <c r="AJ98" s="70" t="n">
        <f aca="false">MAX(AJ64:AJ94)</f>
        <v>0</v>
      </c>
      <c r="AK98" s="70" t="n">
        <f aca="false">MAX(AK64:AK94)</f>
        <v>0</v>
      </c>
      <c r="AL98" s="70" t="n">
        <f aca="false">MAX(AL64:AL94)</f>
        <v>0</v>
      </c>
      <c r="AM98" s="70" t="n">
        <f aca="false">MAX(AM64:AM94)</f>
        <v>0</v>
      </c>
      <c r="AN98" s="70" t="n">
        <f aca="false">MAX(AN64:AN94)</f>
        <v>0</v>
      </c>
      <c r="AO98" s="70" t="n">
        <f aca="false">MAX(AO64:AO94)</f>
        <v>0</v>
      </c>
    </row>
    <row r="99" customFormat="false" ht="12.75" hidden="false" customHeight="false" outlineLevel="0" collapsed="false">
      <c r="B99" s="129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5"/>
      <c r="R99" s="15"/>
      <c r="S99" s="15"/>
      <c r="T99" s="15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31" t="s">
        <v>161</v>
      </c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5"/>
      <c r="R100" s="15"/>
      <c r="S100" s="15"/>
      <c r="T100" s="15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32"/>
      <c r="C101" s="133" t="s">
        <v>10</v>
      </c>
      <c r="D101" s="133" t="s">
        <v>11</v>
      </c>
      <c r="E101" s="133" t="s">
        <v>12</v>
      </c>
      <c r="F101" s="133" t="s">
        <v>13</v>
      </c>
      <c r="G101" s="133" t="s">
        <v>2</v>
      </c>
      <c r="H101" s="133" t="s">
        <v>3</v>
      </c>
      <c r="I101" s="133" t="s">
        <v>4</v>
      </c>
      <c r="J101" s="133" t="s">
        <v>5</v>
      </c>
      <c r="K101" s="133" t="s">
        <v>6</v>
      </c>
      <c r="L101" s="133" t="s">
        <v>7</v>
      </c>
      <c r="M101" s="133" t="s">
        <v>8</v>
      </c>
      <c r="N101" s="133"/>
      <c r="O101" s="133"/>
      <c r="P101" s="133" t="s">
        <v>9</v>
      </c>
      <c r="Q101" s="15"/>
      <c r="R101" s="15"/>
      <c r="S101" s="15"/>
      <c r="T101" s="15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32"/>
      <c r="C102" s="134" t="n">
        <v>45.02</v>
      </c>
      <c r="D102" s="135" t="n">
        <v>77.77</v>
      </c>
      <c r="E102" s="135" t="n">
        <v>79.48</v>
      </c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6"/>
      <c r="Q102" s="15"/>
      <c r="R102" s="15"/>
      <c r="S102" s="15"/>
      <c r="T102" s="15"/>
    </row>
    <row r="103" customFormat="false" ht="12.75" hidden="false" customHeight="false" outlineLevel="0" collapsed="false">
      <c r="B103" s="137" t="s">
        <v>162</v>
      </c>
      <c r="C103" s="138" t="n">
        <v>45.64</v>
      </c>
      <c r="D103" s="130" t="n">
        <v>33.09</v>
      </c>
      <c r="E103" s="130" t="n">
        <v>31.88</v>
      </c>
      <c r="F103" s="130" t="n">
        <v>31.19</v>
      </c>
      <c r="G103" s="130" t="n">
        <v>22.61</v>
      </c>
      <c r="H103" s="129" t="n">
        <v>22.78</v>
      </c>
      <c r="I103" s="129" t="n">
        <v>22.98</v>
      </c>
      <c r="J103" s="129" t="n">
        <v>29.72</v>
      </c>
      <c r="K103" s="130" t="n">
        <v>24.55</v>
      </c>
      <c r="L103" s="130" t="n">
        <v>29.24</v>
      </c>
      <c r="M103" s="130" t="n">
        <v>27.3</v>
      </c>
      <c r="N103" s="130"/>
      <c r="O103" s="130"/>
      <c r="P103" s="139" t="n">
        <v>44.74</v>
      </c>
      <c r="Q103" s="15" t="n">
        <f aca="false">AVERAGE(D103:F103)</f>
        <v>32.0533333333333</v>
      </c>
      <c r="R103" s="15" t="n">
        <f aca="false">AVERAGE(G103:I103)</f>
        <v>22.79</v>
      </c>
      <c r="S103" s="15"/>
      <c r="T103" s="15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37" t="s">
        <v>163</v>
      </c>
      <c r="C104" s="140"/>
      <c r="D104" s="141"/>
      <c r="E104" s="141"/>
      <c r="F104" s="141"/>
      <c r="G104" s="141"/>
      <c r="H104" s="141"/>
      <c r="I104" s="141"/>
      <c r="J104" s="141" t="n">
        <v>25.41</v>
      </c>
      <c r="K104" s="141" t="n">
        <v>13.11</v>
      </c>
      <c r="L104" s="141" t="n">
        <v>11.29</v>
      </c>
      <c r="M104" s="141" t="n">
        <v>33.89</v>
      </c>
      <c r="N104" s="141"/>
      <c r="O104" s="141"/>
      <c r="P104" s="142" t="n">
        <v>58.25</v>
      </c>
      <c r="Q104" s="15"/>
      <c r="R104" s="15"/>
      <c r="S104" s="15" t="n">
        <f aca="false">AVERAGE(J104:L104)</f>
        <v>16.6033333333333</v>
      </c>
      <c r="T104" s="15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29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5"/>
      <c r="R105" s="15"/>
      <c r="S105" s="15"/>
      <c r="T105" s="15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31" t="s">
        <v>164</v>
      </c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5"/>
      <c r="R106" s="15"/>
      <c r="S106" s="15"/>
      <c r="T106" s="15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32"/>
      <c r="C107" s="133" t="s">
        <v>10</v>
      </c>
      <c r="D107" s="133" t="s">
        <v>11</v>
      </c>
      <c r="E107" s="133" t="s">
        <v>12</v>
      </c>
      <c r="F107" s="133" t="s">
        <v>13</v>
      </c>
      <c r="G107" s="133" t="s">
        <v>2</v>
      </c>
      <c r="H107" s="133" t="s">
        <v>3</v>
      </c>
      <c r="I107" s="133" t="s">
        <v>4</v>
      </c>
      <c r="J107" s="133" t="s">
        <v>5</v>
      </c>
      <c r="K107" s="133" t="s">
        <v>6</v>
      </c>
      <c r="L107" s="133" t="s">
        <v>7</v>
      </c>
      <c r="M107" s="133" t="s">
        <v>8</v>
      </c>
      <c r="N107" s="133"/>
      <c r="O107" s="133"/>
      <c r="P107" s="133" t="s">
        <v>9</v>
      </c>
      <c r="Q107" s="15"/>
      <c r="R107" s="15"/>
      <c r="S107" s="15"/>
      <c r="T107" s="15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32"/>
      <c r="C108" s="134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6"/>
      <c r="Q108" s="15"/>
      <c r="R108" s="15"/>
      <c r="S108" s="15"/>
      <c r="T108" s="15"/>
    </row>
    <row r="109" customFormat="false" ht="12.75" hidden="false" customHeight="false" outlineLevel="0" collapsed="false">
      <c r="B109" s="137" t="s">
        <v>162</v>
      </c>
      <c r="C109" s="138" t="n">
        <v>39.8</v>
      </c>
      <c r="D109" s="130" t="n">
        <v>30.02</v>
      </c>
      <c r="E109" s="130" t="n">
        <v>29</v>
      </c>
      <c r="F109" s="130" t="n">
        <v>31.9</v>
      </c>
      <c r="G109" s="130" t="n">
        <v>21.43</v>
      </c>
      <c r="H109" s="129" t="n">
        <v>21.36</v>
      </c>
      <c r="I109" s="129" t="n">
        <v>19.66</v>
      </c>
      <c r="J109" s="143" t="n">
        <v>26.97</v>
      </c>
      <c r="K109" s="130"/>
      <c r="L109" s="130"/>
      <c r="M109" s="130"/>
      <c r="N109" s="130"/>
      <c r="O109" s="130"/>
      <c r="P109" s="139"/>
      <c r="Q109" s="15" t="n">
        <f aca="false">AVERAGE(D109:F109)</f>
        <v>30.3066666666667</v>
      </c>
      <c r="R109" s="15" t="n">
        <f aca="false">AVERAGE(G109:I109)</f>
        <v>20.8166666666667</v>
      </c>
      <c r="S109" s="15"/>
      <c r="T109" s="15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37" t="s">
        <v>163</v>
      </c>
      <c r="C110" s="140"/>
      <c r="D110" s="141"/>
      <c r="E110" s="141"/>
      <c r="F110" s="141"/>
      <c r="G110" s="141"/>
      <c r="H110" s="141"/>
      <c r="I110" s="141"/>
      <c r="J110" s="141" t="n">
        <v>26.16</v>
      </c>
      <c r="K110" s="141" t="n">
        <v>14.63</v>
      </c>
      <c r="L110" s="141" t="n">
        <v>15.52</v>
      </c>
      <c r="M110" s="141" t="n">
        <v>33.89</v>
      </c>
      <c r="N110" s="141"/>
      <c r="O110" s="141"/>
      <c r="P110" s="142" t="n">
        <v>48.51</v>
      </c>
      <c r="Q110" s="15"/>
      <c r="R110" s="15"/>
      <c r="S110" s="15" t="n">
        <f aca="false">AVERAGE(J110:L110)</f>
        <v>18.77</v>
      </c>
      <c r="T110" s="15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29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5"/>
      <c r="R111" s="15"/>
      <c r="S111" s="15"/>
      <c r="T111" s="15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31" t="s">
        <v>165</v>
      </c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5"/>
      <c r="R112" s="15"/>
      <c r="S112" s="15"/>
      <c r="T112" s="15"/>
    </row>
    <row r="113" customFormat="false" ht="12.75" hidden="false" customHeight="false" outlineLevel="0" collapsed="false">
      <c r="B113" s="132"/>
      <c r="C113" s="133" t="s">
        <v>10</v>
      </c>
      <c r="D113" s="133" t="s">
        <v>11</v>
      </c>
      <c r="E113" s="133" t="s">
        <v>12</v>
      </c>
      <c r="F113" s="133" t="s">
        <v>13</v>
      </c>
      <c r="G113" s="133" t="s">
        <v>2</v>
      </c>
      <c r="H113" s="133" t="s">
        <v>3</v>
      </c>
      <c r="I113" s="133" t="s">
        <v>4</v>
      </c>
      <c r="J113" s="133" t="s">
        <v>5</v>
      </c>
      <c r="K113" s="133" t="s">
        <v>6</v>
      </c>
      <c r="L113" s="133" t="s">
        <v>7</v>
      </c>
      <c r="M113" s="133" t="s">
        <v>8</v>
      </c>
      <c r="N113" s="133"/>
      <c r="O113" s="133"/>
      <c r="P113" s="133" t="s">
        <v>9</v>
      </c>
      <c r="Q113" s="15"/>
      <c r="R113" s="15"/>
      <c r="S113" s="15"/>
      <c r="T113" s="15"/>
    </row>
    <row r="114" customFormat="false" ht="12.75" hidden="false" customHeight="false" outlineLevel="0" collapsed="false">
      <c r="B114" s="132"/>
      <c r="C114" s="134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6"/>
      <c r="Q114" s="15"/>
      <c r="R114" s="15"/>
      <c r="S114" s="15"/>
      <c r="T114" s="15"/>
    </row>
    <row r="115" customFormat="false" ht="12.75" hidden="false" customHeight="false" outlineLevel="0" collapsed="false">
      <c r="B115" s="137" t="s">
        <v>162</v>
      </c>
      <c r="C115" s="138" t="n">
        <v>40.59</v>
      </c>
      <c r="D115" s="130" t="n">
        <v>28.29</v>
      </c>
      <c r="E115" s="130" t="n">
        <v>29.55</v>
      </c>
      <c r="F115" s="130" t="n">
        <v>31.64</v>
      </c>
      <c r="G115" s="130" t="n">
        <v>24.55</v>
      </c>
      <c r="H115" s="129" t="n">
        <v>22.17</v>
      </c>
      <c r="I115" s="129" t="n">
        <v>21.83</v>
      </c>
      <c r="J115" s="143" t="n">
        <v>27.36</v>
      </c>
      <c r="K115" s="130"/>
      <c r="L115" s="130"/>
      <c r="M115" s="130"/>
      <c r="N115" s="130"/>
      <c r="O115" s="130"/>
      <c r="P115" s="139"/>
      <c r="Q115" s="15"/>
      <c r="R115" s="15" t="n">
        <f aca="false">AVERAGE(G115:I115)</f>
        <v>22.85</v>
      </c>
      <c r="S115" s="15"/>
      <c r="T115" s="15"/>
    </row>
    <row r="116" customFormat="false" ht="12.75" hidden="false" customHeight="false" outlineLevel="0" collapsed="false">
      <c r="B116" s="137" t="s">
        <v>163</v>
      </c>
      <c r="C116" s="140"/>
      <c r="D116" s="141"/>
      <c r="E116" s="141"/>
      <c r="F116" s="141"/>
      <c r="G116" s="141"/>
      <c r="H116" s="141"/>
      <c r="I116" s="141"/>
      <c r="J116" s="141" t="n">
        <v>26.17</v>
      </c>
      <c r="K116" s="141"/>
      <c r="L116" s="141" t="n">
        <v>16.49</v>
      </c>
      <c r="M116" s="141" t="n">
        <v>39.99</v>
      </c>
      <c r="N116" s="141"/>
      <c r="O116" s="141"/>
      <c r="P116" s="142" t="n">
        <v>51.15</v>
      </c>
      <c r="Q116" s="15"/>
      <c r="R116" s="15"/>
      <c r="S116" s="15"/>
      <c r="T116" s="15"/>
    </row>
    <row r="117" customFormat="false" ht="12.75" hidden="false" customHeight="false" outlineLevel="0" collapsed="false">
      <c r="B117" s="129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5"/>
      <c r="R117" s="15"/>
      <c r="S117" s="15"/>
      <c r="T117" s="15"/>
    </row>
    <row r="118" customFormat="false" ht="12.75" hidden="false" customHeight="false" outlineLevel="0" collapsed="false">
      <c r="B118" s="131" t="s">
        <v>166</v>
      </c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5"/>
      <c r="R118" s="15"/>
      <c r="S118" s="15"/>
      <c r="T118" s="15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32"/>
      <c r="C119" s="133" t="s">
        <v>10</v>
      </c>
      <c r="D119" s="133" t="s">
        <v>11</v>
      </c>
      <c r="E119" s="133" t="s">
        <v>12</v>
      </c>
      <c r="F119" s="133" t="s">
        <v>13</v>
      </c>
      <c r="G119" s="133" t="s">
        <v>2</v>
      </c>
      <c r="H119" s="133" t="s">
        <v>3</v>
      </c>
      <c r="I119" s="133" t="s">
        <v>4</v>
      </c>
      <c r="J119" s="133" t="s">
        <v>5</v>
      </c>
      <c r="K119" s="133" t="s">
        <v>6</v>
      </c>
      <c r="L119" s="133" t="s">
        <v>7</v>
      </c>
      <c r="M119" s="133" t="s">
        <v>8</v>
      </c>
      <c r="N119" s="133"/>
      <c r="O119" s="133"/>
      <c r="P119" s="133" t="s">
        <v>9</v>
      </c>
      <c r="Q119" s="15"/>
      <c r="R119" s="15"/>
      <c r="S119" s="15"/>
      <c r="T119" s="15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32"/>
      <c r="C120" s="134" t="n">
        <v>35.36</v>
      </c>
      <c r="D120" s="135" t="n">
        <v>43.96</v>
      </c>
      <c r="E120" s="135" t="n">
        <v>39.39</v>
      </c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6"/>
      <c r="Q120" s="15"/>
      <c r="R120" s="15"/>
      <c r="S120" s="15"/>
      <c r="T120" s="15"/>
    </row>
    <row r="121" customFormat="false" ht="12.75" hidden="false" customHeight="false" outlineLevel="0" collapsed="false">
      <c r="B121" s="137" t="s">
        <v>162</v>
      </c>
      <c r="C121" s="138" t="n">
        <v>41.56</v>
      </c>
      <c r="D121" s="130" t="n">
        <v>29.22</v>
      </c>
      <c r="E121" s="130" t="n">
        <v>29.55</v>
      </c>
      <c r="F121" s="130" t="n">
        <v>31.64</v>
      </c>
      <c r="G121" s="130" t="n">
        <v>25.11</v>
      </c>
      <c r="H121" s="129" t="n">
        <v>22.33</v>
      </c>
      <c r="I121" s="129" t="n">
        <v>22.43</v>
      </c>
      <c r="J121" s="129" t="n">
        <v>27.89</v>
      </c>
      <c r="K121" s="130" t="n">
        <v>29.63</v>
      </c>
      <c r="L121" s="130" t="n">
        <v>31.08</v>
      </c>
      <c r="M121" s="130" t="n">
        <v>37.53</v>
      </c>
      <c r="N121" s="130"/>
      <c r="O121" s="130"/>
      <c r="P121" s="139" t="n">
        <v>39.53</v>
      </c>
      <c r="Q121" s="15" t="n">
        <f aca="false">AVERAGE(D121:F121)</f>
        <v>30.1366666666667</v>
      </c>
      <c r="R121" s="15" t="n">
        <f aca="false">AVERAGE(G121:I121)</f>
        <v>23.29</v>
      </c>
      <c r="S121" s="15"/>
      <c r="T121" s="15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37" t="s">
        <v>163</v>
      </c>
      <c r="C122" s="140"/>
      <c r="D122" s="141"/>
      <c r="E122" s="141"/>
      <c r="F122" s="141"/>
      <c r="G122" s="141"/>
      <c r="H122" s="141"/>
      <c r="I122" s="141"/>
      <c r="J122" s="141" t="n">
        <v>26.17</v>
      </c>
      <c r="K122" s="141" t="n">
        <v>17.36</v>
      </c>
      <c r="L122" s="141" t="n">
        <v>17.07</v>
      </c>
      <c r="M122" s="141" t="n">
        <v>42.45</v>
      </c>
      <c r="N122" s="141"/>
      <c r="O122" s="141"/>
      <c r="P122" s="142" t="n">
        <v>51.86</v>
      </c>
      <c r="Q122" s="15"/>
      <c r="R122" s="15"/>
      <c r="S122" s="15" t="n">
        <f aca="false">AVERAGE(J122:L122)</f>
        <v>20.2</v>
      </c>
      <c r="T122" s="15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29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5"/>
      <c r="R123" s="15"/>
      <c r="S123" s="15"/>
      <c r="T123" s="15"/>
    </row>
    <row r="124" customFormat="false" ht="12.75" hidden="false" customHeight="false" outlineLevel="0" collapsed="false">
      <c r="B124" s="131" t="s">
        <v>167</v>
      </c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5"/>
      <c r="R124" s="15"/>
      <c r="S124" s="15"/>
      <c r="T124" s="15"/>
    </row>
    <row r="125" customFormat="false" ht="12.75" hidden="false" customHeight="false" outlineLevel="0" collapsed="false">
      <c r="B125" s="132"/>
      <c r="C125" s="133" t="s">
        <v>10</v>
      </c>
      <c r="D125" s="133" t="s">
        <v>11</v>
      </c>
      <c r="E125" s="133" t="s">
        <v>12</v>
      </c>
      <c r="F125" s="133" t="s">
        <v>13</v>
      </c>
      <c r="G125" s="133" t="s">
        <v>2</v>
      </c>
      <c r="H125" s="133" t="s">
        <v>3</v>
      </c>
      <c r="I125" s="133" t="s">
        <v>4</v>
      </c>
      <c r="J125" s="133" t="s">
        <v>5</v>
      </c>
      <c r="K125" s="133" t="s">
        <v>6</v>
      </c>
      <c r="L125" s="133" t="s">
        <v>7</v>
      </c>
      <c r="M125" s="133" t="s">
        <v>8</v>
      </c>
      <c r="N125" s="133"/>
      <c r="O125" s="133"/>
      <c r="P125" s="133" t="s">
        <v>9</v>
      </c>
      <c r="Q125" s="15"/>
      <c r="R125" s="15"/>
      <c r="S125" s="15"/>
      <c r="T125" s="15"/>
    </row>
    <row r="126" customFormat="false" ht="12.75" hidden="false" customHeight="false" outlineLevel="0" collapsed="false">
      <c r="B126" s="132"/>
      <c r="C126" s="134" t="n">
        <v>42.84</v>
      </c>
      <c r="D126" s="135" t="n">
        <v>50.78</v>
      </c>
      <c r="E126" s="135" t="n">
        <v>49.16</v>
      </c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6"/>
      <c r="Q126" s="15"/>
      <c r="R126" s="15"/>
      <c r="S126" s="15"/>
      <c r="T126" s="15"/>
    </row>
    <row r="127" customFormat="false" ht="12.75" hidden="false" customHeight="false" outlineLevel="0" collapsed="false">
      <c r="B127" s="137" t="s">
        <v>162</v>
      </c>
      <c r="C127" s="138" t="n">
        <v>41.99</v>
      </c>
      <c r="D127" s="130" t="n">
        <v>31.34</v>
      </c>
      <c r="E127" s="130" t="n">
        <v>30.16</v>
      </c>
      <c r="F127" s="130" t="n">
        <v>29.65</v>
      </c>
      <c r="G127" s="130" t="n">
        <v>22.59</v>
      </c>
      <c r="H127" s="129" t="n">
        <v>22.78</v>
      </c>
      <c r="I127" s="129" t="n">
        <v>22.98</v>
      </c>
      <c r="J127" s="129" t="n">
        <v>29.72</v>
      </c>
      <c r="K127" s="130" t="n">
        <v>24.55</v>
      </c>
      <c r="L127" s="130" t="n">
        <v>29.24</v>
      </c>
      <c r="M127" s="130" t="n">
        <v>27.3</v>
      </c>
      <c r="N127" s="130"/>
      <c r="O127" s="130"/>
      <c r="P127" s="139" t="n">
        <v>43.86</v>
      </c>
      <c r="Q127" s="15" t="n">
        <f aca="false">AVERAGE(D127:F127)</f>
        <v>30.3833333333333</v>
      </c>
      <c r="R127" s="15" t="n">
        <f aca="false">AVERAGE(G127:I127)</f>
        <v>22.7833333333333</v>
      </c>
      <c r="S127" s="15"/>
      <c r="T127" s="15"/>
    </row>
    <row r="128" customFormat="false" ht="12.75" hidden="false" customHeight="false" outlineLevel="0" collapsed="false">
      <c r="B128" s="137" t="s">
        <v>163</v>
      </c>
      <c r="C128" s="140"/>
      <c r="D128" s="141"/>
      <c r="E128" s="141"/>
      <c r="F128" s="141"/>
      <c r="G128" s="141"/>
      <c r="H128" s="141"/>
      <c r="I128" s="141"/>
      <c r="J128" s="141" t="n">
        <v>25.39</v>
      </c>
      <c r="K128" s="141" t="n">
        <v>14.55</v>
      </c>
      <c r="L128" s="141" t="n">
        <v>11.29</v>
      </c>
      <c r="M128" s="141" t="n">
        <v>33.74</v>
      </c>
      <c r="N128" s="141"/>
      <c r="O128" s="141"/>
      <c r="P128" s="142" t="n">
        <v>57.63</v>
      </c>
      <c r="Q128" s="15"/>
      <c r="R128" s="15"/>
      <c r="S128" s="15" t="n">
        <f aca="false">AVERAGE(J128:L128)</f>
        <v>17.0766666666667</v>
      </c>
      <c r="T128" s="15" t="n">
        <f aca="false">AVERAGE(M128:P128,C127)</f>
        <v>44.4533333333333</v>
      </c>
    </row>
    <row r="129" customFormat="false" ht="12.75" hidden="false" customHeight="false" outlineLevel="0" collapsed="false">
      <c r="B129" s="129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5"/>
      <c r="R129" s="15"/>
      <c r="S129" s="15"/>
      <c r="T129" s="15"/>
    </row>
    <row r="130" customFormat="false" ht="12.75" hidden="false" customHeight="false" outlineLevel="0" collapsed="false">
      <c r="B130" s="129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5"/>
      <c r="R130" s="15"/>
      <c r="S130" s="15"/>
      <c r="T130" s="15"/>
    </row>
    <row r="132" customFormat="false" ht="12.75" hidden="false" customHeight="false" outlineLevel="0" collapsed="false">
      <c r="B132" s="39" t="s">
        <v>168</v>
      </c>
    </row>
    <row r="133" customFormat="false" ht="12.75" hidden="false" customHeight="false" outlineLevel="0" collapsed="false">
      <c r="B133" s="65" t="s">
        <v>169</v>
      </c>
      <c r="C133" s="144" t="n">
        <v>2.28</v>
      </c>
      <c r="D133" s="144" t="n">
        <v>2.83</v>
      </c>
      <c r="E133" s="144" t="n">
        <v>3.11</v>
      </c>
      <c r="F133" s="144" t="n">
        <v>2.16</v>
      </c>
      <c r="G133" s="144" t="n">
        <v>2.06</v>
      </c>
      <c r="H133" s="144" t="n">
        <v>1.76</v>
      </c>
      <c r="I133" s="144" t="n">
        <v>2.01</v>
      </c>
      <c r="J133" s="144" t="n">
        <v>2.06</v>
      </c>
      <c r="K133" s="144"/>
      <c r="L133" s="144"/>
      <c r="M133" s="144"/>
      <c r="N133" s="144"/>
      <c r="O133" s="144"/>
      <c r="P133" s="144"/>
    </row>
    <row r="134" customFormat="false" ht="12.75" hidden="false" customHeight="false" outlineLevel="0" collapsed="false">
      <c r="B134" s="132"/>
      <c r="C134" s="133" t="s">
        <v>10</v>
      </c>
      <c r="D134" s="133" t="s">
        <v>11</v>
      </c>
      <c r="E134" s="133" t="s">
        <v>12</v>
      </c>
      <c r="F134" s="133" t="s">
        <v>13</v>
      </c>
      <c r="G134" s="133" t="s">
        <v>2</v>
      </c>
      <c r="H134" s="133" t="s">
        <v>3</v>
      </c>
      <c r="I134" s="133" t="s">
        <v>4</v>
      </c>
      <c r="J134" s="133" t="s">
        <v>5</v>
      </c>
      <c r="K134" s="133" t="s">
        <v>6</v>
      </c>
      <c r="L134" s="133" t="s">
        <v>7</v>
      </c>
      <c r="M134" s="133" t="s">
        <v>8</v>
      </c>
      <c r="N134" s="133"/>
      <c r="O134" s="133"/>
      <c r="P134" s="133" t="s">
        <v>9</v>
      </c>
      <c r="Q134" s="145" t="s">
        <v>51</v>
      </c>
      <c r="R134" s="145" t="s">
        <v>48</v>
      </c>
      <c r="S134" s="145" t="s">
        <v>49</v>
      </c>
      <c r="T134" s="145" t="s">
        <v>50</v>
      </c>
    </row>
    <row r="135" customFormat="false" ht="12.75" hidden="false" customHeight="false" outlineLevel="0" collapsed="false">
      <c r="B135" s="137" t="s">
        <v>162</v>
      </c>
      <c r="C135" s="129" t="n">
        <v>23.27</v>
      </c>
      <c r="D135" s="129" t="n">
        <v>15.22</v>
      </c>
      <c r="E135" s="129" t="n">
        <v>15.05</v>
      </c>
      <c r="F135" s="129" t="n">
        <v>15.97</v>
      </c>
      <c r="G135" s="129" t="n">
        <v>14.55</v>
      </c>
      <c r="H135" s="146" t="n">
        <v>14.06</v>
      </c>
      <c r="I135" s="129"/>
      <c r="J135" s="129"/>
      <c r="K135" s="129"/>
      <c r="L135" s="129"/>
      <c r="M135" s="129"/>
      <c r="N135" s="129"/>
      <c r="O135" s="129"/>
      <c r="P135" s="129"/>
      <c r="Q135" s="15" t="n">
        <f aca="false">AVERAGE(D135:F135)</f>
        <v>15.4133333333333</v>
      </c>
      <c r="T135" s="15"/>
    </row>
    <row r="136" customFormat="false" ht="12.75" hidden="false" customHeight="false" outlineLevel="0" collapsed="false">
      <c r="B136" s="137" t="s">
        <v>163</v>
      </c>
      <c r="C136" s="147" t="n">
        <v>17.06</v>
      </c>
      <c r="D136" s="147" t="n">
        <v>12.81</v>
      </c>
      <c r="E136" s="147" t="n">
        <v>14.31</v>
      </c>
      <c r="F136" s="147" t="n">
        <v>16.03</v>
      </c>
      <c r="G136" s="148" t="n">
        <v>14.85</v>
      </c>
      <c r="H136" s="148" t="n">
        <v>11.8</v>
      </c>
      <c r="I136" s="148" t="n">
        <v>13.25</v>
      </c>
      <c r="J136" s="148" t="n">
        <v>14.24</v>
      </c>
      <c r="K136" s="148" t="n">
        <v>7.6</v>
      </c>
      <c r="L136" s="148" t="n">
        <v>6.67</v>
      </c>
      <c r="M136" s="148" t="n">
        <v>18.21</v>
      </c>
      <c r="N136" s="148"/>
      <c r="O136" s="148"/>
      <c r="P136" s="148" t="n">
        <v>23.38</v>
      </c>
      <c r="Q136" s="15" t="n">
        <f aca="false">AVERAGE(D136:F136)</f>
        <v>14.3833333333333</v>
      </c>
      <c r="R136" s="15" t="n">
        <f aca="false">AVERAGE(G136:I136)</f>
        <v>13.3</v>
      </c>
      <c r="S136" s="15" t="n">
        <f aca="false">AVERAGE(J136:L136)</f>
        <v>9.50333333333333</v>
      </c>
      <c r="T136" s="15" t="n">
        <f aca="false">AVERAGE(M136:P136,C135)</f>
        <v>21.62</v>
      </c>
    </row>
    <row r="137" customFormat="false" ht="12.75" hidden="false" customHeight="false" outlineLevel="0" collapsed="false">
      <c r="B137" s="137" t="s">
        <v>170</v>
      </c>
      <c r="C137" s="140" t="n">
        <v>13.25</v>
      </c>
      <c r="D137" s="141" t="n">
        <v>13.06</v>
      </c>
      <c r="E137" s="141" t="n">
        <v>13.48</v>
      </c>
      <c r="F137" s="141" t="n">
        <v>15.59</v>
      </c>
      <c r="G137" s="141" t="n">
        <v>10.22</v>
      </c>
      <c r="H137" s="141" t="n">
        <v>9.29</v>
      </c>
      <c r="I137" s="141" t="n">
        <v>9.8</v>
      </c>
      <c r="J137" s="141" t="n">
        <v>9.89</v>
      </c>
      <c r="K137" s="141" t="n">
        <v>8.93</v>
      </c>
      <c r="L137" s="141" t="n">
        <v>8.28</v>
      </c>
      <c r="M137" s="141" t="n">
        <v>9.96</v>
      </c>
      <c r="N137" s="141"/>
      <c r="O137" s="141"/>
      <c r="P137" s="141" t="n">
        <v>13.19</v>
      </c>
      <c r="Q137" s="15" t="n">
        <f aca="false">AVERAGE(D137:F137)</f>
        <v>14.0433333333333</v>
      </c>
      <c r="R137" s="15" t="n">
        <f aca="false">AVERAGE(G137:I137)</f>
        <v>9.77</v>
      </c>
      <c r="S137" s="15" t="n">
        <f aca="false">AVERAGE(J137:L137)</f>
        <v>9.03333333333333</v>
      </c>
      <c r="T137" s="15" t="n">
        <f aca="false">AVERAGE(M137:P137,C136)</f>
        <v>13.4033333333333</v>
      </c>
    </row>
    <row r="138" customFormat="false" ht="12.75" hidden="false" customHeight="false" outlineLevel="0" collapsed="false">
      <c r="B138" s="132"/>
      <c r="C138" s="144" t="n">
        <v>1.55</v>
      </c>
      <c r="D138" s="144" t="n">
        <v>1.59</v>
      </c>
      <c r="E138" s="144" t="n">
        <v>2.45</v>
      </c>
      <c r="F138" s="144" t="n">
        <v>3.55</v>
      </c>
      <c r="G138" s="144" t="n">
        <v>4.05</v>
      </c>
      <c r="H138" s="144"/>
      <c r="I138" s="144" t="n">
        <v>1.46</v>
      </c>
      <c r="J138" s="144" t="n">
        <v>1.59</v>
      </c>
      <c r="K138" s="144"/>
      <c r="L138" s="144"/>
      <c r="M138" s="144"/>
      <c r="N138" s="144"/>
      <c r="O138" s="144"/>
      <c r="P138" s="144"/>
    </row>
    <row r="139" customFormat="false" ht="12.75" hidden="false" customHeight="false" outlineLevel="0" collapsed="false">
      <c r="B139" s="132"/>
      <c r="C139" s="149" t="n">
        <v>78.2</v>
      </c>
      <c r="D139" s="149" t="n">
        <v>67.2</v>
      </c>
      <c r="E139" s="149" t="n">
        <v>77.6</v>
      </c>
      <c r="F139" s="149" t="n">
        <v>97.8</v>
      </c>
      <c r="G139" s="149" t="n">
        <v>132</v>
      </c>
      <c r="H139" s="65"/>
      <c r="I139" s="65"/>
      <c r="J139" s="65"/>
      <c r="K139" s="65"/>
      <c r="L139" s="65"/>
      <c r="M139" s="65"/>
      <c r="N139" s="65"/>
      <c r="O139" s="65"/>
      <c r="P139" s="65"/>
      <c r="S139" s="15"/>
      <c r="T139" s="150"/>
    </row>
    <row r="140" customFormat="false" ht="12.75" hidden="false" customHeight="false" outlineLevel="0" collapsed="false">
      <c r="B140" s="132" t="s">
        <v>171</v>
      </c>
      <c r="C140" s="149" t="n">
        <v>98.9</v>
      </c>
      <c r="D140" s="149" t="n">
        <v>108.5</v>
      </c>
      <c r="E140" s="149" t="n">
        <v>97</v>
      </c>
      <c r="F140" s="149" t="n">
        <v>130.1</v>
      </c>
      <c r="G140" s="149" t="n">
        <v>109.4</v>
      </c>
      <c r="H140" s="149" t="n">
        <v>132.8</v>
      </c>
      <c r="I140" s="149" t="n">
        <v>109.4</v>
      </c>
      <c r="J140" s="149" t="n">
        <v>69.97</v>
      </c>
      <c r="K140" s="149" t="n">
        <v>133.7</v>
      </c>
      <c r="L140" s="149" t="n">
        <v>143.95</v>
      </c>
      <c r="M140" s="149" t="n">
        <v>118</v>
      </c>
      <c r="N140" s="149"/>
      <c r="O140" s="149"/>
      <c r="P140" s="149" t="n">
        <v>107</v>
      </c>
      <c r="S140" s="15"/>
      <c r="T140" s="150"/>
    </row>
    <row r="141" customFormat="false" ht="12.75" hidden="false" customHeight="false" outlineLevel="0" collapsed="false">
      <c r="B141" s="132"/>
      <c r="C141" s="133" t="s">
        <v>10</v>
      </c>
      <c r="D141" s="133" t="s">
        <v>11</v>
      </c>
      <c r="E141" s="133" t="s">
        <v>12</v>
      </c>
      <c r="F141" s="133" t="s">
        <v>13</v>
      </c>
      <c r="G141" s="133" t="s">
        <v>2</v>
      </c>
      <c r="H141" s="133" t="s">
        <v>3</v>
      </c>
      <c r="I141" s="133" t="s">
        <v>4</v>
      </c>
      <c r="J141" s="133" t="s">
        <v>5</v>
      </c>
      <c r="K141" s="133" t="s">
        <v>6</v>
      </c>
      <c r="L141" s="133" t="s">
        <v>7</v>
      </c>
      <c r="M141" s="133" t="s">
        <v>8</v>
      </c>
      <c r="N141" s="133"/>
      <c r="O141" s="133"/>
      <c r="P141" s="133" t="s">
        <v>9</v>
      </c>
      <c r="Q141" s="145" t="s">
        <v>51</v>
      </c>
      <c r="R141" s="145" t="s">
        <v>48</v>
      </c>
      <c r="S141" s="145" t="s">
        <v>49</v>
      </c>
      <c r="T141" s="145" t="s">
        <v>50</v>
      </c>
    </row>
    <row r="142" customFormat="false" ht="12.75" hidden="false" customHeight="false" outlineLevel="0" collapsed="false">
      <c r="B142" s="137" t="s">
        <v>162</v>
      </c>
      <c r="C142" s="129" t="n">
        <v>25.13</v>
      </c>
      <c r="D142" s="129" t="n">
        <v>26.09</v>
      </c>
      <c r="E142" s="129" t="n">
        <v>25.42</v>
      </c>
      <c r="F142" s="129" t="n">
        <v>24.9</v>
      </c>
      <c r="G142" s="129" t="n">
        <v>13.87</v>
      </c>
      <c r="H142" s="146" t="n">
        <v>13.61</v>
      </c>
      <c r="I142" s="129"/>
      <c r="J142" s="129"/>
      <c r="K142" s="129"/>
      <c r="L142" s="129"/>
      <c r="M142" s="129"/>
      <c r="N142" s="129"/>
      <c r="O142" s="129"/>
      <c r="P142" s="129"/>
      <c r="Q142" s="15" t="n">
        <f aca="false">AVERAGE(D142:F142)</f>
        <v>25.47</v>
      </c>
      <c r="T142" s="15"/>
    </row>
    <row r="143" customFormat="false" ht="12.75" hidden="false" customHeight="false" outlineLevel="0" collapsed="false">
      <c r="B143" s="137" t="s">
        <v>163</v>
      </c>
      <c r="C143" s="148" t="n">
        <v>15.8</v>
      </c>
      <c r="D143" s="148" t="n">
        <v>12.95</v>
      </c>
      <c r="E143" s="148" t="n">
        <v>14.97</v>
      </c>
      <c r="F143" s="148" t="n">
        <v>16.62</v>
      </c>
      <c r="G143" s="148" t="n">
        <v>16.07</v>
      </c>
      <c r="H143" s="148" t="n">
        <v>11.51</v>
      </c>
      <c r="I143" s="148" t="n">
        <v>15.21</v>
      </c>
      <c r="J143" s="148" t="n">
        <v>18.51</v>
      </c>
      <c r="K143" s="148" t="n">
        <v>8.29</v>
      </c>
      <c r="L143" s="148" t="n">
        <v>6.05</v>
      </c>
      <c r="M143" s="148" t="n">
        <v>19.46</v>
      </c>
      <c r="N143" s="148"/>
      <c r="O143" s="148"/>
      <c r="P143" s="148" t="n">
        <v>27.8</v>
      </c>
      <c r="Q143" s="15" t="n">
        <f aca="false">AVERAGE(D143:F143)</f>
        <v>14.8466666666667</v>
      </c>
      <c r="R143" s="15" t="n">
        <f aca="false">AVERAGE(G143:I143)</f>
        <v>14.2633333333333</v>
      </c>
      <c r="S143" s="15" t="n">
        <f aca="false">AVERAGE(J143:L143)</f>
        <v>10.95</v>
      </c>
      <c r="T143" s="15" t="n">
        <f aca="false">AVERAGE(M143:P143,C142)</f>
        <v>24.13</v>
      </c>
    </row>
    <row r="144" customFormat="false" ht="12.75" hidden="false" customHeight="false" outlineLevel="0" collapsed="false">
      <c r="B144" s="137" t="s">
        <v>170</v>
      </c>
      <c r="C144" s="140" t="n">
        <v>12.87</v>
      </c>
      <c r="D144" s="141" t="n">
        <v>14.73</v>
      </c>
      <c r="E144" s="141" t="n">
        <v>18.32</v>
      </c>
      <c r="F144" s="141" t="n">
        <v>15.85</v>
      </c>
      <c r="G144" s="141" t="n">
        <v>8.98</v>
      </c>
      <c r="H144" s="141" t="n">
        <v>6.67</v>
      </c>
      <c r="I144" s="141" t="n">
        <v>7.2</v>
      </c>
      <c r="J144" s="141" t="n">
        <v>7.79</v>
      </c>
      <c r="K144" s="141" t="n">
        <v>5.29</v>
      </c>
      <c r="L144" s="141" t="n">
        <v>3.68</v>
      </c>
      <c r="M144" s="141" t="n">
        <v>6.58</v>
      </c>
      <c r="N144" s="141"/>
      <c r="O144" s="141"/>
      <c r="P144" s="141" t="n">
        <v>12.71</v>
      </c>
      <c r="Q144" s="15" t="n">
        <f aca="false">AVERAGE(D144:F144)</f>
        <v>16.3</v>
      </c>
      <c r="R144" s="15" t="n">
        <f aca="false">AVERAGE(G144:I144)</f>
        <v>7.61666666666667</v>
      </c>
      <c r="S144" s="15" t="n">
        <f aca="false">AVERAGE(J144:L144)</f>
        <v>5.58666666666667</v>
      </c>
      <c r="T144" s="15" t="n">
        <f aca="false">AVERAGE(M144:P144,C143)</f>
        <v>11.6966666666667</v>
      </c>
    </row>
    <row r="145" customFormat="false" ht="12.75" hidden="false" customHeight="false" outlineLevel="0" collapsed="false">
      <c r="B145" s="132"/>
      <c r="C145" s="149" t="n">
        <v>92.4</v>
      </c>
      <c r="D145" s="149" t="n">
        <v>92.9</v>
      </c>
      <c r="E145" s="149" t="n">
        <v>94.9</v>
      </c>
      <c r="F145" s="149" t="n">
        <v>113.4</v>
      </c>
      <c r="G145" s="149" t="n">
        <v>142.6</v>
      </c>
      <c r="H145" s="149" t="n">
        <v>143.9</v>
      </c>
      <c r="I145" s="149" t="n">
        <v>130.7</v>
      </c>
      <c r="J145" s="149" t="n">
        <v>155.5</v>
      </c>
      <c r="K145" s="149" t="n">
        <v>219.6</v>
      </c>
      <c r="L145" s="149" t="n">
        <v>260.4</v>
      </c>
      <c r="M145" s="149" t="n">
        <v>170.9</v>
      </c>
      <c r="N145" s="149"/>
      <c r="O145" s="149"/>
      <c r="P145" s="149" t="n">
        <v>137.2</v>
      </c>
      <c r="S145" s="15"/>
      <c r="T145" s="150"/>
    </row>
    <row r="146" customFormat="false" ht="12.75" hidden="false" customHeight="false" outlineLevel="0" collapsed="false">
      <c r="B146" s="132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S146" s="15"/>
      <c r="T146" s="150"/>
    </row>
    <row r="147" customFormat="false" ht="12.75" hidden="false" customHeight="false" outlineLevel="0" collapsed="false">
      <c r="B147" s="132" t="s">
        <v>172</v>
      </c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S147" s="15"/>
      <c r="T147" s="150"/>
    </row>
    <row r="148" customFormat="false" ht="12.75" hidden="false" customHeight="false" outlineLevel="0" collapsed="false">
      <c r="B148" s="132"/>
      <c r="C148" s="133" t="s">
        <v>10</v>
      </c>
      <c r="D148" s="133" t="s">
        <v>11</v>
      </c>
      <c r="E148" s="133" t="s">
        <v>12</v>
      </c>
      <c r="F148" s="133" t="s">
        <v>13</v>
      </c>
      <c r="G148" s="133" t="s">
        <v>2</v>
      </c>
      <c r="H148" s="133" t="s">
        <v>3</v>
      </c>
      <c r="I148" s="133" t="s">
        <v>4</v>
      </c>
      <c r="J148" s="133" t="s">
        <v>5</v>
      </c>
      <c r="K148" s="133" t="s">
        <v>6</v>
      </c>
      <c r="L148" s="133" t="s">
        <v>7</v>
      </c>
      <c r="M148" s="133" t="s">
        <v>8</v>
      </c>
      <c r="N148" s="133"/>
      <c r="O148" s="133"/>
      <c r="P148" s="133" t="s">
        <v>9</v>
      </c>
      <c r="Q148" s="145" t="s">
        <v>51</v>
      </c>
      <c r="R148" s="145" t="s">
        <v>48</v>
      </c>
      <c r="S148" s="145" t="s">
        <v>49</v>
      </c>
      <c r="T148" s="145" t="s">
        <v>50</v>
      </c>
    </row>
    <row r="149" customFormat="false" ht="12.75" hidden="false" customHeight="false" outlineLevel="0" collapsed="false">
      <c r="B149" s="137" t="s">
        <v>162</v>
      </c>
      <c r="C149" s="129" t="n">
        <v>24.39</v>
      </c>
      <c r="D149" s="129" t="n">
        <v>25.07</v>
      </c>
      <c r="E149" s="129" t="n">
        <v>25.88</v>
      </c>
      <c r="F149" s="129" t="n">
        <v>24.07</v>
      </c>
      <c r="G149" s="129" t="n">
        <v>15.47</v>
      </c>
      <c r="H149" s="146" t="n">
        <v>14.01</v>
      </c>
      <c r="I149" s="129"/>
      <c r="J149" s="129"/>
      <c r="K149" s="129"/>
      <c r="L149" s="129"/>
      <c r="M149" s="129"/>
      <c r="N149" s="129"/>
      <c r="O149" s="129"/>
      <c r="P149" s="129"/>
      <c r="Q149" s="15" t="n">
        <f aca="false">AVERAGE(D149:F149)</f>
        <v>25.0066666666667</v>
      </c>
      <c r="T149" s="15"/>
    </row>
    <row r="150" customFormat="false" ht="12.75" hidden="false" customHeight="false" outlineLevel="0" collapsed="false">
      <c r="B150" s="137" t="s">
        <v>163</v>
      </c>
      <c r="C150" s="148" t="n">
        <v>16.53</v>
      </c>
      <c r="D150" s="148" t="n">
        <v>13.65</v>
      </c>
      <c r="E150" s="148" t="n">
        <v>16.42</v>
      </c>
      <c r="F150" s="148" t="n">
        <v>17.4</v>
      </c>
      <c r="G150" s="148" t="n">
        <v>16.63</v>
      </c>
      <c r="H150" s="148" t="n">
        <v>11.45</v>
      </c>
      <c r="I150" s="148" t="n">
        <v>14.47</v>
      </c>
      <c r="J150" s="148" t="n">
        <v>16.28</v>
      </c>
      <c r="K150" s="148" t="n">
        <v>6.99</v>
      </c>
      <c r="L150" s="148" t="n">
        <v>4.97</v>
      </c>
      <c r="M150" s="148" t="n">
        <v>19.21</v>
      </c>
      <c r="N150" s="148"/>
      <c r="O150" s="148"/>
      <c r="P150" s="148" t="n">
        <v>24.79</v>
      </c>
      <c r="Q150" s="15" t="n">
        <f aca="false">AVERAGE(D150:F150)</f>
        <v>15.8233333333333</v>
      </c>
      <c r="R150" s="15" t="n">
        <f aca="false">AVERAGE(G150:I150)</f>
        <v>14.1833333333333</v>
      </c>
      <c r="S150" s="15" t="n">
        <f aca="false">AVERAGE(J150:L150)</f>
        <v>9.41333333333333</v>
      </c>
      <c r="T150" s="15" t="n">
        <f aca="false">AVERAGE(M150:P150,C149)</f>
        <v>22.7966666666667</v>
      </c>
    </row>
    <row r="151" customFormat="false" ht="12.75" hidden="false" customHeight="false" outlineLevel="0" collapsed="false">
      <c r="B151" s="137" t="s">
        <v>170</v>
      </c>
      <c r="C151" s="140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</row>
    <row r="152" customFormat="false" ht="12.75" hidden="false" customHeight="false" outlineLevel="0" collapsed="false">
      <c r="B152" s="129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</row>
    <row r="153" customFormat="false" ht="12.75" hidden="false" customHeight="false" outlineLevel="0" collapsed="false">
      <c r="B153" s="131" t="s">
        <v>173</v>
      </c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</row>
    <row r="154" customFormat="false" ht="12.75" hidden="false" customHeight="false" outlineLevel="0" collapsed="false">
      <c r="B154" s="132"/>
      <c r="C154" s="133" t="s">
        <v>10</v>
      </c>
      <c r="D154" s="133" t="s">
        <v>11</v>
      </c>
      <c r="E154" s="133" t="s">
        <v>12</v>
      </c>
      <c r="F154" s="133" t="s">
        <v>13</v>
      </c>
      <c r="G154" s="133" t="s">
        <v>2</v>
      </c>
      <c r="H154" s="133" t="s">
        <v>3</v>
      </c>
      <c r="I154" s="133" t="s">
        <v>4</v>
      </c>
      <c r="J154" s="133" t="s">
        <v>5</v>
      </c>
      <c r="K154" s="133" t="s">
        <v>6</v>
      </c>
      <c r="L154" s="133" t="s">
        <v>7</v>
      </c>
      <c r="M154" s="133" t="s">
        <v>8</v>
      </c>
      <c r="N154" s="133"/>
      <c r="O154" s="133"/>
      <c r="P154" s="133" t="s">
        <v>9</v>
      </c>
    </row>
    <row r="155" customFormat="false" ht="12.75" hidden="false" customHeight="false" outlineLevel="0" collapsed="false">
      <c r="B155" s="137" t="s">
        <v>162</v>
      </c>
      <c r="C155" s="151"/>
      <c r="D155" s="152"/>
      <c r="E155" s="152"/>
      <c r="F155" s="152"/>
      <c r="G155" s="153"/>
      <c r="H155" s="152"/>
      <c r="I155" s="152"/>
      <c r="J155" s="152"/>
      <c r="K155" s="152"/>
      <c r="L155" s="152"/>
      <c r="M155" s="152"/>
      <c r="N155" s="152"/>
      <c r="O155" s="152"/>
      <c r="P155" s="154"/>
    </row>
    <row r="156" customFormat="false" ht="12.75" hidden="false" customHeight="false" outlineLevel="0" collapsed="false">
      <c r="B156" s="137" t="s">
        <v>163</v>
      </c>
      <c r="C156" s="140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2"/>
    </row>
    <row r="157" customFormat="false" ht="12.75" hidden="false" customHeight="false" outlineLevel="0" collapsed="false">
      <c r="B157" s="129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</row>
    <row r="158" customFormat="false" ht="12.75" hidden="false" customHeight="false" outlineLevel="0" collapsed="false">
      <c r="B158" s="131" t="s">
        <v>161</v>
      </c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</row>
    <row r="159" customFormat="false" ht="12.75" hidden="false" customHeight="false" outlineLevel="0" collapsed="false">
      <c r="B159" s="132"/>
      <c r="C159" s="133" t="s">
        <v>10</v>
      </c>
      <c r="D159" s="133" t="s">
        <v>11</v>
      </c>
      <c r="E159" s="133" t="s">
        <v>12</v>
      </c>
      <c r="F159" s="133" t="s">
        <v>13</v>
      </c>
      <c r="G159" s="133" t="s">
        <v>2</v>
      </c>
      <c r="H159" s="133" t="s">
        <v>3</v>
      </c>
      <c r="I159" s="133" t="s">
        <v>4</v>
      </c>
      <c r="J159" s="133" t="s">
        <v>5</v>
      </c>
      <c r="K159" s="133" t="s">
        <v>6</v>
      </c>
      <c r="L159" s="133" t="s">
        <v>7</v>
      </c>
      <c r="M159" s="133" t="s">
        <v>8</v>
      </c>
      <c r="N159" s="133"/>
      <c r="O159" s="133"/>
      <c r="P159" s="133" t="s">
        <v>9</v>
      </c>
    </row>
    <row r="160" customFormat="false" ht="12.75" hidden="false" customHeight="false" outlineLevel="0" collapsed="false">
      <c r="B160" s="137" t="s">
        <v>162</v>
      </c>
      <c r="C160" s="151"/>
      <c r="D160" s="152"/>
      <c r="E160" s="152"/>
      <c r="F160" s="152"/>
      <c r="G160" s="153"/>
      <c r="H160" s="152"/>
      <c r="I160" s="152"/>
      <c r="J160" s="152"/>
      <c r="K160" s="152"/>
      <c r="L160" s="152"/>
      <c r="M160" s="152"/>
      <c r="N160" s="152"/>
      <c r="O160" s="152"/>
      <c r="P160" s="154"/>
    </row>
    <row r="161" customFormat="false" ht="12.75" hidden="false" customHeight="false" outlineLevel="0" collapsed="false">
      <c r="B161" s="137" t="s">
        <v>163</v>
      </c>
      <c r="C161" s="140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2"/>
    </row>
    <row r="162" customFormat="false" ht="12.75" hidden="false" customHeight="false" outlineLevel="0" collapsed="false">
      <c r="B162" s="129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</row>
    <row r="163" customFormat="false" ht="12.75" hidden="false" customHeight="false" outlineLevel="0" collapsed="false">
      <c r="B163" s="131" t="s">
        <v>164</v>
      </c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</row>
    <row r="164" customFormat="false" ht="12.75" hidden="false" customHeight="false" outlineLevel="0" collapsed="false">
      <c r="B164" s="132"/>
      <c r="C164" s="133" t="s">
        <v>10</v>
      </c>
      <c r="D164" s="133" t="s">
        <v>11</v>
      </c>
      <c r="E164" s="133" t="s">
        <v>12</v>
      </c>
      <c r="F164" s="133" t="s">
        <v>13</v>
      </c>
      <c r="G164" s="133" t="s">
        <v>2</v>
      </c>
      <c r="H164" s="133" t="s">
        <v>3</v>
      </c>
      <c r="I164" s="133" t="s">
        <v>4</v>
      </c>
      <c r="J164" s="133" t="s">
        <v>5</v>
      </c>
      <c r="K164" s="133" t="s">
        <v>6</v>
      </c>
      <c r="L164" s="133" t="s">
        <v>7</v>
      </c>
      <c r="M164" s="133" t="s">
        <v>8</v>
      </c>
      <c r="N164" s="133"/>
      <c r="O164" s="133"/>
      <c r="P164" s="133" t="s">
        <v>9</v>
      </c>
    </row>
    <row r="165" customFormat="false" ht="12.75" hidden="false" customHeight="false" outlineLevel="0" collapsed="false">
      <c r="B165" s="137" t="s">
        <v>162</v>
      </c>
      <c r="C165" s="151"/>
      <c r="D165" s="152"/>
      <c r="E165" s="152"/>
      <c r="F165" s="152"/>
      <c r="G165" s="153"/>
      <c r="H165" s="152"/>
      <c r="I165" s="152"/>
      <c r="J165" s="152"/>
      <c r="K165" s="152"/>
      <c r="L165" s="152"/>
      <c r="M165" s="152"/>
      <c r="N165" s="152"/>
      <c r="O165" s="152"/>
      <c r="P165" s="154"/>
    </row>
    <row r="166" customFormat="false" ht="12.75" hidden="false" customHeight="false" outlineLevel="0" collapsed="false">
      <c r="B166" s="137" t="s">
        <v>163</v>
      </c>
      <c r="C166" s="140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2"/>
    </row>
    <row r="167" customFormat="false" ht="12.75" hidden="false" customHeight="false" outlineLevel="0" collapsed="false">
      <c r="B167" s="129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</row>
    <row r="168" customFormat="false" ht="12.75" hidden="false" customHeight="false" outlineLevel="0" collapsed="false">
      <c r="B168" s="131" t="s">
        <v>166</v>
      </c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</row>
    <row r="169" customFormat="false" ht="12.75" hidden="false" customHeight="false" outlineLevel="0" collapsed="false">
      <c r="B169" s="132"/>
      <c r="C169" s="133" t="s">
        <v>10</v>
      </c>
      <c r="D169" s="133" t="s">
        <v>11</v>
      </c>
      <c r="E169" s="133" t="s">
        <v>12</v>
      </c>
      <c r="F169" s="133" t="s">
        <v>13</v>
      </c>
      <c r="G169" s="133" t="s">
        <v>2</v>
      </c>
      <c r="H169" s="133" t="s">
        <v>3</v>
      </c>
      <c r="I169" s="133" t="s">
        <v>4</v>
      </c>
      <c r="J169" s="133" t="s">
        <v>5</v>
      </c>
      <c r="K169" s="133" t="s">
        <v>6</v>
      </c>
      <c r="L169" s="133" t="s">
        <v>7</v>
      </c>
      <c r="M169" s="133" t="s">
        <v>8</v>
      </c>
      <c r="N169" s="133"/>
      <c r="O169" s="133"/>
      <c r="P169" s="133" t="s">
        <v>9</v>
      </c>
    </row>
    <row r="170" customFormat="false" ht="12.75" hidden="false" customHeight="false" outlineLevel="0" collapsed="false">
      <c r="B170" s="137" t="s">
        <v>162</v>
      </c>
      <c r="C170" s="151"/>
      <c r="D170" s="152"/>
      <c r="E170" s="152"/>
      <c r="F170" s="152"/>
      <c r="G170" s="153"/>
      <c r="H170" s="152"/>
      <c r="I170" s="152"/>
      <c r="J170" s="152"/>
      <c r="K170" s="152"/>
      <c r="L170" s="152"/>
      <c r="M170" s="152"/>
      <c r="N170" s="152"/>
      <c r="O170" s="152"/>
      <c r="P170" s="154"/>
    </row>
    <row r="171" customFormat="false" ht="12.75" hidden="false" customHeight="false" outlineLevel="0" collapsed="false">
      <c r="B171" s="137" t="s">
        <v>163</v>
      </c>
      <c r="C171" s="140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2"/>
    </row>
    <row r="172" customFormat="false" ht="12.75" hidden="false" customHeight="false" outlineLevel="0" collapsed="false">
      <c r="B172" s="129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</row>
    <row r="173" customFormat="false" ht="12.75" hidden="false" customHeight="false" outlineLevel="0" collapsed="false">
      <c r="B173" s="131" t="s">
        <v>167</v>
      </c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</row>
    <row r="174" customFormat="false" ht="12.75" hidden="false" customHeight="false" outlineLevel="0" collapsed="false">
      <c r="B174" s="132"/>
      <c r="C174" s="133" t="s">
        <v>10</v>
      </c>
      <c r="D174" s="133" t="s">
        <v>11</v>
      </c>
      <c r="E174" s="133" t="s">
        <v>12</v>
      </c>
      <c r="F174" s="133" t="s">
        <v>13</v>
      </c>
      <c r="G174" s="133" t="s">
        <v>2</v>
      </c>
      <c r="H174" s="133" t="s">
        <v>3</v>
      </c>
      <c r="I174" s="133" t="s">
        <v>4</v>
      </c>
      <c r="J174" s="133" t="s">
        <v>5</v>
      </c>
      <c r="K174" s="133" t="s">
        <v>6</v>
      </c>
      <c r="L174" s="133" t="s">
        <v>7</v>
      </c>
      <c r="M174" s="133" t="s">
        <v>8</v>
      </c>
      <c r="N174" s="133"/>
      <c r="O174" s="133"/>
      <c r="P174" s="133" t="s">
        <v>9</v>
      </c>
    </row>
    <row r="175" customFormat="false" ht="12.75" hidden="false" customHeight="false" outlineLevel="0" collapsed="false">
      <c r="B175" s="137" t="s">
        <v>162</v>
      </c>
      <c r="C175" s="151"/>
      <c r="D175" s="152"/>
      <c r="E175" s="152"/>
      <c r="F175" s="152"/>
      <c r="G175" s="153"/>
      <c r="H175" s="152"/>
      <c r="I175" s="152"/>
      <c r="J175" s="152"/>
      <c r="K175" s="152"/>
      <c r="L175" s="152"/>
      <c r="M175" s="152"/>
      <c r="N175" s="152"/>
      <c r="O175" s="152"/>
      <c r="P175" s="154"/>
    </row>
    <row r="176" customFormat="false" ht="12.75" hidden="false" customHeight="false" outlineLevel="0" collapsed="false">
      <c r="B176" s="137" t="s">
        <v>163</v>
      </c>
      <c r="C176" s="140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2"/>
    </row>
    <row r="177" customFormat="false" ht="12.75" hidden="false" customHeight="false" outlineLevel="0" collapsed="false">
      <c r="B177" s="129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</row>
    <row r="178" customFormat="false" ht="12.75" hidden="false" customHeight="false" outlineLevel="0" collapsed="false">
      <c r="B178" s="129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N37" activeCellId="0" sqref="N3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24" min="24" style="0" width="6.56"/>
    <col collapsed="false" customWidth="true" hidden="false" outlineLevel="0" max="31" min="25" style="0" width="5.85"/>
    <col collapsed="false" customWidth="true" hidden="false" outlineLevel="0" max="32" min="32" style="0" width="4.56"/>
    <col collapsed="false" customWidth="true" hidden="false" outlineLevel="0" max="48" min="33" style="0" width="5.85"/>
    <col collapsed="false" customWidth="true" hidden="false" outlineLevel="0" max="58" min="49" style="0" width="6.56"/>
    <col collapsed="false" customWidth="true" hidden="false" outlineLevel="0" max="60" min="60" style="0" width="11.13"/>
    <col collapsed="false" customWidth="true" hidden="false" outlineLevel="0" max="64" min="64" style="0" width="6.56"/>
    <col collapsed="false" customWidth="true" hidden="false" outlineLevel="0" max="65" min="65" style="0" width="8.99"/>
    <col collapsed="false" customWidth="true" hidden="false" outlineLevel="0" max="67" min="67" style="0" width="10.28"/>
  </cols>
  <sheetData>
    <row r="1" customFormat="false" ht="12.75" hidden="false" customHeight="false" outlineLevel="0" collapsed="false">
      <c r="B1" s="20" t="s">
        <v>97</v>
      </c>
      <c r="M1" s="39" t="s">
        <v>98</v>
      </c>
      <c r="N1" s="39"/>
      <c r="O1" s="39"/>
      <c r="R1" s="0" t="s">
        <v>99</v>
      </c>
      <c r="S1" s="20" t="s">
        <v>100</v>
      </c>
      <c r="Y1" s="20"/>
    </row>
    <row r="2" customFormat="false" ht="12.75" hidden="false" customHeight="false" outlineLevel="0" collapsed="false">
      <c r="B2" s="40" t="s">
        <v>101</v>
      </c>
      <c r="C2" s="40"/>
      <c r="D2" s="41" t="s">
        <v>54</v>
      </c>
      <c r="E2" s="41"/>
      <c r="F2" s="42"/>
      <c r="G2" s="43" t="s">
        <v>57</v>
      </c>
      <c r="H2" s="44" t="s">
        <v>57</v>
      </c>
      <c r="I2" s="45" t="s">
        <v>102</v>
      </c>
      <c r="J2" s="45" t="s">
        <v>103</v>
      </c>
      <c r="K2" s="45" t="s">
        <v>104</v>
      </c>
      <c r="L2" s="45" t="s">
        <v>105</v>
      </c>
      <c r="M2" s="45"/>
      <c r="N2" s="45"/>
      <c r="O2" s="45"/>
      <c r="P2" s="45"/>
      <c r="Q2" s="45"/>
      <c r="S2" s="46" t="s">
        <v>9</v>
      </c>
      <c r="T2" s="47"/>
      <c r="U2" s="43"/>
      <c r="V2" s="43"/>
      <c r="W2" s="43"/>
      <c r="X2" s="46" t="s">
        <v>10</v>
      </c>
      <c r="Y2" s="43"/>
      <c r="Z2" s="47"/>
      <c r="AA2" s="43"/>
      <c r="AB2" s="44"/>
      <c r="AC2" s="46" t="s">
        <v>11</v>
      </c>
      <c r="AD2" s="43"/>
      <c r="AE2" s="47"/>
      <c r="AF2" s="43"/>
      <c r="AG2" s="44"/>
      <c r="AH2" s="46" t="s">
        <v>12</v>
      </c>
      <c r="AI2" s="43"/>
      <c r="AJ2" s="47"/>
      <c r="AK2" s="43"/>
      <c r="AL2" s="44"/>
      <c r="AM2" s="46" t="s">
        <v>13</v>
      </c>
      <c r="AN2" s="43"/>
      <c r="AO2" s="47"/>
      <c r="AP2" s="43"/>
      <c r="AQ2" s="44"/>
      <c r="AR2" s="46" t="s">
        <v>51</v>
      </c>
      <c r="AS2" s="43"/>
      <c r="AT2" s="47"/>
      <c r="AU2" s="43"/>
      <c r="AV2" s="44"/>
      <c r="AW2" s="46" t="s">
        <v>50</v>
      </c>
      <c r="AX2" s="43"/>
      <c r="AY2" s="47"/>
      <c r="AZ2" s="43"/>
      <c r="BA2" s="44"/>
      <c r="BB2" s="46" t="s">
        <v>7</v>
      </c>
      <c r="BC2" s="43"/>
      <c r="BD2" s="47"/>
      <c r="BE2" s="43"/>
      <c r="BF2" s="44"/>
      <c r="BG2" s="36"/>
      <c r="BH2" s="36"/>
      <c r="BI2" s="36"/>
      <c r="BJ2" s="36"/>
      <c r="BK2" s="36"/>
      <c r="BW2" s="48"/>
      <c r="BZ2" s="48"/>
      <c r="CC2" s="48"/>
    </row>
    <row r="3" customFormat="false" ht="12.75" hidden="false" customHeight="false" outlineLevel="0" collapsed="false">
      <c r="B3" s="49" t="s">
        <v>110</v>
      </c>
      <c r="C3" s="50" t="s">
        <v>111</v>
      </c>
      <c r="D3" s="49" t="s">
        <v>110</v>
      </c>
      <c r="E3" s="51" t="s">
        <v>111</v>
      </c>
      <c r="F3" s="52"/>
      <c r="G3" s="51" t="s">
        <v>110</v>
      </c>
      <c r="H3" s="50" t="s">
        <v>111</v>
      </c>
      <c r="I3" s="53" t="s">
        <v>112</v>
      </c>
      <c r="J3" s="53" t="s">
        <v>112</v>
      </c>
      <c r="K3" s="53" t="s">
        <v>112</v>
      </c>
      <c r="L3" s="53" t="s">
        <v>112</v>
      </c>
      <c r="M3" s="53" t="s">
        <v>113</v>
      </c>
      <c r="N3" s="53" t="s">
        <v>114</v>
      </c>
      <c r="O3" s="53" t="s">
        <v>115</v>
      </c>
      <c r="P3" s="53" t="s">
        <v>116</v>
      </c>
      <c r="Q3" s="53" t="s">
        <v>117</v>
      </c>
      <c r="S3" s="49" t="s">
        <v>53</v>
      </c>
      <c r="T3" s="51" t="s">
        <v>54</v>
      </c>
      <c r="U3" s="51" t="s">
        <v>57</v>
      </c>
      <c r="V3" s="51" t="s">
        <v>75</v>
      </c>
      <c r="W3" s="51" t="s">
        <v>76</v>
      </c>
      <c r="X3" s="49" t="s">
        <v>53</v>
      </c>
      <c r="Y3" s="51" t="s">
        <v>54</v>
      </c>
      <c r="Z3" s="51" t="s">
        <v>57</v>
      </c>
      <c r="AA3" s="51" t="s">
        <v>75</v>
      </c>
      <c r="AB3" s="50" t="s">
        <v>76</v>
      </c>
      <c r="AC3" s="49" t="s">
        <v>53</v>
      </c>
      <c r="AD3" s="51" t="s">
        <v>54</v>
      </c>
      <c r="AE3" s="51" t="s">
        <v>57</v>
      </c>
      <c r="AF3" s="51" t="s">
        <v>75</v>
      </c>
      <c r="AG3" s="50" t="s">
        <v>76</v>
      </c>
      <c r="AH3" s="49" t="s">
        <v>53</v>
      </c>
      <c r="AI3" s="51" t="s">
        <v>54</v>
      </c>
      <c r="AJ3" s="51" t="s">
        <v>57</v>
      </c>
      <c r="AK3" s="51" t="s">
        <v>75</v>
      </c>
      <c r="AL3" s="50" t="s">
        <v>76</v>
      </c>
      <c r="AM3" s="49" t="s">
        <v>53</v>
      </c>
      <c r="AN3" s="51" t="s">
        <v>54</v>
      </c>
      <c r="AO3" s="51" t="s">
        <v>57</v>
      </c>
      <c r="AP3" s="51" t="s">
        <v>75</v>
      </c>
      <c r="AQ3" s="50" t="s">
        <v>76</v>
      </c>
      <c r="AR3" s="49" t="s">
        <v>53</v>
      </c>
      <c r="AS3" s="51" t="s">
        <v>54</v>
      </c>
      <c r="AT3" s="51" t="s">
        <v>57</v>
      </c>
      <c r="AU3" s="51" t="s">
        <v>75</v>
      </c>
      <c r="AV3" s="50" t="s">
        <v>76</v>
      </c>
      <c r="AW3" s="49" t="s">
        <v>53</v>
      </c>
      <c r="AX3" s="51" t="s">
        <v>54</v>
      </c>
      <c r="AY3" s="51" t="s">
        <v>57</v>
      </c>
      <c r="AZ3" s="51" t="s">
        <v>75</v>
      </c>
      <c r="BA3" s="50" t="s">
        <v>76</v>
      </c>
      <c r="BB3" s="49" t="s">
        <v>53</v>
      </c>
      <c r="BC3" s="51" t="s">
        <v>54</v>
      </c>
      <c r="BD3" s="51" t="s">
        <v>57</v>
      </c>
      <c r="BE3" s="51" t="s">
        <v>75</v>
      </c>
      <c r="BF3" s="50" t="s">
        <v>76</v>
      </c>
      <c r="BG3" s="36"/>
      <c r="BH3" s="0" t="s">
        <v>118</v>
      </c>
      <c r="BI3" s="0" t="s">
        <v>119</v>
      </c>
      <c r="BJ3" s="0" t="s">
        <v>120</v>
      </c>
      <c r="BK3" s="0" t="s">
        <v>121</v>
      </c>
      <c r="BL3" s="0" t="s">
        <v>122</v>
      </c>
      <c r="BM3" s="0" t="s">
        <v>123</v>
      </c>
      <c r="BN3" s="0" t="s">
        <v>124</v>
      </c>
      <c r="BO3" s="0" t="s">
        <v>125</v>
      </c>
      <c r="BP3" s="0" t="s">
        <v>90</v>
      </c>
      <c r="BQ3" s="0" t="s">
        <v>26</v>
      </c>
      <c r="BR3" s="0" t="s">
        <v>28</v>
      </c>
    </row>
    <row r="4" customFormat="false" ht="12.75" hidden="false" customHeight="false" outlineLevel="0" collapsed="false">
      <c r="A4" s="54" t="n">
        <v>37104</v>
      </c>
      <c r="B4" s="55" t="n">
        <v>55</v>
      </c>
      <c r="C4" s="56" t="n">
        <v>31.5</v>
      </c>
      <c r="D4" s="55" t="n">
        <v>52</v>
      </c>
      <c r="E4" s="56" t="n">
        <v>31.75</v>
      </c>
      <c r="F4" s="57"/>
      <c r="G4" s="56" t="n">
        <v>51</v>
      </c>
      <c r="H4" s="58" t="n">
        <v>24</v>
      </c>
      <c r="I4" s="59" t="n">
        <v>45.31</v>
      </c>
      <c r="J4" s="59" t="n">
        <v>24</v>
      </c>
      <c r="K4" s="59" t="n">
        <v>46.61</v>
      </c>
      <c r="L4" s="59" t="n">
        <v>32.07</v>
      </c>
      <c r="M4" s="60" t="n">
        <f aca="false">+B4-D4</f>
        <v>3</v>
      </c>
      <c r="N4" s="60" t="n">
        <f aca="false">+B4-K4</f>
        <v>8.39</v>
      </c>
      <c r="O4" s="60" t="n">
        <f aca="false">+G4-I4</f>
        <v>5.69</v>
      </c>
      <c r="P4" s="60" t="n">
        <f aca="false">+K4-I4</f>
        <v>1.3</v>
      </c>
      <c r="Q4" s="60" t="n">
        <f aca="false">+B4-G4</f>
        <v>4</v>
      </c>
      <c r="R4" s="61" t="n">
        <f aca="false">A4</f>
        <v>37104</v>
      </c>
      <c r="S4" s="62" t="n">
        <v>64</v>
      </c>
      <c r="T4" s="63" t="n">
        <v>63</v>
      </c>
      <c r="U4" s="63" t="n">
        <v>68</v>
      </c>
      <c r="V4" s="63" t="n">
        <v>60.5</v>
      </c>
      <c r="W4" s="64" t="n">
        <v>60.5</v>
      </c>
      <c r="X4" s="62" t="n">
        <v>58</v>
      </c>
      <c r="Y4" s="63" t="n">
        <v>59</v>
      </c>
      <c r="Z4" s="63" t="n">
        <v>58</v>
      </c>
      <c r="AA4" s="63" t="n">
        <v>56.25</v>
      </c>
      <c r="AB4" s="64" t="n">
        <v>55.5</v>
      </c>
      <c r="AC4" s="62" t="n">
        <v>52</v>
      </c>
      <c r="AD4" s="63" t="n">
        <v>48.5</v>
      </c>
      <c r="AE4" s="63" t="n">
        <v>47.5</v>
      </c>
      <c r="AF4" s="63" t="n">
        <v>48.25</v>
      </c>
      <c r="AG4" s="64" t="n">
        <v>49</v>
      </c>
      <c r="AH4" s="62" t="n">
        <v>52</v>
      </c>
      <c r="AI4" s="63" t="n">
        <v>48.5</v>
      </c>
      <c r="AJ4" s="63" t="n">
        <v>42</v>
      </c>
      <c r="AK4" s="63" t="n">
        <v>45.5</v>
      </c>
      <c r="AL4" s="64" t="n">
        <v>45</v>
      </c>
      <c r="AM4" s="62" t="n">
        <v>69</v>
      </c>
      <c r="AN4" s="63" t="n">
        <v>66</v>
      </c>
      <c r="AO4" s="63" t="n">
        <v>42.5</v>
      </c>
      <c r="AP4" s="63" t="n">
        <v>46.5</v>
      </c>
      <c r="AQ4" s="64" t="n">
        <v>54.5</v>
      </c>
      <c r="AR4" s="62" t="n">
        <f aca="false">AVERAGE(AC4,AH4,AM4)</f>
        <v>57.6666666666667</v>
      </c>
      <c r="AS4" s="63" t="n">
        <f aca="false">AVERAGE(AD4,AI4,AN4)</f>
        <v>54.3333333333333</v>
      </c>
      <c r="AT4" s="63" t="n">
        <f aca="false">AVERAGE(AE4,AJ4,AO4)</f>
        <v>44</v>
      </c>
      <c r="AU4" s="63" t="n">
        <f aca="false">AVERAGE(AF4,AK4,AP4)</f>
        <v>46.75</v>
      </c>
      <c r="AV4" s="64" t="n">
        <f aca="false">AVERAGE(AG4,AL4,AQ4)</f>
        <v>49.5</v>
      </c>
      <c r="AW4" s="62"/>
      <c r="AX4" s="62"/>
      <c r="AY4" s="62"/>
      <c r="AZ4" s="62"/>
      <c r="BA4" s="62"/>
      <c r="BB4" s="62" t="n">
        <v>42</v>
      </c>
      <c r="BC4" s="63"/>
      <c r="BD4" s="63"/>
      <c r="BE4" s="63"/>
      <c r="BF4" s="64"/>
      <c r="BG4" s="61" t="n">
        <f aca="false">A4</f>
        <v>37104</v>
      </c>
      <c r="BH4" s="65"/>
      <c r="BI4" s="66"/>
      <c r="BJ4" s="67"/>
      <c r="BK4" s="66"/>
      <c r="BL4" s="67"/>
      <c r="BM4" s="66"/>
      <c r="BN4" s="68"/>
      <c r="BO4" s="66"/>
      <c r="BP4" s="67" t="n">
        <v>113</v>
      </c>
      <c r="BQ4" s="69" t="n">
        <v>128</v>
      </c>
      <c r="BR4" s="65"/>
      <c r="BY4" s="70"/>
      <c r="CB4" s="70"/>
      <c r="CE4" s="70"/>
    </row>
    <row r="5" customFormat="false" ht="12.75" hidden="false" customHeight="false" outlineLevel="0" collapsed="false">
      <c r="A5" s="54" t="n">
        <v>37105</v>
      </c>
      <c r="B5" s="55" t="n">
        <v>56.75</v>
      </c>
      <c r="C5" s="56" t="n">
        <v>32.25</v>
      </c>
      <c r="D5" s="55" t="n">
        <v>54.75</v>
      </c>
      <c r="E5" s="56" t="n">
        <v>32</v>
      </c>
      <c r="F5" s="57"/>
      <c r="G5" s="56" t="n">
        <v>57</v>
      </c>
      <c r="H5" s="71" t="n">
        <v>25</v>
      </c>
      <c r="I5" s="72" t="n">
        <v>50</v>
      </c>
      <c r="J5" s="72" t="n">
        <v>28</v>
      </c>
      <c r="K5" s="72" t="n">
        <v>50</v>
      </c>
      <c r="L5" s="72" t="n">
        <v>33</v>
      </c>
      <c r="M5" s="73" t="n">
        <f aca="false">+B5-D5</f>
        <v>2</v>
      </c>
      <c r="N5" s="73" t="n">
        <f aca="false">+B5-K5</f>
        <v>6.75</v>
      </c>
      <c r="O5" s="73" t="n">
        <f aca="false">+G5-I5</f>
        <v>7</v>
      </c>
      <c r="P5" s="73" t="n">
        <f aca="false">+K5-I5</f>
        <v>0</v>
      </c>
      <c r="Q5" s="73" t="n">
        <f aca="false">+B5-G5</f>
        <v>-0.25</v>
      </c>
      <c r="R5" s="61" t="n">
        <f aca="false">A5</f>
        <v>37105</v>
      </c>
      <c r="S5" s="74" t="n">
        <v>66</v>
      </c>
      <c r="T5" s="75" t="n">
        <v>64</v>
      </c>
      <c r="U5" s="75" t="n">
        <v>71</v>
      </c>
      <c r="V5" s="75"/>
      <c r="W5" s="76" t="n">
        <v>64.5</v>
      </c>
      <c r="X5" s="74" t="n">
        <v>59</v>
      </c>
      <c r="Y5" s="75" t="n">
        <v>60</v>
      </c>
      <c r="Z5" s="75" t="n">
        <v>58</v>
      </c>
      <c r="AA5" s="75"/>
      <c r="AB5" s="76" t="n">
        <v>58</v>
      </c>
      <c r="AC5" s="74" t="n">
        <v>52</v>
      </c>
      <c r="AD5" s="75" t="n">
        <v>48.25</v>
      </c>
      <c r="AE5" s="75" t="n">
        <v>47.5</v>
      </c>
      <c r="AF5" s="75"/>
      <c r="AG5" s="76" t="n">
        <v>50.75</v>
      </c>
      <c r="AH5" s="62" t="n">
        <v>52</v>
      </c>
      <c r="AI5" s="63" t="n">
        <v>48.5</v>
      </c>
      <c r="AJ5" s="63" t="n">
        <v>42</v>
      </c>
      <c r="AK5" s="63"/>
      <c r="AL5" s="64" t="n">
        <v>44</v>
      </c>
      <c r="AM5" s="74" t="n">
        <v>69</v>
      </c>
      <c r="AN5" s="75" t="n">
        <v>65.25</v>
      </c>
      <c r="AO5" s="75" t="n">
        <v>42.5</v>
      </c>
      <c r="AP5" s="75"/>
      <c r="AQ5" s="76" t="n">
        <v>53.75</v>
      </c>
      <c r="AR5" s="62" t="n">
        <v>57.6666666666667</v>
      </c>
      <c r="AS5" s="63" t="n">
        <v>54.3333333333333</v>
      </c>
      <c r="AT5" s="63" t="n">
        <v>44</v>
      </c>
      <c r="AU5" s="63" t="n">
        <v>46.75</v>
      </c>
      <c r="AV5" s="64" t="n">
        <v>49.5</v>
      </c>
      <c r="AW5" s="74"/>
      <c r="AX5" s="75"/>
      <c r="AY5" s="75"/>
      <c r="AZ5" s="75"/>
      <c r="BA5" s="76"/>
      <c r="BB5" s="74"/>
      <c r="BC5" s="75"/>
      <c r="BD5" s="75"/>
      <c r="BE5" s="75"/>
      <c r="BF5" s="76"/>
      <c r="BG5" s="61" t="n">
        <f aca="false">A5</f>
        <v>37105</v>
      </c>
      <c r="BI5" s="77"/>
      <c r="BJ5" s="78"/>
      <c r="BK5" s="77"/>
      <c r="BL5" s="78"/>
      <c r="BM5" s="77"/>
      <c r="BN5" s="79"/>
      <c r="BO5" s="77"/>
      <c r="BP5" s="78" t="n">
        <v>92</v>
      </c>
      <c r="BQ5" s="24" t="n">
        <v>118</v>
      </c>
      <c r="BY5" s="70"/>
      <c r="CB5" s="70"/>
      <c r="CE5" s="70"/>
    </row>
    <row r="6" customFormat="false" ht="12.75" hidden="false" customHeight="false" outlineLevel="0" collapsed="false">
      <c r="A6" s="54" t="n">
        <v>37106</v>
      </c>
      <c r="B6" s="55" t="n">
        <v>52.65</v>
      </c>
      <c r="C6" s="56" t="n">
        <v>32.4</v>
      </c>
      <c r="D6" s="55" t="n">
        <v>50.75</v>
      </c>
      <c r="E6" s="56" t="n">
        <v>32.25</v>
      </c>
      <c r="F6" s="57"/>
      <c r="G6" s="56" t="n">
        <v>52</v>
      </c>
      <c r="H6" s="71" t="n">
        <v>25</v>
      </c>
      <c r="I6" s="80" t="n">
        <v>46</v>
      </c>
      <c r="J6" s="72" t="n">
        <v>28</v>
      </c>
      <c r="K6" s="72" t="n">
        <v>46.25</v>
      </c>
      <c r="L6" s="72" t="n">
        <v>32.4</v>
      </c>
      <c r="M6" s="73" t="n">
        <f aca="false">+B6-D6</f>
        <v>1.9</v>
      </c>
      <c r="N6" s="73" t="n">
        <f aca="false">+B6-K6</f>
        <v>6.4</v>
      </c>
      <c r="O6" s="73" t="n">
        <f aca="false">+G6-I6</f>
        <v>6</v>
      </c>
      <c r="P6" s="73" t="n">
        <f aca="false">+K6-I6</f>
        <v>0.25</v>
      </c>
      <c r="Q6" s="73" t="n">
        <f aca="false">+B6-G6</f>
        <v>0.649999999999999</v>
      </c>
      <c r="R6" s="61" t="n">
        <f aca="false">A6</f>
        <v>37106</v>
      </c>
      <c r="S6" s="74" t="n">
        <v>63</v>
      </c>
      <c r="T6" s="75" t="n">
        <v>61</v>
      </c>
      <c r="U6" s="75" t="n">
        <v>68</v>
      </c>
      <c r="V6" s="75" t="n">
        <v>62</v>
      </c>
      <c r="W6" s="76" t="n">
        <v>62</v>
      </c>
      <c r="X6" s="74" t="n">
        <v>58</v>
      </c>
      <c r="Y6" s="75" t="n">
        <v>59</v>
      </c>
      <c r="Z6" s="75" t="n">
        <v>58</v>
      </c>
      <c r="AA6" s="75" t="n">
        <v>55</v>
      </c>
      <c r="AB6" s="76" t="n">
        <v>57</v>
      </c>
      <c r="AC6" s="74" t="n">
        <v>52</v>
      </c>
      <c r="AD6" s="75" t="n">
        <v>48</v>
      </c>
      <c r="AE6" s="75" t="n">
        <v>42</v>
      </c>
      <c r="AF6" s="75" t="n">
        <v>44</v>
      </c>
      <c r="AG6" s="76" t="n">
        <v>46</v>
      </c>
      <c r="AH6" s="74" t="n">
        <v>52</v>
      </c>
      <c r="AI6" s="75" t="n">
        <v>49</v>
      </c>
      <c r="AJ6" s="75" t="n">
        <v>42</v>
      </c>
      <c r="AK6" s="75" t="n">
        <v>44</v>
      </c>
      <c r="AL6" s="76" t="n">
        <v>46</v>
      </c>
      <c r="AM6" s="74" t="n">
        <v>69</v>
      </c>
      <c r="AN6" s="75" t="n">
        <v>65</v>
      </c>
      <c r="AO6" s="75" t="n">
        <v>43</v>
      </c>
      <c r="AP6" s="75" t="n">
        <v>45</v>
      </c>
      <c r="AQ6" s="76" t="n">
        <v>51</v>
      </c>
      <c r="AR6" s="74" t="n">
        <f aca="false">AVERAGE(AC6,AH6,AM6)</f>
        <v>57.6666666666667</v>
      </c>
      <c r="AS6" s="75" t="n">
        <f aca="false">AVERAGE(AD6,AI6,AN6)</f>
        <v>54</v>
      </c>
      <c r="AT6" s="75" t="n">
        <f aca="false">AVERAGE(AE6,AJ6,AO6)</f>
        <v>42.3333333333333</v>
      </c>
      <c r="AU6" s="75" t="n">
        <f aca="false">AVERAGE(AF6,AK6,AP6)</f>
        <v>44.3333333333333</v>
      </c>
      <c r="AV6" s="76" t="n">
        <f aca="false">AVERAGE(AG6,AL6,AQ6)</f>
        <v>47.6666666666667</v>
      </c>
      <c r="AW6" s="74"/>
      <c r="AX6" s="75"/>
      <c r="AY6" s="75"/>
      <c r="AZ6" s="75"/>
      <c r="BA6" s="76"/>
      <c r="BB6" s="74" t="n">
        <v>42</v>
      </c>
      <c r="BC6" s="75"/>
      <c r="BD6" s="75"/>
      <c r="BE6" s="75"/>
      <c r="BF6" s="76"/>
      <c r="BG6" s="61" t="n">
        <f aca="false">A6</f>
        <v>37106</v>
      </c>
      <c r="BI6" s="77"/>
      <c r="BJ6" s="78"/>
      <c r="BK6" s="77"/>
      <c r="BL6" s="78"/>
      <c r="BM6" s="77"/>
      <c r="BN6" s="79"/>
      <c r="BO6" s="77"/>
      <c r="BP6" s="78" t="n">
        <v>80</v>
      </c>
      <c r="BQ6" s="24" t="n">
        <v>105</v>
      </c>
      <c r="BY6" s="70"/>
      <c r="CB6" s="70"/>
      <c r="CE6" s="70"/>
    </row>
    <row r="7" customFormat="false" ht="12.75" hidden="false" customHeight="false" outlineLevel="0" collapsed="false">
      <c r="A7" s="54" t="n">
        <v>37107</v>
      </c>
      <c r="B7" s="55" t="n">
        <v>52.65</v>
      </c>
      <c r="C7" s="56" t="n">
        <v>32.4</v>
      </c>
      <c r="D7" s="55" t="n">
        <v>50.75</v>
      </c>
      <c r="E7" s="56" t="n">
        <v>32.25</v>
      </c>
      <c r="F7" s="57"/>
      <c r="G7" s="56" t="n">
        <v>52</v>
      </c>
      <c r="H7" s="71" t="n">
        <v>25</v>
      </c>
      <c r="I7" s="80" t="n">
        <v>46</v>
      </c>
      <c r="J7" s="72" t="n">
        <v>28</v>
      </c>
      <c r="K7" s="72" t="n">
        <v>46.25</v>
      </c>
      <c r="L7" s="72" t="n">
        <v>32.4</v>
      </c>
      <c r="M7" s="73" t="n">
        <f aca="false">+B7-D7</f>
        <v>1.9</v>
      </c>
      <c r="N7" s="73" t="n">
        <f aca="false">+B7-K7</f>
        <v>6.4</v>
      </c>
      <c r="O7" s="73" t="n">
        <f aca="false">+G7-I7</f>
        <v>6</v>
      </c>
      <c r="P7" s="73" t="n">
        <f aca="false">+K7-I7</f>
        <v>0.25</v>
      </c>
      <c r="Q7" s="73" t="n">
        <f aca="false">+B7-G7</f>
        <v>0.649999999999999</v>
      </c>
      <c r="R7" s="61" t="n">
        <f aca="false">A7</f>
        <v>37107</v>
      </c>
      <c r="S7" s="127"/>
      <c r="T7" s="128"/>
      <c r="U7" s="75"/>
      <c r="V7" s="75"/>
      <c r="W7" s="76"/>
      <c r="X7" s="74"/>
      <c r="Y7" s="75"/>
      <c r="Z7" s="75"/>
      <c r="AA7" s="75"/>
      <c r="AB7" s="76"/>
      <c r="AC7" s="74"/>
      <c r="AD7" s="75"/>
      <c r="AE7" s="75"/>
      <c r="AF7" s="75"/>
      <c r="AG7" s="76"/>
      <c r="AH7" s="74"/>
      <c r="AI7" s="75"/>
      <c r="AJ7" s="75"/>
      <c r="AK7" s="75"/>
      <c r="AL7" s="76"/>
      <c r="AM7" s="74"/>
      <c r="AN7" s="75"/>
      <c r="AO7" s="75"/>
      <c r="AP7" s="75"/>
      <c r="AQ7" s="76"/>
      <c r="AR7" s="74"/>
      <c r="AS7" s="75"/>
      <c r="AT7" s="75"/>
      <c r="AU7" s="75"/>
      <c r="AV7" s="76"/>
      <c r="AW7" s="74"/>
      <c r="AX7" s="75"/>
      <c r="AY7" s="75"/>
      <c r="AZ7" s="75"/>
      <c r="BA7" s="76"/>
      <c r="BB7" s="74"/>
      <c r="BC7" s="75"/>
      <c r="BD7" s="75"/>
      <c r="BE7" s="75"/>
      <c r="BF7" s="76"/>
      <c r="BG7" s="61" t="n">
        <f aca="false">A7</f>
        <v>37107</v>
      </c>
      <c r="BI7" s="77"/>
      <c r="BJ7" s="78"/>
      <c r="BK7" s="77"/>
      <c r="BL7" s="78"/>
      <c r="BM7" s="77"/>
      <c r="BN7" s="79"/>
      <c r="BO7" s="77"/>
      <c r="BP7" s="78"/>
      <c r="BQ7" s="24"/>
      <c r="BY7" s="70"/>
      <c r="CB7" s="70"/>
      <c r="CE7" s="70"/>
    </row>
    <row r="8" customFormat="false" ht="12.75" hidden="false" customHeight="false" outlineLevel="0" collapsed="false">
      <c r="A8" s="54" t="n">
        <v>37108</v>
      </c>
      <c r="B8" s="55"/>
      <c r="C8" s="56" t="n">
        <v>43</v>
      </c>
      <c r="D8" s="55"/>
      <c r="E8" s="56" t="n">
        <v>42.5</v>
      </c>
      <c r="F8" s="57"/>
      <c r="G8" s="56"/>
      <c r="H8" s="71" t="n">
        <v>44</v>
      </c>
      <c r="I8" s="72"/>
      <c r="J8" s="72" t="n">
        <v>39</v>
      </c>
      <c r="K8" s="72"/>
      <c r="L8" s="72" t="n">
        <v>44</v>
      </c>
      <c r="M8" s="73"/>
      <c r="N8" s="73"/>
      <c r="O8" s="73"/>
      <c r="P8" s="73"/>
      <c r="Q8" s="73"/>
      <c r="R8" s="61" t="n">
        <f aca="false">A8</f>
        <v>37108</v>
      </c>
      <c r="S8" s="127"/>
      <c r="T8" s="128"/>
      <c r="U8" s="75"/>
      <c r="V8" s="75"/>
      <c r="W8" s="76"/>
      <c r="X8" s="74"/>
      <c r="Y8" s="75"/>
      <c r="Z8" s="75"/>
      <c r="AA8" s="75"/>
      <c r="AB8" s="76"/>
      <c r="AC8" s="74"/>
      <c r="AD8" s="75"/>
      <c r="AE8" s="75"/>
      <c r="AF8" s="75"/>
      <c r="AG8" s="76"/>
      <c r="AH8" s="74"/>
      <c r="AI8" s="75"/>
      <c r="AJ8" s="75"/>
      <c r="AK8" s="75"/>
      <c r="AL8" s="76"/>
      <c r="AM8" s="74"/>
      <c r="AN8" s="75"/>
      <c r="AO8" s="75"/>
      <c r="AP8" s="75"/>
      <c r="AQ8" s="76"/>
      <c r="AR8" s="74"/>
      <c r="AS8" s="75"/>
      <c r="AT8" s="75"/>
      <c r="AU8" s="75"/>
      <c r="AV8" s="76"/>
      <c r="AW8" s="74"/>
      <c r="AX8" s="75"/>
      <c r="AY8" s="75"/>
      <c r="AZ8" s="75"/>
      <c r="BA8" s="76"/>
      <c r="BB8" s="74"/>
      <c r="BC8" s="75"/>
      <c r="BD8" s="75"/>
      <c r="BE8" s="75"/>
      <c r="BF8" s="76"/>
      <c r="BG8" s="61" t="n">
        <f aca="false">A8</f>
        <v>37108</v>
      </c>
      <c r="BI8" s="77"/>
      <c r="BJ8" s="78"/>
      <c r="BK8" s="77"/>
      <c r="BL8" s="78"/>
      <c r="BM8" s="77"/>
      <c r="BN8" s="79"/>
      <c r="BO8" s="77"/>
      <c r="BP8" s="78"/>
      <c r="BQ8" s="24"/>
      <c r="BY8" s="70"/>
      <c r="CB8" s="70"/>
      <c r="CE8" s="70"/>
    </row>
    <row r="9" customFormat="false" ht="12.75" hidden="false" customHeight="false" outlineLevel="0" collapsed="false">
      <c r="A9" s="54" t="n">
        <v>37109</v>
      </c>
      <c r="B9" s="55" t="n">
        <v>67</v>
      </c>
      <c r="C9" s="56" t="n">
        <v>43</v>
      </c>
      <c r="D9" s="55" t="n">
        <v>66</v>
      </c>
      <c r="E9" s="56" t="n">
        <v>42.5</v>
      </c>
      <c r="F9" s="57"/>
      <c r="G9" s="56" t="n">
        <v>76</v>
      </c>
      <c r="H9" s="71" t="n">
        <v>44</v>
      </c>
      <c r="I9" s="72" t="n">
        <v>68</v>
      </c>
      <c r="J9" s="72" t="n">
        <v>39</v>
      </c>
      <c r="K9" s="72" t="n">
        <v>68</v>
      </c>
      <c r="L9" s="72" t="n">
        <v>44</v>
      </c>
      <c r="M9" s="73" t="n">
        <f aca="false">+B9-D9</f>
        <v>1</v>
      </c>
      <c r="N9" s="73" t="n">
        <f aca="false">+B9-K9</f>
        <v>-1</v>
      </c>
      <c r="O9" s="73" t="n">
        <f aca="false">+G9-I9</f>
        <v>8</v>
      </c>
      <c r="P9" s="73" t="n">
        <f aca="false">+K9-I9</f>
        <v>0</v>
      </c>
      <c r="Q9" s="73" t="n">
        <f aca="false">+B9-G9</f>
        <v>-9</v>
      </c>
      <c r="R9" s="61" t="n">
        <f aca="false">A9</f>
        <v>37109</v>
      </c>
      <c r="S9" s="127" t="n">
        <v>61</v>
      </c>
      <c r="T9" s="75" t="n">
        <v>60</v>
      </c>
      <c r="U9" s="75" t="n">
        <v>64.5</v>
      </c>
      <c r="V9" s="75" t="n">
        <v>59</v>
      </c>
      <c r="W9" s="76" t="n">
        <v>59</v>
      </c>
      <c r="X9" s="74" t="n">
        <v>54</v>
      </c>
      <c r="Y9" s="75" t="n">
        <v>55</v>
      </c>
      <c r="Z9" s="75" t="n">
        <v>55</v>
      </c>
      <c r="AA9" s="75" t="n">
        <v>53</v>
      </c>
      <c r="AB9" s="76" t="n">
        <v>53</v>
      </c>
      <c r="AC9" s="74" t="n">
        <v>48</v>
      </c>
      <c r="AD9" s="75" t="n">
        <v>44</v>
      </c>
      <c r="AE9" s="75" t="n">
        <v>45</v>
      </c>
      <c r="AF9" s="75" t="n">
        <v>45</v>
      </c>
      <c r="AG9" s="76" t="n">
        <v>45.25</v>
      </c>
      <c r="AH9" s="74" t="n">
        <v>51</v>
      </c>
      <c r="AI9" s="75" t="n">
        <v>48</v>
      </c>
      <c r="AJ9" s="75" t="n">
        <v>41</v>
      </c>
      <c r="AK9" s="75" t="n">
        <v>44</v>
      </c>
      <c r="AL9" s="76" t="n">
        <v>46</v>
      </c>
      <c r="AM9" s="74" t="n">
        <v>64</v>
      </c>
      <c r="AN9" s="75" t="n">
        <v>60</v>
      </c>
      <c r="AO9" s="75" t="n">
        <v>41</v>
      </c>
      <c r="AP9" s="75" t="n">
        <v>45</v>
      </c>
      <c r="AQ9" s="76" t="n">
        <v>50</v>
      </c>
      <c r="AR9" s="74" t="n">
        <f aca="false">AVERAGE(AC9,AH9,AM9)</f>
        <v>54.3333333333333</v>
      </c>
      <c r="AS9" s="75" t="n">
        <f aca="false">AVERAGE(AD9,AI9,AN9)</f>
        <v>50.6666666666667</v>
      </c>
      <c r="AT9" s="75" t="n">
        <f aca="false">AVERAGE(AE9,AJ9,AO9)</f>
        <v>42.3333333333333</v>
      </c>
      <c r="AU9" s="75" t="n">
        <f aca="false">AVERAGE(AF9,AK9,AP9)</f>
        <v>44.6666666666667</v>
      </c>
      <c r="AV9" s="76" t="n">
        <f aca="false">AVERAGE(AG9,AL9,AQ9)</f>
        <v>47.0833333333333</v>
      </c>
      <c r="AW9" s="74"/>
      <c r="AX9" s="75"/>
      <c r="AY9" s="75"/>
      <c r="AZ9" s="75"/>
      <c r="BA9" s="76"/>
      <c r="BB9" s="74" t="n">
        <v>41</v>
      </c>
      <c r="BC9" s="75"/>
      <c r="BD9" s="75"/>
      <c r="BE9" s="75"/>
      <c r="BF9" s="76"/>
      <c r="BG9" s="61" t="n">
        <f aca="false">A9</f>
        <v>37109</v>
      </c>
      <c r="BI9" s="77"/>
      <c r="BJ9" s="78"/>
      <c r="BK9" s="77"/>
      <c r="BL9" s="78"/>
      <c r="BM9" s="77"/>
      <c r="BN9" s="79"/>
      <c r="BO9" s="77"/>
      <c r="BP9" s="78"/>
      <c r="BQ9" s="24"/>
      <c r="BY9" s="70"/>
      <c r="CB9" s="70"/>
      <c r="CE9" s="70"/>
    </row>
    <row r="10" customFormat="false" ht="12.75" hidden="false" customHeight="false" outlineLevel="0" collapsed="false">
      <c r="A10" s="54" t="n">
        <v>37110</v>
      </c>
      <c r="B10" s="55" t="n">
        <v>65.5</v>
      </c>
      <c r="C10" s="56" t="n">
        <v>30.75</v>
      </c>
      <c r="D10" s="55" t="n">
        <v>64.5</v>
      </c>
      <c r="E10" s="56" t="n">
        <v>32</v>
      </c>
      <c r="F10" s="57"/>
      <c r="G10" s="56" t="n">
        <v>71.5</v>
      </c>
      <c r="H10" s="71" t="n">
        <v>29.5</v>
      </c>
      <c r="I10" s="72" t="n">
        <v>64</v>
      </c>
      <c r="J10" s="72" t="n">
        <v>32</v>
      </c>
      <c r="K10" s="72" t="n">
        <v>64</v>
      </c>
      <c r="L10" s="72" t="n">
        <v>33</v>
      </c>
      <c r="M10" s="73" t="n">
        <f aca="false">+B10-D10</f>
        <v>1</v>
      </c>
      <c r="N10" s="73" t="n">
        <f aca="false">+B10-K10</f>
        <v>1.5</v>
      </c>
      <c r="O10" s="73" t="n">
        <f aca="false">+G10-I10</f>
        <v>7.5</v>
      </c>
      <c r="P10" s="73" t="n">
        <f aca="false">+K10-I10</f>
        <v>0</v>
      </c>
      <c r="Q10" s="73" t="n">
        <f aca="false">+B10-G10</f>
        <v>-6</v>
      </c>
      <c r="R10" s="61" t="n">
        <f aca="false">A10</f>
        <v>37110</v>
      </c>
      <c r="S10" s="127"/>
      <c r="T10" s="75"/>
      <c r="U10" s="75"/>
      <c r="V10" s="75"/>
      <c r="W10" s="76"/>
      <c r="X10" s="74"/>
      <c r="Y10" s="75"/>
      <c r="Z10" s="75"/>
      <c r="AA10" s="75"/>
      <c r="AB10" s="76"/>
      <c r="AC10" s="74"/>
      <c r="AD10" s="75"/>
      <c r="AE10" s="75"/>
      <c r="AF10" s="75"/>
      <c r="AG10" s="76"/>
      <c r="AH10" s="74"/>
      <c r="AI10" s="75"/>
      <c r="AJ10" s="75"/>
      <c r="AK10" s="75"/>
      <c r="AL10" s="76"/>
      <c r="AM10" s="74"/>
      <c r="AN10" s="75"/>
      <c r="AO10" s="75"/>
      <c r="AP10" s="75"/>
      <c r="AQ10" s="76"/>
      <c r="AR10" s="74"/>
      <c r="AS10" s="75"/>
      <c r="AT10" s="75"/>
      <c r="AU10" s="75"/>
      <c r="AV10" s="76"/>
      <c r="AW10" s="74"/>
      <c r="AX10" s="75"/>
      <c r="AY10" s="75"/>
      <c r="AZ10" s="75"/>
      <c r="BA10" s="76"/>
      <c r="BB10" s="74"/>
      <c r="BC10" s="75"/>
      <c r="BD10" s="75"/>
      <c r="BE10" s="75"/>
      <c r="BF10" s="76"/>
      <c r="BG10" s="61" t="n">
        <f aca="false">A10</f>
        <v>37110</v>
      </c>
      <c r="BI10" s="77"/>
      <c r="BJ10" s="78"/>
      <c r="BK10" s="77"/>
      <c r="BL10" s="78"/>
      <c r="BM10" s="77"/>
      <c r="BN10" s="79"/>
      <c r="BO10" s="77"/>
      <c r="BP10" s="78"/>
      <c r="BQ10" s="24"/>
      <c r="BY10" s="70"/>
      <c r="CB10" s="70"/>
      <c r="CE10" s="70"/>
    </row>
    <row r="11" customFormat="false" ht="12.75" hidden="false" customHeight="false" outlineLevel="0" collapsed="false">
      <c r="A11" s="54" t="n">
        <v>37111</v>
      </c>
      <c r="B11" s="55" t="n">
        <v>67.25</v>
      </c>
      <c r="C11" s="56" t="n">
        <v>32</v>
      </c>
      <c r="D11" s="55" t="n">
        <v>66.75</v>
      </c>
      <c r="E11" s="56" t="n">
        <v>32.6</v>
      </c>
      <c r="F11" s="57"/>
      <c r="G11" s="56" t="n">
        <v>72</v>
      </c>
      <c r="H11" s="71" t="n">
        <v>32</v>
      </c>
      <c r="I11" s="72" t="n">
        <v>68</v>
      </c>
      <c r="J11" s="72" t="n">
        <v>34</v>
      </c>
      <c r="K11" s="72" t="n">
        <v>68</v>
      </c>
      <c r="L11" s="72" t="n">
        <v>35.2</v>
      </c>
      <c r="M11" s="73" t="n">
        <f aca="false">+B11-D11</f>
        <v>0.5</v>
      </c>
      <c r="N11" s="73" t="n">
        <f aca="false">+B11-K11</f>
        <v>-0.75</v>
      </c>
      <c r="O11" s="73" t="n">
        <f aca="false">+G11-I11</f>
        <v>4</v>
      </c>
      <c r="P11" s="73" t="n">
        <f aca="false">+K11-I11</f>
        <v>0</v>
      </c>
      <c r="Q11" s="73" t="n">
        <f aca="false">+B11-G11</f>
        <v>-4.75</v>
      </c>
      <c r="R11" s="61" t="n">
        <f aca="false">A11</f>
        <v>37111</v>
      </c>
      <c r="S11" s="127" t="n">
        <v>59</v>
      </c>
      <c r="T11" s="75" t="n">
        <v>59</v>
      </c>
      <c r="U11" s="75" t="n">
        <v>63</v>
      </c>
      <c r="V11" s="75" t="n">
        <v>57</v>
      </c>
      <c r="W11" s="76" t="n">
        <v>57</v>
      </c>
      <c r="X11" s="74" t="n">
        <v>51</v>
      </c>
      <c r="Y11" s="75" t="n">
        <v>52</v>
      </c>
      <c r="Z11" s="75" t="n">
        <v>52</v>
      </c>
      <c r="AA11" s="75" t="n">
        <v>50</v>
      </c>
      <c r="AB11" s="76" t="n">
        <v>51</v>
      </c>
      <c r="AC11" s="74" t="n">
        <v>45</v>
      </c>
      <c r="AD11" s="75" t="n">
        <v>42.25</v>
      </c>
      <c r="AE11" s="75" t="n">
        <v>42.5</v>
      </c>
      <c r="AF11" s="75" t="n">
        <v>42</v>
      </c>
      <c r="AG11" s="76" t="n">
        <v>43</v>
      </c>
      <c r="AH11" s="74" t="n">
        <v>47</v>
      </c>
      <c r="AI11" s="75" t="n">
        <v>44</v>
      </c>
      <c r="AJ11" s="75" t="n">
        <v>40</v>
      </c>
      <c r="AK11" s="75" t="n">
        <v>42</v>
      </c>
      <c r="AL11" s="76" t="n">
        <v>44</v>
      </c>
      <c r="AM11" s="74" t="n">
        <v>60</v>
      </c>
      <c r="AN11" s="75" t="n">
        <v>57</v>
      </c>
      <c r="AO11" s="75" t="n">
        <v>40</v>
      </c>
      <c r="AP11" s="75" t="n">
        <v>42</v>
      </c>
      <c r="AQ11" s="76" t="n">
        <v>45</v>
      </c>
      <c r="AR11" s="74" t="n">
        <f aca="false">AVERAGE(AC11,AH11,AM11)</f>
        <v>50.6666666666667</v>
      </c>
      <c r="AS11" s="75" t="n">
        <f aca="false">AVERAGE(AD11,AI11,AN11)</f>
        <v>47.75</v>
      </c>
      <c r="AT11" s="75" t="n">
        <f aca="false">AVERAGE(AE11,AJ11,AO11)</f>
        <v>40.8333333333333</v>
      </c>
      <c r="AU11" s="75" t="n">
        <f aca="false">AVERAGE(AF11,AK11,AP11)</f>
        <v>42</v>
      </c>
      <c r="AV11" s="76" t="n">
        <f aca="false">AVERAGE(AG11,AL11,AQ11)</f>
        <v>44</v>
      </c>
      <c r="AW11" s="74" t="n">
        <v>64</v>
      </c>
      <c r="AX11" s="75"/>
      <c r="AY11" s="75" t="n">
        <v>64</v>
      </c>
      <c r="AZ11" s="75" t="n">
        <v>57</v>
      </c>
      <c r="BA11" s="76" t="n">
        <v>56</v>
      </c>
      <c r="BB11" s="74" t="n">
        <v>37</v>
      </c>
      <c r="BC11" s="75"/>
      <c r="BD11" s="75"/>
      <c r="BE11" s="75"/>
      <c r="BF11" s="76"/>
      <c r="BG11" s="61" t="n">
        <f aca="false">A11</f>
        <v>37111</v>
      </c>
      <c r="BH11" s="65"/>
      <c r="BI11" s="66"/>
      <c r="BJ11" s="67"/>
      <c r="BK11" s="66"/>
      <c r="BL11" s="67"/>
      <c r="BM11" s="66"/>
      <c r="BN11" s="68"/>
      <c r="BO11" s="66"/>
      <c r="BP11" s="67"/>
      <c r="BQ11" s="69"/>
      <c r="BR11" s="65"/>
      <c r="BY11" s="70"/>
      <c r="CB11" s="70"/>
      <c r="CE11" s="70"/>
    </row>
    <row r="12" customFormat="false" ht="12.75" hidden="false" customHeight="false" outlineLevel="0" collapsed="false">
      <c r="A12" s="54" t="n">
        <v>37112</v>
      </c>
      <c r="B12" s="55" t="n">
        <v>66</v>
      </c>
      <c r="C12" s="56" t="n">
        <v>34.25</v>
      </c>
      <c r="D12" s="55" t="n">
        <v>66</v>
      </c>
      <c r="E12" s="56" t="n">
        <v>35</v>
      </c>
      <c r="F12" s="57"/>
      <c r="G12" s="56" t="n">
        <v>72</v>
      </c>
      <c r="H12" s="71" t="n">
        <v>31</v>
      </c>
      <c r="I12" s="72" t="n">
        <v>67</v>
      </c>
      <c r="J12" s="72" t="n">
        <v>34</v>
      </c>
      <c r="K12" s="72" t="n">
        <v>67</v>
      </c>
      <c r="L12" s="72" t="n">
        <v>35</v>
      </c>
      <c r="M12" s="73" t="n">
        <f aca="false">+B12-D12</f>
        <v>0</v>
      </c>
      <c r="N12" s="73" t="n">
        <f aca="false">+B12-K12</f>
        <v>-1</v>
      </c>
      <c r="O12" s="73" t="n">
        <f aca="false">+G12-I12</f>
        <v>5</v>
      </c>
      <c r="P12" s="73" t="n">
        <f aca="false">+K12-I12</f>
        <v>0</v>
      </c>
      <c r="Q12" s="73" t="n">
        <f aca="false">+B12-G12</f>
        <v>-6</v>
      </c>
      <c r="R12" s="61" t="n">
        <f aca="false">A12</f>
        <v>37112</v>
      </c>
      <c r="S12" s="127" t="n">
        <v>56</v>
      </c>
      <c r="T12" s="75" t="n">
        <v>55</v>
      </c>
      <c r="U12" s="75" t="n">
        <v>64</v>
      </c>
      <c r="V12" s="75" t="n">
        <v>57</v>
      </c>
      <c r="W12" s="76" t="n">
        <v>57</v>
      </c>
      <c r="X12" s="74" t="n">
        <v>51</v>
      </c>
      <c r="Y12" s="75" t="n">
        <v>52</v>
      </c>
      <c r="Z12" s="75" t="n">
        <v>52</v>
      </c>
      <c r="AA12" s="75" t="n">
        <v>49</v>
      </c>
      <c r="AB12" s="76" t="n">
        <v>50</v>
      </c>
      <c r="AC12" s="74" t="n">
        <v>45</v>
      </c>
      <c r="AD12" s="75" t="n">
        <v>42</v>
      </c>
      <c r="AE12" s="75" t="n">
        <v>42</v>
      </c>
      <c r="AF12" s="75" t="n">
        <v>42</v>
      </c>
      <c r="AG12" s="76" t="n">
        <v>42</v>
      </c>
      <c r="AH12" s="74" t="n">
        <v>47</v>
      </c>
      <c r="AI12" s="75" t="n">
        <v>44</v>
      </c>
      <c r="AJ12" s="75" t="n">
        <v>42</v>
      </c>
      <c r="AK12" s="75" t="n">
        <v>42</v>
      </c>
      <c r="AL12" s="76" t="n">
        <v>42</v>
      </c>
      <c r="AM12" s="74" t="n">
        <v>60</v>
      </c>
      <c r="AN12" s="75" t="n">
        <v>57</v>
      </c>
      <c r="AO12" s="75" t="n">
        <v>40</v>
      </c>
      <c r="AP12" s="75" t="n">
        <v>42</v>
      </c>
      <c r="AQ12" s="76" t="n">
        <v>46</v>
      </c>
      <c r="AR12" s="74" t="n">
        <f aca="false">AVERAGE(AC12,AH12,AM12)</f>
        <v>50.6666666666667</v>
      </c>
      <c r="AS12" s="75" t="n">
        <f aca="false">AVERAGE(AD12,AI12,AN12)</f>
        <v>47.6666666666667</v>
      </c>
      <c r="AT12" s="75" t="n">
        <f aca="false">AVERAGE(AE12,AJ12,AO12)</f>
        <v>41.3333333333333</v>
      </c>
      <c r="AU12" s="75" t="n">
        <f aca="false">AVERAGE(AF12,AK12,AP12)</f>
        <v>42</v>
      </c>
      <c r="AV12" s="76" t="n">
        <f aca="false">AVERAGE(AG12,AL12,AQ12)</f>
        <v>43.3333333333333</v>
      </c>
      <c r="AW12" s="74" t="n">
        <v>64</v>
      </c>
      <c r="AX12" s="75"/>
      <c r="AY12" s="75" t="n">
        <v>64</v>
      </c>
      <c r="AZ12" s="75" t="n">
        <v>57</v>
      </c>
      <c r="BA12" s="76" t="n">
        <v>56</v>
      </c>
      <c r="BB12" s="74" t="n">
        <v>37</v>
      </c>
      <c r="BC12" s="75"/>
      <c r="BD12" s="75"/>
      <c r="BE12" s="75"/>
      <c r="BF12" s="76"/>
      <c r="BG12" s="61" t="n">
        <f aca="false">A12</f>
        <v>37112</v>
      </c>
      <c r="BI12" s="77"/>
      <c r="BJ12" s="78"/>
      <c r="BK12" s="77"/>
      <c r="BL12" s="78"/>
      <c r="BM12" s="77"/>
      <c r="BN12" s="79"/>
      <c r="BO12" s="77"/>
      <c r="BP12" s="78"/>
      <c r="BQ12" s="24"/>
      <c r="BY12" s="70"/>
      <c r="CB12" s="70"/>
      <c r="CE12" s="70"/>
    </row>
    <row r="13" customFormat="false" ht="12.75" hidden="false" customHeight="false" outlineLevel="0" collapsed="false">
      <c r="A13" s="54" t="n">
        <v>37113</v>
      </c>
      <c r="B13" s="55" t="n">
        <v>52.5</v>
      </c>
      <c r="C13" s="56" t="n">
        <v>31</v>
      </c>
      <c r="D13" s="55" t="n">
        <v>51.75</v>
      </c>
      <c r="E13" s="56" t="n">
        <v>32</v>
      </c>
      <c r="F13" s="57"/>
      <c r="G13" s="56" t="n">
        <v>59</v>
      </c>
      <c r="H13" s="71" t="n">
        <v>28</v>
      </c>
      <c r="I13" s="72" t="n">
        <v>52</v>
      </c>
      <c r="J13" s="72" t="n">
        <v>31</v>
      </c>
      <c r="K13" s="72" t="n">
        <v>53</v>
      </c>
      <c r="L13" s="72" t="n">
        <v>33</v>
      </c>
      <c r="M13" s="73" t="n">
        <f aca="false">+B13-D13</f>
        <v>0.75</v>
      </c>
      <c r="N13" s="73" t="n">
        <f aca="false">+B13-K13</f>
        <v>-0.5</v>
      </c>
      <c r="O13" s="73" t="n">
        <f aca="false">+G13-I13</f>
        <v>7</v>
      </c>
      <c r="P13" s="73" t="n">
        <f aca="false">+K13-I13</f>
        <v>1</v>
      </c>
      <c r="Q13" s="73" t="n">
        <f aca="false">+B13-G13</f>
        <v>-6.5</v>
      </c>
      <c r="R13" s="61" t="n">
        <f aca="false">A13</f>
        <v>37113</v>
      </c>
      <c r="S13" s="74" t="n">
        <v>51.5</v>
      </c>
      <c r="T13" s="75" t="n">
        <v>50</v>
      </c>
      <c r="U13" s="75"/>
      <c r="V13" s="75"/>
      <c r="W13" s="76"/>
      <c r="X13" s="74" t="n">
        <v>48</v>
      </c>
      <c r="Y13" s="75" t="n">
        <v>49</v>
      </c>
      <c r="Z13" s="75" t="n">
        <v>50</v>
      </c>
      <c r="AA13" s="75" t="n">
        <v>48</v>
      </c>
      <c r="AB13" s="76" t="n">
        <v>48</v>
      </c>
      <c r="AC13" s="74" t="n">
        <v>44</v>
      </c>
      <c r="AD13" s="75" t="n">
        <v>41</v>
      </c>
      <c r="AE13" s="75" t="n">
        <v>40</v>
      </c>
      <c r="AF13" s="75" t="n">
        <v>41</v>
      </c>
      <c r="AG13" s="76" t="n">
        <v>41</v>
      </c>
      <c r="AH13" s="74" t="n">
        <v>46</v>
      </c>
      <c r="AI13" s="75" t="n">
        <v>43</v>
      </c>
      <c r="AJ13" s="75" t="n">
        <v>40</v>
      </c>
      <c r="AK13" s="75" t="n">
        <v>42</v>
      </c>
      <c r="AL13" s="76" t="n">
        <v>44</v>
      </c>
      <c r="AM13" s="74" t="n">
        <v>59</v>
      </c>
      <c r="AN13" s="75" t="n">
        <v>56</v>
      </c>
      <c r="AO13" s="75" t="n">
        <v>40</v>
      </c>
      <c r="AP13" s="75" t="n">
        <v>42</v>
      </c>
      <c r="AQ13" s="76" t="n">
        <v>45</v>
      </c>
      <c r="AR13" s="74" t="n">
        <f aca="false">AVERAGE(AC13,AH13,AM13)</f>
        <v>49.6666666666667</v>
      </c>
      <c r="AS13" s="75" t="n">
        <f aca="false">AVERAGE(AD13,AI13,AN13)</f>
        <v>46.6666666666667</v>
      </c>
      <c r="AT13" s="75" t="n">
        <f aca="false">AVERAGE(AE13,AJ13,AO13)</f>
        <v>40</v>
      </c>
      <c r="AU13" s="75" t="n">
        <f aca="false">AVERAGE(AF13,AK13,AP13)</f>
        <v>41.6666666666667</v>
      </c>
      <c r="AV13" s="76" t="n">
        <f aca="false">AVERAGE(AG13,AL13,AQ13)</f>
        <v>43.3333333333333</v>
      </c>
      <c r="AW13" s="74" t="n">
        <v>64</v>
      </c>
      <c r="AX13" s="75" t="n">
        <v>67</v>
      </c>
      <c r="AY13" s="75" t="n">
        <v>64</v>
      </c>
      <c r="AZ13" s="75" t="n">
        <v>57</v>
      </c>
      <c r="BA13" s="76" t="n">
        <v>56</v>
      </c>
      <c r="BB13" s="74" t="n">
        <v>37</v>
      </c>
      <c r="BC13" s="75"/>
      <c r="BD13" s="75"/>
      <c r="BE13" s="75"/>
      <c r="BF13" s="76"/>
      <c r="BG13" s="61" t="n">
        <f aca="false">A13</f>
        <v>37113</v>
      </c>
      <c r="BI13" s="77"/>
      <c r="BJ13" s="78"/>
      <c r="BK13" s="77"/>
      <c r="BL13" s="78"/>
      <c r="BM13" s="77"/>
      <c r="BN13" s="79"/>
      <c r="BO13" s="77"/>
      <c r="BP13" s="78"/>
      <c r="BQ13" s="24"/>
    </row>
    <row r="14" customFormat="false" ht="12.75" hidden="false" customHeight="false" outlineLevel="0" collapsed="false">
      <c r="A14" s="54" t="n">
        <v>37114</v>
      </c>
      <c r="B14" s="55" t="n">
        <v>52.5</v>
      </c>
      <c r="C14" s="56" t="n">
        <v>31</v>
      </c>
      <c r="D14" s="55" t="n">
        <v>51.75</v>
      </c>
      <c r="E14" s="56" t="n">
        <v>32</v>
      </c>
      <c r="F14" s="57"/>
      <c r="G14" s="56" t="n">
        <v>59</v>
      </c>
      <c r="H14" s="71" t="n">
        <v>28</v>
      </c>
      <c r="I14" s="72" t="n">
        <v>52</v>
      </c>
      <c r="J14" s="72" t="n">
        <v>31</v>
      </c>
      <c r="K14" s="72" t="n">
        <v>53</v>
      </c>
      <c r="L14" s="72" t="n">
        <v>33</v>
      </c>
      <c r="M14" s="73" t="n">
        <f aca="false">+B14-D14</f>
        <v>0.75</v>
      </c>
      <c r="N14" s="73" t="n">
        <f aca="false">+B14-K14</f>
        <v>-0.5</v>
      </c>
      <c r="O14" s="73" t="n">
        <f aca="false">+G14-I14</f>
        <v>7</v>
      </c>
      <c r="P14" s="73" t="n">
        <f aca="false">+K14-I14</f>
        <v>1</v>
      </c>
      <c r="Q14" s="73" t="n">
        <f aca="false">+B14-G14</f>
        <v>-6.5</v>
      </c>
      <c r="R14" s="61" t="n">
        <f aca="false">A14</f>
        <v>37114</v>
      </c>
      <c r="S14" s="74"/>
      <c r="T14" s="75"/>
      <c r="U14" s="75"/>
      <c r="V14" s="75"/>
      <c r="W14" s="76"/>
      <c r="X14" s="74"/>
      <c r="Y14" s="75"/>
      <c r="Z14" s="75"/>
      <c r="AA14" s="75"/>
      <c r="AB14" s="76"/>
      <c r="AC14" s="74"/>
      <c r="AD14" s="75"/>
      <c r="AE14" s="75"/>
      <c r="AF14" s="75"/>
      <c r="AG14" s="76"/>
      <c r="AH14" s="74"/>
      <c r="AI14" s="75"/>
      <c r="AJ14" s="75"/>
      <c r="AK14" s="75"/>
      <c r="AL14" s="76"/>
      <c r="AM14" s="74"/>
      <c r="AN14" s="75"/>
      <c r="AO14" s="75"/>
      <c r="AP14" s="75"/>
      <c r="AQ14" s="76"/>
      <c r="AR14" s="74"/>
      <c r="AS14" s="75"/>
      <c r="AT14" s="75"/>
      <c r="AU14" s="75"/>
      <c r="AV14" s="76"/>
      <c r="AW14" s="74"/>
      <c r="AX14" s="75"/>
      <c r="AY14" s="75"/>
      <c r="AZ14" s="75"/>
      <c r="BA14" s="76"/>
      <c r="BB14" s="74"/>
      <c r="BC14" s="75"/>
      <c r="BD14" s="75"/>
      <c r="BE14" s="75"/>
      <c r="BF14" s="76"/>
      <c r="BG14" s="61" t="n">
        <f aca="false">A14</f>
        <v>37114</v>
      </c>
      <c r="BI14" s="77"/>
      <c r="BJ14" s="78"/>
      <c r="BK14" s="77"/>
      <c r="BL14" s="78"/>
      <c r="BM14" s="77"/>
      <c r="BN14" s="79"/>
      <c r="BO14" s="77"/>
      <c r="BP14" s="78"/>
      <c r="BQ14" s="24"/>
    </row>
    <row r="15" customFormat="false" ht="12.75" hidden="false" customHeight="false" outlineLevel="0" collapsed="false">
      <c r="A15" s="54" t="n">
        <v>37115</v>
      </c>
      <c r="B15" s="55"/>
      <c r="C15" s="56" t="n">
        <v>33.5</v>
      </c>
      <c r="D15" s="55"/>
      <c r="E15" s="56" t="n">
        <v>34</v>
      </c>
      <c r="F15" s="57"/>
      <c r="G15" s="56"/>
      <c r="H15" s="71" t="n">
        <v>36</v>
      </c>
      <c r="I15" s="72"/>
      <c r="J15" s="72" t="n">
        <v>32</v>
      </c>
      <c r="K15" s="72"/>
      <c r="L15" s="72" t="n">
        <v>33</v>
      </c>
      <c r="M15" s="73"/>
      <c r="N15" s="73"/>
      <c r="O15" s="73"/>
      <c r="P15" s="73"/>
      <c r="Q15" s="73"/>
      <c r="R15" s="61" t="n">
        <f aca="false">A15</f>
        <v>37115</v>
      </c>
      <c r="S15" s="74"/>
      <c r="T15" s="75"/>
      <c r="U15" s="75"/>
      <c r="V15" s="75"/>
      <c r="W15" s="76"/>
      <c r="X15" s="74"/>
      <c r="Y15" s="75"/>
      <c r="Z15" s="75"/>
      <c r="AA15" s="75"/>
      <c r="AB15" s="76"/>
      <c r="AC15" s="74"/>
      <c r="AD15" s="75"/>
      <c r="AE15" s="75"/>
      <c r="AF15" s="75"/>
      <c r="AG15" s="76"/>
      <c r="AH15" s="74"/>
      <c r="AI15" s="75"/>
      <c r="AJ15" s="75"/>
      <c r="AK15" s="75"/>
      <c r="AL15" s="76"/>
      <c r="AM15" s="74"/>
      <c r="AN15" s="75"/>
      <c r="AO15" s="75"/>
      <c r="AP15" s="75"/>
      <c r="AQ15" s="76"/>
      <c r="AR15" s="74"/>
      <c r="AS15" s="75"/>
      <c r="AT15" s="75"/>
      <c r="AU15" s="75"/>
      <c r="AV15" s="76"/>
      <c r="AW15" s="74"/>
      <c r="AX15" s="75"/>
      <c r="AY15" s="75"/>
      <c r="AZ15" s="75"/>
      <c r="BA15" s="76"/>
      <c r="BB15" s="74"/>
      <c r="BC15" s="75"/>
      <c r="BD15" s="75"/>
      <c r="BE15" s="75"/>
      <c r="BF15" s="76"/>
      <c r="BG15" s="61" t="n">
        <f aca="false">A15</f>
        <v>37115</v>
      </c>
      <c r="BI15" s="77"/>
      <c r="BJ15" s="78"/>
      <c r="BK15" s="77"/>
      <c r="BL15" s="78"/>
      <c r="BM15" s="77"/>
      <c r="BN15" s="79"/>
      <c r="BO15" s="77"/>
      <c r="BP15" s="78"/>
      <c r="BQ15" s="24"/>
      <c r="BY15" s="70"/>
      <c r="CB15" s="70"/>
      <c r="CE15" s="70"/>
    </row>
    <row r="16" customFormat="false" ht="12.75" hidden="false" customHeight="false" outlineLevel="0" collapsed="false">
      <c r="A16" s="54" t="n">
        <v>37116</v>
      </c>
      <c r="B16" s="55" t="n">
        <v>45.25</v>
      </c>
      <c r="C16" s="56" t="n">
        <v>33.5</v>
      </c>
      <c r="D16" s="55" t="n">
        <v>45</v>
      </c>
      <c r="E16" s="56" t="n">
        <v>34</v>
      </c>
      <c r="F16" s="57"/>
      <c r="G16" s="56" t="n">
        <v>57</v>
      </c>
      <c r="H16" s="71" t="n">
        <v>36</v>
      </c>
      <c r="I16" s="72" t="n">
        <v>43</v>
      </c>
      <c r="J16" s="72" t="n">
        <v>32</v>
      </c>
      <c r="K16" s="72" t="n">
        <v>46</v>
      </c>
      <c r="L16" s="72" t="n">
        <v>33</v>
      </c>
      <c r="M16" s="73" t="n">
        <f aca="false">+B16-D16</f>
        <v>0.25</v>
      </c>
      <c r="N16" s="73" t="n">
        <f aca="false">+B16-K16</f>
        <v>-0.75</v>
      </c>
      <c r="O16" s="73" t="n">
        <f aca="false">+G16-I16</f>
        <v>14</v>
      </c>
      <c r="P16" s="73" t="n">
        <f aca="false">+K16-I16</f>
        <v>3</v>
      </c>
      <c r="Q16" s="73" t="n">
        <f aca="false">+B16-G16</f>
        <v>-11.75</v>
      </c>
      <c r="R16" s="61" t="n">
        <f aca="false">A16</f>
        <v>37116</v>
      </c>
      <c r="S16" s="74" t="n">
        <v>48</v>
      </c>
      <c r="T16" s="75" t="n">
        <v>47</v>
      </c>
      <c r="U16" s="75" t="n">
        <v>54</v>
      </c>
      <c r="V16" s="75" t="n">
        <v>48</v>
      </c>
      <c r="W16" s="76" t="n">
        <v>48</v>
      </c>
      <c r="X16" s="74" t="n">
        <v>45</v>
      </c>
      <c r="Y16" s="75" t="n">
        <v>46</v>
      </c>
      <c r="Z16" s="75" t="n">
        <v>47</v>
      </c>
      <c r="AA16" s="75" t="n">
        <v>44</v>
      </c>
      <c r="AB16" s="76" t="n">
        <v>45</v>
      </c>
      <c r="AC16" s="74" t="n">
        <v>41</v>
      </c>
      <c r="AD16" s="75" t="n">
        <v>38</v>
      </c>
      <c r="AE16" s="75" t="n">
        <v>39</v>
      </c>
      <c r="AF16" s="75" t="n">
        <v>38</v>
      </c>
      <c r="AG16" s="76" t="n">
        <v>40</v>
      </c>
      <c r="AH16" s="74" t="n">
        <v>43</v>
      </c>
      <c r="AI16" s="75" t="n">
        <v>40</v>
      </c>
      <c r="AJ16" s="75" t="n">
        <v>38</v>
      </c>
      <c r="AK16" s="75" t="n">
        <v>40</v>
      </c>
      <c r="AL16" s="76" t="n">
        <v>41</v>
      </c>
      <c r="AM16" s="74" t="n">
        <v>53</v>
      </c>
      <c r="AN16" s="75" t="n">
        <v>50</v>
      </c>
      <c r="AO16" s="75" t="n">
        <v>39</v>
      </c>
      <c r="AP16" s="75" t="n">
        <v>41</v>
      </c>
      <c r="AQ16" s="76" t="n">
        <v>43</v>
      </c>
      <c r="AR16" s="74" t="n">
        <f aca="false">AVERAGE(AC16,AH16,AM16)</f>
        <v>45.6666666666667</v>
      </c>
      <c r="AS16" s="75" t="n">
        <f aca="false">AVERAGE(AD16,AI16,AN16)</f>
        <v>42.6666666666667</v>
      </c>
      <c r="AT16" s="75" t="n">
        <f aca="false">AVERAGE(AE16,AJ16,AO16)</f>
        <v>38.6666666666667</v>
      </c>
      <c r="AU16" s="75" t="n">
        <f aca="false">AVERAGE(AF16,AK16,AP16)</f>
        <v>39.6666666666667</v>
      </c>
      <c r="AV16" s="76" t="n">
        <f aca="false">AVERAGE(AG16,AL16,AQ16)</f>
        <v>41.3333333333333</v>
      </c>
      <c r="AW16" s="74" t="n">
        <v>62</v>
      </c>
      <c r="AX16" s="75" t="n">
        <v>65</v>
      </c>
      <c r="AY16" s="75" t="n">
        <v>58</v>
      </c>
      <c r="AZ16" s="75" t="n">
        <v>54</v>
      </c>
      <c r="BA16" s="76" t="n">
        <v>53</v>
      </c>
      <c r="BB16" s="74" t="n">
        <v>35</v>
      </c>
      <c r="BC16" s="75"/>
      <c r="BD16" s="75"/>
      <c r="BE16" s="75"/>
      <c r="BF16" s="76"/>
      <c r="BG16" s="61" t="n">
        <f aca="false">A16</f>
        <v>37116</v>
      </c>
      <c r="BI16" s="77"/>
      <c r="BJ16" s="78"/>
      <c r="BK16" s="77"/>
      <c r="BL16" s="78"/>
      <c r="BM16" s="77"/>
      <c r="BN16" s="79"/>
      <c r="BO16" s="77"/>
      <c r="BP16" s="78"/>
      <c r="BQ16" s="24"/>
    </row>
    <row r="17" customFormat="false" ht="12.75" hidden="false" customHeight="false" outlineLevel="0" collapsed="false">
      <c r="A17" s="54" t="n">
        <v>37117</v>
      </c>
      <c r="B17" s="55" t="n">
        <v>45.5</v>
      </c>
      <c r="C17" s="56" t="n">
        <v>31.75</v>
      </c>
      <c r="D17" s="55" t="n">
        <v>44</v>
      </c>
      <c r="E17" s="56" t="n">
        <v>31.25</v>
      </c>
      <c r="F17" s="57"/>
      <c r="G17" s="56" t="n">
        <v>51</v>
      </c>
      <c r="H17" s="71" t="n">
        <v>26</v>
      </c>
      <c r="I17" s="72" t="n">
        <v>43</v>
      </c>
      <c r="J17" s="72" t="n">
        <v>27</v>
      </c>
      <c r="K17" s="72" t="n">
        <v>44</v>
      </c>
      <c r="L17" s="72" t="n">
        <v>32</v>
      </c>
      <c r="M17" s="73" t="n">
        <f aca="false">+B17-D17</f>
        <v>1.5</v>
      </c>
      <c r="N17" s="73" t="n">
        <f aca="false">+B17-K17</f>
        <v>1.5</v>
      </c>
      <c r="O17" s="73" t="n">
        <f aca="false">+G17-I17</f>
        <v>8</v>
      </c>
      <c r="P17" s="73" t="n">
        <f aca="false">+K17-I17</f>
        <v>1</v>
      </c>
      <c r="Q17" s="73" t="n">
        <f aca="false">+B17-G17</f>
        <v>-5.5</v>
      </c>
      <c r="R17" s="61" t="n">
        <f aca="false">A17</f>
        <v>37117</v>
      </c>
      <c r="S17" s="74"/>
      <c r="T17" s="75"/>
      <c r="U17" s="75"/>
      <c r="V17" s="75"/>
      <c r="W17" s="76"/>
      <c r="X17" s="74"/>
      <c r="Y17" s="75"/>
      <c r="Z17" s="75"/>
      <c r="AA17" s="75"/>
      <c r="AB17" s="76"/>
      <c r="AC17" s="74"/>
      <c r="AD17" s="75"/>
      <c r="AE17" s="75"/>
      <c r="AF17" s="75"/>
      <c r="AG17" s="76"/>
      <c r="AH17" s="74"/>
      <c r="AI17" s="75"/>
      <c r="AJ17" s="75"/>
      <c r="AK17" s="75"/>
      <c r="AL17" s="76"/>
      <c r="AM17" s="74"/>
      <c r="AN17" s="75"/>
      <c r="AO17" s="75"/>
      <c r="AP17" s="75"/>
      <c r="AQ17" s="76"/>
      <c r="AR17" s="74"/>
      <c r="AS17" s="75"/>
      <c r="AT17" s="75"/>
      <c r="AU17" s="75"/>
      <c r="AV17" s="76"/>
      <c r="AW17" s="74"/>
      <c r="AX17" s="75"/>
      <c r="AY17" s="75"/>
      <c r="AZ17" s="75"/>
      <c r="BA17" s="76"/>
      <c r="BB17" s="74"/>
      <c r="BC17" s="75"/>
      <c r="BD17" s="75"/>
      <c r="BE17" s="75"/>
      <c r="BF17" s="76"/>
      <c r="BG17" s="61" t="n">
        <f aca="false">A17</f>
        <v>37117</v>
      </c>
      <c r="BI17" s="77"/>
      <c r="BJ17" s="78"/>
      <c r="BK17" s="77"/>
      <c r="BL17" s="78"/>
      <c r="BM17" s="77"/>
      <c r="BN17" s="79"/>
      <c r="BO17" s="77"/>
      <c r="BP17" s="78"/>
      <c r="BQ17" s="24"/>
    </row>
    <row r="18" customFormat="false" ht="12.75" hidden="false" customHeight="false" outlineLevel="0" collapsed="false">
      <c r="A18" s="54" t="n">
        <v>37118</v>
      </c>
      <c r="B18" s="55" t="n">
        <v>45.25</v>
      </c>
      <c r="C18" s="56" t="n">
        <v>32</v>
      </c>
      <c r="D18" s="55" t="n">
        <v>43.5</v>
      </c>
      <c r="E18" s="56" t="n">
        <v>32</v>
      </c>
      <c r="F18" s="57"/>
      <c r="G18" s="56" t="n">
        <v>49</v>
      </c>
      <c r="H18" s="71" t="n">
        <v>26</v>
      </c>
      <c r="I18" s="72" t="n">
        <v>44</v>
      </c>
      <c r="J18" s="72" t="n">
        <v>26</v>
      </c>
      <c r="K18" s="72" t="n">
        <v>43</v>
      </c>
      <c r="L18" s="72" t="n">
        <v>31</v>
      </c>
      <c r="M18" s="73" t="n">
        <f aca="false">+B18-D18</f>
        <v>1.75</v>
      </c>
      <c r="N18" s="73" t="n">
        <f aca="false">+B18-K18</f>
        <v>2.25</v>
      </c>
      <c r="O18" s="73" t="n">
        <f aca="false">+G18-I18</f>
        <v>5</v>
      </c>
      <c r="P18" s="73" t="n">
        <f aca="false">+K18-I18</f>
        <v>-1</v>
      </c>
      <c r="Q18" s="73" t="n">
        <f aca="false">+B18-G18</f>
        <v>-3.75</v>
      </c>
      <c r="R18" s="61" t="n">
        <f aca="false">A18</f>
        <v>37118</v>
      </c>
      <c r="S18" s="74" t="n">
        <v>43</v>
      </c>
      <c r="T18" s="75" t="n">
        <v>43</v>
      </c>
      <c r="U18" s="75" t="n">
        <v>49</v>
      </c>
      <c r="V18" s="75" t="n">
        <v>44</v>
      </c>
      <c r="W18" s="76" t="n">
        <v>45</v>
      </c>
      <c r="X18" s="74" t="n">
        <v>43.5</v>
      </c>
      <c r="Y18" s="75" t="n">
        <v>44</v>
      </c>
      <c r="Z18" s="75" t="n">
        <v>45</v>
      </c>
      <c r="AA18" s="75" t="n">
        <v>43</v>
      </c>
      <c r="AB18" s="76" t="n">
        <v>43</v>
      </c>
      <c r="AC18" s="74" t="n">
        <v>40</v>
      </c>
      <c r="AD18" s="75" t="n">
        <v>38</v>
      </c>
      <c r="AE18" s="75" t="n">
        <v>40</v>
      </c>
      <c r="AF18" s="75" t="n">
        <v>39</v>
      </c>
      <c r="AG18" s="76" t="n">
        <v>42</v>
      </c>
      <c r="AH18" s="74" t="n">
        <v>43</v>
      </c>
      <c r="AI18" s="75" t="n">
        <v>40</v>
      </c>
      <c r="AJ18" s="75" t="n">
        <v>40</v>
      </c>
      <c r="AK18" s="75" t="n">
        <v>42</v>
      </c>
      <c r="AL18" s="76" t="n">
        <v>43</v>
      </c>
      <c r="AM18" s="74" t="n">
        <v>53</v>
      </c>
      <c r="AN18" s="75" t="n">
        <v>50</v>
      </c>
      <c r="AO18" s="75" t="n">
        <v>42</v>
      </c>
      <c r="AP18" s="75" t="n">
        <v>42</v>
      </c>
      <c r="AQ18" s="76" t="n">
        <v>46</v>
      </c>
      <c r="AR18" s="74" t="n">
        <f aca="false">AVERAGE(AC18,AH18,AM18)</f>
        <v>45.3333333333333</v>
      </c>
      <c r="AS18" s="75" t="n">
        <f aca="false">AVERAGE(AD18,AI18,AN18)</f>
        <v>42.6666666666667</v>
      </c>
      <c r="AT18" s="75" t="n">
        <f aca="false">AVERAGE(AE18,AJ18,AO18)</f>
        <v>40.6666666666667</v>
      </c>
      <c r="AU18" s="75" t="n">
        <f aca="false">AVERAGE(AF18,AK18,AP18)</f>
        <v>41</v>
      </c>
      <c r="AV18" s="76" t="n">
        <f aca="false">AVERAGE(AG18,AL18,AQ18)</f>
        <v>43.6666666666667</v>
      </c>
      <c r="AW18" s="74" t="n">
        <v>58</v>
      </c>
      <c r="AX18" s="75" t="n">
        <v>61</v>
      </c>
      <c r="AY18" s="75" t="n">
        <v>59</v>
      </c>
      <c r="AZ18" s="75" t="n">
        <v>53</v>
      </c>
      <c r="BA18" s="76" t="n">
        <v>53</v>
      </c>
      <c r="BB18" s="74"/>
      <c r="BC18" s="75"/>
      <c r="BD18" s="75"/>
      <c r="BE18" s="75"/>
      <c r="BF18" s="76"/>
      <c r="BG18" s="61" t="n">
        <f aca="false">A18</f>
        <v>37118</v>
      </c>
      <c r="BH18" s="65"/>
      <c r="BI18" s="66"/>
      <c r="BJ18" s="67"/>
      <c r="BK18" s="66"/>
      <c r="BL18" s="67"/>
      <c r="BM18" s="66"/>
      <c r="BN18" s="68"/>
      <c r="BO18" s="66"/>
      <c r="BP18" s="67"/>
      <c r="BQ18" s="69"/>
      <c r="BR18" s="65"/>
    </row>
    <row r="19" customFormat="false" ht="12.75" hidden="false" customHeight="false" outlineLevel="0" collapsed="false">
      <c r="A19" s="54" t="n">
        <v>37119</v>
      </c>
      <c r="B19" s="55" t="n">
        <v>43.2</v>
      </c>
      <c r="C19" s="56" t="n">
        <v>31.4</v>
      </c>
      <c r="D19" s="55" t="n">
        <v>43.15</v>
      </c>
      <c r="E19" s="56" t="n">
        <v>31.25</v>
      </c>
      <c r="F19" s="57"/>
      <c r="G19" s="56" t="n">
        <v>49</v>
      </c>
      <c r="H19" s="71" t="n">
        <v>25</v>
      </c>
      <c r="I19" s="72" t="n">
        <v>44</v>
      </c>
      <c r="J19" s="72" t="n">
        <v>27</v>
      </c>
      <c r="K19" s="72" t="n">
        <v>44</v>
      </c>
      <c r="L19" s="72" t="n">
        <v>31</v>
      </c>
      <c r="M19" s="73" t="n">
        <f aca="false">+B19-D19</f>
        <v>0.0500000000000043</v>
      </c>
      <c r="N19" s="73" t="n">
        <f aca="false">+B19-K19</f>
        <v>-0.799999999999997</v>
      </c>
      <c r="O19" s="73" t="n">
        <f aca="false">+G19-I19</f>
        <v>5</v>
      </c>
      <c r="P19" s="73" t="n">
        <f aca="false">+K19-I19</f>
        <v>0</v>
      </c>
      <c r="Q19" s="73" t="n">
        <f aca="false">+B19-G19</f>
        <v>-5.8</v>
      </c>
      <c r="R19" s="61" t="n">
        <f aca="false">A19</f>
        <v>37119</v>
      </c>
      <c r="S19" s="74" t="n">
        <v>43</v>
      </c>
      <c r="T19" s="75" t="n">
        <v>43</v>
      </c>
      <c r="U19" s="75" t="n">
        <v>51</v>
      </c>
      <c r="V19" s="75" t="n">
        <v>45</v>
      </c>
      <c r="W19" s="76" t="n">
        <v>45</v>
      </c>
      <c r="X19" s="74" t="n">
        <v>43.5</v>
      </c>
      <c r="Y19" s="75" t="n">
        <v>44</v>
      </c>
      <c r="Z19" s="75" t="n">
        <v>47</v>
      </c>
      <c r="AA19" s="75" t="n">
        <v>45</v>
      </c>
      <c r="AB19" s="76" t="n">
        <v>46</v>
      </c>
      <c r="AC19" s="74" t="n">
        <v>42</v>
      </c>
      <c r="AD19" s="75" t="n">
        <v>40</v>
      </c>
      <c r="AE19" s="75" t="n">
        <v>41</v>
      </c>
      <c r="AF19" s="75" t="n">
        <v>41</v>
      </c>
      <c r="AG19" s="76" t="n">
        <v>43</v>
      </c>
      <c r="AH19" s="74" t="n">
        <v>43</v>
      </c>
      <c r="AI19" s="75" t="n">
        <v>40</v>
      </c>
      <c r="AJ19" s="75" t="n">
        <v>40</v>
      </c>
      <c r="AK19" s="75" t="n">
        <v>43</v>
      </c>
      <c r="AL19" s="76" t="n">
        <v>44</v>
      </c>
      <c r="AM19" s="74" t="n">
        <v>54</v>
      </c>
      <c r="AN19" s="75" t="n">
        <v>51</v>
      </c>
      <c r="AO19" s="75" t="n">
        <v>41</v>
      </c>
      <c r="AP19" s="75" t="n">
        <v>43</v>
      </c>
      <c r="AQ19" s="76" t="n">
        <v>47</v>
      </c>
      <c r="AR19" s="74" t="n">
        <f aca="false">AVERAGE(AC19,AH19,AM19)</f>
        <v>46.3333333333333</v>
      </c>
      <c r="AS19" s="75" t="n">
        <f aca="false">AVERAGE(AD19,AI19,AN19)</f>
        <v>43.6666666666667</v>
      </c>
      <c r="AT19" s="75" t="n">
        <f aca="false">AVERAGE(AE19,AJ19,AO19)</f>
        <v>40.6666666666667</v>
      </c>
      <c r="AU19" s="75" t="n">
        <f aca="false">AVERAGE(AF19,AK19,AP19)</f>
        <v>42.3333333333333</v>
      </c>
      <c r="AV19" s="76" t="n">
        <f aca="false">AVERAGE(AG19,AL19,AQ19)</f>
        <v>44.6666666666667</v>
      </c>
      <c r="AW19" s="74" t="n">
        <v>59</v>
      </c>
      <c r="AX19" s="75" t="n">
        <v>62</v>
      </c>
      <c r="AY19" s="75" t="n">
        <v>61</v>
      </c>
      <c r="AZ19" s="75" t="n">
        <v>55</v>
      </c>
      <c r="BA19" s="76" t="n">
        <v>55</v>
      </c>
      <c r="BB19" s="74"/>
      <c r="BC19" s="75"/>
      <c r="BD19" s="75"/>
      <c r="BE19" s="75"/>
      <c r="BF19" s="76"/>
      <c r="BG19" s="61" t="n">
        <f aca="false">A19</f>
        <v>37119</v>
      </c>
      <c r="BI19" s="77"/>
      <c r="BJ19" s="78"/>
      <c r="BK19" s="77"/>
      <c r="BL19" s="78"/>
      <c r="BM19" s="77"/>
      <c r="BN19" s="79"/>
      <c r="BO19" s="77"/>
      <c r="BP19" s="78"/>
      <c r="BQ19" s="24"/>
    </row>
    <row r="20" customFormat="false" ht="12.75" hidden="false" customHeight="false" outlineLevel="0" collapsed="false">
      <c r="A20" s="54" t="n">
        <v>37120</v>
      </c>
      <c r="B20" s="55" t="n">
        <v>39</v>
      </c>
      <c r="C20" s="56" t="n">
        <v>29.75</v>
      </c>
      <c r="D20" s="55" t="n">
        <v>42</v>
      </c>
      <c r="E20" s="56" t="n">
        <v>30.25</v>
      </c>
      <c r="F20" s="57"/>
      <c r="G20" s="56" t="n">
        <v>48</v>
      </c>
      <c r="H20" s="71" t="n">
        <v>26</v>
      </c>
      <c r="I20" s="72" t="n">
        <v>46</v>
      </c>
      <c r="J20" s="72" t="n">
        <v>29</v>
      </c>
      <c r="K20" s="72" t="n">
        <v>44</v>
      </c>
      <c r="L20" s="72" t="n">
        <v>33</v>
      </c>
      <c r="M20" s="73" t="n">
        <f aca="false">+B20-D20</f>
        <v>-3</v>
      </c>
      <c r="N20" s="73" t="n">
        <f aca="false">+B20-K20</f>
        <v>-5</v>
      </c>
      <c r="O20" s="73" t="n">
        <f aca="false">+G20-I20</f>
        <v>2</v>
      </c>
      <c r="P20" s="73" t="n">
        <f aca="false">+K20-I20</f>
        <v>-2</v>
      </c>
      <c r="Q20" s="73" t="n">
        <f aca="false">+B20-G20</f>
        <v>-9</v>
      </c>
      <c r="R20" s="61" t="n">
        <f aca="false">A20</f>
        <v>37120</v>
      </c>
      <c r="S20" s="74"/>
      <c r="T20" s="75"/>
      <c r="U20" s="75"/>
      <c r="V20" s="75"/>
      <c r="W20" s="76"/>
      <c r="X20" s="74"/>
      <c r="Y20" s="75"/>
      <c r="Z20" s="75"/>
      <c r="AA20" s="75"/>
      <c r="AB20" s="76"/>
      <c r="AC20" s="74"/>
      <c r="AD20" s="75"/>
      <c r="AE20" s="75"/>
      <c r="AF20" s="75"/>
      <c r="AG20" s="76"/>
      <c r="AH20" s="74"/>
      <c r="AI20" s="75"/>
      <c r="AJ20" s="75"/>
      <c r="AK20" s="75"/>
      <c r="AL20" s="76"/>
      <c r="AM20" s="74"/>
      <c r="AN20" s="75"/>
      <c r="AO20" s="75"/>
      <c r="AP20" s="75"/>
      <c r="AQ20" s="76"/>
      <c r="AR20" s="74"/>
      <c r="AS20" s="75"/>
      <c r="AT20" s="75"/>
      <c r="AU20" s="75"/>
      <c r="AV20" s="76"/>
      <c r="AW20" s="74"/>
      <c r="AX20" s="75"/>
      <c r="AY20" s="75"/>
      <c r="AZ20" s="75"/>
      <c r="BA20" s="76"/>
      <c r="BB20" s="74"/>
      <c r="BC20" s="75"/>
      <c r="BD20" s="75"/>
      <c r="BE20" s="75"/>
      <c r="BF20" s="76"/>
      <c r="BG20" s="61" t="n">
        <f aca="false">A20</f>
        <v>37120</v>
      </c>
      <c r="BI20" s="77"/>
      <c r="BJ20" s="78"/>
      <c r="BK20" s="77"/>
      <c r="BL20" s="78"/>
      <c r="BM20" s="77"/>
      <c r="BN20" s="79"/>
      <c r="BO20" s="77"/>
      <c r="BP20" s="78"/>
      <c r="BQ20" s="24"/>
    </row>
    <row r="21" customFormat="false" ht="12.75" hidden="false" customHeight="false" outlineLevel="0" collapsed="false">
      <c r="A21" s="54" t="n">
        <v>37121</v>
      </c>
      <c r="B21" s="55" t="n">
        <v>39</v>
      </c>
      <c r="C21" s="56" t="n">
        <v>29.75</v>
      </c>
      <c r="D21" s="55" t="n">
        <v>42</v>
      </c>
      <c r="E21" s="56" t="n">
        <v>30.25</v>
      </c>
      <c r="F21" s="57"/>
      <c r="G21" s="56" t="n">
        <v>48</v>
      </c>
      <c r="H21" s="71" t="n">
        <v>26</v>
      </c>
      <c r="I21" s="72" t="n">
        <v>46</v>
      </c>
      <c r="J21" s="72" t="n">
        <v>29</v>
      </c>
      <c r="K21" s="72" t="n">
        <v>44</v>
      </c>
      <c r="L21" s="72" t="n">
        <v>33</v>
      </c>
      <c r="M21" s="73" t="n">
        <f aca="false">+B21-D21</f>
        <v>-3</v>
      </c>
      <c r="N21" s="73" t="n">
        <f aca="false">+B21-K21</f>
        <v>-5</v>
      </c>
      <c r="O21" s="73" t="n">
        <f aca="false">+G21-I21</f>
        <v>2</v>
      </c>
      <c r="P21" s="73" t="n">
        <f aca="false">+K21-I21</f>
        <v>-2</v>
      </c>
      <c r="Q21" s="73" t="n">
        <f aca="false">+B21-G21</f>
        <v>-9</v>
      </c>
      <c r="R21" s="61" t="n">
        <f aca="false">A21</f>
        <v>37121</v>
      </c>
      <c r="S21" s="74"/>
      <c r="T21" s="75"/>
      <c r="U21" s="75"/>
      <c r="V21" s="75"/>
      <c r="W21" s="76"/>
      <c r="X21" s="74"/>
      <c r="Y21" s="75"/>
      <c r="Z21" s="75"/>
      <c r="AA21" s="75"/>
      <c r="AB21" s="76"/>
      <c r="AC21" s="74"/>
      <c r="AD21" s="75"/>
      <c r="AE21" s="75"/>
      <c r="AF21" s="75"/>
      <c r="AG21" s="76"/>
      <c r="AH21" s="74"/>
      <c r="AI21" s="75"/>
      <c r="AJ21" s="75"/>
      <c r="AK21" s="75"/>
      <c r="AL21" s="76"/>
      <c r="AM21" s="74"/>
      <c r="AN21" s="75"/>
      <c r="AO21" s="75"/>
      <c r="AP21" s="75"/>
      <c r="AQ21" s="76"/>
      <c r="AR21" s="74"/>
      <c r="AS21" s="75"/>
      <c r="AT21" s="75"/>
      <c r="AU21" s="75"/>
      <c r="AV21" s="76"/>
      <c r="AW21" s="74"/>
      <c r="AX21" s="75"/>
      <c r="AY21" s="75"/>
      <c r="AZ21" s="75"/>
      <c r="BA21" s="76"/>
      <c r="BB21" s="74"/>
      <c r="BC21" s="75"/>
      <c r="BD21" s="75"/>
      <c r="BE21" s="75"/>
      <c r="BF21" s="76"/>
      <c r="BG21" s="61" t="n">
        <f aca="false">A21</f>
        <v>37121</v>
      </c>
      <c r="BI21" s="77"/>
      <c r="BJ21" s="78"/>
      <c r="BK21" s="77"/>
      <c r="BL21" s="78"/>
      <c r="BM21" s="77"/>
      <c r="BN21" s="79"/>
      <c r="BO21" s="77"/>
      <c r="BP21" s="78"/>
      <c r="BQ21" s="24"/>
    </row>
    <row r="22" customFormat="false" ht="12.75" hidden="false" customHeight="false" outlineLevel="0" collapsed="false">
      <c r="A22" s="54" t="n">
        <v>37122</v>
      </c>
      <c r="B22" s="55"/>
      <c r="C22" s="56" t="n">
        <v>36.25</v>
      </c>
      <c r="D22" s="55"/>
      <c r="E22" s="56" t="n">
        <v>36.5</v>
      </c>
      <c r="F22" s="57"/>
      <c r="G22" s="56"/>
      <c r="H22" s="71" t="n">
        <v>38</v>
      </c>
      <c r="I22" s="72"/>
      <c r="J22" s="72" t="n">
        <v>37</v>
      </c>
      <c r="K22" s="72"/>
      <c r="L22" s="72" t="n">
        <v>38</v>
      </c>
      <c r="M22" s="73"/>
      <c r="N22" s="73"/>
      <c r="O22" s="73"/>
      <c r="P22" s="73"/>
      <c r="Q22" s="73"/>
      <c r="R22" s="61" t="n">
        <f aca="false">A22</f>
        <v>37122</v>
      </c>
      <c r="S22" s="74"/>
      <c r="T22" s="75"/>
      <c r="U22" s="75"/>
      <c r="V22" s="75"/>
      <c r="W22" s="76"/>
      <c r="X22" s="74"/>
      <c r="Y22" s="75"/>
      <c r="Z22" s="75"/>
      <c r="AA22" s="75"/>
      <c r="AB22" s="76"/>
      <c r="AC22" s="74"/>
      <c r="AD22" s="75"/>
      <c r="AE22" s="75"/>
      <c r="AF22" s="75"/>
      <c r="AG22" s="76"/>
      <c r="AH22" s="74"/>
      <c r="AI22" s="75"/>
      <c r="AJ22" s="75"/>
      <c r="AK22" s="75"/>
      <c r="AL22" s="76"/>
      <c r="AM22" s="74"/>
      <c r="AN22" s="75"/>
      <c r="AO22" s="75"/>
      <c r="AP22" s="75"/>
      <c r="AQ22" s="76"/>
      <c r="AR22" s="74"/>
      <c r="AS22" s="75"/>
      <c r="AT22" s="75"/>
      <c r="AU22" s="75"/>
      <c r="AV22" s="76"/>
      <c r="AW22" s="74"/>
      <c r="AX22" s="75"/>
      <c r="AY22" s="75"/>
      <c r="AZ22" s="75"/>
      <c r="BA22" s="76"/>
      <c r="BB22" s="74"/>
      <c r="BC22" s="75"/>
      <c r="BD22" s="75"/>
      <c r="BE22" s="75"/>
      <c r="BF22" s="76"/>
      <c r="BG22" s="61" t="n">
        <f aca="false">A22</f>
        <v>37122</v>
      </c>
      <c r="BI22" s="77"/>
      <c r="BJ22" s="78"/>
      <c r="BK22" s="77"/>
      <c r="BL22" s="78"/>
      <c r="BM22" s="77"/>
      <c r="BN22" s="79"/>
      <c r="BO22" s="77"/>
      <c r="BP22" s="78"/>
      <c r="BQ22" s="24"/>
    </row>
    <row r="23" customFormat="false" ht="12.75" hidden="false" customHeight="false" outlineLevel="0" collapsed="false">
      <c r="A23" s="54" t="n">
        <v>37123</v>
      </c>
      <c r="B23" s="55" t="n">
        <v>43.25</v>
      </c>
      <c r="C23" s="56" t="n">
        <v>36.25</v>
      </c>
      <c r="D23" s="55" t="n">
        <v>43</v>
      </c>
      <c r="E23" s="56" t="n">
        <v>36.5</v>
      </c>
      <c r="F23" s="57"/>
      <c r="G23" s="56" t="n">
        <v>52</v>
      </c>
      <c r="H23" s="71" t="n">
        <v>38</v>
      </c>
      <c r="I23" s="72" t="n">
        <v>44</v>
      </c>
      <c r="J23" s="72" t="n">
        <v>37</v>
      </c>
      <c r="K23" s="72" t="n">
        <v>45</v>
      </c>
      <c r="L23" s="72" t="n">
        <v>38</v>
      </c>
      <c r="M23" s="73" t="n">
        <f aca="false">+B23-D23</f>
        <v>0.25</v>
      </c>
      <c r="N23" s="73" t="n">
        <f aca="false">+B23-K23</f>
        <v>-1.75</v>
      </c>
      <c r="O23" s="73" t="n">
        <f aca="false">+G23-I23</f>
        <v>8</v>
      </c>
      <c r="P23" s="73" t="n">
        <f aca="false">+K23-I23</f>
        <v>1</v>
      </c>
      <c r="Q23" s="73" t="n">
        <f aca="false">+B23-G23</f>
        <v>-8.75</v>
      </c>
      <c r="R23" s="61" t="n">
        <f aca="false">A23</f>
        <v>37123</v>
      </c>
      <c r="S23" s="74"/>
      <c r="T23" s="75"/>
      <c r="U23" s="75"/>
      <c r="V23" s="75"/>
      <c r="W23" s="76"/>
      <c r="X23" s="74"/>
      <c r="Y23" s="75"/>
      <c r="Z23" s="75"/>
      <c r="AA23" s="75"/>
      <c r="AB23" s="76"/>
      <c r="AC23" s="74"/>
      <c r="AD23" s="75"/>
      <c r="AE23" s="75"/>
      <c r="AF23" s="75"/>
      <c r="AG23" s="76"/>
      <c r="AH23" s="74"/>
      <c r="AI23" s="75"/>
      <c r="AJ23" s="75"/>
      <c r="AK23" s="75"/>
      <c r="AL23" s="76"/>
      <c r="AM23" s="74"/>
      <c r="AN23" s="75"/>
      <c r="AO23" s="75"/>
      <c r="AP23" s="75"/>
      <c r="AQ23" s="76"/>
      <c r="AR23" s="74"/>
      <c r="AS23" s="75"/>
      <c r="AT23" s="75"/>
      <c r="AU23" s="75"/>
      <c r="AV23" s="76"/>
      <c r="AW23" s="74"/>
      <c r="AX23" s="75"/>
      <c r="AY23" s="75"/>
      <c r="AZ23" s="75"/>
      <c r="BA23" s="76"/>
      <c r="BB23" s="74"/>
      <c r="BC23" s="75"/>
      <c r="BD23" s="75"/>
      <c r="BE23" s="75"/>
      <c r="BF23" s="76"/>
      <c r="BG23" s="61" t="n">
        <f aca="false">A23</f>
        <v>37123</v>
      </c>
      <c r="BI23" s="77"/>
      <c r="BJ23" s="81"/>
      <c r="BK23" s="77"/>
      <c r="BL23" s="81"/>
      <c r="BM23" s="77"/>
      <c r="BN23" s="81"/>
      <c r="BO23" s="77"/>
      <c r="BP23" s="24"/>
      <c r="BQ23" s="24"/>
    </row>
    <row r="24" customFormat="false" ht="12.75" hidden="false" customHeight="false" outlineLevel="0" collapsed="false">
      <c r="A24" s="54" t="n">
        <v>37124</v>
      </c>
      <c r="B24" s="55" t="n">
        <v>40</v>
      </c>
      <c r="C24" s="56" t="n">
        <v>27.25</v>
      </c>
      <c r="D24" s="55" t="n">
        <v>39.8</v>
      </c>
      <c r="E24" s="56" t="n">
        <v>28</v>
      </c>
      <c r="F24" s="57"/>
      <c r="G24" s="56" t="n">
        <v>46</v>
      </c>
      <c r="H24" s="71" t="n">
        <v>26</v>
      </c>
      <c r="I24" s="72" t="n">
        <v>40</v>
      </c>
      <c r="J24" s="72" t="n">
        <v>28</v>
      </c>
      <c r="K24" s="72" t="n">
        <v>41</v>
      </c>
      <c r="L24" s="72" t="n">
        <v>31</v>
      </c>
      <c r="M24" s="73" t="n">
        <f aca="false">+B24-D24</f>
        <v>0.200000000000003</v>
      </c>
      <c r="N24" s="73" t="n">
        <f aca="false">+B24-K24</f>
        <v>-1</v>
      </c>
      <c r="O24" s="73" t="n">
        <f aca="false">+G24-I24</f>
        <v>6</v>
      </c>
      <c r="P24" s="73" t="n">
        <f aca="false">+K24-I24</f>
        <v>1</v>
      </c>
      <c r="Q24" s="73" t="n">
        <f aca="false">+B24-G24</f>
        <v>-6</v>
      </c>
      <c r="R24" s="61" t="n">
        <f aca="false">A24</f>
        <v>37124</v>
      </c>
      <c r="S24" s="74" t="n">
        <v>41</v>
      </c>
      <c r="T24" s="75" t="n">
        <v>40</v>
      </c>
      <c r="U24" s="75" t="n">
        <v>49</v>
      </c>
      <c r="V24" s="75" t="n">
        <v>42</v>
      </c>
      <c r="W24" s="76" t="n">
        <v>41.5</v>
      </c>
      <c r="X24" s="74" t="n">
        <v>42</v>
      </c>
      <c r="Y24" s="75" t="n">
        <v>42.5</v>
      </c>
      <c r="Z24" s="75" t="n">
        <v>45</v>
      </c>
      <c r="AA24" s="75" t="n">
        <v>43.25</v>
      </c>
      <c r="AB24" s="76" t="n">
        <v>43.85</v>
      </c>
      <c r="AC24" s="74" t="n">
        <v>41.5</v>
      </c>
      <c r="AD24" s="75"/>
      <c r="AE24" s="75" t="n">
        <v>40.25</v>
      </c>
      <c r="AF24" s="75" t="n">
        <v>40.55</v>
      </c>
      <c r="AG24" s="76" t="n">
        <v>42.45</v>
      </c>
      <c r="AH24" s="74" t="n">
        <v>43.5</v>
      </c>
      <c r="AI24" s="75"/>
      <c r="AJ24" s="75" t="n">
        <v>40.5</v>
      </c>
      <c r="AK24" s="75" t="n">
        <v>42.25</v>
      </c>
      <c r="AL24" s="76" t="n">
        <v>44</v>
      </c>
      <c r="AM24" s="74" t="n">
        <v>54.5</v>
      </c>
      <c r="AN24" s="75"/>
      <c r="AO24" s="75" t="n">
        <v>41</v>
      </c>
      <c r="AP24" s="75" t="n">
        <v>42.75</v>
      </c>
      <c r="AQ24" s="76" t="n">
        <v>46.15</v>
      </c>
      <c r="AR24" s="74"/>
      <c r="AS24" s="75"/>
      <c r="AT24" s="75"/>
      <c r="AU24" s="75"/>
      <c r="AV24" s="76"/>
      <c r="AW24" s="74" t="n">
        <v>57.3</v>
      </c>
      <c r="AX24" s="75"/>
      <c r="AY24" s="75" t="n">
        <v>61.67</v>
      </c>
      <c r="AZ24" s="75" t="n">
        <v>56.75</v>
      </c>
      <c r="BA24" s="76" t="n">
        <v>55.75</v>
      </c>
      <c r="BB24" s="74" t="n">
        <v>36</v>
      </c>
      <c r="BC24" s="75"/>
      <c r="BD24" s="75"/>
      <c r="BE24" s="75"/>
      <c r="BF24" s="76"/>
      <c r="BG24" s="61" t="n">
        <f aca="false">A24</f>
        <v>37124</v>
      </c>
      <c r="BI24" s="77"/>
      <c r="BJ24" s="81"/>
      <c r="BK24" s="77"/>
      <c r="BL24" s="81"/>
      <c r="BM24" s="77"/>
      <c r="BN24" s="81"/>
      <c r="BO24" s="77"/>
      <c r="BP24" s="24"/>
      <c r="BQ24" s="24"/>
    </row>
    <row r="25" customFormat="false" ht="12.75" hidden="false" customHeight="false" outlineLevel="0" collapsed="false">
      <c r="A25" s="54" t="n">
        <v>37125</v>
      </c>
      <c r="B25" s="55" t="n">
        <v>36.25</v>
      </c>
      <c r="C25" s="56" t="n">
        <v>25.25</v>
      </c>
      <c r="D25" s="55" t="n">
        <v>36.75</v>
      </c>
      <c r="E25" s="56" t="n">
        <v>25.75</v>
      </c>
      <c r="F25" s="82"/>
      <c r="G25" s="56" t="n">
        <v>42</v>
      </c>
      <c r="H25" s="71" t="n">
        <v>24.5</v>
      </c>
      <c r="I25" s="72" t="n">
        <v>37.32</v>
      </c>
      <c r="J25" s="72" t="n">
        <v>28.65</v>
      </c>
      <c r="K25" s="72" t="n">
        <v>37</v>
      </c>
      <c r="L25" s="72" t="n">
        <v>29</v>
      </c>
      <c r="M25" s="73" t="n">
        <f aca="false">+B25-D25</f>
        <v>-0.5</v>
      </c>
      <c r="N25" s="73" t="n">
        <f aca="false">+B25-K25</f>
        <v>-0.75</v>
      </c>
      <c r="O25" s="73" t="n">
        <f aca="false">+G25-I25</f>
        <v>4.68</v>
      </c>
      <c r="P25" s="73" t="n">
        <f aca="false">+K25-I25</f>
        <v>-0.32</v>
      </c>
      <c r="Q25" s="73" t="n">
        <f aca="false">+B25-G25</f>
        <v>-5.75</v>
      </c>
      <c r="R25" s="61" t="n">
        <f aca="false">A25</f>
        <v>37125</v>
      </c>
      <c r="S25" s="74"/>
      <c r="T25" s="75"/>
      <c r="U25" s="75"/>
      <c r="V25" s="75"/>
      <c r="W25" s="76"/>
      <c r="X25" s="74"/>
      <c r="Y25" s="75"/>
      <c r="Z25" s="75"/>
      <c r="AA25" s="75"/>
      <c r="AB25" s="76"/>
      <c r="AC25" s="74"/>
      <c r="AD25" s="75"/>
      <c r="AE25" s="75"/>
      <c r="AF25" s="75"/>
      <c r="AG25" s="76"/>
      <c r="AH25" s="74"/>
      <c r="AI25" s="75"/>
      <c r="AJ25" s="75"/>
      <c r="AK25" s="75"/>
      <c r="AL25" s="76"/>
      <c r="AM25" s="74"/>
      <c r="AN25" s="75"/>
      <c r="AO25" s="75"/>
      <c r="AP25" s="75"/>
      <c r="AQ25" s="76"/>
      <c r="AR25" s="74"/>
      <c r="AS25" s="75"/>
      <c r="AT25" s="75"/>
      <c r="AU25" s="75"/>
      <c r="AV25" s="76"/>
      <c r="AW25" s="74"/>
      <c r="AX25" s="75"/>
      <c r="AY25" s="75"/>
      <c r="AZ25" s="75"/>
      <c r="BA25" s="76"/>
      <c r="BB25" s="74"/>
      <c r="BC25" s="75"/>
      <c r="BD25" s="75"/>
      <c r="BE25" s="75"/>
      <c r="BF25" s="76"/>
      <c r="BG25" s="61" t="n">
        <f aca="false">A25</f>
        <v>37125</v>
      </c>
      <c r="BH25" s="65"/>
      <c r="BI25" s="66"/>
      <c r="BJ25" s="67"/>
      <c r="BK25" s="66"/>
      <c r="BL25" s="67"/>
      <c r="BM25" s="66"/>
      <c r="BN25" s="68"/>
      <c r="BO25" s="66"/>
      <c r="BP25" s="67"/>
      <c r="BQ25" s="69"/>
      <c r="BR25" s="65"/>
    </row>
    <row r="26" customFormat="false" ht="12.75" hidden="false" customHeight="false" outlineLevel="0" collapsed="false">
      <c r="A26" s="54" t="n">
        <v>37126</v>
      </c>
      <c r="B26" s="55" t="n">
        <v>33.4</v>
      </c>
      <c r="C26" s="56" t="n">
        <v>23.75</v>
      </c>
      <c r="D26" s="55" t="n">
        <v>33.35</v>
      </c>
      <c r="E26" s="56" t="n">
        <v>24.75</v>
      </c>
      <c r="F26" s="82"/>
      <c r="G26" s="56" t="n">
        <v>41</v>
      </c>
      <c r="H26" s="71" t="n">
        <v>24</v>
      </c>
      <c r="I26" s="72" t="n">
        <v>37</v>
      </c>
      <c r="J26" s="72" t="n">
        <v>25</v>
      </c>
      <c r="K26" s="72" t="n">
        <v>36</v>
      </c>
      <c r="L26" s="72" t="n">
        <v>27</v>
      </c>
      <c r="M26" s="73" t="n">
        <f aca="false">+B26-D26</f>
        <v>0.0499999999999972</v>
      </c>
      <c r="N26" s="73" t="n">
        <f aca="false">+B26-K26</f>
        <v>-2.6</v>
      </c>
      <c r="O26" s="73" t="n">
        <f aca="false">+G26-I26</f>
        <v>4</v>
      </c>
      <c r="P26" s="73" t="n">
        <f aca="false">+K26-I26</f>
        <v>-1</v>
      </c>
      <c r="Q26" s="73" t="n">
        <f aca="false">+B26-G26</f>
        <v>-7.6</v>
      </c>
      <c r="R26" s="61" t="n">
        <f aca="false">A26</f>
        <v>37126</v>
      </c>
      <c r="S26" s="74" t="n">
        <v>41</v>
      </c>
      <c r="T26" s="75" t="n">
        <v>40</v>
      </c>
      <c r="U26" s="75" t="n">
        <v>47.25</v>
      </c>
      <c r="V26" s="75" t="n">
        <v>42</v>
      </c>
      <c r="W26" s="76" t="n">
        <v>40.75</v>
      </c>
      <c r="X26" s="74" t="n">
        <v>39.5</v>
      </c>
      <c r="Y26" s="75" t="n">
        <v>39.75</v>
      </c>
      <c r="Z26" s="75" t="n">
        <v>42.75</v>
      </c>
      <c r="AA26" s="75" t="n">
        <v>39.5</v>
      </c>
      <c r="AB26" s="76" t="n">
        <v>40.75</v>
      </c>
      <c r="AC26" s="74" t="n">
        <v>39.5</v>
      </c>
      <c r="AD26" s="75" t="n">
        <v>38.25</v>
      </c>
      <c r="AE26" s="75" t="n">
        <v>39</v>
      </c>
      <c r="AF26" s="75" t="n">
        <v>39.5</v>
      </c>
      <c r="AG26" s="76" t="n">
        <v>40.25</v>
      </c>
      <c r="AH26" s="74" t="n">
        <v>41.75</v>
      </c>
      <c r="AI26" s="75" t="n">
        <v>39.5</v>
      </c>
      <c r="AJ26" s="75" t="n">
        <v>38</v>
      </c>
      <c r="AK26" s="75" t="n">
        <v>40.75</v>
      </c>
      <c r="AL26" s="76" t="n">
        <v>42</v>
      </c>
      <c r="AM26" s="74" t="n">
        <v>52</v>
      </c>
      <c r="AN26" s="75" t="n">
        <v>49</v>
      </c>
      <c r="AO26" s="75" t="n">
        <v>40</v>
      </c>
      <c r="AP26" s="75" t="n">
        <v>41.25</v>
      </c>
      <c r="AQ26" s="76" t="n">
        <v>44</v>
      </c>
      <c r="AR26" s="74" t="n">
        <f aca="false">AVERAGE(AC26,AH26,AM26)</f>
        <v>44.4166666666667</v>
      </c>
      <c r="AS26" s="75" t="n">
        <f aca="false">AVERAGE(AD26,AI26,AN26)</f>
        <v>42.25</v>
      </c>
      <c r="AT26" s="75" t="n">
        <f aca="false">AVERAGE(AE26,AJ26,AO26)</f>
        <v>39</v>
      </c>
      <c r="AU26" s="75" t="n">
        <f aca="false">AVERAGE(AF26,AK26,AP26)</f>
        <v>40.5</v>
      </c>
      <c r="AV26" s="76" t="n">
        <f aca="false">AVERAGE(AG26,AL26,AQ26)</f>
        <v>42.0833333333333</v>
      </c>
      <c r="AW26" s="74" t="n">
        <v>56.33</v>
      </c>
      <c r="AX26" s="75" t="n">
        <v>59.5</v>
      </c>
      <c r="AY26" s="75" t="n">
        <v>58.67</v>
      </c>
      <c r="AZ26" s="75" t="n">
        <v>53.5</v>
      </c>
      <c r="BA26" s="76" t="n">
        <v>53.5</v>
      </c>
      <c r="BB26" s="74"/>
      <c r="BC26" s="75"/>
      <c r="BD26" s="75"/>
      <c r="BE26" s="75"/>
      <c r="BF26" s="76"/>
      <c r="BG26" s="61" t="n">
        <f aca="false">A26</f>
        <v>37126</v>
      </c>
      <c r="BI26" s="77"/>
      <c r="BJ26" s="81"/>
      <c r="BK26" s="77"/>
      <c r="BL26" s="81"/>
      <c r="BM26" s="77"/>
      <c r="BN26" s="81"/>
      <c r="BO26" s="77"/>
      <c r="BP26" s="24"/>
      <c r="BQ26" s="24"/>
    </row>
    <row r="27" customFormat="false" ht="12.75" hidden="false" customHeight="false" outlineLevel="0" collapsed="false">
      <c r="A27" s="54" t="n">
        <v>37127</v>
      </c>
      <c r="B27" s="55" t="n">
        <v>28.6</v>
      </c>
      <c r="C27" s="56" t="n">
        <v>20.25</v>
      </c>
      <c r="D27" s="55" t="n">
        <v>28.9</v>
      </c>
      <c r="E27" s="56" t="n">
        <v>21.5</v>
      </c>
      <c r="F27" s="82"/>
      <c r="G27" s="56" t="n">
        <v>39.5</v>
      </c>
      <c r="H27" s="71" t="n">
        <v>21.5</v>
      </c>
      <c r="I27" s="72" t="n">
        <v>34.5</v>
      </c>
      <c r="J27" s="72" t="n">
        <v>23</v>
      </c>
      <c r="K27" s="72" t="n">
        <v>34</v>
      </c>
      <c r="L27" s="72" t="n">
        <v>25.5</v>
      </c>
      <c r="M27" s="73" t="n">
        <f aca="false">+B27-D27</f>
        <v>-0.299999999999997</v>
      </c>
      <c r="N27" s="73" t="n">
        <f aca="false">+B27-K27</f>
        <v>-5.4</v>
      </c>
      <c r="O27" s="73" t="n">
        <f aca="false">+G27-I27</f>
        <v>5</v>
      </c>
      <c r="P27" s="73" t="n">
        <f aca="false">+K27-I27</f>
        <v>-0.5</v>
      </c>
      <c r="Q27" s="73" t="n">
        <f aca="false">+B27-G27</f>
        <v>-10.9</v>
      </c>
      <c r="R27" s="61" t="n">
        <f aca="false">A27</f>
        <v>37127</v>
      </c>
      <c r="S27" s="74"/>
      <c r="T27" s="75"/>
      <c r="U27" s="75"/>
      <c r="V27" s="75"/>
      <c r="W27" s="76"/>
      <c r="X27" s="74"/>
      <c r="Y27" s="75"/>
      <c r="Z27" s="75"/>
      <c r="AA27" s="75"/>
      <c r="AB27" s="76"/>
      <c r="AC27" s="74"/>
      <c r="AD27" s="75"/>
      <c r="AE27" s="75"/>
      <c r="AF27" s="75"/>
      <c r="AG27" s="76"/>
      <c r="AH27" s="74"/>
      <c r="AI27" s="75"/>
      <c r="AJ27" s="75"/>
      <c r="AK27" s="75"/>
      <c r="AL27" s="76"/>
      <c r="AM27" s="74"/>
      <c r="AN27" s="75"/>
      <c r="AO27" s="75"/>
      <c r="AP27" s="75"/>
      <c r="AQ27" s="76"/>
      <c r="AR27" s="74"/>
      <c r="AS27" s="75"/>
      <c r="AT27" s="75"/>
      <c r="AU27" s="75"/>
      <c r="AV27" s="76"/>
      <c r="AW27" s="74"/>
      <c r="AX27" s="75"/>
      <c r="AY27" s="75"/>
      <c r="AZ27" s="75"/>
      <c r="BA27" s="76"/>
      <c r="BB27" s="74"/>
      <c r="BC27" s="75"/>
      <c r="BD27" s="75"/>
      <c r="BE27" s="75"/>
      <c r="BF27" s="76"/>
      <c r="BG27" s="61" t="n">
        <f aca="false">A27</f>
        <v>37127</v>
      </c>
      <c r="BI27" s="77"/>
      <c r="BJ27" s="78"/>
      <c r="BK27" s="77"/>
      <c r="BL27" s="78"/>
      <c r="BM27" s="77"/>
      <c r="BN27" s="79"/>
      <c r="BO27" s="77"/>
      <c r="BP27" s="78"/>
      <c r="BQ27" s="24"/>
    </row>
    <row r="28" customFormat="false" ht="12.75" hidden="false" customHeight="false" outlineLevel="0" collapsed="false">
      <c r="A28" s="54" t="n">
        <v>37128</v>
      </c>
      <c r="B28" s="55" t="n">
        <v>28.6</v>
      </c>
      <c r="C28" s="56" t="n">
        <v>20.25</v>
      </c>
      <c r="D28" s="55" t="n">
        <v>28.9</v>
      </c>
      <c r="E28" s="56" t="n">
        <v>21.5</v>
      </c>
      <c r="F28" s="82"/>
      <c r="G28" s="56" t="n">
        <v>39.5</v>
      </c>
      <c r="H28" s="71" t="n">
        <v>21.5</v>
      </c>
      <c r="I28" s="72" t="n">
        <v>34.5</v>
      </c>
      <c r="J28" s="72" t="n">
        <v>23</v>
      </c>
      <c r="K28" s="72" t="n">
        <v>34</v>
      </c>
      <c r="L28" s="72" t="n">
        <v>25.5</v>
      </c>
      <c r="M28" s="73" t="n">
        <f aca="false">+B28-D28</f>
        <v>-0.299999999999997</v>
      </c>
      <c r="N28" s="73" t="n">
        <f aca="false">+B28-K28</f>
        <v>-5.4</v>
      </c>
      <c r="O28" s="73" t="n">
        <f aca="false">+G28-I28</f>
        <v>5</v>
      </c>
      <c r="P28" s="73" t="n">
        <f aca="false">+K28-I28</f>
        <v>-0.5</v>
      </c>
      <c r="Q28" s="73" t="n">
        <f aca="false">+B28-G28</f>
        <v>-10.9</v>
      </c>
      <c r="R28" s="61" t="n">
        <f aca="false">A28</f>
        <v>37128</v>
      </c>
      <c r="S28" s="74"/>
      <c r="T28" s="75"/>
      <c r="U28" s="75"/>
      <c r="V28" s="75"/>
      <c r="W28" s="76"/>
      <c r="X28" s="74"/>
      <c r="Y28" s="75"/>
      <c r="Z28" s="75"/>
      <c r="AA28" s="75"/>
      <c r="AB28" s="76"/>
      <c r="AC28" s="74"/>
      <c r="AD28" s="75"/>
      <c r="AE28" s="75"/>
      <c r="AF28" s="75"/>
      <c r="AG28" s="76"/>
      <c r="AH28" s="74"/>
      <c r="AI28" s="75"/>
      <c r="AJ28" s="75"/>
      <c r="AK28" s="75"/>
      <c r="AL28" s="76"/>
      <c r="AM28" s="74"/>
      <c r="AN28" s="75"/>
      <c r="AO28" s="75"/>
      <c r="AP28" s="75"/>
      <c r="AQ28" s="76"/>
      <c r="AR28" s="74"/>
      <c r="AS28" s="75"/>
      <c r="AT28" s="75"/>
      <c r="AU28" s="75"/>
      <c r="AV28" s="76"/>
      <c r="AW28" s="74"/>
      <c r="AX28" s="75"/>
      <c r="AY28" s="75"/>
      <c r="AZ28" s="75"/>
      <c r="BA28" s="76"/>
      <c r="BB28" s="74"/>
      <c r="BC28" s="75"/>
      <c r="BD28" s="75"/>
      <c r="BE28" s="75"/>
      <c r="BF28" s="76"/>
      <c r="BG28" s="61" t="n">
        <f aca="false">A28</f>
        <v>37128</v>
      </c>
      <c r="BI28" s="77"/>
      <c r="BJ28" s="78"/>
      <c r="BK28" s="77"/>
      <c r="BL28" s="78"/>
      <c r="BM28" s="77"/>
      <c r="BN28" s="79"/>
      <c r="BO28" s="77"/>
      <c r="BP28" s="78"/>
      <c r="BQ28" s="24"/>
    </row>
    <row r="29" customFormat="false" ht="12.75" hidden="false" customHeight="false" outlineLevel="0" collapsed="false">
      <c r="A29" s="54" t="n">
        <v>37129</v>
      </c>
      <c r="B29" s="55"/>
      <c r="C29" s="56" t="n">
        <v>30</v>
      </c>
      <c r="D29" s="55"/>
      <c r="E29" s="56" t="n">
        <v>30</v>
      </c>
      <c r="F29" s="82"/>
      <c r="G29" s="56"/>
      <c r="H29" s="71" t="n">
        <v>33</v>
      </c>
      <c r="I29" s="72"/>
      <c r="J29" s="72" t="n">
        <v>30</v>
      </c>
      <c r="K29" s="72"/>
      <c r="L29" s="72" t="n">
        <v>31</v>
      </c>
      <c r="M29" s="73"/>
      <c r="N29" s="73"/>
      <c r="O29" s="73"/>
      <c r="P29" s="73"/>
      <c r="Q29" s="73"/>
      <c r="R29" s="61" t="n">
        <f aca="false">A29</f>
        <v>37129</v>
      </c>
      <c r="S29" s="74"/>
      <c r="T29" s="75"/>
      <c r="U29" s="75"/>
      <c r="V29" s="75"/>
      <c r="W29" s="76"/>
      <c r="X29" s="74"/>
      <c r="Y29" s="75"/>
      <c r="Z29" s="75"/>
      <c r="AA29" s="75"/>
      <c r="AB29" s="76"/>
      <c r="AC29" s="74"/>
      <c r="AD29" s="75"/>
      <c r="AE29" s="75"/>
      <c r="AF29" s="75"/>
      <c r="AG29" s="76"/>
      <c r="AH29" s="74"/>
      <c r="AI29" s="75"/>
      <c r="AJ29" s="75"/>
      <c r="AK29" s="75"/>
      <c r="AL29" s="76"/>
      <c r="AM29" s="74"/>
      <c r="AN29" s="75"/>
      <c r="AO29" s="75"/>
      <c r="AP29" s="75"/>
      <c r="AQ29" s="76"/>
      <c r="AR29" s="74"/>
      <c r="AS29" s="75"/>
      <c r="AT29" s="75"/>
      <c r="AU29" s="75"/>
      <c r="AV29" s="76"/>
      <c r="AW29" s="74"/>
      <c r="AX29" s="75"/>
      <c r="AY29" s="75"/>
      <c r="AZ29" s="75"/>
      <c r="BA29" s="76"/>
      <c r="BB29" s="74"/>
      <c r="BC29" s="75"/>
      <c r="BD29" s="75"/>
      <c r="BE29" s="75"/>
      <c r="BF29" s="76"/>
      <c r="BG29" s="61" t="n">
        <f aca="false">A29</f>
        <v>37129</v>
      </c>
      <c r="BI29" s="77"/>
      <c r="BJ29" s="78"/>
      <c r="BK29" s="77"/>
      <c r="BL29" s="78"/>
      <c r="BM29" s="77"/>
      <c r="BN29" s="79"/>
      <c r="BO29" s="77"/>
      <c r="BP29" s="78"/>
      <c r="BQ29" s="24"/>
    </row>
    <row r="30" customFormat="false" ht="12.75" hidden="false" customHeight="false" outlineLevel="0" collapsed="false">
      <c r="A30" s="54" t="n">
        <v>37130</v>
      </c>
      <c r="B30" s="55" t="n">
        <v>40</v>
      </c>
      <c r="C30" s="56" t="n">
        <v>30</v>
      </c>
      <c r="D30" s="55" t="n">
        <v>40</v>
      </c>
      <c r="E30" s="56" t="n">
        <v>30</v>
      </c>
      <c r="F30" s="82"/>
      <c r="G30" s="56" t="n">
        <v>49</v>
      </c>
      <c r="H30" s="71" t="n">
        <v>33</v>
      </c>
      <c r="I30" s="72" t="n">
        <v>43</v>
      </c>
      <c r="J30" s="72" t="n">
        <v>30</v>
      </c>
      <c r="K30" s="72" t="n">
        <v>43</v>
      </c>
      <c r="L30" s="72" t="n">
        <v>31</v>
      </c>
      <c r="M30" s="73" t="n">
        <f aca="false">+B30-D30</f>
        <v>0</v>
      </c>
      <c r="N30" s="73" t="n">
        <f aca="false">+B30-K30</f>
        <v>-3</v>
      </c>
      <c r="O30" s="73" t="n">
        <f aca="false">+G30-I30</f>
        <v>6</v>
      </c>
      <c r="P30" s="73" t="n">
        <f aca="false">+K30-I30</f>
        <v>0</v>
      </c>
      <c r="Q30" s="73" t="n">
        <f aca="false">+B30-G30</f>
        <v>-9</v>
      </c>
      <c r="R30" s="61" t="n">
        <f aca="false">A30</f>
        <v>37130</v>
      </c>
      <c r="S30" s="74" t="n">
        <v>41</v>
      </c>
      <c r="T30" s="75" t="n">
        <v>40</v>
      </c>
      <c r="U30" s="75"/>
      <c r="V30" s="75"/>
      <c r="W30" s="76"/>
      <c r="X30" s="74" t="n">
        <v>37.75</v>
      </c>
      <c r="Y30" s="75" t="n">
        <v>38.25</v>
      </c>
      <c r="Z30" s="75" t="n">
        <v>40.5</v>
      </c>
      <c r="AA30" s="75" t="n">
        <v>37.5</v>
      </c>
      <c r="AB30" s="76" t="n">
        <v>38.25</v>
      </c>
      <c r="AC30" s="74" t="n">
        <v>38</v>
      </c>
      <c r="AD30" s="75" t="n">
        <v>36.75</v>
      </c>
      <c r="AE30" s="75" t="n">
        <v>37.35</v>
      </c>
      <c r="AF30" s="75" t="n">
        <v>37.5</v>
      </c>
      <c r="AG30" s="76" t="n">
        <v>38.25</v>
      </c>
      <c r="AH30" s="74" t="n">
        <v>40</v>
      </c>
      <c r="AI30" s="75" t="n">
        <v>37.75</v>
      </c>
      <c r="AJ30" s="75" t="n">
        <v>34.5</v>
      </c>
      <c r="AK30" s="75" t="n">
        <v>37.75</v>
      </c>
      <c r="AL30" s="76" t="n">
        <v>39</v>
      </c>
      <c r="AM30" s="74" t="n">
        <v>46</v>
      </c>
      <c r="AN30" s="75" t="n">
        <v>44</v>
      </c>
      <c r="AO30" s="75" t="n">
        <v>36.5</v>
      </c>
      <c r="AP30" s="75" t="n">
        <v>38</v>
      </c>
      <c r="AQ30" s="76" t="n">
        <v>39.75</v>
      </c>
      <c r="AR30" s="74" t="n">
        <f aca="false">AVERAGE(AC30,AH30,AM30)</f>
        <v>41.3333333333333</v>
      </c>
      <c r="AS30" s="75" t="n">
        <f aca="false">AVERAGE(AD30,AI30,AN30)</f>
        <v>39.5</v>
      </c>
      <c r="AT30" s="75" t="n">
        <f aca="false">AVERAGE(AE30,AJ30,AO30)</f>
        <v>36.1166666666667</v>
      </c>
      <c r="AU30" s="75" t="n">
        <f aca="false">AVERAGE(AF30,AK30,AP30)</f>
        <v>37.75</v>
      </c>
      <c r="AV30" s="76" t="n">
        <f aca="false">AVERAGE(AG30,AL30,AQ30)</f>
        <v>39</v>
      </c>
      <c r="AW30" s="74" t="n">
        <v>52.33</v>
      </c>
      <c r="AX30" s="75" t="n">
        <v>55.5</v>
      </c>
      <c r="AY30" s="75" t="n">
        <v>53.5</v>
      </c>
      <c r="AZ30" s="75" t="n">
        <v>49.75</v>
      </c>
      <c r="BA30" s="76" t="n">
        <v>49.5</v>
      </c>
      <c r="BB30" s="74" t="n">
        <v>33</v>
      </c>
      <c r="BC30" s="75"/>
      <c r="BD30" s="75"/>
      <c r="BE30" s="75"/>
      <c r="BF30" s="76"/>
      <c r="BG30" s="61" t="n">
        <f aca="false">A30</f>
        <v>37130</v>
      </c>
      <c r="BI30" s="77"/>
      <c r="BJ30" s="78"/>
      <c r="BK30" s="77"/>
      <c r="BL30" s="78"/>
      <c r="BM30" s="77"/>
      <c r="BN30" s="79"/>
      <c r="BO30" s="77"/>
      <c r="BP30" s="78"/>
      <c r="BQ30" s="24"/>
    </row>
    <row r="31" customFormat="false" ht="12.75" hidden="false" customHeight="false" outlineLevel="0" collapsed="false">
      <c r="A31" s="54" t="n">
        <v>37131</v>
      </c>
      <c r="B31" s="55" t="n">
        <v>44.25</v>
      </c>
      <c r="C31" s="56" t="n">
        <v>26.5</v>
      </c>
      <c r="D31" s="55" t="n">
        <v>45.55</v>
      </c>
      <c r="E31" s="56" t="n">
        <v>27</v>
      </c>
      <c r="F31" s="82"/>
      <c r="G31" s="56" t="n">
        <v>58</v>
      </c>
      <c r="H31" s="71" t="n">
        <v>28</v>
      </c>
      <c r="I31" s="72" t="n">
        <v>49</v>
      </c>
      <c r="J31" s="72" t="n">
        <v>21</v>
      </c>
      <c r="K31" s="72" t="n">
        <v>49</v>
      </c>
      <c r="L31" s="72" t="n">
        <v>28</v>
      </c>
      <c r="M31" s="73" t="n">
        <f aca="false">+B31-D31</f>
        <v>-1.3</v>
      </c>
      <c r="N31" s="73" t="n">
        <f aca="false">+B31-K31</f>
        <v>-4.75</v>
      </c>
      <c r="O31" s="73" t="n">
        <f aca="false">+G31-I31</f>
        <v>9</v>
      </c>
      <c r="P31" s="73" t="n">
        <f aca="false">+K31-I31</f>
        <v>0</v>
      </c>
      <c r="Q31" s="73" t="n">
        <f aca="false">+B31-G31</f>
        <v>-13.75</v>
      </c>
      <c r="R31" s="61" t="n">
        <f aca="false">A31</f>
        <v>37131</v>
      </c>
      <c r="S31" s="74"/>
      <c r="T31" s="75"/>
      <c r="U31" s="75"/>
      <c r="V31" s="75"/>
      <c r="W31" s="76"/>
      <c r="X31" s="74" t="n">
        <v>36.5</v>
      </c>
      <c r="Y31" s="75" t="n">
        <v>37</v>
      </c>
      <c r="Z31" s="83" t="n">
        <v>38.75</v>
      </c>
      <c r="AA31" s="75" t="n">
        <v>36.25</v>
      </c>
      <c r="AB31" s="76" t="n">
        <v>37.25</v>
      </c>
      <c r="AC31" s="74" t="n">
        <v>37</v>
      </c>
      <c r="AD31" s="75" t="n">
        <v>37</v>
      </c>
      <c r="AE31" s="83" t="n">
        <v>35.75</v>
      </c>
      <c r="AF31" s="75" t="n">
        <v>36</v>
      </c>
      <c r="AG31" s="76" t="n">
        <v>36.75</v>
      </c>
      <c r="AH31" s="74" t="n">
        <v>39</v>
      </c>
      <c r="AI31" s="75"/>
      <c r="AJ31" s="83" t="n">
        <v>34</v>
      </c>
      <c r="AK31" s="75" t="n">
        <v>36.75</v>
      </c>
      <c r="AL31" s="76" t="n">
        <v>39</v>
      </c>
      <c r="AM31" s="74" t="n">
        <v>44</v>
      </c>
      <c r="AN31" s="75"/>
      <c r="AO31" s="75" t="n">
        <v>36.5</v>
      </c>
      <c r="AP31" s="75" t="n">
        <v>37.75</v>
      </c>
      <c r="AQ31" s="76" t="n">
        <v>39.75</v>
      </c>
      <c r="AR31" s="74" t="n">
        <f aca="false">AVERAGE(AC31,AH31,AM31)</f>
        <v>40</v>
      </c>
      <c r="AS31" s="75"/>
      <c r="AT31" s="75" t="n">
        <f aca="false">AVERAGE(AE31,AJ31,AO31)</f>
        <v>35.4166666666667</v>
      </c>
      <c r="AU31" s="75" t="n">
        <f aca="false">AVERAGE(AF31,AK31,AP31)</f>
        <v>36.8333333333333</v>
      </c>
      <c r="AV31" s="76" t="n">
        <f aca="false">AVERAGE(AG31,AL31,AQ31)</f>
        <v>38.5</v>
      </c>
      <c r="AW31" s="74" t="n">
        <v>50</v>
      </c>
      <c r="AX31" s="75"/>
      <c r="AY31" s="75" t="n">
        <v>53</v>
      </c>
      <c r="AZ31" s="75" t="n">
        <v>48.25</v>
      </c>
      <c r="BA31" s="76" t="n">
        <v>48.25</v>
      </c>
      <c r="BB31" s="74" t="n">
        <v>32</v>
      </c>
      <c r="BC31" s="75"/>
      <c r="BD31" s="75"/>
      <c r="BE31" s="75"/>
      <c r="BF31" s="76"/>
      <c r="BG31" s="61" t="n">
        <f aca="false">A31</f>
        <v>37131</v>
      </c>
      <c r="BJ31" s="78"/>
      <c r="BL31" s="78"/>
      <c r="BN31" s="79"/>
      <c r="BP31" s="79"/>
      <c r="BQ31" s="24"/>
    </row>
    <row r="32" customFormat="false" ht="12.75" hidden="false" customHeight="false" outlineLevel="0" collapsed="false">
      <c r="A32" s="54" t="n">
        <v>37132</v>
      </c>
      <c r="B32" s="55" t="n">
        <v>38</v>
      </c>
      <c r="C32" s="56" t="n">
        <v>22.5</v>
      </c>
      <c r="D32" s="55" t="n">
        <v>39.9</v>
      </c>
      <c r="E32" s="56" t="n">
        <v>22.75</v>
      </c>
      <c r="F32" s="82"/>
      <c r="G32" s="56" t="n">
        <v>46</v>
      </c>
      <c r="H32" s="71" t="n">
        <v>22</v>
      </c>
      <c r="I32" s="72" t="n">
        <v>41</v>
      </c>
      <c r="J32" s="72" t="n">
        <v>22</v>
      </c>
      <c r="K32" s="72" t="n">
        <v>43</v>
      </c>
      <c r="L32" s="72" t="n">
        <v>24</v>
      </c>
      <c r="M32" s="73" t="n">
        <f aca="false">+B32-D32</f>
        <v>-1.9</v>
      </c>
      <c r="N32" s="73" t="n">
        <f aca="false">+B32-K32</f>
        <v>-5</v>
      </c>
      <c r="O32" s="73" t="n">
        <f aca="false">+G32-I32</f>
        <v>5</v>
      </c>
      <c r="P32" s="73" t="n">
        <f aca="false">+K32-I32</f>
        <v>2</v>
      </c>
      <c r="Q32" s="73" t="n">
        <f aca="false">+B32-G32</f>
        <v>-8</v>
      </c>
      <c r="R32" s="61" t="n">
        <f aca="false">A32</f>
        <v>37132</v>
      </c>
      <c r="S32" s="74"/>
      <c r="T32" s="75"/>
      <c r="U32" s="75"/>
      <c r="V32" s="75"/>
      <c r="W32" s="76"/>
      <c r="X32" s="74" t="n">
        <v>31.5</v>
      </c>
      <c r="Y32" s="75" t="n">
        <v>31.5</v>
      </c>
      <c r="Z32" s="75" t="n">
        <v>34.5</v>
      </c>
      <c r="AA32" s="75" t="n">
        <v>32.65</v>
      </c>
      <c r="AB32" s="76" t="n">
        <v>33</v>
      </c>
      <c r="AC32" s="74" t="n">
        <v>32.5</v>
      </c>
      <c r="AD32" s="75" t="n">
        <v>32.5</v>
      </c>
      <c r="AE32" s="75" t="n">
        <v>31</v>
      </c>
      <c r="AF32" s="75" t="n">
        <v>30.7</v>
      </c>
      <c r="AG32" s="76" t="n">
        <v>30.55</v>
      </c>
      <c r="AH32" s="74" t="n">
        <v>34.75</v>
      </c>
      <c r="AI32" s="75" t="n">
        <v>34.75</v>
      </c>
      <c r="AJ32" s="75" t="n">
        <v>30</v>
      </c>
      <c r="AK32" s="75" t="n">
        <v>32</v>
      </c>
      <c r="AL32" s="76" t="n">
        <v>33</v>
      </c>
      <c r="AM32" s="74" t="n">
        <v>39.5</v>
      </c>
      <c r="AN32" s="75" t="n">
        <v>39.5</v>
      </c>
      <c r="AO32" s="75" t="n">
        <v>31.5</v>
      </c>
      <c r="AP32" s="75" t="n">
        <v>33</v>
      </c>
      <c r="AQ32" s="76" t="n">
        <v>35.75</v>
      </c>
      <c r="AR32" s="74" t="n">
        <f aca="false">AVERAGE(AC32,AH32,AM32)</f>
        <v>35.5833333333333</v>
      </c>
      <c r="AS32" s="75"/>
      <c r="AT32" s="75" t="n">
        <f aca="false">AVERAGE(AE32,AJ32,AO32)</f>
        <v>30.8333333333333</v>
      </c>
      <c r="AU32" s="75" t="n">
        <f aca="false">AVERAGE(AF32,AK32,AP32)</f>
        <v>31.9</v>
      </c>
      <c r="AV32" s="76" t="n">
        <f aca="false">AVERAGE(AG32,AL32,AQ32)</f>
        <v>33.1</v>
      </c>
      <c r="AW32" s="74" t="n">
        <v>44</v>
      </c>
      <c r="AX32" s="75"/>
      <c r="AY32" s="75" t="n">
        <v>49.5</v>
      </c>
      <c r="AZ32" s="75" t="n">
        <v>45.58</v>
      </c>
      <c r="BA32" s="76" t="n">
        <v>44.25</v>
      </c>
      <c r="BB32" s="74"/>
      <c r="BC32" s="75"/>
      <c r="BD32" s="75"/>
      <c r="BE32" s="75"/>
      <c r="BF32" s="76"/>
      <c r="BG32" s="61" t="n">
        <f aca="false">A32</f>
        <v>37132</v>
      </c>
      <c r="BH32" s="65"/>
      <c r="BI32" s="66"/>
      <c r="BJ32" s="67"/>
      <c r="BK32" s="66"/>
      <c r="BL32" s="67"/>
      <c r="BM32" s="66"/>
      <c r="BN32" s="68"/>
      <c r="BO32" s="66"/>
      <c r="BP32" s="67"/>
      <c r="BQ32" s="69"/>
      <c r="BR32" s="65"/>
    </row>
    <row r="33" customFormat="false" ht="12.75" hidden="false" customHeight="false" outlineLevel="0" collapsed="false">
      <c r="A33" s="54" t="n">
        <v>37133</v>
      </c>
      <c r="B33" s="55" t="n">
        <v>29</v>
      </c>
      <c r="C33" s="56" t="n">
        <v>20.6</v>
      </c>
      <c r="D33" s="55" t="n">
        <v>29.65</v>
      </c>
      <c r="E33" s="56" t="n">
        <v>21.25</v>
      </c>
      <c r="F33" s="82"/>
      <c r="G33" s="56" t="n">
        <v>35</v>
      </c>
      <c r="H33" s="71" t="n">
        <v>19</v>
      </c>
      <c r="I33" s="72" t="n">
        <v>33</v>
      </c>
      <c r="J33" s="72" t="n">
        <v>20</v>
      </c>
      <c r="K33" s="72" t="n">
        <v>33</v>
      </c>
      <c r="L33" s="72" t="n">
        <v>21</v>
      </c>
      <c r="M33" s="73" t="n">
        <f aca="false">+B33-D33</f>
        <v>-0.649999999999999</v>
      </c>
      <c r="N33" s="73" t="n">
        <f aca="false">+B33-K33</f>
        <v>-4</v>
      </c>
      <c r="O33" s="73" t="n">
        <f aca="false">+G33-I33</f>
        <v>2</v>
      </c>
      <c r="P33" s="73" t="n">
        <f aca="false">+K33-I33</f>
        <v>0</v>
      </c>
      <c r="Q33" s="73" t="n">
        <f aca="false">+B33-G33</f>
        <v>-6</v>
      </c>
      <c r="R33" s="61" t="n">
        <f aca="false">A33</f>
        <v>37133</v>
      </c>
      <c r="S33" s="74"/>
      <c r="T33" s="75"/>
      <c r="U33" s="75"/>
      <c r="V33" s="75"/>
      <c r="W33" s="76"/>
      <c r="X33" s="74"/>
      <c r="Y33" s="75"/>
      <c r="Z33" s="75"/>
      <c r="AA33" s="75"/>
      <c r="AB33" s="76"/>
      <c r="AC33" s="74"/>
      <c r="AD33" s="75"/>
      <c r="AE33" s="75"/>
      <c r="AF33" s="75"/>
      <c r="AG33" s="76"/>
      <c r="AH33" s="74"/>
      <c r="AI33" s="75"/>
      <c r="AJ33" s="75"/>
      <c r="AK33" s="75"/>
      <c r="AL33" s="76"/>
      <c r="AM33" s="74"/>
      <c r="AN33" s="75"/>
      <c r="AO33" s="75"/>
      <c r="AP33" s="75"/>
      <c r="AQ33" s="76"/>
      <c r="AR33" s="74"/>
      <c r="AS33" s="75"/>
      <c r="AT33" s="75"/>
      <c r="AU33" s="75"/>
      <c r="AV33" s="76"/>
      <c r="AW33" s="74"/>
      <c r="AX33" s="75"/>
      <c r="AY33" s="75"/>
      <c r="AZ33" s="75"/>
      <c r="BA33" s="76"/>
      <c r="BB33" s="74"/>
      <c r="BC33" s="75"/>
      <c r="BD33" s="75"/>
      <c r="BE33" s="75"/>
      <c r="BF33" s="76"/>
      <c r="BG33" s="61" t="n">
        <f aca="false">A33</f>
        <v>37133</v>
      </c>
      <c r="BJ33" s="78"/>
      <c r="BL33" s="78"/>
      <c r="BN33" s="79"/>
      <c r="BP33" s="79"/>
    </row>
    <row r="34" customFormat="false" ht="12.75" hidden="false" customHeight="false" outlineLevel="0" collapsed="false">
      <c r="A34" s="54" t="n">
        <v>37134</v>
      </c>
      <c r="B34" s="84" t="n">
        <v>29</v>
      </c>
      <c r="C34" s="85" t="n">
        <v>20.6</v>
      </c>
      <c r="D34" s="84" t="n">
        <v>29.65</v>
      </c>
      <c r="E34" s="85" t="n">
        <v>21.25</v>
      </c>
      <c r="F34" s="86"/>
      <c r="G34" s="85" t="n">
        <v>35</v>
      </c>
      <c r="H34" s="87" t="n">
        <v>19</v>
      </c>
      <c r="I34" s="88" t="n">
        <v>33</v>
      </c>
      <c r="J34" s="88" t="n">
        <v>20</v>
      </c>
      <c r="K34" s="89" t="n">
        <v>33</v>
      </c>
      <c r="L34" s="89" t="n">
        <v>21</v>
      </c>
      <c r="M34" s="155"/>
      <c r="N34" s="155"/>
      <c r="O34" s="155"/>
      <c r="P34" s="155"/>
      <c r="Q34" s="156"/>
      <c r="R34" s="61" t="n">
        <f aca="false">A34</f>
        <v>37134</v>
      </c>
      <c r="S34" s="90"/>
      <c r="T34" s="91"/>
      <c r="U34" s="91"/>
      <c r="V34" s="91"/>
      <c r="W34" s="92"/>
      <c r="X34" s="90"/>
      <c r="Y34" s="91"/>
      <c r="Z34" s="91"/>
      <c r="AA34" s="91"/>
      <c r="AB34" s="92"/>
      <c r="AC34" s="90"/>
      <c r="AD34" s="91"/>
      <c r="AE34" s="91"/>
      <c r="AF34" s="91"/>
      <c r="AG34" s="92"/>
      <c r="AH34" s="90"/>
      <c r="AI34" s="91"/>
      <c r="AJ34" s="91"/>
      <c r="AK34" s="91"/>
      <c r="AL34" s="92"/>
      <c r="AM34" s="90"/>
      <c r="AN34" s="91"/>
      <c r="AO34" s="91"/>
      <c r="AP34" s="91"/>
      <c r="AQ34" s="92"/>
      <c r="AR34" s="90"/>
      <c r="AS34" s="91"/>
      <c r="AT34" s="91"/>
      <c r="AU34" s="91"/>
      <c r="AV34" s="92"/>
      <c r="AW34" s="90"/>
      <c r="AX34" s="91"/>
      <c r="AY34" s="91"/>
      <c r="AZ34" s="91"/>
      <c r="BA34" s="92"/>
      <c r="BB34" s="90"/>
      <c r="BC34" s="91"/>
      <c r="BD34" s="91"/>
      <c r="BE34" s="91"/>
      <c r="BF34" s="92"/>
      <c r="BG34" s="61" t="n">
        <f aca="false">A34</f>
        <v>37134</v>
      </c>
      <c r="BJ34" s="78"/>
      <c r="BL34" s="78"/>
      <c r="BN34" s="79"/>
      <c r="BP34" s="79"/>
    </row>
    <row r="35" customFormat="false" ht="12.75" hidden="false" customHeight="false" outlineLevel="0" collapsed="false">
      <c r="A35" s="93"/>
      <c r="B35" s="94" t="s">
        <v>126</v>
      </c>
      <c r="C35" s="94"/>
      <c r="D35" s="94" t="s">
        <v>54</v>
      </c>
      <c r="E35" s="94"/>
      <c r="F35" s="94"/>
      <c r="G35" s="94" t="s">
        <v>57</v>
      </c>
      <c r="H35" s="94"/>
      <c r="I35" s="94" t="s">
        <v>75</v>
      </c>
      <c r="J35" s="94"/>
      <c r="K35" s="94" t="s">
        <v>76</v>
      </c>
      <c r="L35" s="94"/>
      <c r="M35" s="94" t="s">
        <v>113</v>
      </c>
      <c r="N35" s="94" t="s">
        <v>114</v>
      </c>
      <c r="O35" s="94" t="s">
        <v>115</v>
      </c>
      <c r="P35" s="0" t="s">
        <v>116</v>
      </c>
      <c r="Q35" s="0" t="s">
        <v>117</v>
      </c>
      <c r="W35" s="95"/>
      <c r="AV35" s="77"/>
      <c r="AW35" s="96"/>
      <c r="BA35" s="81"/>
      <c r="BB35" s="81"/>
      <c r="BC35" s="95"/>
      <c r="BD35" s="95"/>
      <c r="BE35" s="95"/>
      <c r="BF35" s="95"/>
      <c r="BI35" s="81"/>
      <c r="BJ35" s="81"/>
      <c r="BK35" s="81"/>
    </row>
    <row r="36" customFormat="false" ht="12.75" hidden="false" customHeight="false" outlineLevel="0" collapsed="false">
      <c r="A36" s="93" t="s">
        <v>127</v>
      </c>
      <c r="B36" s="70" t="n">
        <f aca="false">AVERAGE(B4:B34)</f>
        <v>45.7537037037037</v>
      </c>
      <c r="C36" s="70" t="n">
        <f aca="false">AVERAGE(C4:C34)</f>
        <v>30.15</v>
      </c>
      <c r="D36" s="70" t="n">
        <f aca="false">AVERAGE(D4:D34)</f>
        <v>45.5592592592593</v>
      </c>
      <c r="E36" s="70" t="n">
        <f aca="false">AVERAGE(E4:E34)</f>
        <v>30.5354838709677</v>
      </c>
      <c r="F36" s="70"/>
      <c r="G36" s="70" t="n">
        <f aca="false">AVERAGE(G4:G34)</f>
        <v>52.0925925925926</v>
      </c>
      <c r="H36" s="70" t="n">
        <f aca="false">AVERAGE(H4:H34)</f>
        <v>28.5161290322581</v>
      </c>
      <c r="I36" s="70" t="n">
        <f aca="false">AVERAGE(I4:I34)</f>
        <v>46.3196296296296</v>
      </c>
      <c r="J36" s="70" t="n">
        <f aca="false">AVERAGE(J4:J34)</f>
        <v>28.8596774193548</v>
      </c>
      <c r="K36" s="70" t="n">
        <f aca="false">AVERAGE(K4:K34)</f>
        <v>46.4855555555556</v>
      </c>
      <c r="L36" s="70" t="n">
        <f aca="false">AVERAGE(L4:L34)</f>
        <v>31.711935483871</v>
      </c>
      <c r="M36" s="70" t="n">
        <f aca="false">AVERAGE(M4:M33)</f>
        <v>0.226923076923077</v>
      </c>
      <c r="N36" s="70" t="n">
        <f aca="false">AVERAGE(N4:N33)</f>
        <v>-0.606153846153846</v>
      </c>
      <c r="O36" s="70" t="n">
        <f aca="false">AVERAGE(O4:O33)</f>
        <v>5.91807692307692</v>
      </c>
      <c r="P36" s="70" t="n">
        <f aca="false">AVERAGE(P4:P33)</f>
        <v>0.172307692307692</v>
      </c>
      <c r="Q36" s="70" t="n">
        <f aca="false">AVERAGE(Q4:Q33)</f>
        <v>-6.35192307692308</v>
      </c>
      <c r="R36" s="93" t="s">
        <v>127</v>
      </c>
      <c r="S36" s="70" t="n">
        <f aca="false">AVERAGE(S4:S34)</f>
        <v>52.1153846153846</v>
      </c>
      <c r="T36" s="70" t="n">
        <f aca="false">AVERAGE(T4:T34)</f>
        <v>51.1538461538462</v>
      </c>
      <c r="U36" s="70" t="n">
        <f aca="false">AVERAGE(U4:U34)</f>
        <v>58.9772727272727</v>
      </c>
      <c r="V36" s="70" t="n">
        <f aca="false">AVERAGE(V4:V34)</f>
        <v>51.65</v>
      </c>
      <c r="W36" s="70" t="n">
        <f aca="false">AVERAGE(W4:W34)</f>
        <v>52.75</v>
      </c>
      <c r="X36" s="70" t="n">
        <f aca="false">AVERAGE(X4:X34)</f>
        <v>46.55</v>
      </c>
      <c r="Y36" s="70" t="n">
        <f aca="false">AVERAGE(Y4:Y34)</f>
        <v>47.2666666666667</v>
      </c>
      <c r="Z36" s="70" t="n">
        <f aca="false">AVERAGE(Z4:Z34)</f>
        <v>48.2333333333333</v>
      </c>
      <c r="AA36" s="70" t="n">
        <f aca="false">AVERAGE(AA4:AA34)</f>
        <v>45.1714285714286</v>
      </c>
      <c r="AB36" s="70" t="n">
        <f aca="false">AVERAGE(AB4:AB34)</f>
        <v>46.64</v>
      </c>
      <c r="AC36" s="70" t="n">
        <f aca="false">AVERAGE(AC4:AC34)</f>
        <v>43.3</v>
      </c>
      <c r="AD36" s="70" t="n">
        <f aca="false">AVERAGE(AD4:AD34)</f>
        <v>41.0357142857143</v>
      </c>
      <c r="AE36" s="70" t="n">
        <f aca="false">AVERAGE(AE4:AE34)</f>
        <v>40.6566666666667</v>
      </c>
      <c r="AF36" s="70" t="n">
        <f aca="false">AVERAGE(AF4:AF34)</f>
        <v>40.3214285714286</v>
      </c>
      <c r="AG36" s="70" t="n">
        <f aca="false">AVERAGE(AG4:AG34)</f>
        <v>42.0166666666667</v>
      </c>
      <c r="AH36" s="70" t="n">
        <f aca="false">AVERAGE(AH4:AH34)</f>
        <v>45</v>
      </c>
      <c r="AI36" s="70" t="n">
        <f aca="false">AVERAGE(AI4:AI34)</f>
        <v>42.8461538461539</v>
      </c>
      <c r="AJ36" s="70" t="n">
        <f aca="false">AVERAGE(AJ4:AJ34)</f>
        <v>38.9333333333333</v>
      </c>
      <c r="AK36" s="70" t="n">
        <f aca="false">AVERAGE(AK4:AK34)</f>
        <v>41</v>
      </c>
      <c r="AL36" s="70" t="n">
        <f aca="false">AVERAGE(AL4:AL34)</f>
        <v>42.4</v>
      </c>
      <c r="AM36" s="70" t="n">
        <f aca="false">AVERAGE(AM4:AM34)</f>
        <v>56.4</v>
      </c>
      <c r="AN36" s="70" t="n">
        <f aca="false">AVERAGE(AN4:AN34)</f>
        <v>54.5961538461539</v>
      </c>
      <c r="AO36" s="70" t="n">
        <f aca="false">AVERAGE(AO4:AO34)</f>
        <v>39.7666666666667</v>
      </c>
      <c r="AP36" s="70" t="n">
        <f aca="false">AVERAGE(AP4:AP34)</f>
        <v>41.5178571428571</v>
      </c>
      <c r="AQ36" s="70" t="n">
        <f aca="false">AVERAGE(AQ4:AQ34)</f>
        <v>45.7766666666667</v>
      </c>
      <c r="AR36" s="70" t="n">
        <f aca="false">AVERAGE(AR4:AR34)</f>
        <v>48.3571428571429</v>
      </c>
      <c r="AS36" s="70" t="n">
        <f aca="false">AVERAGE(AS4:AS34)</f>
        <v>47.1805555555556</v>
      </c>
      <c r="AT36" s="70" t="n">
        <f aca="false">AVERAGE(AT4:AT34)</f>
        <v>39.7285714285714</v>
      </c>
      <c r="AU36" s="70" t="n">
        <f aca="false">AVERAGE(AU4:AU34)</f>
        <v>41.2964285714286</v>
      </c>
      <c r="AV36" s="70" t="n">
        <f aca="false">AVERAGE(AV4:AV34)</f>
        <v>43.3404761904762</v>
      </c>
      <c r="AW36" s="70" t="n">
        <f aca="false">AVERAGE(AW4:AW34)</f>
        <v>57.36</v>
      </c>
      <c r="AX36" s="70" t="n">
        <f aca="false">AVERAGE(AX4:AX34)</f>
        <v>61.6666666666667</v>
      </c>
      <c r="AY36" s="70" t="n">
        <f aca="false">AVERAGE(AY4:AY34)</f>
        <v>58.7581818181818</v>
      </c>
      <c r="AZ36" s="70" t="n">
        <f aca="false">AVERAGE(AZ4:AZ34)</f>
        <v>53.3481818181818</v>
      </c>
      <c r="BA36" s="70" t="n">
        <f aca="false">AVERAGE(BA4:BA34)</f>
        <v>52.75</v>
      </c>
      <c r="BB36" s="70" t="n">
        <f aca="false">AVERAGE(BB4:BB34)</f>
        <v>37.2</v>
      </c>
      <c r="BC36" s="70" t="e">
        <f aca="false">AVERAGE(BC4:BC34)</f>
        <v>#DIV/0!</v>
      </c>
      <c r="BD36" s="70" t="e">
        <f aca="false">AVERAGE(BD4:BD34)</f>
        <v>#DIV/0!</v>
      </c>
      <c r="BE36" s="70" t="e">
        <f aca="false">AVERAGE(BE4:BE34)</f>
        <v>#DIV/0!</v>
      </c>
      <c r="BF36" s="70" t="e">
        <f aca="false">AVERAGE(BF4:BF34)</f>
        <v>#DIV/0!</v>
      </c>
      <c r="BM36" s="15"/>
    </row>
    <row r="37" customFormat="false" ht="12.75" hidden="false" customHeight="false" outlineLevel="0" collapsed="false">
      <c r="A37" s="93" t="s">
        <v>128</v>
      </c>
      <c r="B37" s="70" t="n">
        <f aca="false">MIN(B4:B33)</f>
        <v>28.6</v>
      </c>
      <c r="C37" s="70" t="n">
        <f aca="false">MIN(C4:C33)</f>
        <v>20.25</v>
      </c>
      <c r="D37" s="70" t="n">
        <f aca="false">MIN(D4:D33)</f>
        <v>28.9</v>
      </c>
      <c r="E37" s="70" t="n">
        <f aca="false">MIN(E4:E33)</f>
        <v>21.25</v>
      </c>
      <c r="F37" s="70"/>
      <c r="G37" s="70" t="n">
        <f aca="false">MIN(G4:G33)</f>
        <v>35</v>
      </c>
      <c r="H37" s="70" t="n">
        <f aca="false">MIN(H4:H33)</f>
        <v>19</v>
      </c>
      <c r="I37" s="70" t="n">
        <f aca="false">MIN(I4:I33)</f>
        <v>33</v>
      </c>
      <c r="J37" s="70" t="n">
        <f aca="false">MIN(J4:J33)</f>
        <v>20</v>
      </c>
      <c r="K37" s="70" t="n">
        <f aca="false">MIN(K4:K33)</f>
        <v>33</v>
      </c>
      <c r="L37" s="70" t="n">
        <f aca="false">MIN(L4:L33)</f>
        <v>21</v>
      </c>
      <c r="M37" s="70" t="n">
        <f aca="false">MIN(M4:M33)</f>
        <v>-3</v>
      </c>
      <c r="N37" s="70" t="n">
        <f aca="false">MIN(N4:N33)</f>
        <v>-5.4</v>
      </c>
      <c r="O37" s="70" t="n">
        <f aca="false">MIN(O4:O33)</f>
        <v>2</v>
      </c>
      <c r="P37" s="70" t="n">
        <f aca="false">MIN(P4:P33)</f>
        <v>-2</v>
      </c>
      <c r="Q37" s="70" t="n">
        <f aca="false">MIN(Q4:Q33)</f>
        <v>-13.75</v>
      </c>
      <c r="R37" s="93" t="s">
        <v>128</v>
      </c>
      <c r="S37" s="70" t="n">
        <f aca="false">MIN(S4:S34)</f>
        <v>41</v>
      </c>
      <c r="T37" s="70" t="n">
        <f aca="false">MIN(T4:T34)</f>
        <v>40</v>
      </c>
      <c r="U37" s="70" t="n">
        <f aca="false">MIN(U4:U34)</f>
        <v>47.25</v>
      </c>
      <c r="V37" s="70" t="n">
        <f aca="false">MIN(V4:V34)</f>
        <v>42</v>
      </c>
      <c r="W37" s="70" t="n">
        <f aca="false">MIN(W4:W34)</f>
        <v>40.75</v>
      </c>
      <c r="X37" s="70" t="n">
        <f aca="false">MIN(X4:X34)</f>
        <v>31.5</v>
      </c>
      <c r="Y37" s="70" t="n">
        <f aca="false">MIN(Y4:Y34)</f>
        <v>31.5</v>
      </c>
      <c r="Z37" s="70" t="n">
        <f aca="false">MIN(Z4:Z34)</f>
        <v>34.5</v>
      </c>
      <c r="AA37" s="70" t="n">
        <f aca="false">MIN(AA4:AA34)</f>
        <v>32.65</v>
      </c>
      <c r="AB37" s="70" t="n">
        <f aca="false">MIN(AB4:AB34)</f>
        <v>33</v>
      </c>
      <c r="AC37" s="70" t="n">
        <f aca="false">MIN(AC4:AC34)</f>
        <v>32.5</v>
      </c>
      <c r="AD37" s="70" t="n">
        <f aca="false">MIN(AD4:AD34)</f>
        <v>32.5</v>
      </c>
      <c r="AE37" s="70" t="n">
        <f aca="false">MIN(AE4:AE34)</f>
        <v>31</v>
      </c>
      <c r="AF37" s="70" t="n">
        <f aca="false">MIN(AF4:AF34)</f>
        <v>30.7</v>
      </c>
      <c r="AG37" s="70" t="n">
        <f aca="false">MIN(AG4:AG34)</f>
        <v>30.55</v>
      </c>
      <c r="AH37" s="70" t="n">
        <f aca="false">MIN(AH4:AH34)</f>
        <v>34.75</v>
      </c>
      <c r="AI37" s="70" t="n">
        <f aca="false">MIN(AI4:AI34)</f>
        <v>34.75</v>
      </c>
      <c r="AJ37" s="70" t="n">
        <f aca="false">MIN(AJ4:AJ34)</f>
        <v>30</v>
      </c>
      <c r="AK37" s="70" t="n">
        <f aca="false">MIN(AK4:AK34)</f>
        <v>32</v>
      </c>
      <c r="AL37" s="70" t="n">
        <f aca="false">MIN(AL4:AL34)</f>
        <v>33</v>
      </c>
      <c r="AM37" s="70" t="n">
        <f aca="false">MIN(AM4:AM34)</f>
        <v>39.5</v>
      </c>
      <c r="AN37" s="70" t="n">
        <f aca="false">MIN(AN4:AN34)</f>
        <v>39.5</v>
      </c>
      <c r="AO37" s="70" t="n">
        <f aca="false">MIN(AO4:AO34)</f>
        <v>31.5</v>
      </c>
      <c r="AP37" s="70" t="n">
        <f aca="false">MIN(AP4:AP34)</f>
        <v>33</v>
      </c>
      <c r="AQ37" s="70" t="n">
        <f aca="false">MIN(AQ4:AQ34)</f>
        <v>35.75</v>
      </c>
      <c r="AR37" s="70" t="n">
        <f aca="false">MIN(AR4:AR34)</f>
        <v>35.5833333333333</v>
      </c>
      <c r="AS37" s="70" t="n">
        <f aca="false">MIN(AS4:AS34)</f>
        <v>39.5</v>
      </c>
      <c r="AT37" s="70" t="n">
        <f aca="false">MIN(AT4:AT34)</f>
        <v>30.8333333333333</v>
      </c>
      <c r="AU37" s="70" t="n">
        <f aca="false">MIN(AU4:AU34)</f>
        <v>31.9</v>
      </c>
      <c r="AV37" s="70" t="n">
        <f aca="false">MIN(AV4:AV34)</f>
        <v>33.1</v>
      </c>
      <c r="AW37" s="70" t="n">
        <f aca="false">MIN(AW4:AW34)</f>
        <v>44</v>
      </c>
      <c r="AX37" s="70" t="n">
        <f aca="false">MIN(AX4:AX34)</f>
        <v>55.5</v>
      </c>
      <c r="AY37" s="70" t="n">
        <f aca="false">MIN(AY4:AY34)</f>
        <v>49.5</v>
      </c>
      <c r="AZ37" s="70" t="n">
        <f aca="false">MIN(AZ4:AZ34)</f>
        <v>45.58</v>
      </c>
      <c r="BA37" s="70" t="n">
        <f aca="false">MIN(BA4:BA34)</f>
        <v>44.25</v>
      </c>
      <c r="BB37" s="70" t="n">
        <f aca="false">MIN(BB4:BB34)</f>
        <v>32</v>
      </c>
      <c r="BC37" s="70" t="n">
        <f aca="false">MIN(BC4:BC34)</f>
        <v>0</v>
      </c>
      <c r="BD37" s="70" t="n">
        <f aca="false">MIN(BD4:BD34)</f>
        <v>0</v>
      </c>
      <c r="BE37" s="70" t="n">
        <f aca="false">MIN(BE4:BE34)</f>
        <v>0</v>
      </c>
      <c r="BF37" s="70" t="n">
        <f aca="false">MIN(BF4:BF34)</f>
        <v>0</v>
      </c>
      <c r="BY37" s="0" t="s">
        <v>129</v>
      </c>
      <c r="BZ37" s="0" t="s">
        <v>130</v>
      </c>
    </row>
    <row r="38" customFormat="false" ht="12.75" hidden="false" customHeight="false" outlineLevel="0" collapsed="false">
      <c r="A38" s="93" t="s">
        <v>131</v>
      </c>
      <c r="B38" s="70" t="n">
        <f aca="false">MAX(B4:B33)</f>
        <v>67.25</v>
      </c>
      <c r="C38" s="70" t="n">
        <f aca="false">MAX(C4:C33)</f>
        <v>43</v>
      </c>
      <c r="D38" s="70" t="n">
        <f aca="false">MAX(D4:D33)</f>
        <v>66.75</v>
      </c>
      <c r="E38" s="70" t="n">
        <f aca="false">MAX(E4:E33)</f>
        <v>42.5</v>
      </c>
      <c r="F38" s="70"/>
      <c r="G38" s="70" t="n">
        <f aca="false">MAX(G4:G33)</f>
        <v>76</v>
      </c>
      <c r="H38" s="70" t="n">
        <f aca="false">MAX(H4:H33)</f>
        <v>44</v>
      </c>
      <c r="I38" s="70" t="n">
        <f aca="false">MAX(I4:I33)</f>
        <v>68</v>
      </c>
      <c r="J38" s="70" t="n">
        <f aca="false">MAX(J4:J33)</f>
        <v>39</v>
      </c>
      <c r="K38" s="70" t="n">
        <f aca="false">MAX(K4:K33)</f>
        <v>68</v>
      </c>
      <c r="L38" s="70" t="n">
        <f aca="false">MAX(L4:L33)</f>
        <v>44</v>
      </c>
      <c r="M38" s="70" t="n">
        <f aca="false">MAX(M4:M33)</f>
        <v>3</v>
      </c>
      <c r="N38" s="70" t="n">
        <f aca="false">MAX(N4:N33)</f>
        <v>8.39</v>
      </c>
      <c r="O38" s="70" t="n">
        <f aca="false">MAX(O4:O33)</f>
        <v>14</v>
      </c>
      <c r="P38" s="70" t="n">
        <f aca="false">MAX(P4:P33)</f>
        <v>3</v>
      </c>
      <c r="Q38" s="70" t="n">
        <f aca="false">MAX(Q4:Q33)</f>
        <v>4</v>
      </c>
      <c r="R38" s="93" t="s">
        <v>131</v>
      </c>
      <c r="S38" s="70" t="n">
        <f aca="false">MAX(S4:S34)</f>
        <v>66</v>
      </c>
      <c r="T38" s="70" t="n">
        <f aca="false">MAX(T4:T34)</f>
        <v>64</v>
      </c>
      <c r="U38" s="70" t="n">
        <f aca="false">MAX(U4:U34)</f>
        <v>71</v>
      </c>
      <c r="V38" s="70" t="n">
        <f aca="false">MAX(V4:V34)</f>
        <v>62</v>
      </c>
      <c r="W38" s="70" t="n">
        <f aca="false">MAX(W4:W34)</f>
        <v>64.5</v>
      </c>
      <c r="X38" s="70" t="n">
        <f aca="false">MAX(X4:X34)</f>
        <v>59</v>
      </c>
      <c r="Y38" s="70" t="n">
        <f aca="false">MAX(Y4:Y34)</f>
        <v>60</v>
      </c>
      <c r="Z38" s="70" t="n">
        <f aca="false">MAX(Z4:Z34)</f>
        <v>58</v>
      </c>
      <c r="AA38" s="70" t="n">
        <f aca="false">MAX(AA4:AA34)</f>
        <v>56.25</v>
      </c>
      <c r="AB38" s="70" t="n">
        <f aca="false">MAX(AB4:AB34)</f>
        <v>58</v>
      </c>
      <c r="AC38" s="70" t="n">
        <f aca="false">MAX(AC4:AC34)</f>
        <v>52</v>
      </c>
      <c r="AD38" s="70" t="n">
        <f aca="false">MAX(AD4:AD34)</f>
        <v>48.5</v>
      </c>
      <c r="AE38" s="70" t="n">
        <f aca="false">MAX(AE4:AE34)</f>
        <v>47.5</v>
      </c>
      <c r="AF38" s="70" t="n">
        <f aca="false">MAX(AF4:AF34)</f>
        <v>48.25</v>
      </c>
      <c r="AG38" s="70" t="n">
        <f aca="false">MAX(AG4:AG34)</f>
        <v>50.75</v>
      </c>
      <c r="AH38" s="70" t="n">
        <f aca="false">MAX(AH4:AH34)</f>
        <v>52</v>
      </c>
      <c r="AI38" s="70" t="n">
        <f aca="false">MAX(AI4:AI34)</f>
        <v>49</v>
      </c>
      <c r="AJ38" s="70" t="n">
        <f aca="false">MAX(AJ4:AJ34)</f>
        <v>42</v>
      </c>
      <c r="AK38" s="70" t="n">
        <f aca="false">MAX(AK4:AK34)</f>
        <v>45.5</v>
      </c>
      <c r="AL38" s="70" t="n">
        <f aca="false">MAX(AL4:AL34)</f>
        <v>46</v>
      </c>
      <c r="AM38" s="70" t="n">
        <f aca="false">MAX(AM4:AM34)</f>
        <v>69</v>
      </c>
      <c r="AN38" s="70" t="n">
        <f aca="false">MAX(AN4:AN34)</f>
        <v>66</v>
      </c>
      <c r="AO38" s="70" t="n">
        <f aca="false">MAX(AO4:AO34)</f>
        <v>43</v>
      </c>
      <c r="AP38" s="70" t="n">
        <f aca="false">MAX(AP4:AP34)</f>
        <v>46.5</v>
      </c>
      <c r="AQ38" s="70" t="n">
        <f aca="false">MAX(AQ4:AQ34)</f>
        <v>54.5</v>
      </c>
      <c r="AR38" s="70" t="n">
        <f aca="false">MAX(AR4:AR34)</f>
        <v>57.6666666666667</v>
      </c>
      <c r="AS38" s="70" t="n">
        <f aca="false">MAX(AS4:AS34)</f>
        <v>54.3333333333333</v>
      </c>
      <c r="AT38" s="70" t="n">
        <f aca="false">MAX(AT4:AT34)</f>
        <v>44</v>
      </c>
      <c r="AU38" s="70" t="n">
        <f aca="false">MAX(AU4:AU34)</f>
        <v>46.75</v>
      </c>
      <c r="AV38" s="70" t="n">
        <f aca="false">MAX(AV4:AV34)</f>
        <v>49.5</v>
      </c>
      <c r="AW38" s="70" t="n">
        <f aca="false">MAX(AW4:AW34)</f>
        <v>64</v>
      </c>
      <c r="AX38" s="70" t="n">
        <f aca="false">MAX(AX4:AX34)</f>
        <v>67</v>
      </c>
      <c r="AY38" s="70" t="n">
        <f aca="false">MAX(AY4:AY34)</f>
        <v>64</v>
      </c>
      <c r="AZ38" s="70" t="n">
        <f aca="false">MAX(AZ4:AZ34)</f>
        <v>57</v>
      </c>
      <c r="BA38" s="70" t="n">
        <f aca="false">MAX(BA4:BA34)</f>
        <v>56</v>
      </c>
      <c r="BB38" s="70" t="n">
        <f aca="false">MAX(BB4:BB34)</f>
        <v>42</v>
      </c>
      <c r="BC38" s="70" t="n">
        <f aca="false">MAX(BC4:BC34)</f>
        <v>0</v>
      </c>
      <c r="BD38" s="70" t="n">
        <f aca="false">MAX(BD4:BD34)</f>
        <v>0</v>
      </c>
      <c r="BE38" s="70" t="n">
        <f aca="false">MAX(BE4:BE34)</f>
        <v>0</v>
      </c>
      <c r="BF38" s="70" t="n">
        <f aca="false">MAX(BF4:BF34)</f>
        <v>0</v>
      </c>
      <c r="BM38" s="15"/>
      <c r="BT38" s="39" t="s">
        <v>132</v>
      </c>
      <c r="BV38" s="39" t="s">
        <v>133</v>
      </c>
    </row>
    <row r="39" customFormat="false" ht="12" hidden="false" customHeight="true" outlineLevel="0" collapsed="false">
      <c r="AA39" s="96"/>
      <c r="AD39" s="35"/>
      <c r="AE39" s="96"/>
      <c r="AF39" s="95"/>
      <c r="AG39" s="95"/>
      <c r="AY39" s="97"/>
      <c r="BG39" s="98"/>
      <c r="BH39" s="2"/>
      <c r="BI39" s="99" t="s">
        <v>73</v>
      </c>
      <c r="BJ39" s="99" t="s">
        <v>74</v>
      </c>
      <c r="BK39" s="99" t="s">
        <v>134</v>
      </c>
      <c r="BL39" s="100"/>
      <c r="BN39" s="0" t="s">
        <v>135</v>
      </c>
      <c r="BO39" s="0" t="n">
        <v>77</v>
      </c>
      <c r="BY39" s="0" t="n">
        <v>85</v>
      </c>
      <c r="BZ39" s="0" t="n">
        <v>78</v>
      </c>
    </row>
    <row r="40" customFormat="false" ht="12.75" hidden="false" customHeight="false" outlineLevel="0" collapsed="false">
      <c r="B40" s="39" t="s">
        <v>136</v>
      </c>
      <c r="D40" s="20"/>
      <c r="J40" s="101"/>
      <c r="L40" s="39" t="s">
        <v>9</v>
      </c>
      <c r="N40" s="20"/>
      <c r="T40" s="20"/>
      <c r="V40" s="39" t="s">
        <v>10</v>
      </c>
      <c r="X40" s="20"/>
      <c r="AD40" s="20"/>
      <c r="BG40" s="98"/>
      <c r="BH40" s="102" t="s">
        <v>137</v>
      </c>
      <c r="BI40" s="25" t="n">
        <f aca="false">0.59/16*100</f>
        <v>3.6875</v>
      </c>
      <c r="BJ40" s="25" t="n">
        <f aca="false">0.59/8*100</f>
        <v>7.375</v>
      </c>
      <c r="BK40" s="25" t="n">
        <f aca="false">0.59/24*100</f>
        <v>2.45833333333333</v>
      </c>
      <c r="BL40" s="100"/>
      <c r="BN40" s="0" t="s">
        <v>138</v>
      </c>
      <c r="BO40" s="0" t="n">
        <v>86</v>
      </c>
      <c r="BQ40" s="5" t="n">
        <f aca="false">77+86+83+89+90+82+69+93+80+109</f>
        <v>858</v>
      </c>
      <c r="BR40" s="6" t="n">
        <v>50.45</v>
      </c>
      <c r="BS40" s="7"/>
      <c r="BT40" s="103" t="n">
        <v>879</v>
      </c>
      <c r="BU40" s="104"/>
      <c r="BV40" s="105" t="n">
        <f aca="false">GROWTH(BR40:BR41,BQ40:BQ41,BT40)</f>
        <v>56.5601700020421</v>
      </c>
      <c r="BY40" s="0" t="n">
        <v>87</v>
      </c>
      <c r="BZ40" s="0" t="n">
        <v>89</v>
      </c>
    </row>
    <row r="41" customFormat="false" ht="12.75" hidden="false" customHeight="false" outlineLevel="0" collapsed="false">
      <c r="B41" s="46" t="s">
        <v>53</v>
      </c>
      <c r="C41" s="106"/>
      <c r="D41" s="43" t="s">
        <v>54</v>
      </c>
      <c r="E41" s="47"/>
      <c r="F41" s="46" t="s">
        <v>57</v>
      </c>
      <c r="G41" s="47"/>
      <c r="H41" s="46" t="s">
        <v>139</v>
      </c>
      <c r="I41" s="106"/>
      <c r="J41" s="43" t="s">
        <v>140</v>
      </c>
      <c r="K41" s="47"/>
      <c r="L41" s="46" t="s">
        <v>53</v>
      </c>
      <c r="M41" s="106"/>
      <c r="N41" s="43" t="s">
        <v>54</v>
      </c>
      <c r="O41" s="47"/>
      <c r="P41" s="46" t="s">
        <v>57</v>
      </c>
      <c r="Q41" s="47"/>
      <c r="R41" s="46" t="s">
        <v>139</v>
      </c>
      <c r="S41" s="106"/>
      <c r="T41" s="43" t="s">
        <v>140</v>
      </c>
      <c r="U41" s="47"/>
      <c r="V41" s="46" t="s">
        <v>53</v>
      </c>
      <c r="W41" s="106"/>
      <c r="X41" s="43" t="s">
        <v>54</v>
      </c>
      <c r="Y41" s="47"/>
      <c r="Z41" s="46" t="s">
        <v>57</v>
      </c>
      <c r="AA41" s="47"/>
      <c r="AB41" s="46" t="s">
        <v>139</v>
      </c>
      <c r="AC41" s="106"/>
      <c r="AD41" s="43" t="s">
        <v>140</v>
      </c>
      <c r="AE41" s="47"/>
      <c r="AY41" s="15"/>
      <c r="BG41" s="98"/>
      <c r="BH41" s="2" t="s">
        <v>141</v>
      </c>
      <c r="BI41" s="107" t="n">
        <v>0.03</v>
      </c>
      <c r="BJ41" s="107" t="n">
        <v>0.03</v>
      </c>
      <c r="BK41" s="107" t="n">
        <v>0.03</v>
      </c>
      <c r="BL41" s="100"/>
      <c r="BN41" s="0" t="s">
        <v>142</v>
      </c>
      <c r="BO41" s="0" t="n">
        <v>87</v>
      </c>
      <c r="BQ41" s="3" t="n">
        <f aca="false">83+92+89+106+103+94+87+107+92+114</f>
        <v>967</v>
      </c>
      <c r="BR41" s="2" t="n">
        <v>91.32</v>
      </c>
      <c r="BS41" s="8"/>
      <c r="BT41" s="108"/>
      <c r="BU41" s="102"/>
      <c r="BV41" s="109"/>
      <c r="BY41" s="0" t="n">
        <v>92</v>
      </c>
      <c r="BZ41" s="0" t="n">
        <v>86</v>
      </c>
    </row>
    <row r="42" customFormat="false" ht="12.75" hidden="false" customHeight="false" outlineLevel="0" collapsed="false">
      <c r="B42" s="49" t="s">
        <v>143</v>
      </c>
      <c r="C42" s="50" t="s">
        <v>14</v>
      </c>
      <c r="D42" s="51" t="s">
        <v>143</v>
      </c>
      <c r="E42" s="51" t="s">
        <v>14</v>
      </c>
      <c r="F42" s="49" t="s">
        <v>143</v>
      </c>
      <c r="G42" s="51" t="s">
        <v>14</v>
      </c>
      <c r="H42" s="49" t="s">
        <v>143</v>
      </c>
      <c r="I42" s="50" t="s">
        <v>14</v>
      </c>
      <c r="J42" s="51" t="s">
        <v>143</v>
      </c>
      <c r="K42" s="51" t="s">
        <v>14</v>
      </c>
      <c r="L42" s="49" t="s">
        <v>143</v>
      </c>
      <c r="M42" s="50" t="s">
        <v>14</v>
      </c>
      <c r="N42" s="51" t="s">
        <v>143</v>
      </c>
      <c r="O42" s="51" t="s">
        <v>14</v>
      </c>
      <c r="P42" s="49" t="s">
        <v>143</v>
      </c>
      <c r="Q42" s="51" t="s">
        <v>14</v>
      </c>
      <c r="R42" s="49" t="s">
        <v>143</v>
      </c>
      <c r="S42" s="50" t="s">
        <v>14</v>
      </c>
      <c r="T42" s="51" t="s">
        <v>143</v>
      </c>
      <c r="U42" s="51" t="s">
        <v>14</v>
      </c>
      <c r="V42" s="49" t="s">
        <v>143</v>
      </c>
      <c r="W42" s="50" t="s">
        <v>14</v>
      </c>
      <c r="X42" s="51" t="s">
        <v>143</v>
      </c>
      <c r="Y42" s="51" t="s">
        <v>14</v>
      </c>
      <c r="Z42" s="49" t="s">
        <v>143</v>
      </c>
      <c r="AA42" s="51" t="s">
        <v>14</v>
      </c>
      <c r="AB42" s="49" t="s">
        <v>143</v>
      </c>
      <c r="AC42" s="50" t="s">
        <v>14</v>
      </c>
      <c r="AD42" s="51" t="s">
        <v>143</v>
      </c>
      <c r="AE42" s="51" t="s">
        <v>14</v>
      </c>
      <c r="BG42" s="98"/>
      <c r="BH42" s="2" t="s">
        <v>144</v>
      </c>
      <c r="BI42" s="25" t="n">
        <f aca="false">0.46/16*100</f>
        <v>2.875</v>
      </c>
      <c r="BJ42" s="25" t="n">
        <f aca="false">0.46/8*100</f>
        <v>5.75</v>
      </c>
      <c r="BK42" s="25" t="n">
        <f aca="false">0.46/24*100</f>
        <v>1.91666666666667</v>
      </c>
      <c r="BL42" s="100"/>
      <c r="BN42" s="0" t="s">
        <v>145</v>
      </c>
      <c r="BO42" s="0" t="n">
        <v>72</v>
      </c>
      <c r="BQ42" s="3"/>
      <c r="BR42" s="2"/>
      <c r="BS42" s="8"/>
      <c r="BT42" s="108"/>
      <c r="BU42" s="102"/>
      <c r="BV42" s="109"/>
      <c r="BY42" s="0" t="n">
        <v>72</v>
      </c>
      <c r="BZ42" s="0" t="n">
        <v>77</v>
      </c>
    </row>
    <row r="43" customFormat="false" ht="12.75" hidden="false" customHeight="false" outlineLevel="0" collapsed="false">
      <c r="A43" s="0" t="s">
        <v>110</v>
      </c>
      <c r="B43" s="110" t="n">
        <v>66</v>
      </c>
      <c r="C43" s="111" t="n">
        <v>67.75</v>
      </c>
      <c r="D43" s="112"/>
      <c r="E43" s="113"/>
      <c r="F43" s="112" t="n">
        <v>69.75</v>
      </c>
      <c r="G43" s="114"/>
      <c r="H43" s="112" t="n">
        <v>62.5</v>
      </c>
      <c r="I43" s="113" t="n">
        <v>63.5</v>
      </c>
      <c r="J43" s="112"/>
      <c r="K43" s="113"/>
      <c r="L43" s="110"/>
      <c r="M43" s="111"/>
      <c r="N43" s="112"/>
      <c r="O43" s="113"/>
      <c r="P43" s="112"/>
      <c r="Q43" s="114"/>
      <c r="R43" s="112"/>
      <c r="S43" s="113"/>
      <c r="T43" s="112"/>
      <c r="U43" s="113"/>
      <c r="V43" s="110"/>
      <c r="W43" s="111"/>
      <c r="X43" s="112"/>
      <c r="Y43" s="113"/>
      <c r="Z43" s="112"/>
      <c r="AA43" s="114"/>
      <c r="AB43" s="112" t="n">
        <v>76</v>
      </c>
      <c r="AC43" s="113" t="n">
        <v>79.5</v>
      </c>
      <c r="AD43" s="112"/>
      <c r="AE43" s="113"/>
      <c r="BC43" s="15"/>
      <c r="BG43" s="98"/>
      <c r="BH43" s="2" t="s">
        <v>146</v>
      </c>
      <c r="BI43" s="107" t="n">
        <v>0.019</v>
      </c>
      <c r="BJ43" s="107" t="n">
        <v>0.019</v>
      </c>
      <c r="BK43" s="107" t="n">
        <v>0.019</v>
      </c>
      <c r="BL43" s="100"/>
      <c r="BN43" s="0" t="s">
        <v>147</v>
      </c>
      <c r="BO43" s="0" t="n">
        <v>93</v>
      </c>
      <c r="BQ43" s="3" t="n">
        <v>340</v>
      </c>
      <c r="BR43" s="2" t="n">
        <v>50</v>
      </c>
      <c r="BS43" s="8"/>
      <c r="BT43" s="108"/>
      <c r="BU43" s="102"/>
      <c r="BV43" s="109" t="e">
        <f aca="false">GROWTH(BR43:BR44,BQ43:BQ44,BT43)</f>
        <v>#VALUE!</v>
      </c>
      <c r="BY43" s="0" t="n">
        <v>88</v>
      </c>
      <c r="BZ43" s="0" t="n">
        <v>90</v>
      </c>
    </row>
    <row r="44" customFormat="false" ht="12.75" hidden="false" customHeight="false" outlineLevel="0" collapsed="false">
      <c r="B44" s="110"/>
      <c r="C44" s="115"/>
      <c r="D44" s="111"/>
      <c r="E44" s="111"/>
      <c r="F44" s="110"/>
      <c r="G44" s="111"/>
      <c r="H44" s="110"/>
      <c r="I44" s="115"/>
      <c r="J44" s="116"/>
      <c r="K44" s="115"/>
      <c r="L44" s="110"/>
      <c r="M44" s="111"/>
      <c r="N44" s="110"/>
      <c r="O44" s="115"/>
      <c r="P44" s="110"/>
      <c r="Q44" s="111"/>
      <c r="R44" s="110"/>
      <c r="S44" s="115"/>
      <c r="T44" s="116"/>
      <c r="U44" s="115"/>
      <c r="V44" s="110"/>
      <c r="W44" s="111"/>
      <c r="X44" s="110"/>
      <c r="Y44" s="115"/>
      <c r="Z44" s="110"/>
      <c r="AA44" s="111"/>
      <c r="AB44" s="110"/>
      <c r="AC44" s="115"/>
      <c r="AD44" s="116"/>
      <c r="AE44" s="115"/>
      <c r="BC44" s="15"/>
      <c r="BG44" s="98"/>
      <c r="BH44" s="2" t="s">
        <v>148</v>
      </c>
      <c r="BI44" s="2" t="n">
        <v>22.8</v>
      </c>
      <c r="BJ44" s="2" t="n">
        <v>22.8</v>
      </c>
      <c r="BK44" s="2" t="n">
        <v>22.8</v>
      </c>
      <c r="BL44" s="100"/>
      <c r="BN44" s="0" t="s">
        <v>149</v>
      </c>
      <c r="BO44" s="0" t="n">
        <v>102</v>
      </c>
      <c r="BQ44" s="3" t="n">
        <v>385</v>
      </c>
      <c r="BR44" s="2" t="n">
        <v>316</v>
      </c>
      <c r="BS44" s="8"/>
      <c r="BT44" s="108"/>
      <c r="BU44" s="102"/>
      <c r="BV44" s="109"/>
      <c r="BY44" s="0" t="n">
        <v>100</v>
      </c>
      <c r="BZ44" s="0" t="n">
        <v>109</v>
      </c>
    </row>
    <row r="45" customFormat="false" ht="12.75" hidden="false" customHeight="false" outlineLevel="0" collapsed="false">
      <c r="B45" s="117"/>
      <c r="C45" s="118"/>
      <c r="D45" s="117"/>
      <c r="E45" s="118"/>
      <c r="F45" s="117"/>
      <c r="G45" s="119"/>
      <c r="H45" s="117"/>
      <c r="I45" s="119"/>
      <c r="J45" s="117"/>
      <c r="K45" s="119"/>
      <c r="L45" s="117"/>
      <c r="M45" s="118"/>
      <c r="N45" s="117"/>
      <c r="O45" s="118"/>
      <c r="P45" s="117"/>
      <c r="Q45" s="119"/>
      <c r="R45" s="117"/>
      <c r="S45" s="119"/>
      <c r="T45" s="117"/>
      <c r="U45" s="119"/>
      <c r="V45" s="117"/>
      <c r="W45" s="118"/>
      <c r="X45" s="117"/>
      <c r="Y45" s="118"/>
      <c r="Z45" s="117"/>
      <c r="AA45" s="119"/>
      <c r="AB45" s="117"/>
      <c r="AC45" s="119"/>
      <c r="AD45" s="117"/>
      <c r="AE45" s="119"/>
      <c r="BG45" s="98"/>
      <c r="BH45" s="2" t="s">
        <v>150</v>
      </c>
      <c r="BI45" s="2" t="n">
        <v>2.15</v>
      </c>
      <c r="BJ45" s="2" t="n">
        <v>2.15</v>
      </c>
      <c r="BK45" s="2" t="n">
        <v>2.15</v>
      </c>
      <c r="BL45" s="100"/>
      <c r="BN45" s="0" t="s">
        <v>151</v>
      </c>
      <c r="BO45" s="0" t="n">
        <v>86</v>
      </c>
      <c r="BQ45" s="3"/>
      <c r="BR45" s="2"/>
      <c r="BS45" s="8"/>
      <c r="BT45" s="108"/>
      <c r="BU45" s="102"/>
      <c r="BV45" s="109"/>
      <c r="BY45" s="0" t="n">
        <v>73</v>
      </c>
      <c r="BZ45" s="0" t="n">
        <v>90</v>
      </c>
    </row>
    <row r="46" customFormat="false" ht="12.75" hidden="false" customHeight="false" outlineLevel="0" collapsed="false">
      <c r="A46" s="0" t="s">
        <v>111</v>
      </c>
      <c r="B46" s="110"/>
      <c r="C46" s="111"/>
      <c r="D46" s="110"/>
      <c r="E46" s="115"/>
      <c r="F46" s="111"/>
      <c r="G46" s="111"/>
      <c r="H46" s="110"/>
      <c r="I46" s="115"/>
      <c r="J46" s="110"/>
      <c r="K46" s="115"/>
      <c r="L46" s="110"/>
      <c r="M46" s="111"/>
      <c r="N46" s="110"/>
      <c r="O46" s="115"/>
      <c r="P46" s="111"/>
      <c r="Q46" s="111"/>
      <c r="R46" s="110"/>
      <c r="S46" s="115"/>
      <c r="T46" s="110"/>
      <c r="U46" s="115"/>
      <c r="V46" s="110"/>
      <c r="W46" s="111"/>
      <c r="X46" s="110"/>
      <c r="Y46" s="115"/>
      <c r="Z46" s="111"/>
      <c r="AA46" s="111"/>
      <c r="AB46" s="110"/>
      <c r="AC46" s="115"/>
      <c r="AD46" s="110"/>
      <c r="AE46" s="115"/>
      <c r="BG46" s="98"/>
      <c r="BH46" s="2" t="s">
        <v>152</v>
      </c>
      <c r="BI46" s="2" t="n">
        <v>1.83</v>
      </c>
      <c r="BJ46" s="2" t="n">
        <v>1.83</v>
      </c>
      <c r="BK46" s="2" t="n">
        <v>1.83</v>
      </c>
      <c r="BL46" s="100"/>
      <c r="BN46" s="0" t="s">
        <v>153</v>
      </c>
      <c r="BO46" s="0" t="n">
        <v>100</v>
      </c>
      <c r="BQ46" s="3" t="n">
        <v>858</v>
      </c>
      <c r="BR46" s="2" t="n">
        <v>50.45</v>
      </c>
      <c r="BS46" s="8"/>
      <c r="BT46" s="108" t="n">
        <v>879</v>
      </c>
      <c r="BU46" s="102"/>
      <c r="BV46" s="109" t="n">
        <f aca="false">GROWTH(BR46:BR48,BQ46:BQ48,BT46)</f>
        <v>55.5477954255008</v>
      </c>
      <c r="BY46" s="0" t="n">
        <v>97</v>
      </c>
      <c r="BZ46" s="0" t="n">
        <v>100</v>
      </c>
    </row>
    <row r="47" customFormat="false" ht="12.75" hidden="false" customHeight="false" outlineLevel="0" collapsed="false">
      <c r="B47" s="110"/>
      <c r="C47" s="111"/>
      <c r="D47" s="110"/>
      <c r="E47" s="115"/>
      <c r="F47" s="110"/>
      <c r="G47" s="111"/>
      <c r="H47" s="110"/>
      <c r="I47" s="115"/>
      <c r="J47" s="110"/>
      <c r="K47" s="115"/>
      <c r="L47" s="110"/>
      <c r="M47" s="111"/>
      <c r="N47" s="110"/>
      <c r="O47" s="115"/>
      <c r="P47" s="110"/>
      <c r="Q47" s="111"/>
      <c r="R47" s="110"/>
      <c r="S47" s="115"/>
      <c r="T47" s="110"/>
      <c r="U47" s="115"/>
      <c r="V47" s="110"/>
      <c r="W47" s="111"/>
      <c r="X47" s="110"/>
      <c r="Y47" s="115"/>
      <c r="Z47" s="110"/>
      <c r="AA47" s="111"/>
      <c r="AB47" s="110"/>
      <c r="AC47" s="115"/>
      <c r="AD47" s="110"/>
      <c r="AE47" s="115"/>
      <c r="BG47" s="98"/>
      <c r="BH47" s="2" t="s">
        <v>154</v>
      </c>
      <c r="BI47" s="25" t="n">
        <v>3</v>
      </c>
      <c r="BJ47" s="25" t="n">
        <v>1</v>
      </c>
      <c r="BK47" s="2" t="n">
        <f aca="false">+BI47*0.67+BJ47*0.33</f>
        <v>2.34</v>
      </c>
      <c r="BL47" s="100"/>
      <c r="BN47" s="0" t="s">
        <v>155</v>
      </c>
      <c r="BO47" s="0" t="n">
        <v>96</v>
      </c>
      <c r="BQ47" s="3" t="n">
        <v>918</v>
      </c>
      <c r="BR47" s="2" t="n">
        <v>66</v>
      </c>
      <c r="BS47" s="8"/>
      <c r="BT47" s="108"/>
      <c r="BU47" s="102"/>
      <c r="BV47" s="109"/>
      <c r="BY47" s="0" t="n">
        <v>91</v>
      </c>
      <c r="BZ47" s="0" t="n">
        <v>95</v>
      </c>
    </row>
    <row r="48" customFormat="false" ht="12.75" hidden="false" customHeight="false" outlineLevel="0" collapsed="false">
      <c r="B48" s="117"/>
      <c r="C48" s="118"/>
      <c r="D48" s="117"/>
      <c r="E48" s="119"/>
      <c r="F48" s="117"/>
      <c r="G48" s="118"/>
      <c r="H48" s="117"/>
      <c r="I48" s="119"/>
      <c r="J48" s="117"/>
      <c r="K48" s="119"/>
      <c r="L48" s="117"/>
      <c r="M48" s="118"/>
      <c r="N48" s="117"/>
      <c r="O48" s="119"/>
      <c r="P48" s="117"/>
      <c r="Q48" s="118"/>
      <c r="R48" s="117"/>
      <c r="S48" s="119"/>
      <c r="T48" s="117"/>
      <c r="U48" s="119"/>
      <c r="V48" s="117"/>
      <c r="W48" s="118"/>
      <c r="X48" s="117"/>
      <c r="Y48" s="119"/>
      <c r="Z48" s="117"/>
      <c r="AA48" s="118"/>
      <c r="AB48" s="117"/>
      <c r="AC48" s="119"/>
      <c r="AD48" s="117"/>
      <c r="AE48" s="119"/>
      <c r="BG48" s="98"/>
      <c r="BH48" s="2" t="s">
        <v>156</v>
      </c>
      <c r="BI48" s="2" t="n">
        <v>0.25</v>
      </c>
      <c r="BJ48" s="2" t="n">
        <v>0.25</v>
      </c>
      <c r="BK48" s="4" t="n">
        <v>0.25</v>
      </c>
      <c r="BL48" s="100"/>
      <c r="BN48" s="0" t="s">
        <v>157</v>
      </c>
      <c r="BO48" s="0" t="n">
        <v>96</v>
      </c>
      <c r="BQ48" s="16" t="n">
        <v>967</v>
      </c>
      <c r="BR48" s="17" t="n">
        <v>91.32</v>
      </c>
      <c r="BS48" s="32"/>
      <c r="BT48" s="120"/>
      <c r="BU48" s="121"/>
      <c r="BV48" s="122"/>
      <c r="BY48" s="0" t="n">
        <v>94</v>
      </c>
      <c r="BZ48" s="0" t="n">
        <v>100</v>
      </c>
    </row>
    <row r="49" customFormat="false" ht="12.75" hidden="false" customHeight="false" outlineLevel="0" collapsed="false">
      <c r="B49" s="39"/>
      <c r="Z49" s="35"/>
      <c r="AA49" s="96"/>
      <c r="AB49" s="15"/>
      <c r="AC49" s="15"/>
      <c r="AE49" s="96"/>
      <c r="AF49" s="15"/>
      <c r="AG49" s="15"/>
      <c r="BC49" s="15"/>
      <c r="BG49" s="98"/>
      <c r="BH49" s="2" t="s">
        <v>158</v>
      </c>
      <c r="BI49" s="25" t="n">
        <f aca="false">SUM(BI41,BI43)*BI44</f>
        <v>1.1172</v>
      </c>
      <c r="BJ49" s="25" t="n">
        <f aca="false">SUM(BJ41,BJ43)*BJ44</f>
        <v>1.1172</v>
      </c>
      <c r="BK49" s="25" t="n">
        <f aca="false">SUM(BK41,BK43)*BK44</f>
        <v>1.1172</v>
      </c>
      <c r="BL49" s="100"/>
    </row>
    <row r="50" customFormat="false" ht="12.75" hidden="false" customHeight="false" outlineLevel="0" collapsed="false">
      <c r="B50" s="39" t="s">
        <v>50</v>
      </c>
      <c r="D50" s="20"/>
      <c r="J50" s="20"/>
      <c r="L50" s="39" t="s">
        <v>51</v>
      </c>
      <c r="N50" s="20"/>
      <c r="T50" s="20"/>
      <c r="V50" s="39" t="s">
        <v>48</v>
      </c>
      <c r="X50" s="20"/>
      <c r="AD50" s="20"/>
      <c r="BG50" s="98"/>
      <c r="BH50" s="2"/>
      <c r="BI50" s="2"/>
      <c r="BJ50" s="2"/>
      <c r="BK50" s="2"/>
      <c r="BL50" s="100"/>
      <c r="BO50" s="0" t="n">
        <f aca="false">SUM(BO39:BO48)</f>
        <v>895</v>
      </c>
    </row>
    <row r="51" customFormat="false" ht="13.5" hidden="false" customHeight="false" outlineLevel="0" collapsed="false">
      <c r="B51" s="46" t="s">
        <v>53</v>
      </c>
      <c r="C51" s="106"/>
      <c r="D51" s="43" t="s">
        <v>54</v>
      </c>
      <c r="E51" s="47"/>
      <c r="F51" s="46" t="s">
        <v>57</v>
      </c>
      <c r="G51" s="47"/>
      <c r="H51" s="46" t="s">
        <v>139</v>
      </c>
      <c r="I51" s="106"/>
      <c r="J51" s="43" t="s">
        <v>140</v>
      </c>
      <c r="K51" s="47"/>
      <c r="L51" s="46" t="s">
        <v>53</v>
      </c>
      <c r="M51" s="106"/>
      <c r="N51" s="43" t="s">
        <v>54</v>
      </c>
      <c r="O51" s="47"/>
      <c r="P51" s="46" t="s">
        <v>57</v>
      </c>
      <c r="Q51" s="47"/>
      <c r="R51" s="46" t="s">
        <v>139</v>
      </c>
      <c r="S51" s="106"/>
      <c r="T51" s="43" t="s">
        <v>140</v>
      </c>
      <c r="U51" s="47"/>
      <c r="V51" s="46" t="s">
        <v>53</v>
      </c>
      <c r="W51" s="106"/>
      <c r="X51" s="43" t="s">
        <v>54</v>
      </c>
      <c r="Y51" s="47"/>
      <c r="Z51" s="46" t="s">
        <v>57</v>
      </c>
      <c r="AA51" s="47"/>
      <c r="AB51" s="46" t="s">
        <v>139</v>
      </c>
      <c r="AC51" s="106"/>
      <c r="AD51" s="43" t="s">
        <v>140</v>
      </c>
      <c r="AE51" s="47"/>
      <c r="BG51" s="123"/>
      <c r="BH51" s="124" t="s">
        <v>159</v>
      </c>
      <c r="BI51" s="125" t="n">
        <f aca="false">SUM(BI40,BI42,BI45,BI46,BI47,BI48,BI49)</f>
        <v>14.9097</v>
      </c>
      <c r="BJ51" s="125" t="n">
        <f aca="false">SUM(BJ40,BJ42,BJ45,BJ46,BJ47,BJ48,BJ49)</f>
        <v>19.4722</v>
      </c>
      <c r="BK51" s="125" t="n">
        <f aca="false">SUM(BK40,BK42,BK45,BK46,BK47,BK48,BK49)</f>
        <v>12.0622</v>
      </c>
      <c r="BL51" s="126"/>
    </row>
    <row r="52" customFormat="false" ht="12.75" hidden="false" customHeight="false" outlineLevel="0" collapsed="false">
      <c r="B52" s="49" t="s">
        <v>143</v>
      </c>
      <c r="C52" s="50" t="s">
        <v>14</v>
      </c>
      <c r="D52" s="51" t="s">
        <v>143</v>
      </c>
      <c r="E52" s="51" t="s">
        <v>14</v>
      </c>
      <c r="F52" s="49" t="s">
        <v>143</v>
      </c>
      <c r="G52" s="51" t="s">
        <v>14</v>
      </c>
      <c r="H52" s="49" t="s">
        <v>143</v>
      </c>
      <c r="I52" s="50" t="s">
        <v>14</v>
      </c>
      <c r="J52" s="51" t="s">
        <v>143</v>
      </c>
      <c r="K52" s="51" t="s">
        <v>14</v>
      </c>
      <c r="L52" s="49" t="s">
        <v>143</v>
      </c>
      <c r="M52" s="50" t="s">
        <v>14</v>
      </c>
      <c r="N52" s="51" t="s">
        <v>143</v>
      </c>
      <c r="O52" s="51" t="s">
        <v>14</v>
      </c>
      <c r="P52" s="49" t="s">
        <v>143</v>
      </c>
      <c r="Q52" s="51" t="s">
        <v>14</v>
      </c>
      <c r="R52" s="49" t="s">
        <v>143</v>
      </c>
      <c r="S52" s="50" t="s">
        <v>14</v>
      </c>
      <c r="T52" s="51" t="s">
        <v>143</v>
      </c>
      <c r="U52" s="51" t="s">
        <v>14</v>
      </c>
      <c r="V52" s="49" t="s">
        <v>143</v>
      </c>
      <c r="W52" s="50" t="s">
        <v>14</v>
      </c>
      <c r="X52" s="51" t="s">
        <v>143</v>
      </c>
      <c r="Y52" s="51" t="s">
        <v>14</v>
      </c>
      <c r="Z52" s="49" t="s">
        <v>143</v>
      </c>
      <c r="AA52" s="51" t="s">
        <v>14</v>
      </c>
      <c r="AB52" s="49" t="s">
        <v>143</v>
      </c>
      <c r="AC52" s="50" t="s">
        <v>14</v>
      </c>
      <c r="AD52" s="51" t="s">
        <v>143</v>
      </c>
      <c r="AE52" s="51" t="s">
        <v>14</v>
      </c>
    </row>
    <row r="53" customFormat="false" ht="12.75" hidden="false" customHeight="false" outlineLevel="0" collapsed="false">
      <c r="B53" s="110"/>
      <c r="C53" s="111"/>
      <c r="D53" s="112"/>
      <c r="E53" s="113"/>
      <c r="F53" s="112"/>
      <c r="G53" s="114"/>
      <c r="H53" s="112"/>
      <c r="I53" s="113"/>
      <c r="J53" s="112"/>
      <c r="K53" s="113"/>
      <c r="L53" s="110" t="n">
        <v>67</v>
      </c>
      <c r="M53" s="111" t="n">
        <v>71</v>
      </c>
      <c r="N53" s="112"/>
      <c r="O53" s="113"/>
      <c r="P53" s="112" t="n">
        <v>51</v>
      </c>
      <c r="Q53" s="114" t="n">
        <v>54</v>
      </c>
      <c r="R53" s="112" t="n">
        <v>59</v>
      </c>
      <c r="S53" s="113" t="n">
        <v>63</v>
      </c>
      <c r="T53" s="112" t="n">
        <v>52.5</v>
      </c>
      <c r="U53" s="113" t="n">
        <v>54</v>
      </c>
      <c r="V53" s="110"/>
      <c r="W53" s="111"/>
      <c r="X53" s="112"/>
      <c r="Y53" s="113"/>
      <c r="Z53" s="112"/>
      <c r="AA53" s="114"/>
      <c r="AB53" s="112"/>
      <c r="AC53" s="113"/>
      <c r="AD53" s="112"/>
      <c r="AE53" s="113"/>
    </row>
    <row r="54" customFormat="false" ht="12.75" hidden="false" customHeight="false" outlineLevel="0" collapsed="false">
      <c r="B54" s="110"/>
      <c r="C54" s="111"/>
      <c r="D54" s="110"/>
      <c r="E54" s="115"/>
      <c r="F54" s="110"/>
      <c r="G54" s="111"/>
      <c r="H54" s="110"/>
      <c r="I54" s="115"/>
      <c r="J54" s="116"/>
      <c r="K54" s="115"/>
      <c r="L54" s="110"/>
      <c r="M54" s="111"/>
      <c r="N54" s="110"/>
      <c r="O54" s="115"/>
      <c r="P54" s="110"/>
      <c r="Q54" s="111"/>
      <c r="R54" s="110"/>
      <c r="S54" s="115"/>
      <c r="T54" s="116"/>
      <c r="U54" s="115"/>
      <c r="V54" s="110"/>
      <c r="W54" s="111"/>
      <c r="X54" s="110"/>
      <c r="Y54" s="115"/>
      <c r="Z54" s="110"/>
      <c r="AA54" s="111"/>
      <c r="AB54" s="110"/>
      <c r="AC54" s="115"/>
      <c r="AD54" s="116"/>
      <c r="AE54" s="115"/>
    </row>
    <row r="55" customFormat="false" ht="12.75" hidden="false" customHeight="false" outlineLevel="0" collapsed="false">
      <c r="B55" s="117"/>
      <c r="C55" s="118"/>
      <c r="D55" s="117"/>
      <c r="E55" s="118"/>
      <c r="F55" s="117"/>
      <c r="G55" s="119"/>
      <c r="H55" s="117"/>
      <c r="I55" s="119"/>
      <c r="J55" s="117"/>
      <c r="K55" s="119"/>
      <c r="L55" s="117"/>
      <c r="M55" s="118"/>
      <c r="N55" s="117"/>
      <c r="O55" s="118"/>
      <c r="P55" s="117"/>
      <c r="Q55" s="119"/>
      <c r="R55" s="117"/>
      <c r="S55" s="119"/>
      <c r="T55" s="117"/>
      <c r="U55" s="119"/>
      <c r="V55" s="117"/>
      <c r="W55" s="118"/>
      <c r="X55" s="117"/>
      <c r="Y55" s="118"/>
      <c r="Z55" s="117"/>
      <c r="AA55" s="119"/>
      <c r="AB55" s="117"/>
      <c r="AC55" s="119"/>
      <c r="AD55" s="117"/>
      <c r="AE55" s="119"/>
    </row>
    <row r="56" customFormat="false" ht="12.75" hidden="false" customHeight="false" outlineLevel="0" collapsed="false">
      <c r="B56" s="110"/>
      <c r="C56" s="111"/>
      <c r="D56" s="110"/>
      <c r="E56" s="115"/>
      <c r="F56" s="111"/>
      <c r="G56" s="111"/>
      <c r="H56" s="110"/>
      <c r="I56" s="115"/>
      <c r="J56" s="110"/>
      <c r="K56" s="115"/>
      <c r="L56" s="110" t="n">
        <v>51</v>
      </c>
      <c r="M56" s="111" t="n">
        <v>57</v>
      </c>
      <c r="N56" s="110"/>
      <c r="O56" s="115"/>
      <c r="P56" s="111"/>
      <c r="Q56" s="111"/>
      <c r="R56" s="110" t="n">
        <v>46</v>
      </c>
      <c r="S56" s="115" t="n">
        <v>48</v>
      </c>
      <c r="T56" s="110" t="n">
        <v>35</v>
      </c>
      <c r="U56" s="115" t="n">
        <v>38</v>
      </c>
      <c r="V56" s="110"/>
      <c r="W56" s="111"/>
      <c r="X56" s="110"/>
      <c r="Y56" s="115"/>
      <c r="Z56" s="111"/>
      <c r="AA56" s="111"/>
      <c r="AB56" s="110"/>
      <c r="AC56" s="115"/>
      <c r="AD56" s="110"/>
      <c r="AE56" s="115"/>
    </row>
    <row r="57" customFormat="false" ht="12.75" hidden="false" customHeight="false" outlineLevel="0" collapsed="false">
      <c r="B57" s="110"/>
      <c r="C57" s="111"/>
      <c r="D57" s="110"/>
      <c r="E57" s="115"/>
      <c r="F57" s="110"/>
      <c r="G57" s="111"/>
      <c r="H57" s="110"/>
      <c r="I57" s="115"/>
      <c r="J57" s="110"/>
      <c r="K57" s="115"/>
      <c r="L57" s="110"/>
      <c r="M57" s="111"/>
      <c r="N57" s="110"/>
      <c r="O57" s="115"/>
      <c r="P57" s="110"/>
      <c r="Q57" s="111"/>
      <c r="R57" s="110"/>
      <c r="S57" s="115"/>
      <c r="T57" s="110"/>
      <c r="U57" s="115"/>
      <c r="V57" s="110"/>
      <c r="W57" s="111"/>
      <c r="X57" s="110"/>
      <c r="Y57" s="115"/>
      <c r="Z57" s="110"/>
      <c r="AA57" s="111"/>
      <c r="AB57" s="110"/>
      <c r="AC57" s="115"/>
      <c r="AD57" s="110"/>
      <c r="AE57" s="115"/>
    </row>
    <row r="58" customFormat="false" ht="12.75" hidden="false" customHeight="false" outlineLevel="0" collapsed="false">
      <c r="B58" s="117"/>
      <c r="C58" s="118"/>
      <c r="D58" s="117"/>
      <c r="E58" s="119"/>
      <c r="F58" s="117"/>
      <c r="G58" s="118"/>
      <c r="H58" s="117"/>
      <c r="I58" s="119"/>
      <c r="J58" s="117"/>
      <c r="K58" s="119"/>
      <c r="L58" s="117"/>
      <c r="M58" s="118"/>
      <c r="N58" s="117"/>
      <c r="O58" s="119"/>
      <c r="P58" s="117"/>
      <c r="Q58" s="118"/>
      <c r="R58" s="117"/>
      <c r="S58" s="119"/>
      <c r="T58" s="117"/>
      <c r="U58" s="119"/>
      <c r="V58" s="117"/>
      <c r="W58" s="118"/>
      <c r="X58" s="117"/>
      <c r="Y58" s="119"/>
      <c r="Z58" s="117"/>
      <c r="AA58" s="118"/>
      <c r="AB58" s="117"/>
      <c r="AC58" s="119"/>
      <c r="AD58" s="117"/>
      <c r="AE58" s="119"/>
    </row>
    <row r="61" customFormat="false" ht="12.75" hidden="false" customHeight="false" outlineLevel="0" collapsed="false">
      <c r="B61" s="20" t="s">
        <v>160</v>
      </c>
      <c r="H61" s="20"/>
    </row>
    <row r="62" customFormat="false" ht="12.75" hidden="false" customHeight="false" outlineLevel="0" collapsed="false">
      <c r="B62" s="46" t="s">
        <v>9</v>
      </c>
      <c r="C62" s="47"/>
      <c r="D62" s="43"/>
      <c r="E62" s="43"/>
      <c r="F62" s="43"/>
      <c r="G62" s="46" t="s">
        <v>10</v>
      </c>
      <c r="H62" s="43"/>
      <c r="I62" s="47"/>
      <c r="J62" s="43"/>
      <c r="K62" s="44"/>
      <c r="L62" s="46" t="s">
        <v>11</v>
      </c>
      <c r="M62" s="43"/>
      <c r="N62" s="47"/>
      <c r="O62" s="43"/>
      <c r="P62" s="44"/>
      <c r="Q62" s="46" t="s">
        <v>12</v>
      </c>
      <c r="R62" s="43"/>
      <c r="S62" s="47"/>
      <c r="T62" s="43"/>
      <c r="U62" s="44"/>
      <c r="V62" s="46" t="s">
        <v>13</v>
      </c>
      <c r="W62" s="43"/>
      <c r="X62" s="47"/>
      <c r="Y62" s="43"/>
      <c r="Z62" s="44"/>
      <c r="AA62" s="46" t="s">
        <v>51</v>
      </c>
      <c r="AB62" s="43"/>
      <c r="AC62" s="47"/>
      <c r="AD62" s="43"/>
      <c r="AE62" s="44"/>
      <c r="AF62" s="46" t="s">
        <v>50</v>
      </c>
      <c r="AG62" s="43"/>
      <c r="AH62" s="47"/>
      <c r="AI62" s="43"/>
      <c r="AJ62" s="44"/>
      <c r="AK62" s="46" t="s">
        <v>7</v>
      </c>
      <c r="AL62" s="43"/>
      <c r="AM62" s="47"/>
      <c r="AN62" s="43"/>
      <c r="AO62" s="44"/>
    </row>
    <row r="63" customFormat="false" ht="12.75" hidden="false" customHeight="false" outlineLevel="0" collapsed="false">
      <c r="B63" s="49" t="s">
        <v>53</v>
      </c>
      <c r="C63" s="51" t="s">
        <v>54</v>
      </c>
      <c r="D63" s="51" t="s">
        <v>57</v>
      </c>
      <c r="E63" s="51" t="s">
        <v>75</v>
      </c>
      <c r="F63" s="51" t="s">
        <v>76</v>
      </c>
      <c r="G63" s="49" t="s">
        <v>53</v>
      </c>
      <c r="H63" s="51" t="s">
        <v>54</v>
      </c>
      <c r="I63" s="51" t="s">
        <v>57</v>
      </c>
      <c r="J63" s="51" t="s">
        <v>75</v>
      </c>
      <c r="K63" s="50" t="s">
        <v>76</v>
      </c>
      <c r="L63" s="49" t="s">
        <v>53</v>
      </c>
      <c r="M63" s="51" t="s">
        <v>54</v>
      </c>
      <c r="N63" s="51" t="s">
        <v>57</v>
      </c>
      <c r="O63" s="51" t="s">
        <v>75</v>
      </c>
      <c r="P63" s="50" t="s">
        <v>76</v>
      </c>
      <c r="Q63" s="49" t="s">
        <v>53</v>
      </c>
      <c r="R63" s="51" t="s">
        <v>54</v>
      </c>
      <c r="S63" s="51" t="s">
        <v>57</v>
      </c>
      <c r="T63" s="51" t="s">
        <v>75</v>
      </c>
      <c r="U63" s="50" t="s">
        <v>76</v>
      </c>
      <c r="V63" s="49" t="s">
        <v>53</v>
      </c>
      <c r="W63" s="51" t="s">
        <v>54</v>
      </c>
      <c r="X63" s="51" t="s">
        <v>57</v>
      </c>
      <c r="Y63" s="51" t="s">
        <v>75</v>
      </c>
      <c r="Z63" s="50" t="s">
        <v>76</v>
      </c>
      <c r="AA63" s="49" t="s">
        <v>53</v>
      </c>
      <c r="AB63" s="51" t="s">
        <v>54</v>
      </c>
      <c r="AC63" s="51" t="s">
        <v>57</v>
      </c>
      <c r="AD63" s="51" t="s">
        <v>75</v>
      </c>
      <c r="AE63" s="50" t="s">
        <v>76</v>
      </c>
      <c r="AF63" s="49" t="s">
        <v>53</v>
      </c>
      <c r="AG63" s="51" t="s">
        <v>54</v>
      </c>
      <c r="AH63" s="51" t="s">
        <v>57</v>
      </c>
      <c r="AI63" s="51" t="s">
        <v>75</v>
      </c>
      <c r="AJ63" s="50" t="s">
        <v>76</v>
      </c>
      <c r="AK63" s="49" t="s">
        <v>53</v>
      </c>
      <c r="AL63" s="51" t="s">
        <v>54</v>
      </c>
      <c r="AM63" s="51" t="s">
        <v>57</v>
      </c>
      <c r="AN63" s="51" t="s">
        <v>75</v>
      </c>
      <c r="AO63" s="50" t="s">
        <v>76</v>
      </c>
    </row>
    <row r="64" customFormat="false" ht="12.75" hidden="false" customHeight="false" outlineLevel="0" collapsed="false">
      <c r="A64" s="54" t="n">
        <v>37104</v>
      </c>
      <c r="B64" s="62"/>
      <c r="C64" s="63"/>
      <c r="D64" s="63"/>
      <c r="E64" s="63"/>
      <c r="F64" s="64"/>
      <c r="G64" s="62"/>
      <c r="H64" s="63"/>
      <c r="I64" s="63"/>
      <c r="J64" s="63"/>
      <c r="K64" s="64"/>
      <c r="L64" s="62"/>
      <c r="M64" s="63"/>
      <c r="N64" s="63"/>
      <c r="O64" s="63"/>
      <c r="P64" s="64"/>
      <c r="Q64" s="62"/>
      <c r="R64" s="63"/>
      <c r="S64" s="63"/>
      <c r="T64" s="63"/>
      <c r="U64" s="64"/>
      <c r="V64" s="62"/>
      <c r="W64" s="63"/>
      <c r="X64" s="63"/>
      <c r="Y64" s="63"/>
      <c r="Z64" s="64"/>
      <c r="AA64" s="62"/>
      <c r="AB64" s="63"/>
      <c r="AC64" s="63"/>
      <c r="AD64" s="63"/>
      <c r="AE64" s="64"/>
      <c r="AF64" s="62"/>
      <c r="AG64" s="63"/>
      <c r="AH64" s="63"/>
      <c r="AI64" s="63"/>
      <c r="AJ64" s="64"/>
      <c r="AK64" s="62"/>
      <c r="AL64" s="63"/>
      <c r="AM64" s="63"/>
      <c r="AN64" s="63"/>
      <c r="AO64" s="64"/>
    </row>
    <row r="65" customFormat="false" ht="12.75" hidden="false" customHeight="false" outlineLevel="0" collapsed="false">
      <c r="A65" s="54" t="n">
        <v>37105</v>
      </c>
      <c r="B65" s="74" t="n">
        <v>39</v>
      </c>
      <c r="C65" s="75" t="n">
        <v>39</v>
      </c>
      <c r="D65" s="75" t="n">
        <v>35</v>
      </c>
      <c r="E65" s="75" t="n">
        <v>35</v>
      </c>
      <c r="F65" s="76" t="n">
        <v>40</v>
      </c>
      <c r="G65" s="74" t="n">
        <v>41</v>
      </c>
      <c r="H65" s="75" t="n">
        <v>41</v>
      </c>
      <c r="I65" s="75" t="n">
        <v>36</v>
      </c>
      <c r="J65" s="75" t="n">
        <v>32</v>
      </c>
      <c r="K65" s="76" t="n">
        <v>36</v>
      </c>
      <c r="L65" s="74" t="n">
        <v>38</v>
      </c>
      <c r="M65" s="75" t="n">
        <v>37</v>
      </c>
      <c r="N65" s="75" t="n">
        <v>33</v>
      </c>
      <c r="O65" s="75" t="n">
        <v>34</v>
      </c>
      <c r="P65" s="76" t="n">
        <v>39</v>
      </c>
      <c r="Q65" s="74" t="n">
        <v>38</v>
      </c>
      <c r="R65" s="75" t="n">
        <v>37</v>
      </c>
      <c r="S65" s="75" t="n">
        <v>28</v>
      </c>
      <c r="T65" s="75" t="n">
        <v>32</v>
      </c>
      <c r="U65" s="76" t="n">
        <v>37</v>
      </c>
      <c r="V65" s="74" t="n">
        <v>50</v>
      </c>
      <c r="W65" s="75" t="n">
        <v>49</v>
      </c>
      <c r="X65" s="75" t="n">
        <v>29</v>
      </c>
      <c r="Y65" s="75" t="n">
        <v>32</v>
      </c>
      <c r="Z65" s="76" t="n">
        <v>44</v>
      </c>
      <c r="AA65" s="74" t="n">
        <f aca="false">AVERAGE(L65,Q65,V65)</f>
        <v>42</v>
      </c>
      <c r="AB65" s="75" t="n">
        <f aca="false">AVERAGE(M65,R65,W65)</f>
        <v>41</v>
      </c>
      <c r="AC65" s="75" t="n">
        <f aca="false">AVERAGE(N65,S65,X65)</f>
        <v>30</v>
      </c>
      <c r="AD65" s="75" t="n">
        <f aca="false">AVERAGE(O65,T65,Y65)</f>
        <v>32.6666666666667</v>
      </c>
      <c r="AE65" s="76" t="n">
        <f aca="false">AVERAGE(P65,U65,Z65)</f>
        <v>40</v>
      </c>
      <c r="AF65" s="74"/>
      <c r="AG65" s="75"/>
      <c r="AH65" s="75"/>
      <c r="AI65" s="75"/>
      <c r="AJ65" s="76"/>
      <c r="AK65" s="74"/>
      <c r="AL65" s="75"/>
      <c r="AM65" s="75"/>
      <c r="AN65" s="75"/>
      <c r="AO65" s="76"/>
    </row>
    <row r="66" customFormat="false" ht="12.75" hidden="false" customHeight="false" outlineLevel="0" collapsed="false">
      <c r="A66" s="54" t="n">
        <v>37106</v>
      </c>
      <c r="B66" s="74"/>
      <c r="C66" s="75"/>
      <c r="D66" s="75"/>
      <c r="E66" s="75"/>
      <c r="F66" s="76"/>
      <c r="G66" s="74"/>
      <c r="H66" s="75"/>
      <c r="I66" s="75"/>
      <c r="J66" s="75"/>
      <c r="K66" s="76"/>
      <c r="L66" s="74"/>
      <c r="M66" s="75"/>
      <c r="N66" s="75"/>
      <c r="O66" s="75"/>
      <c r="P66" s="76"/>
      <c r="Q66" s="74"/>
      <c r="R66" s="75"/>
      <c r="S66" s="75"/>
      <c r="T66" s="75"/>
      <c r="U66" s="76"/>
      <c r="V66" s="74"/>
      <c r="W66" s="75"/>
      <c r="X66" s="75"/>
      <c r="Y66" s="75"/>
      <c r="Z66" s="76"/>
      <c r="AA66" s="74"/>
      <c r="AB66" s="75"/>
      <c r="AC66" s="75"/>
      <c r="AD66" s="75"/>
      <c r="AE66" s="76"/>
      <c r="AF66" s="74"/>
      <c r="AG66" s="75"/>
      <c r="AH66" s="75"/>
      <c r="AI66" s="75"/>
      <c r="AJ66" s="76"/>
      <c r="AK66" s="74"/>
      <c r="AL66" s="75"/>
      <c r="AM66" s="75"/>
      <c r="AN66" s="75"/>
      <c r="AO66" s="76"/>
    </row>
    <row r="67" customFormat="false" ht="12.75" hidden="false" customHeight="false" outlineLevel="0" collapsed="false">
      <c r="A67" s="54" t="n">
        <v>37107</v>
      </c>
      <c r="B67" s="127"/>
      <c r="C67" s="128"/>
      <c r="D67" s="75"/>
      <c r="E67" s="75"/>
      <c r="F67" s="76"/>
      <c r="G67" s="74"/>
      <c r="H67" s="75"/>
      <c r="I67" s="75"/>
      <c r="J67" s="75"/>
      <c r="K67" s="76"/>
      <c r="L67" s="74"/>
      <c r="M67" s="75"/>
      <c r="N67" s="75"/>
      <c r="O67" s="75"/>
      <c r="P67" s="76"/>
      <c r="Q67" s="74"/>
      <c r="R67" s="75"/>
      <c r="S67" s="75"/>
      <c r="T67" s="75"/>
      <c r="U67" s="76"/>
      <c r="V67" s="74"/>
      <c r="W67" s="75"/>
      <c r="X67" s="75"/>
      <c r="Y67" s="75"/>
      <c r="Z67" s="76"/>
      <c r="AA67" s="74"/>
      <c r="AB67" s="75"/>
      <c r="AC67" s="75"/>
      <c r="AD67" s="75"/>
      <c r="AE67" s="76"/>
      <c r="AF67" s="74"/>
      <c r="AG67" s="75"/>
      <c r="AH67" s="75"/>
      <c r="AI67" s="75"/>
      <c r="AJ67" s="76"/>
      <c r="AK67" s="74"/>
      <c r="AL67" s="75"/>
      <c r="AM67" s="75"/>
      <c r="AN67" s="75"/>
      <c r="AO67" s="76"/>
    </row>
    <row r="68" customFormat="false" ht="12.75" hidden="false" customHeight="false" outlineLevel="0" collapsed="false">
      <c r="A68" s="54" t="n">
        <v>37108</v>
      </c>
      <c r="B68" s="74"/>
      <c r="C68" s="75"/>
      <c r="D68" s="75"/>
      <c r="E68" s="75"/>
      <c r="F68" s="76"/>
      <c r="G68" s="74"/>
      <c r="H68" s="75"/>
      <c r="I68" s="75"/>
      <c r="J68" s="75"/>
      <c r="K68" s="76"/>
      <c r="L68" s="74"/>
      <c r="M68" s="75"/>
      <c r="N68" s="75"/>
      <c r="O68" s="75"/>
      <c r="P68" s="76"/>
      <c r="Q68" s="74"/>
      <c r="R68" s="75"/>
      <c r="S68" s="75"/>
      <c r="T68" s="75"/>
      <c r="U68" s="76"/>
      <c r="V68" s="74"/>
      <c r="W68" s="75"/>
      <c r="X68" s="75"/>
      <c r="Y68" s="75"/>
      <c r="Z68" s="76"/>
      <c r="AA68" s="74"/>
      <c r="AB68" s="75"/>
      <c r="AC68" s="75"/>
      <c r="AD68" s="75"/>
      <c r="AE68" s="76"/>
      <c r="AF68" s="74"/>
      <c r="AG68" s="75"/>
      <c r="AH68" s="75"/>
      <c r="AI68" s="75"/>
      <c r="AJ68" s="76"/>
      <c r="AK68" s="74"/>
      <c r="AL68" s="75"/>
      <c r="AM68" s="75"/>
      <c r="AN68" s="75"/>
      <c r="AO68" s="76"/>
    </row>
    <row r="69" customFormat="false" ht="12.75" hidden="false" customHeight="false" outlineLevel="0" collapsed="false">
      <c r="A69" s="54" t="n">
        <v>37109</v>
      </c>
      <c r="B69" s="74"/>
      <c r="C69" s="75"/>
      <c r="D69" s="75"/>
      <c r="E69" s="75"/>
      <c r="F69" s="76"/>
      <c r="G69" s="74"/>
      <c r="H69" s="75"/>
      <c r="I69" s="75"/>
      <c r="J69" s="75"/>
      <c r="K69" s="76"/>
      <c r="L69" s="74"/>
      <c r="M69" s="75"/>
      <c r="N69" s="75"/>
      <c r="O69" s="75"/>
      <c r="P69" s="76"/>
      <c r="Q69" s="74"/>
      <c r="R69" s="75"/>
      <c r="S69" s="75"/>
      <c r="T69" s="75"/>
      <c r="U69" s="76"/>
      <c r="V69" s="74"/>
      <c r="W69" s="75"/>
      <c r="X69" s="75"/>
      <c r="Y69" s="75"/>
      <c r="Z69" s="76"/>
      <c r="AA69" s="74"/>
      <c r="AB69" s="75"/>
      <c r="AC69" s="75"/>
      <c r="AD69" s="75"/>
      <c r="AE69" s="76"/>
      <c r="AF69" s="74"/>
      <c r="AG69" s="75"/>
      <c r="AH69" s="75"/>
      <c r="AI69" s="75"/>
      <c r="AJ69" s="76"/>
      <c r="AK69" s="74"/>
      <c r="AL69" s="75"/>
      <c r="AM69" s="75"/>
      <c r="AN69" s="75"/>
      <c r="AO69" s="76"/>
    </row>
    <row r="70" customFormat="false" ht="12.75" hidden="false" customHeight="false" outlineLevel="0" collapsed="false">
      <c r="A70" s="54" t="n">
        <v>37110</v>
      </c>
      <c r="B70" s="74"/>
      <c r="C70" s="75"/>
      <c r="D70" s="75"/>
      <c r="E70" s="75"/>
      <c r="F70" s="76"/>
      <c r="G70" s="74"/>
      <c r="H70" s="75"/>
      <c r="I70" s="75"/>
      <c r="J70" s="75"/>
      <c r="K70" s="76"/>
      <c r="L70" s="74"/>
      <c r="M70" s="75"/>
      <c r="N70" s="75"/>
      <c r="O70" s="75"/>
      <c r="P70" s="76"/>
      <c r="Q70" s="74"/>
      <c r="R70" s="75"/>
      <c r="S70" s="75"/>
      <c r="T70" s="75"/>
      <c r="U70" s="76"/>
      <c r="V70" s="74"/>
      <c r="W70" s="75"/>
      <c r="X70" s="75"/>
      <c r="Y70" s="75"/>
      <c r="Z70" s="76"/>
      <c r="AA70" s="74"/>
      <c r="AB70" s="75"/>
      <c r="AC70" s="75"/>
      <c r="AD70" s="75"/>
      <c r="AE70" s="76"/>
      <c r="AF70" s="74"/>
      <c r="AG70" s="75"/>
      <c r="AH70" s="75"/>
      <c r="AI70" s="75"/>
      <c r="AJ70" s="76"/>
      <c r="AK70" s="74"/>
      <c r="AL70" s="75"/>
      <c r="AM70" s="75"/>
      <c r="AN70" s="75"/>
      <c r="AO70" s="76"/>
    </row>
    <row r="71" customFormat="false" ht="12.75" hidden="false" customHeight="false" outlineLevel="0" collapsed="false">
      <c r="A71" s="54" t="n">
        <v>37111</v>
      </c>
      <c r="B71" s="74" t="n">
        <v>34</v>
      </c>
      <c r="C71" s="75" t="n">
        <v>34</v>
      </c>
      <c r="D71" s="75" t="n">
        <v>33</v>
      </c>
      <c r="E71" s="75" t="n">
        <v>35</v>
      </c>
      <c r="F71" s="76" t="n">
        <v>36</v>
      </c>
      <c r="G71" s="74" t="n">
        <v>36</v>
      </c>
      <c r="H71" s="75" t="n">
        <v>36</v>
      </c>
      <c r="I71" s="75" t="n">
        <v>32</v>
      </c>
      <c r="J71" s="75" t="n">
        <v>33</v>
      </c>
      <c r="K71" s="76" t="n">
        <v>36</v>
      </c>
      <c r="L71" s="74" t="n">
        <v>35</v>
      </c>
      <c r="M71" s="75" t="n">
        <v>35</v>
      </c>
      <c r="N71" s="75" t="n">
        <v>27</v>
      </c>
      <c r="O71" s="75" t="n">
        <v>33</v>
      </c>
      <c r="P71" s="76" t="n">
        <v>34</v>
      </c>
      <c r="Q71" s="74" t="n">
        <v>36</v>
      </c>
      <c r="R71" s="75" t="n">
        <v>36</v>
      </c>
      <c r="S71" s="75" t="n">
        <v>27</v>
      </c>
      <c r="T71" s="75" t="n">
        <v>30</v>
      </c>
      <c r="U71" s="76" t="n">
        <v>34</v>
      </c>
      <c r="V71" s="74" t="n">
        <v>45</v>
      </c>
      <c r="W71" s="75" t="n">
        <v>47</v>
      </c>
      <c r="X71" s="75" t="n">
        <v>29</v>
      </c>
      <c r="Y71" s="75" t="n">
        <v>32</v>
      </c>
      <c r="Z71" s="76" t="n">
        <v>37</v>
      </c>
      <c r="AA71" s="74" t="n">
        <f aca="false">AVERAGE(L71,Q71,V71)</f>
        <v>38.6666666666667</v>
      </c>
      <c r="AB71" s="75" t="n">
        <f aca="false">AVERAGE(M71,R71,W71)</f>
        <v>39.3333333333333</v>
      </c>
      <c r="AC71" s="75" t="n">
        <f aca="false">AVERAGE(N71,S71,X71)</f>
        <v>27.6666666666667</v>
      </c>
      <c r="AD71" s="75" t="n">
        <f aca="false">AVERAGE(O71,T71,Y71)</f>
        <v>31.6666666666667</v>
      </c>
      <c r="AE71" s="76" t="n">
        <f aca="false">AVERAGE(P71,U71,Z71)</f>
        <v>35</v>
      </c>
      <c r="AF71" s="74"/>
      <c r="AG71" s="75"/>
      <c r="AH71" s="75"/>
      <c r="AI71" s="75"/>
      <c r="AJ71" s="76"/>
      <c r="AK71" s="74"/>
      <c r="AL71" s="75"/>
      <c r="AM71" s="75"/>
      <c r="AN71" s="75"/>
      <c r="AO71" s="76"/>
    </row>
    <row r="72" customFormat="false" ht="12.75" hidden="false" customHeight="false" outlineLevel="0" collapsed="false">
      <c r="A72" s="54" t="n">
        <v>37112</v>
      </c>
      <c r="B72" s="74"/>
      <c r="C72" s="75"/>
      <c r="D72" s="75"/>
      <c r="E72" s="75"/>
      <c r="F72" s="76"/>
      <c r="G72" s="74"/>
      <c r="H72" s="75"/>
      <c r="I72" s="75"/>
      <c r="J72" s="75"/>
      <c r="K72" s="76"/>
      <c r="L72" s="74"/>
      <c r="M72" s="75"/>
      <c r="N72" s="75"/>
      <c r="O72" s="75"/>
      <c r="P72" s="76"/>
      <c r="Q72" s="74"/>
      <c r="R72" s="75"/>
      <c r="S72" s="75"/>
      <c r="T72" s="75"/>
      <c r="U72" s="76"/>
      <c r="V72" s="74"/>
      <c r="W72" s="75"/>
      <c r="X72" s="75"/>
      <c r="Y72" s="75"/>
      <c r="Z72" s="76"/>
      <c r="AA72" s="74"/>
      <c r="AB72" s="75"/>
      <c r="AC72" s="75"/>
      <c r="AD72" s="75"/>
      <c r="AE72" s="76"/>
      <c r="AF72" s="74"/>
      <c r="AG72" s="75"/>
      <c r="AH72" s="75"/>
      <c r="AI72" s="75"/>
      <c r="AJ72" s="76"/>
      <c r="AK72" s="74"/>
      <c r="AL72" s="75"/>
      <c r="AM72" s="75"/>
      <c r="AN72" s="75"/>
      <c r="AO72" s="76"/>
    </row>
    <row r="73" customFormat="false" ht="12.75" hidden="false" customHeight="false" outlineLevel="0" collapsed="false">
      <c r="A73" s="54" t="n">
        <v>37113</v>
      </c>
      <c r="B73" s="74"/>
      <c r="C73" s="75"/>
      <c r="D73" s="75"/>
      <c r="E73" s="75"/>
      <c r="F73" s="76"/>
      <c r="G73" s="74"/>
      <c r="H73" s="75"/>
      <c r="I73" s="75"/>
      <c r="J73" s="75"/>
      <c r="K73" s="76"/>
      <c r="L73" s="74"/>
      <c r="M73" s="75"/>
      <c r="N73" s="75"/>
      <c r="O73" s="75"/>
      <c r="P73" s="76"/>
      <c r="Q73" s="74"/>
      <c r="R73" s="75"/>
      <c r="S73" s="75"/>
      <c r="T73" s="75"/>
      <c r="U73" s="76"/>
      <c r="V73" s="74"/>
      <c r="W73" s="75"/>
      <c r="X73" s="75"/>
      <c r="Y73" s="75"/>
      <c r="Z73" s="76"/>
      <c r="AA73" s="74"/>
      <c r="AB73" s="75"/>
      <c r="AC73" s="75"/>
      <c r="AD73" s="75"/>
      <c r="AE73" s="76"/>
      <c r="AF73" s="74"/>
      <c r="AG73" s="75"/>
      <c r="AH73" s="75"/>
      <c r="AI73" s="75"/>
      <c r="AJ73" s="76"/>
      <c r="AK73" s="74"/>
      <c r="AL73" s="75"/>
      <c r="AM73" s="75"/>
      <c r="AN73" s="75"/>
      <c r="AO73" s="76"/>
    </row>
    <row r="74" customFormat="false" ht="12.75" hidden="false" customHeight="false" outlineLevel="0" collapsed="false">
      <c r="A74" s="54" t="n">
        <v>37114</v>
      </c>
      <c r="B74" s="74"/>
      <c r="C74" s="75"/>
      <c r="D74" s="75"/>
      <c r="E74" s="75"/>
      <c r="F74" s="76"/>
      <c r="G74" s="74"/>
      <c r="H74" s="75"/>
      <c r="I74" s="75"/>
      <c r="J74" s="75"/>
      <c r="K74" s="76"/>
      <c r="L74" s="74"/>
      <c r="M74" s="75"/>
      <c r="N74" s="75"/>
      <c r="O74" s="75"/>
      <c r="P74" s="76"/>
      <c r="Q74" s="74"/>
      <c r="R74" s="75"/>
      <c r="S74" s="75"/>
      <c r="T74" s="75"/>
      <c r="U74" s="76"/>
      <c r="V74" s="74"/>
      <c r="W74" s="75"/>
      <c r="X74" s="75"/>
      <c r="Y74" s="75"/>
      <c r="Z74" s="76"/>
      <c r="AA74" s="74"/>
      <c r="AB74" s="75"/>
      <c r="AC74" s="75"/>
      <c r="AD74" s="75"/>
      <c r="AE74" s="76"/>
      <c r="AF74" s="74"/>
      <c r="AG74" s="75"/>
      <c r="AH74" s="75"/>
      <c r="AI74" s="75"/>
      <c r="AJ74" s="76"/>
      <c r="AK74" s="74"/>
      <c r="AL74" s="75"/>
      <c r="AM74" s="75"/>
      <c r="AN74" s="75"/>
      <c r="AO74" s="76"/>
    </row>
    <row r="75" customFormat="false" ht="12.75" hidden="false" customHeight="false" outlineLevel="0" collapsed="false">
      <c r="A75" s="54" t="n">
        <v>37115</v>
      </c>
      <c r="B75" s="74"/>
      <c r="C75" s="75"/>
      <c r="D75" s="75"/>
      <c r="E75" s="75"/>
      <c r="F75" s="76"/>
      <c r="G75" s="74"/>
      <c r="H75" s="75"/>
      <c r="I75" s="75"/>
      <c r="J75" s="75"/>
      <c r="K75" s="76"/>
      <c r="L75" s="74"/>
      <c r="M75" s="75"/>
      <c r="N75" s="75"/>
      <c r="O75" s="75"/>
      <c r="P75" s="76"/>
      <c r="Q75" s="74"/>
      <c r="R75" s="75"/>
      <c r="S75" s="75"/>
      <c r="T75" s="75"/>
      <c r="U75" s="76"/>
      <c r="V75" s="74"/>
      <c r="W75" s="75"/>
      <c r="X75" s="75"/>
      <c r="Y75" s="75"/>
      <c r="Z75" s="76"/>
      <c r="AA75" s="74"/>
      <c r="AB75" s="75"/>
      <c r="AC75" s="75"/>
      <c r="AD75" s="75"/>
      <c r="AE75" s="76"/>
      <c r="AF75" s="74"/>
      <c r="AG75" s="75"/>
      <c r="AH75" s="75"/>
      <c r="AI75" s="75"/>
      <c r="AJ75" s="76"/>
      <c r="AK75" s="74"/>
      <c r="AL75" s="75"/>
      <c r="AM75" s="75"/>
      <c r="AN75" s="75"/>
      <c r="AO75" s="76"/>
    </row>
    <row r="76" customFormat="false" ht="12.75" hidden="false" customHeight="false" outlineLevel="0" collapsed="false">
      <c r="A76" s="54" t="n">
        <v>37116</v>
      </c>
      <c r="B76" s="74" t="n">
        <v>32</v>
      </c>
      <c r="C76" s="75" t="n">
        <v>32</v>
      </c>
      <c r="D76" s="75" t="n">
        <v>30</v>
      </c>
      <c r="E76" s="75" t="n">
        <v>31</v>
      </c>
      <c r="F76" s="76" t="n">
        <v>33</v>
      </c>
      <c r="G76" s="74" t="n">
        <v>34</v>
      </c>
      <c r="H76" s="75" t="n">
        <v>34</v>
      </c>
      <c r="I76" s="75" t="n">
        <v>29</v>
      </c>
      <c r="J76" s="75" t="n">
        <v>30</v>
      </c>
      <c r="K76" s="76" t="n">
        <v>33</v>
      </c>
      <c r="L76" s="74" t="n">
        <v>32</v>
      </c>
      <c r="M76" s="75" t="n">
        <v>31</v>
      </c>
      <c r="N76" s="75" t="n">
        <v>24</v>
      </c>
      <c r="O76" s="75" t="n">
        <v>30</v>
      </c>
      <c r="P76" s="76" t="n">
        <v>33</v>
      </c>
      <c r="Q76" s="74" t="n">
        <v>35</v>
      </c>
      <c r="R76" s="75" t="n">
        <v>34</v>
      </c>
      <c r="S76" s="75" t="n">
        <v>25</v>
      </c>
      <c r="T76" s="75" t="n">
        <v>30</v>
      </c>
      <c r="U76" s="76" t="n">
        <v>32</v>
      </c>
      <c r="V76" s="74" t="n">
        <v>43</v>
      </c>
      <c r="W76" s="75" t="n">
        <v>42</v>
      </c>
      <c r="X76" s="75" t="n">
        <v>26</v>
      </c>
      <c r="Y76" s="75" t="n">
        <v>30</v>
      </c>
      <c r="Z76" s="76" t="n">
        <v>34</v>
      </c>
      <c r="AA76" s="74" t="n">
        <f aca="false">AVERAGE(L76,Q76,V76)</f>
        <v>36.6666666666667</v>
      </c>
      <c r="AB76" s="75" t="n">
        <f aca="false">AVERAGE(M76,R76,W76)</f>
        <v>35.6666666666667</v>
      </c>
      <c r="AC76" s="75" t="n">
        <f aca="false">AVERAGE(N76,S76,X76)</f>
        <v>25</v>
      </c>
      <c r="AD76" s="75" t="n">
        <f aca="false">AVERAGE(O76,T76,Y76)</f>
        <v>30</v>
      </c>
      <c r="AE76" s="76" t="n">
        <f aca="false">AVERAGE(P76,U76,Z76)</f>
        <v>33</v>
      </c>
      <c r="AF76" s="74"/>
      <c r="AG76" s="75"/>
      <c r="AH76" s="75"/>
      <c r="AI76" s="75"/>
      <c r="AJ76" s="76"/>
      <c r="AK76" s="74"/>
      <c r="AL76" s="75"/>
      <c r="AM76" s="75"/>
      <c r="AN76" s="75"/>
      <c r="AO76" s="76"/>
    </row>
    <row r="77" customFormat="false" ht="12.75" hidden="false" customHeight="false" outlineLevel="0" collapsed="false">
      <c r="A77" s="54" t="n">
        <v>37117</v>
      </c>
      <c r="B77" s="74"/>
      <c r="C77" s="75"/>
      <c r="D77" s="75"/>
      <c r="E77" s="75"/>
      <c r="F77" s="76"/>
      <c r="G77" s="74"/>
      <c r="H77" s="75"/>
      <c r="I77" s="75"/>
      <c r="J77" s="75"/>
      <c r="K77" s="76"/>
      <c r="L77" s="74"/>
      <c r="M77" s="75"/>
      <c r="N77" s="75"/>
      <c r="O77" s="75"/>
      <c r="P77" s="76"/>
      <c r="Q77" s="74"/>
      <c r="R77" s="75"/>
      <c r="S77" s="75"/>
      <c r="T77" s="75"/>
      <c r="U77" s="76"/>
      <c r="V77" s="74"/>
      <c r="W77" s="75"/>
      <c r="X77" s="75"/>
      <c r="Y77" s="75"/>
      <c r="Z77" s="76"/>
      <c r="AA77" s="74"/>
      <c r="AB77" s="75"/>
      <c r="AC77" s="75"/>
      <c r="AD77" s="75"/>
      <c r="AE77" s="76"/>
      <c r="AF77" s="74"/>
      <c r="AG77" s="75"/>
      <c r="AH77" s="75"/>
      <c r="AI77" s="75"/>
      <c r="AJ77" s="76"/>
      <c r="AK77" s="74"/>
      <c r="AL77" s="75"/>
      <c r="AM77" s="75"/>
      <c r="AN77" s="75"/>
      <c r="AO77" s="76"/>
    </row>
    <row r="78" customFormat="false" ht="12.75" hidden="false" customHeight="false" outlineLevel="0" collapsed="false">
      <c r="A78" s="54" t="n">
        <v>37118</v>
      </c>
      <c r="B78" s="74" t="n">
        <v>31</v>
      </c>
      <c r="C78" s="75" t="n">
        <v>31</v>
      </c>
      <c r="D78" s="75" t="n">
        <v>28</v>
      </c>
      <c r="E78" s="75" t="n">
        <v>29</v>
      </c>
      <c r="F78" s="76" t="n">
        <v>32</v>
      </c>
      <c r="G78" s="74" t="n">
        <v>34</v>
      </c>
      <c r="H78" s="75" t="n">
        <v>34</v>
      </c>
      <c r="I78" s="75" t="n">
        <v>28</v>
      </c>
      <c r="J78" s="75" t="n">
        <v>30</v>
      </c>
      <c r="K78" s="76" t="n">
        <v>34</v>
      </c>
      <c r="L78" s="74" t="n">
        <v>32</v>
      </c>
      <c r="M78" s="75" t="n">
        <v>31</v>
      </c>
      <c r="N78" s="75" t="n">
        <v>25</v>
      </c>
      <c r="O78" s="75" t="n">
        <v>30</v>
      </c>
      <c r="P78" s="76" t="n">
        <v>33</v>
      </c>
      <c r="Q78" s="74" t="n">
        <v>35</v>
      </c>
      <c r="R78" s="75" t="n">
        <v>34</v>
      </c>
      <c r="S78" s="75" t="n">
        <v>26</v>
      </c>
      <c r="T78" s="75" t="n">
        <v>30</v>
      </c>
      <c r="U78" s="76" t="n">
        <v>34</v>
      </c>
      <c r="V78" s="74" t="n">
        <v>43</v>
      </c>
      <c r="W78" s="75" t="n">
        <v>42</v>
      </c>
      <c r="X78" s="75" t="n">
        <v>27</v>
      </c>
      <c r="Y78" s="75" t="n">
        <v>30</v>
      </c>
      <c r="Z78" s="76" t="n">
        <v>39</v>
      </c>
      <c r="AA78" s="74" t="n">
        <v>26</v>
      </c>
      <c r="AB78" s="75" t="n">
        <v>28</v>
      </c>
      <c r="AC78" s="75" t="n">
        <v>28</v>
      </c>
      <c r="AD78" s="75" t="n">
        <v>31</v>
      </c>
      <c r="AE78" s="76" t="n">
        <v>32</v>
      </c>
      <c r="AF78" s="74"/>
      <c r="AG78" s="75"/>
      <c r="AH78" s="75"/>
      <c r="AI78" s="75"/>
      <c r="AJ78" s="76"/>
      <c r="AK78" s="74"/>
      <c r="AL78" s="75"/>
      <c r="AM78" s="75"/>
      <c r="AN78" s="75"/>
      <c r="AO78" s="76"/>
    </row>
    <row r="79" customFormat="false" ht="12.75" hidden="false" customHeight="false" outlineLevel="0" collapsed="false">
      <c r="A79" s="54" t="n">
        <v>37119</v>
      </c>
      <c r="B79" s="74" t="n">
        <v>31</v>
      </c>
      <c r="C79" s="75" t="n">
        <v>31</v>
      </c>
      <c r="D79" s="75"/>
      <c r="E79" s="75"/>
      <c r="F79" s="76"/>
      <c r="G79" s="74" t="n">
        <v>33</v>
      </c>
      <c r="H79" s="75" t="n">
        <v>33</v>
      </c>
      <c r="I79" s="75" t="n">
        <v>30</v>
      </c>
      <c r="J79" s="75" t="n">
        <v>32</v>
      </c>
      <c r="K79" s="76" t="n">
        <v>35</v>
      </c>
      <c r="L79" s="74" t="n">
        <v>32</v>
      </c>
      <c r="M79" s="75" t="n">
        <v>31</v>
      </c>
      <c r="N79" s="75" t="n">
        <v>26</v>
      </c>
      <c r="O79" s="75" t="n">
        <v>30</v>
      </c>
      <c r="P79" s="76" t="n">
        <v>33</v>
      </c>
      <c r="Q79" s="74" t="n">
        <v>35</v>
      </c>
      <c r="R79" s="75" t="n">
        <v>34</v>
      </c>
      <c r="S79" s="75" t="n">
        <v>25.5</v>
      </c>
      <c r="T79" s="75" t="n">
        <v>30</v>
      </c>
      <c r="U79" s="76" t="n">
        <v>34</v>
      </c>
      <c r="V79" s="74" t="n">
        <v>43</v>
      </c>
      <c r="W79" s="75" t="n">
        <v>42</v>
      </c>
      <c r="X79" s="75" t="n">
        <v>27</v>
      </c>
      <c r="Y79" s="75" t="n">
        <v>30</v>
      </c>
      <c r="Z79" s="76" t="n">
        <v>39</v>
      </c>
      <c r="AA79" s="74" t="n">
        <f aca="false">AVERAGE(L79,Q79,V79)</f>
        <v>36.6666666666667</v>
      </c>
      <c r="AB79" s="75" t="n">
        <f aca="false">AVERAGE(M79,R79,W79)</f>
        <v>35.6666666666667</v>
      </c>
      <c r="AC79" s="75" t="n">
        <f aca="false">AVERAGE(N79,S79,X79)</f>
        <v>26.1666666666667</v>
      </c>
      <c r="AD79" s="75" t="n">
        <f aca="false">AVERAGE(O79,T79,Y79)</f>
        <v>30</v>
      </c>
      <c r="AE79" s="76" t="n">
        <f aca="false">AVERAGE(P79,U79,Z79)</f>
        <v>35.3333333333333</v>
      </c>
      <c r="AF79" s="74"/>
      <c r="AG79" s="75"/>
      <c r="AH79" s="75"/>
      <c r="AI79" s="75"/>
      <c r="AJ79" s="76"/>
      <c r="AK79" s="74"/>
      <c r="AL79" s="75"/>
      <c r="AM79" s="75"/>
      <c r="AN79" s="75"/>
      <c r="AO79" s="76"/>
    </row>
    <row r="80" customFormat="false" ht="12.75" hidden="false" customHeight="false" outlineLevel="0" collapsed="false">
      <c r="A80" s="54" t="n">
        <v>37120</v>
      </c>
      <c r="B80" s="74"/>
      <c r="C80" s="75"/>
      <c r="D80" s="75"/>
      <c r="E80" s="75"/>
      <c r="F80" s="76"/>
      <c r="G80" s="74"/>
      <c r="H80" s="75"/>
      <c r="I80" s="75"/>
      <c r="J80" s="75"/>
      <c r="K80" s="76"/>
      <c r="L80" s="74"/>
      <c r="M80" s="75"/>
      <c r="N80" s="75"/>
      <c r="O80" s="75"/>
      <c r="P80" s="76"/>
      <c r="Q80" s="74"/>
      <c r="R80" s="75"/>
      <c r="S80" s="75"/>
      <c r="T80" s="75"/>
      <c r="U80" s="76"/>
      <c r="V80" s="74"/>
      <c r="W80" s="75"/>
      <c r="X80" s="75"/>
      <c r="Y80" s="75"/>
      <c r="Z80" s="76"/>
      <c r="AA80" s="74"/>
      <c r="AB80" s="75"/>
      <c r="AC80" s="75"/>
      <c r="AD80" s="75"/>
      <c r="AE80" s="76"/>
      <c r="AF80" s="74"/>
      <c r="AG80" s="75"/>
      <c r="AH80" s="75"/>
      <c r="AI80" s="75"/>
      <c r="AJ80" s="76"/>
      <c r="AK80" s="74"/>
      <c r="AL80" s="75"/>
      <c r="AM80" s="75"/>
      <c r="AN80" s="75"/>
      <c r="AO80" s="76"/>
    </row>
    <row r="81" customFormat="false" ht="12.75" hidden="false" customHeight="false" outlineLevel="0" collapsed="false">
      <c r="A81" s="54" t="n">
        <v>37121</v>
      </c>
      <c r="B81" s="74"/>
      <c r="C81" s="75"/>
      <c r="D81" s="75"/>
      <c r="E81" s="75"/>
      <c r="F81" s="76"/>
      <c r="G81" s="74"/>
      <c r="H81" s="75"/>
      <c r="I81" s="75"/>
      <c r="J81" s="75"/>
      <c r="K81" s="76"/>
      <c r="L81" s="74"/>
      <c r="M81" s="75"/>
      <c r="N81" s="75"/>
      <c r="O81" s="75"/>
      <c r="P81" s="76"/>
      <c r="Q81" s="74"/>
      <c r="R81" s="75"/>
      <c r="S81" s="75"/>
      <c r="T81" s="75"/>
      <c r="U81" s="76"/>
      <c r="V81" s="74"/>
      <c r="W81" s="75"/>
      <c r="X81" s="75"/>
      <c r="Y81" s="75"/>
      <c r="Z81" s="76"/>
      <c r="AA81" s="74"/>
      <c r="AB81" s="75"/>
      <c r="AC81" s="75"/>
      <c r="AD81" s="75"/>
      <c r="AE81" s="76"/>
      <c r="AF81" s="74"/>
      <c r="AG81" s="75"/>
      <c r="AH81" s="75"/>
      <c r="AI81" s="75"/>
      <c r="AJ81" s="76"/>
      <c r="AK81" s="74"/>
      <c r="AL81" s="75"/>
      <c r="AM81" s="75"/>
      <c r="AN81" s="75"/>
      <c r="AO81" s="76"/>
    </row>
    <row r="82" customFormat="false" ht="12.75" hidden="false" customHeight="false" outlineLevel="0" collapsed="false">
      <c r="A82" s="54" t="n">
        <v>37122</v>
      </c>
      <c r="B82" s="74"/>
      <c r="C82" s="75"/>
      <c r="D82" s="75"/>
      <c r="E82" s="75"/>
      <c r="F82" s="76"/>
      <c r="G82" s="74"/>
      <c r="H82" s="75"/>
      <c r="I82" s="75"/>
      <c r="J82" s="75"/>
      <c r="K82" s="76"/>
      <c r="L82" s="74"/>
      <c r="M82" s="75"/>
      <c r="N82" s="75"/>
      <c r="O82" s="75"/>
      <c r="P82" s="76"/>
      <c r="Q82" s="74"/>
      <c r="R82" s="75"/>
      <c r="S82" s="75"/>
      <c r="T82" s="75"/>
      <c r="U82" s="76"/>
      <c r="V82" s="74"/>
      <c r="W82" s="75"/>
      <c r="X82" s="75"/>
      <c r="Y82" s="75"/>
      <c r="Z82" s="76"/>
      <c r="AA82" s="74"/>
      <c r="AB82" s="75"/>
      <c r="AC82" s="75"/>
      <c r="AD82" s="75"/>
      <c r="AE82" s="76"/>
      <c r="AF82" s="74"/>
      <c r="AG82" s="75"/>
      <c r="AH82" s="75"/>
      <c r="AI82" s="75"/>
      <c r="AJ82" s="76"/>
      <c r="AK82" s="74"/>
      <c r="AL82" s="75"/>
      <c r="AM82" s="75"/>
      <c r="AN82" s="75"/>
      <c r="AO82" s="76"/>
    </row>
    <row r="83" customFormat="false" ht="12.75" hidden="false" customHeight="false" outlineLevel="0" collapsed="false">
      <c r="A83" s="54" t="n">
        <v>37123</v>
      </c>
      <c r="B83" s="74"/>
      <c r="C83" s="75"/>
      <c r="D83" s="75"/>
      <c r="E83" s="75"/>
      <c r="F83" s="76"/>
      <c r="G83" s="74"/>
      <c r="H83" s="75"/>
      <c r="I83" s="75"/>
      <c r="J83" s="75"/>
      <c r="K83" s="76"/>
      <c r="L83" s="74"/>
      <c r="M83" s="75"/>
      <c r="N83" s="75"/>
      <c r="O83" s="75"/>
      <c r="P83" s="76"/>
      <c r="Q83" s="74"/>
      <c r="R83" s="75"/>
      <c r="S83" s="75"/>
      <c r="T83" s="75"/>
      <c r="U83" s="76"/>
      <c r="V83" s="74"/>
      <c r="W83" s="75"/>
      <c r="X83" s="75"/>
      <c r="Y83" s="75"/>
      <c r="Z83" s="76"/>
      <c r="AA83" s="74"/>
      <c r="AB83" s="75"/>
      <c r="AC83" s="75"/>
      <c r="AD83" s="75"/>
      <c r="AE83" s="76"/>
      <c r="AF83" s="74"/>
      <c r="AG83" s="75"/>
      <c r="AH83" s="75"/>
      <c r="AI83" s="75"/>
      <c r="AJ83" s="76"/>
      <c r="AK83" s="74"/>
      <c r="AL83" s="75"/>
      <c r="AM83" s="75"/>
      <c r="AN83" s="75"/>
      <c r="AO83" s="76"/>
    </row>
    <row r="84" customFormat="false" ht="12.75" hidden="false" customHeight="false" outlineLevel="0" collapsed="false">
      <c r="A84" s="54" t="n">
        <v>37124</v>
      </c>
      <c r="B84" s="74"/>
      <c r="C84" s="75"/>
      <c r="D84" s="75"/>
      <c r="E84" s="75"/>
      <c r="F84" s="76"/>
      <c r="G84" s="74"/>
      <c r="H84" s="75"/>
      <c r="I84" s="75"/>
      <c r="J84" s="75"/>
      <c r="K84" s="76"/>
      <c r="L84" s="74"/>
      <c r="M84" s="75"/>
      <c r="N84" s="75"/>
      <c r="O84" s="75"/>
      <c r="P84" s="76"/>
      <c r="Q84" s="74"/>
      <c r="R84" s="75"/>
      <c r="S84" s="75"/>
      <c r="T84" s="75"/>
      <c r="U84" s="76"/>
      <c r="V84" s="74"/>
      <c r="W84" s="75"/>
      <c r="X84" s="75"/>
      <c r="Y84" s="75"/>
      <c r="Z84" s="76"/>
      <c r="AA84" s="74"/>
      <c r="AB84" s="75"/>
      <c r="AC84" s="75"/>
      <c r="AD84" s="75"/>
      <c r="AE84" s="76"/>
      <c r="AF84" s="74"/>
      <c r="AG84" s="75"/>
      <c r="AH84" s="75"/>
      <c r="AI84" s="75"/>
      <c r="AJ84" s="76"/>
      <c r="AK84" s="74"/>
      <c r="AL84" s="75"/>
      <c r="AM84" s="75"/>
      <c r="AN84" s="75"/>
      <c r="AO84" s="76"/>
    </row>
    <row r="85" customFormat="false" ht="12.75" hidden="false" customHeight="false" outlineLevel="0" collapsed="false">
      <c r="A85" s="54" t="n">
        <v>37125</v>
      </c>
      <c r="B85" s="74"/>
      <c r="C85" s="75"/>
      <c r="D85" s="75"/>
      <c r="E85" s="75"/>
      <c r="F85" s="76"/>
      <c r="G85" s="74"/>
      <c r="H85" s="75"/>
      <c r="I85" s="75"/>
      <c r="J85" s="75"/>
      <c r="K85" s="76"/>
      <c r="L85" s="74"/>
      <c r="M85" s="75"/>
      <c r="N85" s="75"/>
      <c r="O85" s="75"/>
      <c r="P85" s="76"/>
      <c r="Q85" s="74"/>
      <c r="R85" s="75"/>
      <c r="S85" s="75"/>
      <c r="T85" s="75"/>
      <c r="U85" s="76"/>
      <c r="V85" s="74"/>
      <c r="W85" s="75"/>
      <c r="X85" s="75"/>
      <c r="Y85" s="75"/>
      <c r="Z85" s="76"/>
      <c r="AA85" s="74"/>
      <c r="AB85" s="75"/>
      <c r="AC85" s="75"/>
      <c r="AD85" s="75"/>
      <c r="AE85" s="76"/>
      <c r="AF85" s="74"/>
      <c r="AG85" s="75"/>
      <c r="AH85" s="75"/>
      <c r="AI85" s="75"/>
      <c r="AJ85" s="76"/>
      <c r="AK85" s="74"/>
      <c r="AL85" s="75"/>
      <c r="AM85" s="75"/>
      <c r="AN85" s="75"/>
      <c r="AO85" s="76"/>
    </row>
    <row r="86" customFormat="false" ht="12.75" hidden="false" customHeight="false" outlineLevel="0" collapsed="false">
      <c r="A86" s="54" t="n">
        <v>37126</v>
      </c>
      <c r="B86" s="74"/>
      <c r="C86" s="75"/>
      <c r="D86" s="75"/>
      <c r="E86" s="75"/>
      <c r="F86" s="76"/>
      <c r="G86" s="74"/>
      <c r="H86" s="75"/>
      <c r="I86" s="75"/>
      <c r="J86" s="75"/>
      <c r="K86" s="76"/>
      <c r="L86" s="74"/>
      <c r="M86" s="75"/>
      <c r="N86" s="75"/>
      <c r="O86" s="75"/>
      <c r="P86" s="76"/>
      <c r="Q86" s="74"/>
      <c r="R86" s="75"/>
      <c r="S86" s="75"/>
      <c r="T86" s="75"/>
      <c r="U86" s="76"/>
      <c r="V86" s="74"/>
      <c r="W86" s="75"/>
      <c r="X86" s="75"/>
      <c r="Y86" s="75"/>
      <c r="Z86" s="76"/>
      <c r="AA86" s="74"/>
      <c r="AB86" s="75"/>
      <c r="AC86" s="75"/>
      <c r="AD86" s="75"/>
      <c r="AE86" s="76"/>
      <c r="AF86" s="74"/>
      <c r="AG86" s="75"/>
      <c r="AH86" s="75"/>
      <c r="AI86" s="75"/>
      <c r="AJ86" s="76"/>
      <c r="AK86" s="74"/>
      <c r="AL86" s="75"/>
      <c r="AM86" s="75"/>
      <c r="AN86" s="75"/>
      <c r="AO86" s="76"/>
    </row>
    <row r="87" customFormat="false" ht="12.75" hidden="false" customHeight="false" outlineLevel="0" collapsed="false">
      <c r="A87" s="54" t="n">
        <v>37127</v>
      </c>
      <c r="B87" s="74"/>
      <c r="C87" s="75"/>
      <c r="D87" s="75"/>
      <c r="E87" s="75"/>
      <c r="F87" s="76"/>
      <c r="G87" s="74"/>
      <c r="H87" s="75"/>
      <c r="I87" s="75"/>
      <c r="J87" s="75"/>
      <c r="K87" s="76"/>
      <c r="L87" s="74"/>
      <c r="M87" s="75"/>
      <c r="N87" s="75"/>
      <c r="O87" s="75"/>
      <c r="P87" s="76"/>
      <c r="Q87" s="74"/>
      <c r="R87" s="75"/>
      <c r="S87" s="75"/>
      <c r="T87" s="75"/>
      <c r="U87" s="76"/>
      <c r="V87" s="74"/>
      <c r="W87" s="75"/>
      <c r="X87" s="75"/>
      <c r="Y87" s="75"/>
      <c r="Z87" s="76"/>
      <c r="AA87" s="74"/>
      <c r="AB87" s="75"/>
      <c r="AC87" s="75"/>
      <c r="AD87" s="75"/>
      <c r="AE87" s="76"/>
      <c r="AF87" s="74"/>
      <c r="AG87" s="75"/>
      <c r="AH87" s="75"/>
      <c r="AI87" s="75"/>
      <c r="AJ87" s="76"/>
      <c r="AK87" s="74"/>
      <c r="AL87" s="75"/>
      <c r="AM87" s="75"/>
      <c r="AN87" s="75"/>
      <c r="AO87" s="76"/>
    </row>
    <row r="88" customFormat="false" ht="12.75" hidden="false" customHeight="false" outlineLevel="0" collapsed="false">
      <c r="A88" s="54" t="n">
        <v>37128</v>
      </c>
      <c r="B88" s="74"/>
      <c r="C88" s="75"/>
      <c r="D88" s="75"/>
      <c r="E88" s="75"/>
      <c r="F88" s="76"/>
      <c r="G88" s="74"/>
      <c r="H88" s="75"/>
      <c r="I88" s="75"/>
      <c r="J88" s="75"/>
      <c r="K88" s="76"/>
      <c r="L88" s="74"/>
      <c r="M88" s="75"/>
      <c r="N88" s="75"/>
      <c r="O88" s="75"/>
      <c r="P88" s="76"/>
      <c r="Q88" s="74"/>
      <c r="R88" s="75"/>
      <c r="S88" s="75"/>
      <c r="T88" s="75"/>
      <c r="U88" s="76"/>
      <c r="V88" s="74"/>
      <c r="W88" s="75"/>
      <c r="X88" s="75"/>
      <c r="Y88" s="75"/>
      <c r="Z88" s="76"/>
      <c r="AA88" s="74"/>
      <c r="AB88" s="75"/>
      <c r="AC88" s="75"/>
      <c r="AD88" s="75"/>
      <c r="AE88" s="76"/>
      <c r="AF88" s="74"/>
      <c r="AG88" s="75"/>
      <c r="AH88" s="75"/>
      <c r="AI88" s="75"/>
      <c r="AJ88" s="76"/>
      <c r="AK88" s="74"/>
      <c r="AL88" s="75"/>
      <c r="AM88" s="75"/>
      <c r="AN88" s="75"/>
      <c r="AO88" s="76"/>
    </row>
    <row r="89" customFormat="false" ht="12.75" hidden="false" customHeight="false" outlineLevel="0" collapsed="false">
      <c r="A89" s="54" t="n">
        <v>37129</v>
      </c>
      <c r="B89" s="74"/>
      <c r="C89" s="75"/>
      <c r="D89" s="75"/>
      <c r="E89" s="75"/>
      <c r="F89" s="76"/>
      <c r="G89" s="74"/>
      <c r="H89" s="75"/>
      <c r="I89" s="75"/>
      <c r="J89" s="75"/>
      <c r="K89" s="76"/>
      <c r="L89" s="74"/>
      <c r="M89" s="75"/>
      <c r="N89" s="75"/>
      <c r="O89" s="75"/>
      <c r="P89" s="76"/>
      <c r="Q89" s="74"/>
      <c r="R89" s="75"/>
      <c r="S89" s="75"/>
      <c r="T89" s="75"/>
      <c r="U89" s="76"/>
      <c r="V89" s="74"/>
      <c r="W89" s="75"/>
      <c r="X89" s="75"/>
      <c r="Y89" s="75"/>
      <c r="Z89" s="76"/>
      <c r="AA89" s="74"/>
      <c r="AB89" s="75"/>
      <c r="AC89" s="75"/>
      <c r="AD89" s="75"/>
      <c r="AE89" s="76"/>
      <c r="AF89" s="74"/>
      <c r="AG89" s="75"/>
      <c r="AH89" s="75"/>
      <c r="AI89" s="75"/>
      <c r="AJ89" s="76"/>
      <c r="AK89" s="74"/>
      <c r="AL89" s="75"/>
      <c r="AM89" s="75"/>
      <c r="AN89" s="75"/>
      <c r="AO89" s="76"/>
    </row>
    <row r="90" customFormat="false" ht="12.75" hidden="false" customHeight="false" outlineLevel="0" collapsed="false">
      <c r="A90" s="54" t="n">
        <v>37130</v>
      </c>
      <c r="B90" s="74"/>
      <c r="C90" s="75"/>
      <c r="D90" s="75"/>
      <c r="E90" s="75"/>
      <c r="F90" s="76"/>
      <c r="G90" s="74"/>
      <c r="H90" s="75"/>
      <c r="I90" s="75"/>
      <c r="J90" s="75"/>
      <c r="K90" s="76"/>
      <c r="L90" s="74"/>
      <c r="M90" s="75"/>
      <c r="N90" s="75"/>
      <c r="O90" s="75"/>
      <c r="P90" s="76"/>
      <c r="Q90" s="74"/>
      <c r="R90" s="75"/>
      <c r="S90" s="75"/>
      <c r="T90" s="75"/>
      <c r="U90" s="76"/>
      <c r="V90" s="74"/>
      <c r="W90" s="75"/>
      <c r="X90" s="75"/>
      <c r="Y90" s="75"/>
      <c r="Z90" s="76"/>
      <c r="AA90" s="74"/>
      <c r="AB90" s="75"/>
      <c r="AC90" s="75"/>
      <c r="AD90" s="75"/>
      <c r="AE90" s="76"/>
      <c r="AF90" s="74"/>
      <c r="AG90" s="75"/>
      <c r="AH90" s="75"/>
      <c r="AI90" s="75"/>
      <c r="AJ90" s="76"/>
      <c r="AK90" s="74"/>
      <c r="AL90" s="75"/>
      <c r="AM90" s="75"/>
      <c r="AN90" s="75"/>
      <c r="AO90" s="76"/>
    </row>
    <row r="91" customFormat="false" ht="12.75" hidden="false" customHeight="false" outlineLevel="0" collapsed="false">
      <c r="A91" s="54" t="n">
        <v>37131</v>
      </c>
      <c r="B91" s="74"/>
      <c r="C91" s="75"/>
      <c r="D91" s="75"/>
      <c r="E91" s="75"/>
      <c r="F91" s="76"/>
      <c r="G91" s="74"/>
      <c r="H91" s="75"/>
      <c r="I91" s="83"/>
      <c r="J91" s="75"/>
      <c r="K91" s="76"/>
      <c r="L91" s="74"/>
      <c r="M91" s="75"/>
      <c r="N91" s="83"/>
      <c r="O91" s="75"/>
      <c r="P91" s="76"/>
      <c r="Q91" s="74"/>
      <c r="R91" s="75"/>
      <c r="S91" s="83"/>
      <c r="T91" s="75"/>
      <c r="U91" s="76"/>
      <c r="V91" s="74"/>
      <c r="W91" s="75"/>
      <c r="X91" s="75"/>
      <c r="Y91" s="75"/>
      <c r="Z91" s="76"/>
      <c r="AA91" s="74"/>
      <c r="AB91" s="75"/>
      <c r="AC91" s="75"/>
      <c r="AD91" s="75"/>
      <c r="AE91" s="76"/>
      <c r="AF91" s="74"/>
      <c r="AG91" s="75"/>
      <c r="AH91" s="75"/>
      <c r="AI91" s="75"/>
      <c r="AJ91" s="76"/>
      <c r="AK91" s="74"/>
      <c r="AL91" s="75"/>
      <c r="AM91" s="75"/>
      <c r="AN91" s="75"/>
      <c r="AO91" s="76"/>
    </row>
    <row r="92" customFormat="false" ht="12.75" hidden="false" customHeight="false" outlineLevel="0" collapsed="false">
      <c r="A92" s="54" t="n">
        <v>37132</v>
      </c>
      <c r="B92" s="74"/>
      <c r="C92" s="75"/>
      <c r="D92" s="75"/>
      <c r="E92" s="75"/>
      <c r="F92" s="76"/>
      <c r="G92" s="74"/>
      <c r="H92" s="75"/>
      <c r="I92" s="75"/>
      <c r="J92" s="75"/>
      <c r="K92" s="76"/>
      <c r="L92" s="74"/>
      <c r="M92" s="75"/>
      <c r="N92" s="75"/>
      <c r="O92" s="75"/>
      <c r="P92" s="76"/>
      <c r="Q92" s="74"/>
      <c r="R92" s="75"/>
      <c r="S92" s="75"/>
      <c r="T92" s="75"/>
      <c r="U92" s="76"/>
      <c r="V92" s="74"/>
      <c r="W92" s="75"/>
      <c r="X92" s="75"/>
      <c r="Y92" s="75"/>
      <c r="Z92" s="76"/>
      <c r="AA92" s="74"/>
      <c r="AB92" s="75"/>
      <c r="AC92" s="75"/>
      <c r="AD92" s="75"/>
      <c r="AE92" s="76"/>
      <c r="AF92" s="74"/>
      <c r="AG92" s="75"/>
      <c r="AH92" s="75"/>
      <c r="AI92" s="75"/>
      <c r="AJ92" s="76"/>
      <c r="AK92" s="74"/>
      <c r="AL92" s="75"/>
      <c r="AM92" s="75"/>
      <c r="AN92" s="75"/>
      <c r="AO92" s="76"/>
    </row>
    <row r="93" customFormat="false" ht="12.75" hidden="false" customHeight="false" outlineLevel="0" collapsed="false">
      <c r="A93" s="54" t="n">
        <v>37133</v>
      </c>
      <c r="B93" s="74"/>
      <c r="C93" s="75"/>
      <c r="D93" s="75"/>
      <c r="E93" s="75"/>
      <c r="F93" s="76"/>
      <c r="G93" s="74"/>
      <c r="H93" s="75"/>
      <c r="I93" s="75"/>
      <c r="J93" s="75"/>
      <c r="K93" s="76"/>
      <c r="L93" s="74"/>
      <c r="M93" s="75"/>
      <c r="N93" s="75"/>
      <c r="O93" s="75"/>
      <c r="P93" s="76"/>
      <c r="Q93" s="74"/>
      <c r="R93" s="75"/>
      <c r="S93" s="75"/>
      <c r="T93" s="75"/>
      <c r="U93" s="76"/>
      <c r="V93" s="74"/>
      <c r="W93" s="75"/>
      <c r="X93" s="75"/>
      <c r="Y93" s="75"/>
      <c r="Z93" s="76"/>
      <c r="AA93" s="74"/>
      <c r="AB93" s="75"/>
      <c r="AC93" s="75"/>
      <c r="AD93" s="75"/>
      <c r="AE93" s="76"/>
      <c r="AF93" s="74"/>
      <c r="AG93" s="75"/>
      <c r="AH93" s="75"/>
      <c r="AI93" s="75"/>
      <c r="AJ93" s="76"/>
      <c r="AK93" s="74"/>
      <c r="AL93" s="75"/>
      <c r="AM93" s="75"/>
      <c r="AN93" s="75"/>
      <c r="AO93" s="76"/>
    </row>
    <row r="94" customFormat="false" ht="12.75" hidden="false" customHeight="false" outlineLevel="0" collapsed="false">
      <c r="A94" s="54" t="n">
        <v>37134</v>
      </c>
      <c r="B94" s="90"/>
      <c r="C94" s="91"/>
      <c r="D94" s="91"/>
      <c r="E94" s="91"/>
      <c r="F94" s="92"/>
      <c r="G94" s="90"/>
      <c r="H94" s="91"/>
      <c r="I94" s="91"/>
      <c r="J94" s="91"/>
      <c r="K94" s="92"/>
      <c r="L94" s="90"/>
      <c r="M94" s="91"/>
      <c r="N94" s="91"/>
      <c r="O94" s="91"/>
      <c r="P94" s="92"/>
      <c r="Q94" s="90"/>
      <c r="R94" s="91"/>
      <c r="S94" s="91"/>
      <c r="T94" s="91"/>
      <c r="U94" s="92"/>
      <c r="V94" s="90"/>
      <c r="W94" s="91"/>
      <c r="X94" s="91"/>
      <c r="Y94" s="91"/>
      <c r="Z94" s="92"/>
      <c r="AA94" s="90"/>
      <c r="AB94" s="91"/>
      <c r="AC94" s="91"/>
      <c r="AD94" s="91"/>
      <c r="AE94" s="92"/>
      <c r="AF94" s="90"/>
      <c r="AG94" s="91"/>
      <c r="AH94" s="91"/>
      <c r="AI94" s="91"/>
      <c r="AJ94" s="92"/>
      <c r="AK94" s="90"/>
      <c r="AL94" s="91"/>
      <c r="AM94" s="91"/>
      <c r="AN94" s="91"/>
      <c r="AO94" s="92"/>
    </row>
    <row r="95" customFormat="false" ht="12.75" hidden="false" customHeight="false" outlineLevel="0" collapsed="false">
      <c r="F95" s="95"/>
      <c r="AE95" s="77"/>
      <c r="AF95" s="96"/>
      <c r="AJ95" s="81"/>
      <c r="AK95" s="81"/>
      <c r="AL95" s="95"/>
      <c r="AM95" s="95"/>
      <c r="AN95" s="95"/>
      <c r="AO95" s="95"/>
    </row>
    <row r="96" customFormat="false" ht="12.75" hidden="false" customHeight="false" outlineLevel="0" collapsed="false">
      <c r="B96" s="70" t="n">
        <f aca="false">AVERAGE(B64:B94)</f>
        <v>33.4</v>
      </c>
      <c r="C96" s="70" t="n">
        <f aca="false">AVERAGE(C64:C94)</f>
        <v>33.4</v>
      </c>
      <c r="D96" s="70" t="n">
        <f aca="false">AVERAGE(D64:D94)</f>
        <v>31.5</v>
      </c>
      <c r="E96" s="70" t="n">
        <f aca="false">AVERAGE(E64:E94)</f>
        <v>32.5</v>
      </c>
      <c r="F96" s="70" t="n">
        <f aca="false">AVERAGE(F64:F94)</f>
        <v>35.25</v>
      </c>
      <c r="G96" s="70" t="n">
        <f aca="false">AVERAGE(G64:G94)</f>
        <v>35.6</v>
      </c>
      <c r="H96" s="70" t="n">
        <f aca="false">AVERAGE(H64:H94)</f>
        <v>35.6</v>
      </c>
      <c r="I96" s="70" t="n">
        <f aca="false">AVERAGE(I64:I94)</f>
        <v>31</v>
      </c>
      <c r="J96" s="70" t="n">
        <f aca="false">AVERAGE(J64:J94)</f>
        <v>31.4</v>
      </c>
      <c r="K96" s="70" t="n">
        <f aca="false">AVERAGE(K64:K94)</f>
        <v>34.8</v>
      </c>
      <c r="L96" s="70" t="n">
        <f aca="false">AVERAGE(L64:L94)</f>
        <v>33.8</v>
      </c>
      <c r="M96" s="70" t="n">
        <f aca="false">AVERAGE(M64:M94)</f>
        <v>33</v>
      </c>
      <c r="N96" s="70" t="n">
        <f aca="false">AVERAGE(N64:N94)</f>
        <v>27</v>
      </c>
      <c r="O96" s="70" t="n">
        <f aca="false">AVERAGE(O64:O94)</f>
        <v>31.4</v>
      </c>
      <c r="P96" s="70" t="n">
        <f aca="false">AVERAGE(P64:P94)</f>
        <v>34.4</v>
      </c>
      <c r="Q96" s="70" t="n">
        <f aca="false">AVERAGE(Q64:Q94)</f>
        <v>35.8</v>
      </c>
      <c r="R96" s="70" t="n">
        <f aca="false">AVERAGE(R64:R94)</f>
        <v>35</v>
      </c>
      <c r="S96" s="70" t="n">
        <f aca="false">AVERAGE(S64:S94)</f>
        <v>26.3</v>
      </c>
      <c r="T96" s="70" t="n">
        <f aca="false">AVERAGE(T64:T94)</f>
        <v>30.4</v>
      </c>
      <c r="U96" s="70" t="n">
        <f aca="false">AVERAGE(U64:U94)</f>
        <v>34.2</v>
      </c>
      <c r="V96" s="70" t="n">
        <f aca="false">AVERAGE(V64:V94)</f>
        <v>44.8</v>
      </c>
      <c r="W96" s="70" t="n">
        <f aca="false">AVERAGE(W64:W94)</f>
        <v>44.4</v>
      </c>
      <c r="X96" s="70" t="n">
        <f aca="false">AVERAGE(X64:X94)</f>
        <v>27.6</v>
      </c>
      <c r="Y96" s="70" t="n">
        <f aca="false">AVERAGE(Y64:Y94)</f>
        <v>30.8</v>
      </c>
      <c r="Z96" s="70" t="n">
        <f aca="false">AVERAGE(Z64:Z94)</f>
        <v>38.6</v>
      </c>
      <c r="AA96" s="70" t="n">
        <f aca="false">AVERAGE(AA64:AA94)</f>
        <v>36</v>
      </c>
      <c r="AB96" s="70" t="n">
        <f aca="false">AVERAGE(AB64:AB94)</f>
        <v>35.9333333333333</v>
      </c>
      <c r="AC96" s="70" t="n">
        <f aca="false">AVERAGE(AC64:AC94)</f>
        <v>27.3666666666667</v>
      </c>
      <c r="AD96" s="70" t="n">
        <f aca="false">AVERAGE(AD64:AD94)</f>
        <v>31.0666666666667</v>
      </c>
      <c r="AE96" s="70" t="n">
        <f aca="false">AVERAGE(AE64:AE94)</f>
        <v>35.0666666666667</v>
      </c>
      <c r="AF96" s="70" t="e">
        <f aca="false">AVERAGE(AF64:AF94)</f>
        <v>#DIV/0!</v>
      </c>
      <c r="AG96" s="70" t="e">
        <f aca="false">AVERAGE(AG64:AG94)</f>
        <v>#DIV/0!</v>
      </c>
      <c r="AH96" s="70" t="e">
        <f aca="false">AVERAGE(AH64:AH94)</f>
        <v>#DIV/0!</v>
      </c>
      <c r="AI96" s="70" t="e">
        <f aca="false">AVERAGE(AI64:AI94)</f>
        <v>#DIV/0!</v>
      </c>
      <c r="AJ96" s="70" t="e">
        <f aca="false">AVERAGE(AJ64:AJ94)</f>
        <v>#DIV/0!</v>
      </c>
      <c r="AK96" s="70" t="e">
        <f aca="false">AVERAGE(AK64:AK94)</f>
        <v>#DIV/0!</v>
      </c>
      <c r="AL96" s="70" t="e">
        <f aca="false">AVERAGE(AL64:AL94)</f>
        <v>#DIV/0!</v>
      </c>
      <c r="AM96" s="70" t="e">
        <f aca="false">AVERAGE(AM64:AM94)</f>
        <v>#DIV/0!</v>
      </c>
      <c r="AN96" s="70" t="e">
        <f aca="false">AVERAGE(AN64:AN94)</f>
        <v>#DIV/0!</v>
      </c>
      <c r="AO96" s="70" t="e">
        <f aca="false">AVERAGE(AO64:AO94)</f>
        <v>#DIV/0!</v>
      </c>
    </row>
    <row r="97" customFormat="false" ht="12.75" hidden="false" customHeight="false" outlineLevel="0" collapsed="false">
      <c r="B97" s="70" t="n">
        <f aca="false">MIN(B64:B94)</f>
        <v>31</v>
      </c>
      <c r="C97" s="70" t="n">
        <f aca="false">MIN(C64:C94)</f>
        <v>31</v>
      </c>
      <c r="D97" s="70" t="n">
        <f aca="false">MIN(D64:D94)</f>
        <v>28</v>
      </c>
      <c r="E97" s="70" t="n">
        <f aca="false">MIN(E64:E94)</f>
        <v>29</v>
      </c>
      <c r="F97" s="70" t="n">
        <f aca="false">MIN(F64:F94)</f>
        <v>32</v>
      </c>
      <c r="G97" s="70" t="n">
        <f aca="false">MIN(G64:G94)</f>
        <v>33</v>
      </c>
      <c r="H97" s="70" t="n">
        <f aca="false">MIN(H64:H94)</f>
        <v>33</v>
      </c>
      <c r="I97" s="70" t="n">
        <f aca="false">MIN(I64:I94)</f>
        <v>28</v>
      </c>
      <c r="J97" s="70" t="n">
        <f aca="false">MIN(J64:J94)</f>
        <v>30</v>
      </c>
      <c r="K97" s="70" t="n">
        <f aca="false">MIN(K64:K94)</f>
        <v>33</v>
      </c>
      <c r="L97" s="70" t="n">
        <f aca="false">MIN(L64:L94)</f>
        <v>32</v>
      </c>
      <c r="M97" s="70" t="n">
        <f aca="false">MIN(M64:M94)</f>
        <v>31</v>
      </c>
      <c r="N97" s="70" t="n">
        <f aca="false">MIN(N64:N94)</f>
        <v>24</v>
      </c>
      <c r="O97" s="70" t="n">
        <f aca="false">MIN(O64:O94)</f>
        <v>30</v>
      </c>
      <c r="P97" s="70" t="n">
        <f aca="false">MIN(P64:P94)</f>
        <v>33</v>
      </c>
      <c r="Q97" s="70" t="n">
        <f aca="false">MIN(Q64:Q94)</f>
        <v>35</v>
      </c>
      <c r="R97" s="70" t="n">
        <f aca="false">MIN(R64:R94)</f>
        <v>34</v>
      </c>
      <c r="S97" s="70" t="n">
        <f aca="false">MIN(S64:S94)</f>
        <v>25</v>
      </c>
      <c r="T97" s="70" t="n">
        <f aca="false">MIN(T64:T94)</f>
        <v>30</v>
      </c>
      <c r="U97" s="70" t="n">
        <f aca="false">MIN(U64:U94)</f>
        <v>32</v>
      </c>
      <c r="V97" s="70" t="n">
        <f aca="false">MIN(V64:V94)</f>
        <v>43</v>
      </c>
      <c r="W97" s="70" t="n">
        <f aca="false">MIN(W64:W94)</f>
        <v>42</v>
      </c>
      <c r="X97" s="70" t="n">
        <f aca="false">MIN(X64:X94)</f>
        <v>26</v>
      </c>
      <c r="Y97" s="70" t="n">
        <f aca="false">MIN(Y64:Y94)</f>
        <v>30</v>
      </c>
      <c r="Z97" s="70" t="n">
        <f aca="false">MIN(Z64:Z94)</f>
        <v>34</v>
      </c>
      <c r="AA97" s="70" t="n">
        <f aca="false">MIN(AA64:AA94)</f>
        <v>26</v>
      </c>
      <c r="AB97" s="70" t="n">
        <f aca="false">MIN(AB64:AB94)</f>
        <v>28</v>
      </c>
      <c r="AC97" s="70" t="n">
        <f aca="false">MIN(AC64:AC94)</f>
        <v>25</v>
      </c>
      <c r="AD97" s="70" t="n">
        <f aca="false">MIN(AD64:AD94)</f>
        <v>30</v>
      </c>
      <c r="AE97" s="70" t="n">
        <f aca="false">MIN(AE64:AE94)</f>
        <v>32</v>
      </c>
      <c r="AF97" s="70" t="n">
        <f aca="false">MIN(AF64:AF94)</f>
        <v>0</v>
      </c>
      <c r="AG97" s="70" t="n">
        <f aca="false">MIN(AG64:AG94)</f>
        <v>0</v>
      </c>
      <c r="AH97" s="70" t="n">
        <f aca="false">MIN(AH64:AH94)</f>
        <v>0</v>
      </c>
      <c r="AI97" s="70" t="n">
        <f aca="false">MIN(AI64:AI94)</f>
        <v>0</v>
      </c>
      <c r="AJ97" s="70" t="n">
        <f aca="false">MIN(AJ64:AJ94)</f>
        <v>0</v>
      </c>
      <c r="AK97" s="70" t="n">
        <f aca="false">MIN(AK64:AK94)</f>
        <v>0</v>
      </c>
      <c r="AL97" s="70" t="n">
        <f aca="false">MIN(AL64:AL94)</f>
        <v>0</v>
      </c>
      <c r="AM97" s="70" t="n">
        <f aca="false">MIN(AM64:AM94)</f>
        <v>0</v>
      </c>
      <c r="AN97" s="70" t="n">
        <f aca="false">MIN(AN64:AN94)</f>
        <v>0</v>
      </c>
      <c r="AO97" s="70" t="n">
        <f aca="false">MIN(AO64:AO94)</f>
        <v>0</v>
      </c>
    </row>
    <row r="98" customFormat="false" ht="12.75" hidden="false" customHeight="false" outlineLevel="0" collapsed="false">
      <c r="B98" s="70" t="n">
        <f aca="false">MAX(B64:B94)</f>
        <v>39</v>
      </c>
      <c r="C98" s="70" t="n">
        <f aca="false">MAX(C64:C94)</f>
        <v>39</v>
      </c>
      <c r="D98" s="70" t="n">
        <f aca="false">MAX(D64:D94)</f>
        <v>35</v>
      </c>
      <c r="E98" s="70" t="n">
        <f aca="false">MAX(E64:E94)</f>
        <v>35</v>
      </c>
      <c r="F98" s="70" t="n">
        <f aca="false">MAX(F64:F94)</f>
        <v>40</v>
      </c>
      <c r="G98" s="70" t="n">
        <f aca="false">MAX(G64:G94)</f>
        <v>41</v>
      </c>
      <c r="H98" s="70" t="n">
        <f aca="false">MAX(H64:H94)</f>
        <v>41</v>
      </c>
      <c r="I98" s="70" t="n">
        <f aca="false">MAX(I64:I94)</f>
        <v>36</v>
      </c>
      <c r="J98" s="70" t="n">
        <f aca="false">MAX(J64:J94)</f>
        <v>33</v>
      </c>
      <c r="K98" s="70" t="n">
        <f aca="false">MAX(K64:K94)</f>
        <v>36</v>
      </c>
      <c r="L98" s="70" t="n">
        <f aca="false">MAX(L64:L94)</f>
        <v>38</v>
      </c>
      <c r="M98" s="70" t="n">
        <f aca="false">MAX(M64:M94)</f>
        <v>37</v>
      </c>
      <c r="N98" s="70" t="n">
        <f aca="false">MAX(N64:N94)</f>
        <v>33</v>
      </c>
      <c r="O98" s="70" t="n">
        <f aca="false">MAX(O64:O94)</f>
        <v>34</v>
      </c>
      <c r="P98" s="70" t="n">
        <f aca="false">MAX(P64:P94)</f>
        <v>39</v>
      </c>
      <c r="Q98" s="70" t="n">
        <f aca="false">MAX(Q64:Q94)</f>
        <v>38</v>
      </c>
      <c r="R98" s="70" t="n">
        <f aca="false">MAX(R64:R94)</f>
        <v>37</v>
      </c>
      <c r="S98" s="70" t="n">
        <f aca="false">MAX(S64:S94)</f>
        <v>28</v>
      </c>
      <c r="T98" s="70" t="n">
        <f aca="false">MAX(T64:T94)</f>
        <v>32</v>
      </c>
      <c r="U98" s="70" t="n">
        <f aca="false">MAX(U64:U94)</f>
        <v>37</v>
      </c>
      <c r="V98" s="70" t="n">
        <f aca="false">MAX(V64:V94)</f>
        <v>50</v>
      </c>
      <c r="W98" s="70" t="n">
        <f aca="false">MAX(W64:W94)</f>
        <v>49</v>
      </c>
      <c r="X98" s="70" t="n">
        <f aca="false">MAX(X64:X94)</f>
        <v>29</v>
      </c>
      <c r="Y98" s="70" t="n">
        <f aca="false">MAX(Y64:Y94)</f>
        <v>32</v>
      </c>
      <c r="Z98" s="70" t="n">
        <f aca="false">MAX(Z64:Z94)</f>
        <v>44</v>
      </c>
      <c r="AA98" s="70" t="n">
        <f aca="false">MAX(AA64:AA94)</f>
        <v>42</v>
      </c>
      <c r="AB98" s="70" t="n">
        <f aca="false">MAX(AB64:AB94)</f>
        <v>41</v>
      </c>
      <c r="AC98" s="70" t="n">
        <f aca="false">MAX(AC64:AC94)</f>
        <v>30</v>
      </c>
      <c r="AD98" s="70" t="n">
        <f aca="false">MAX(AD64:AD94)</f>
        <v>32.6666666666667</v>
      </c>
      <c r="AE98" s="70" t="n">
        <f aca="false">MAX(AE64:AE94)</f>
        <v>40</v>
      </c>
      <c r="AF98" s="70" t="n">
        <f aca="false">MAX(AF64:AF94)</f>
        <v>0</v>
      </c>
      <c r="AG98" s="70" t="n">
        <f aca="false">MAX(AG64:AG94)</f>
        <v>0</v>
      </c>
      <c r="AH98" s="70" t="n">
        <f aca="false">MAX(AH64:AH94)</f>
        <v>0</v>
      </c>
      <c r="AI98" s="70" t="n">
        <f aca="false">MAX(AI64:AI94)</f>
        <v>0</v>
      </c>
      <c r="AJ98" s="70" t="n">
        <f aca="false">MAX(AJ64:AJ94)</f>
        <v>0</v>
      </c>
      <c r="AK98" s="70" t="n">
        <f aca="false">MAX(AK64:AK94)</f>
        <v>0</v>
      </c>
      <c r="AL98" s="70" t="n">
        <f aca="false">MAX(AL64:AL94)</f>
        <v>0</v>
      </c>
      <c r="AM98" s="70" t="n">
        <f aca="false">MAX(AM64:AM94)</f>
        <v>0</v>
      </c>
      <c r="AN98" s="70" t="n">
        <f aca="false">MAX(AN64:AN94)</f>
        <v>0</v>
      </c>
      <c r="AO98" s="70" t="n">
        <f aca="false">MAX(AO64:AO94)</f>
        <v>0</v>
      </c>
    </row>
    <row r="99" customFormat="false" ht="12.75" hidden="false" customHeight="false" outlineLevel="0" collapsed="false">
      <c r="B99" s="129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5"/>
      <c r="R99" s="15"/>
      <c r="S99" s="15"/>
      <c r="T99" s="15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31" t="s">
        <v>161</v>
      </c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5"/>
      <c r="R100" s="15"/>
      <c r="S100" s="15"/>
      <c r="T100" s="15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32"/>
      <c r="C101" s="133" t="s">
        <v>10</v>
      </c>
      <c r="D101" s="133" t="s">
        <v>11</v>
      </c>
      <c r="E101" s="133" t="s">
        <v>12</v>
      </c>
      <c r="F101" s="133" t="s">
        <v>13</v>
      </c>
      <c r="G101" s="133" t="s">
        <v>2</v>
      </c>
      <c r="H101" s="133" t="s">
        <v>3</v>
      </c>
      <c r="I101" s="133" t="s">
        <v>4</v>
      </c>
      <c r="J101" s="133" t="s">
        <v>5</v>
      </c>
      <c r="K101" s="133" t="s">
        <v>6</v>
      </c>
      <c r="L101" s="133" t="s">
        <v>7</v>
      </c>
      <c r="M101" s="133" t="s">
        <v>8</v>
      </c>
      <c r="N101" s="133"/>
      <c r="O101" s="133"/>
      <c r="P101" s="133" t="s">
        <v>9</v>
      </c>
      <c r="Q101" s="15"/>
      <c r="R101" s="15"/>
      <c r="S101" s="15"/>
      <c r="T101" s="15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32"/>
      <c r="C102" s="134" t="n">
        <v>45.02</v>
      </c>
      <c r="D102" s="135" t="n">
        <v>77.77</v>
      </c>
      <c r="E102" s="135" t="n">
        <v>79.48</v>
      </c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6"/>
      <c r="Q102" s="15"/>
      <c r="R102" s="15"/>
      <c r="S102" s="15"/>
      <c r="T102" s="15"/>
    </row>
    <row r="103" customFormat="false" ht="12.75" hidden="false" customHeight="false" outlineLevel="0" collapsed="false">
      <c r="B103" s="137" t="s">
        <v>162</v>
      </c>
      <c r="C103" s="138" t="n">
        <v>45.64</v>
      </c>
      <c r="D103" s="130" t="n">
        <v>33.09</v>
      </c>
      <c r="E103" s="130" t="n">
        <v>31.88</v>
      </c>
      <c r="F103" s="130" t="n">
        <v>31.19</v>
      </c>
      <c r="G103" s="130" t="n">
        <v>22.61</v>
      </c>
      <c r="H103" s="129" t="n">
        <v>22.78</v>
      </c>
      <c r="I103" s="129" t="n">
        <v>22.98</v>
      </c>
      <c r="J103" s="129" t="n">
        <v>29.72</v>
      </c>
      <c r="K103" s="130" t="n">
        <v>24.55</v>
      </c>
      <c r="L103" s="130" t="n">
        <v>29.24</v>
      </c>
      <c r="M103" s="130" t="n">
        <v>27.3</v>
      </c>
      <c r="N103" s="130"/>
      <c r="O103" s="130"/>
      <c r="P103" s="139" t="n">
        <v>44.74</v>
      </c>
      <c r="Q103" s="15" t="n">
        <f aca="false">AVERAGE(D103:F103)</f>
        <v>32.0533333333333</v>
      </c>
      <c r="R103" s="15" t="n">
        <f aca="false">AVERAGE(G103:I103)</f>
        <v>22.79</v>
      </c>
      <c r="S103" s="15"/>
      <c r="T103" s="15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37" t="s">
        <v>163</v>
      </c>
      <c r="C104" s="140"/>
      <c r="D104" s="141"/>
      <c r="E104" s="141"/>
      <c r="F104" s="141"/>
      <c r="G104" s="141"/>
      <c r="H104" s="141"/>
      <c r="I104" s="141"/>
      <c r="J104" s="141" t="n">
        <v>25.41</v>
      </c>
      <c r="K104" s="141" t="n">
        <v>13.11</v>
      </c>
      <c r="L104" s="141" t="n">
        <v>11.29</v>
      </c>
      <c r="M104" s="141" t="n">
        <v>33.89</v>
      </c>
      <c r="N104" s="141"/>
      <c r="O104" s="141"/>
      <c r="P104" s="142" t="n">
        <v>58.25</v>
      </c>
      <c r="Q104" s="15"/>
      <c r="R104" s="15"/>
      <c r="S104" s="15" t="n">
        <f aca="false">AVERAGE(J104:L104)</f>
        <v>16.6033333333333</v>
      </c>
      <c r="T104" s="15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29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5"/>
      <c r="R105" s="15"/>
      <c r="S105" s="15"/>
      <c r="T105" s="15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31" t="s">
        <v>164</v>
      </c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5"/>
      <c r="R106" s="15"/>
      <c r="S106" s="15"/>
      <c r="T106" s="15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32"/>
      <c r="C107" s="133" t="s">
        <v>10</v>
      </c>
      <c r="D107" s="133" t="s">
        <v>11</v>
      </c>
      <c r="E107" s="133" t="s">
        <v>12</v>
      </c>
      <c r="F107" s="133" t="s">
        <v>13</v>
      </c>
      <c r="G107" s="133" t="s">
        <v>2</v>
      </c>
      <c r="H107" s="133" t="s">
        <v>3</v>
      </c>
      <c r="I107" s="133" t="s">
        <v>4</v>
      </c>
      <c r="J107" s="133" t="s">
        <v>5</v>
      </c>
      <c r="K107" s="133" t="s">
        <v>6</v>
      </c>
      <c r="L107" s="133" t="s">
        <v>7</v>
      </c>
      <c r="M107" s="133" t="s">
        <v>8</v>
      </c>
      <c r="N107" s="133"/>
      <c r="O107" s="133"/>
      <c r="P107" s="133" t="s">
        <v>9</v>
      </c>
      <c r="Q107" s="15"/>
      <c r="R107" s="15"/>
      <c r="S107" s="15"/>
      <c r="T107" s="15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32"/>
      <c r="C108" s="134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6"/>
      <c r="Q108" s="15"/>
      <c r="R108" s="15"/>
      <c r="S108" s="15"/>
      <c r="T108" s="15"/>
    </row>
    <row r="109" customFormat="false" ht="12.75" hidden="false" customHeight="false" outlineLevel="0" collapsed="false">
      <c r="B109" s="137" t="s">
        <v>162</v>
      </c>
      <c r="C109" s="138" t="n">
        <v>39.8</v>
      </c>
      <c r="D109" s="130" t="n">
        <v>30.02</v>
      </c>
      <c r="E109" s="130" t="n">
        <v>29</v>
      </c>
      <c r="F109" s="130" t="n">
        <v>31.9</v>
      </c>
      <c r="G109" s="130" t="n">
        <v>21.43</v>
      </c>
      <c r="H109" s="129" t="n">
        <v>21.36</v>
      </c>
      <c r="I109" s="129" t="n">
        <v>19.66</v>
      </c>
      <c r="J109" s="143" t="n">
        <v>26.97</v>
      </c>
      <c r="K109" s="130"/>
      <c r="L109" s="130"/>
      <c r="M109" s="130"/>
      <c r="N109" s="130"/>
      <c r="O109" s="130"/>
      <c r="P109" s="139"/>
      <c r="Q109" s="15" t="n">
        <f aca="false">AVERAGE(D109:F109)</f>
        <v>30.3066666666667</v>
      </c>
      <c r="R109" s="15" t="n">
        <f aca="false">AVERAGE(G109:I109)</f>
        <v>20.8166666666667</v>
      </c>
      <c r="S109" s="15"/>
      <c r="T109" s="15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37" t="s">
        <v>163</v>
      </c>
      <c r="C110" s="140"/>
      <c r="D110" s="141"/>
      <c r="E110" s="141"/>
      <c r="F110" s="141"/>
      <c r="G110" s="141"/>
      <c r="H110" s="141"/>
      <c r="I110" s="141"/>
      <c r="J110" s="141" t="n">
        <v>26.16</v>
      </c>
      <c r="K110" s="141" t="n">
        <v>14.63</v>
      </c>
      <c r="L110" s="141" t="n">
        <v>15.52</v>
      </c>
      <c r="M110" s="141" t="n">
        <v>33.89</v>
      </c>
      <c r="N110" s="141"/>
      <c r="O110" s="141"/>
      <c r="P110" s="142" t="n">
        <v>48.51</v>
      </c>
      <c r="Q110" s="15"/>
      <c r="R110" s="15"/>
      <c r="S110" s="15" t="n">
        <f aca="false">AVERAGE(J110:L110)</f>
        <v>18.77</v>
      </c>
      <c r="T110" s="15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29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5"/>
      <c r="R111" s="15"/>
      <c r="S111" s="15"/>
      <c r="T111" s="15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31" t="s">
        <v>165</v>
      </c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5"/>
      <c r="R112" s="15"/>
      <c r="S112" s="15"/>
      <c r="T112" s="15"/>
    </row>
    <row r="113" customFormat="false" ht="12.75" hidden="false" customHeight="false" outlineLevel="0" collapsed="false">
      <c r="B113" s="132"/>
      <c r="C113" s="133" t="s">
        <v>10</v>
      </c>
      <c r="D113" s="133" t="s">
        <v>11</v>
      </c>
      <c r="E113" s="133" t="s">
        <v>12</v>
      </c>
      <c r="F113" s="133" t="s">
        <v>13</v>
      </c>
      <c r="G113" s="133" t="s">
        <v>2</v>
      </c>
      <c r="H113" s="133" t="s">
        <v>3</v>
      </c>
      <c r="I113" s="133" t="s">
        <v>4</v>
      </c>
      <c r="J113" s="133" t="s">
        <v>5</v>
      </c>
      <c r="K113" s="133" t="s">
        <v>6</v>
      </c>
      <c r="L113" s="133" t="s">
        <v>7</v>
      </c>
      <c r="M113" s="133" t="s">
        <v>8</v>
      </c>
      <c r="N113" s="133"/>
      <c r="O113" s="133"/>
      <c r="P113" s="133" t="s">
        <v>9</v>
      </c>
      <c r="Q113" s="15"/>
      <c r="R113" s="15"/>
      <c r="S113" s="15"/>
      <c r="T113" s="15"/>
    </row>
    <row r="114" customFormat="false" ht="12.75" hidden="false" customHeight="false" outlineLevel="0" collapsed="false">
      <c r="B114" s="132"/>
      <c r="C114" s="134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6"/>
      <c r="Q114" s="15"/>
      <c r="R114" s="15"/>
      <c r="S114" s="15"/>
      <c r="T114" s="15"/>
    </row>
    <row r="115" customFormat="false" ht="12.75" hidden="false" customHeight="false" outlineLevel="0" collapsed="false">
      <c r="B115" s="137" t="s">
        <v>162</v>
      </c>
      <c r="C115" s="138" t="n">
        <v>40.59</v>
      </c>
      <c r="D115" s="130" t="n">
        <v>28.29</v>
      </c>
      <c r="E115" s="130" t="n">
        <v>29.55</v>
      </c>
      <c r="F115" s="130" t="n">
        <v>31.64</v>
      </c>
      <c r="G115" s="130" t="n">
        <v>24.55</v>
      </c>
      <c r="H115" s="129" t="n">
        <v>22.17</v>
      </c>
      <c r="I115" s="129" t="n">
        <v>21.83</v>
      </c>
      <c r="J115" s="143" t="n">
        <v>27.36</v>
      </c>
      <c r="K115" s="130"/>
      <c r="L115" s="130"/>
      <c r="M115" s="130"/>
      <c r="N115" s="130"/>
      <c r="O115" s="130"/>
      <c r="P115" s="139"/>
      <c r="Q115" s="15"/>
      <c r="R115" s="15" t="n">
        <f aca="false">AVERAGE(G115:I115)</f>
        <v>22.85</v>
      </c>
      <c r="S115" s="15"/>
      <c r="T115" s="15"/>
    </row>
    <row r="116" customFormat="false" ht="12.75" hidden="false" customHeight="false" outlineLevel="0" collapsed="false">
      <c r="B116" s="137" t="s">
        <v>163</v>
      </c>
      <c r="C116" s="140"/>
      <c r="D116" s="141"/>
      <c r="E116" s="141"/>
      <c r="F116" s="141"/>
      <c r="G116" s="141"/>
      <c r="H116" s="141"/>
      <c r="I116" s="141"/>
      <c r="J116" s="141" t="n">
        <v>26.17</v>
      </c>
      <c r="K116" s="141"/>
      <c r="L116" s="141" t="n">
        <v>16.49</v>
      </c>
      <c r="M116" s="141" t="n">
        <v>39.99</v>
      </c>
      <c r="N116" s="141"/>
      <c r="O116" s="141"/>
      <c r="P116" s="142" t="n">
        <v>51.15</v>
      </c>
      <c r="Q116" s="15"/>
      <c r="R116" s="15"/>
      <c r="S116" s="15"/>
      <c r="T116" s="15"/>
    </row>
    <row r="117" customFormat="false" ht="12.75" hidden="false" customHeight="false" outlineLevel="0" collapsed="false">
      <c r="B117" s="129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5"/>
      <c r="R117" s="15"/>
      <c r="S117" s="15"/>
      <c r="T117" s="15"/>
    </row>
    <row r="118" customFormat="false" ht="12.75" hidden="false" customHeight="false" outlineLevel="0" collapsed="false">
      <c r="B118" s="131" t="s">
        <v>166</v>
      </c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5"/>
      <c r="R118" s="15"/>
      <c r="S118" s="15"/>
      <c r="T118" s="15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32"/>
      <c r="C119" s="133" t="s">
        <v>10</v>
      </c>
      <c r="D119" s="133" t="s">
        <v>11</v>
      </c>
      <c r="E119" s="133" t="s">
        <v>12</v>
      </c>
      <c r="F119" s="133" t="s">
        <v>13</v>
      </c>
      <c r="G119" s="133" t="s">
        <v>2</v>
      </c>
      <c r="H119" s="133" t="s">
        <v>3</v>
      </c>
      <c r="I119" s="133" t="s">
        <v>4</v>
      </c>
      <c r="J119" s="133" t="s">
        <v>5</v>
      </c>
      <c r="K119" s="133" t="s">
        <v>6</v>
      </c>
      <c r="L119" s="133" t="s">
        <v>7</v>
      </c>
      <c r="M119" s="133" t="s">
        <v>8</v>
      </c>
      <c r="N119" s="133"/>
      <c r="O119" s="133"/>
      <c r="P119" s="133" t="s">
        <v>9</v>
      </c>
      <c r="Q119" s="15"/>
      <c r="R119" s="15"/>
      <c r="S119" s="15"/>
      <c r="T119" s="15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32"/>
      <c r="C120" s="134" t="n">
        <v>35.36</v>
      </c>
      <c r="D120" s="135" t="n">
        <v>43.96</v>
      </c>
      <c r="E120" s="135" t="n">
        <v>39.39</v>
      </c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6"/>
      <c r="Q120" s="15"/>
      <c r="R120" s="15"/>
      <c r="S120" s="15"/>
      <c r="T120" s="15"/>
    </row>
    <row r="121" customFormat="false" ht="12.75" hidden="false" customHeight="false" outlineLevel="0" collapsed="false">
      <c r="B121" s="137" t="s">
        <v>162</v>
      </c>
      <c r="C121" s="138" t="n">
        <v>41.56</v>
      </c>
      <c r="D121" s="130" t="n">
        <v>29.22</v>
      </c>
      <c r="E121" s="130" t="n">
        <v>29.55</v>
      </c>
      <c r="F121" s="130" t="n">
        <v>31.64</v>
      </c>
      <c r="G121" s="130" t="n">
        <v>25.11</v>
      </c>
      <c r="H121" s="129" t="n">
        <v>22.33</v>
      </c>
      <c r="I121" s="129" t="n">
        <v>22.43</v>
      </c>
      <c r="J121" s="129" t="n">
        <v>27.89</v>
      </c>
      <c r="K121" s="130" t="n">
        <v>29.63</v>
      </c>
      <c r="L121" s="130" t="n">
        <v>31.08</v>
      </c>
      <c r="M121" s="130" t="n">
        <v>37.53</v>
      </c>
      <c r="N121" s="130"/>
      <c r="O121" s="130"/>
      <c r="P121" s="139" t="n">
        <v>39.53</v>
      </c>
      <c r="Q121" s="15" t="n">
        <f aca="false">AVERAGE(D121:F121)</f>
        <v>30.1366666666667</v>
      </c>
      <c r="R121" s="15" t="n">
        <f aca="false">AVERAGE(G121:I121)</f>
        <v>23.29</v>
      </c>
      <c r="S121" s="15"/>
      <c r="T121" s="15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37" t="s">
        <v>163</v>
      </c>
      <c r="C122" s="140"/>
      <c r="D122" s="141"/>
      <c r="E122" s="141"/>
      <c r="F122" s="141"/>
      <c r="G122" s="141"/>
      <c r="H122" s="141"/>
      <c r="I122" s="141"/>
      <c r="J122" s="141" t="n">
        <v>26.17</v>
      </c>
      <c r="K122" s="141" t="n">
        <v>17.36</v>
      </c>
      <c r="L122" s="141" t="n">
        <v>17.07</v>
      </c>
      <c r="M122" s="141" t="n">
        <v>42.45</v>
      </c>
      <c r="N122" s="141"/>
      <c r="O122" s="141"/>
      <c r="P122" s="142" t="n">
        <v>51.86</v>
      </c>
      <c r="Q122" s="15"/>
      <c r="R122" s="15"/>
      <c r="S122" s="15" t="n">
        <f aca="false">AVERAGE(J122:L122)</f>
        <v>20.2</v>
      </c>
      <c r="T122" s="15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29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5"/>
      <c r="R123" s="15"/>
      <c r="S123" s="15"/>
      <c r="T123" s="15"/>
    </row>
    <row r="124" customFormat="false" ht="12.75" hidden="false" customHeight="false" outlineLevel="0" collapsed="false">
      <c r="B124" s="131" t="s">
        <v>167</v>
      </c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5"/>
      <c r="R124" s="15"/>
      <c r="S124" s="15"/>
      <c r="T124" s="15"/>
    </row>
    <row r="125" customFormat="false" ht="12.75" hidden="false" customHeight="false" outlineLevel="0" collapsed="false">
      <c r="B125" s="132"/>
      <c r="C125" s="133" t="s">
        <v>10</v>
      </c>
      <c r="D125" s="133" t="s">
        <v>11</v>
      </c>
      <c r="E125" s="133" t="s">
        <v>12</v>
      </c>
      <c r="F125" s="133" t="s">
        <v>13</v>
      </c>
      <c r="G125" s="133" t="s">
        <v>2</v>
      </c>
      <c r="H125" s="133" t="s">
        <v>3</v>
      </c>
      <c r="I125" s="133" t="s">
        <v>4</v>
      </c>
      <c r="J125" s="133" t="s">
        <v>5</v>
      </c>
      <c r="K125" s="133" t="s">
        <v>6</v>
      </c>
      <c r="L125" s="133" t="s">
        <v>7</v>
      </c>
      <c r="M125" s="133" t="s">
        <v>8</v>
      </c>
      <c r="N125" s="133"/>
      <c r="O125" s="133"/>
      <c r="P125" s="133" t="s">
        <v>9</v>
      </c>
      <c r="Q125" s="15"/>
      <c r="R125" s="15"/>
      <c r="S125" s="15"/>
      <c r="T125" s="15"/>
    </row>
    <row r="126" customFormat="false" ht="12.75" hidden="false" customHeight="false" outlineLevel="0" collapsed="false">
      <c r="B126" s="132"/>
      <c r="C126" s="134" t="n">
        <v>42.84</v>
      </c>
      <c r="D126" s="135" t="n">
        <v>50.78</v>
      </c>
      <c r="E126" s="135" t="n">
        <v>49.16</v>
      </c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6"/>
      <c r="Q126" s="15"/>
      <c r="R126" s="15"/>
      <c r="S126" s="15"/>
      <c r="T126" s="15"/>
    </row>
    <row r="127" customFormat="false" ht="12.75" hidden="false" customHeight="false" outlineLevel="0" collapsed="false">
      <c r="B127" s="137" t="s">
        <v>162</v>
      </c>
      <c r="C127" s="138" t="n">
        <v>41.99</v>
      </c>
      <c r="D127" s="130" t="n">
        <v>31.34</v>
      </c>
      <c r="E127" s="130" t="n">
        <v>30.16</v>
      </c>
      <c r="F127" s="130" t="n">
        <v>29.65</v>
      </c>
      <c r="G127" s="130" t="n">
        <v>22.59</v>
      </c>
      <c r="H127" s="129" t="n">
        <v>22.78</v>
      </c>
      <c r="I127" s="129" t="n">
        <v>22.98</v>
      </c>
      <c r="J127" s="129" t="n">
        <v>29.72</v>
      </c>
      <c r="K127" s="130" t="n">
        <v>24.55</v>
      </c>
      <c r="L127" s="130" t="n">
        <v>29.24</v>
      </c>
      <c r="M127" s="130" t="n">
        <v>27.3</v>
      </c>
      <c r="N127" s="130"/>
      <c r="O127" s="130"/>
      <c r="P127" s="139" t="n">
        <v>43.86</v>
      </c>
      <c r="Q127" s="15" t="n">
        <f aca="false">AVERAGE(D127:F127)</f>
        <v>30.3833333333333</v>
      </c>
      <c r="R127" s="15" t="n">
        <f aca="false">AVERAGE(G127:I127)</f>
        <v>22.7833333333333</v>
      </c>
      <c r="S127" s="15"/>
      <c r="T127" s="15"/>
    </row>
    <row r="128" customFormat="false" ht="12.75" hidden="false" customHeight="false" outlineLevel="0" collapsed="false">
      <c r="B128" s="137" t="s">
        <v>163</v>
      </c>
      <c r="C128" s="140"/>
      <c r="D128" s="141"/>
      <c r="E128" s="141"/>
      <c r="F128" s="141"/>
      <c r="G128" s="141"/>
      <c r="H128" s="141"/>
      <c r="I128" s="141"/>
      <c r="J128" s="141" t="n">
        <v>25.39</v>
      </c>
      <c r="K128" s="141" t="n">
        <v>14.55</v>
      </c>
      <c r="L128" s="141" t="n">
        <v>11.29</v>
      </c>
      <c r="M128" s="141" t="n">
        <v>33.74</v>
      </c>
      <c r="N128" s="141"/>
      <c r="O128" s="141"/>
      <c r="P128" s="142" t="n">
        <v>57.63</v>
      </c>
      <c r="Q128" s="15"/>
      <c r="R128" s="15"/>
      <c r="S128" s="15" t="n">
        <f aca="false">AVERAGE(J128:L128)</f>
        <v>17.0766666666667</v>
      </c>
      <c r="T128" s="15" t="n">
        <f aca="false">AVERAGE(M128:P128,C127)</f>
        <v>44.4533333333333</v>
      </c>
    </row>
    <row r="129" customFormat="false" ht="12.75" hidden="false" customHeight="false" outlineLevel="0" collapsed="false">
      <c r="B129" s="129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5"/>
      <c r="R129" s="15"/>
      <c r="S129" s="15"/>
      <c r="T129" s="15"/>
    </row>
    <row r="130" customFormat="false" ht="12.75" hidden="false" customHeight="false" outlineLevel="0" collapsed="false">
      <c r="B130" s="129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5"/>
      <c r="R130" s="15"/>
      <c r="S130" s="15"/>
      <c r="T130" s="15"/>
    </row>
    <row r="132" customFormat="false" ht="12.75" hidden="false" customHeight="false" outlineLevel="0" collapsed="false">
      <c r="B132" s="39" t="s">
        <v>168</v>
      </c>
    </row>
    <row r="133" customFormat="false" ht="12.75" hidden="false" customHeight="false" outlineLevel="0" collapsed="false">
      <c r="B133" s="65" t="s">
        <v>169</v>
      </c>
      <c r="C133" s="144" t="n">
        <v>2.28</v>
      </c>
      <c r="D133" s="144" t="n">
        <v>2.83</v>
      </c>
      <c r="E133" s="144" t="n">
        <v>3.11</v>
      </c>
      <c r="F133" s="144" t="n">
        <v>2.16</v>
      </c>
      <c r="G133" s="144" t="n">
        <v>2.06</v>
      </c>
      <c r="H133" s="144" t="n">
        <v>1.76</v>
      </c>
      <c r="I133" s="144" t="n">
        <v>2.01</v>
      </c>
      <c r="J133" s="144" t="n">
        <v>2.06</v>
      </c>
      <c r="K133" s="144"/>
      <c r="L133" s="144"/>
      <c r="M133" s="144"/>
      <c r="N133" s="144"/>
      <c r="O133" s="144"/>
      <c r="P133" s="144"/>
    </row>
    <row r="134" customFormat="false" ht="12.75" hidden="false" customHeight="false" outlineLevel="0" collapsed="false">
      <c r="B134" s="132"/>
      <c r="C134" s="133" t="s">
        <v>10</v>
      </c>
      <c r="D134" s="133" t="s">
        <v>11</v>
      </c>
      <c r="E134" s="133" t="s">
        <v>12</v>
      </c>
      <c r="F134" s="133" t="s">
        <v>13</v>
      </c>
      <c r="G134" s="133" t="s">
        <v>2</v>
      </c>
      <c r="H134" s="133" t="s">
        <v>3</v>
      </c>
      <c r="I134" s="133" t="s">
        <v>4</v>
      </c>
      <c r="J134" s="133" t="s">
        <v>5</v>
      </c>
      <c r="K134" s="133" t="s">
        <v>6</v>
      </c>
      <c r="L134" s="133" t="s">
        <v>7</v>
      </c>
      <c r="M134" s="133" t="s">
        <v>8</v>
      </c>
      <c r="N134" s="133"/>
      <c r="O134" s="133"/>
      <c r="P134" s="133" t="s">
        <v>9</v>
      </c>
      <c r="Q134" s="145" t="s">
        <v>51</v>
      </c>
      <c r="R134" s="145" t="s">
        <v>48</v>
      </c>
      <c r="S134" s="145" t="s">
        <v>49</v>
      </c>
      <c r="T134" s="145" t="s">
        <v>50</v>
      </c>
    </row>
    <row r="135" customFormat="false" ht="12.75" hidden="false" customHeight="false" outlineLevel="0" collapsed="false">
      <c r="B135" s="137" t="s">
        <v>162</v>
      </c>
      <c r="C135" s="129" t="n">
        <v>23.27</v>
      </c>
      <c r="D135" s="129" t="n">
        <v>15.22</v>
      </c>
      <c r="E135" s="129" t="n">
        <v>15.05</v>
      </c>
      <c r="F135" s="129" t="n">
        <v>15.97</v>
      </c>
      <c r="G135" s="129" t="n">
        <v>14.55</v>
      </c>
      <c r="H135" s="146" t="n">
        <v>14.06</v>
      </c>
      <c r="I135" s="129"/>
      <c r="J135" s="129"/>
      <c r="K135" s="129"/>
      <c r="L135" s="129"/>
      <c r="M135" s="129"/>
      <c r="N135" s="129"/>
      <c r="O135" s="129"/>
      <c r="P135" s="129"/>
      <c r="Q135" s="15" t="n">
        <f aca="false">AVERAGE(D135:F135)</f>
        <v>15.4133333333333</v>
      </c>
      <c r="T135" s="15"/>
    </row>
    <row r="136" customFormat="false" ht="12.75" hidden="false" customHeight="false" outlineLevel="0" collapsed="false">
      <c r="B136" s="137" t="s">
        <v>163</v>
      </c>
      <c r="C136" s="147" t="n">
        <v>17.06</v>
      </c>
      <c r="D136" s="147" t="n">
        <v>12.81</v>
      </c>
      <c r="E136" s="147" t="n">
        <v>14.31</v>
      </c>
      <c r="F136" s="147" t="n">
        <v>16.03</v>
      </c>
      <c r="G136" s="148" t="n">
        <v>14.85</v>
      </c>
      <c r="H136" s="148" t="n">
        <v>11.8</v>
      </c>
      <c r="I136" s="148" t="n">
        <v>13.25</v>
      </c>
      <c r="J136" s="148" t="n">
        <v>14.24</v>
      </c>
      <c r="K136" s="148" t="n">
        <v>7.6</v>
      </c>
      <c r="L136" s="148" t="n">
        <v>6.67</v>
      </c>
      <c r="M136" s="148" t="n">
        <v>18.21</v>
      </c>
      <c r="N136" s="148"/>
      <c r="O136" s="148"/>
      <c r="P136" s="148" t="n">
        <v>23.38</v>
      </c>
      <c r="Q136" s="15" t="n">
        <f aca="false">AVERAGE(D136:F136)</f>
        <v>14.3833333333333</v>
      </c>
      <c r="R136" s="15" t="n">
        <f aca="false">AVERAGE(G136:I136)</f>
        <v>13.3</v>
      </c>
      <c r="S136" s="15" t="n">
        <f aca="false">AVERAGE(J136:L136)</f>
        <v>9.50333333333333</v>
      </c>
      <c r="T136" s="15" t="n">
        <f aca="false">AVERAGE(M136:P136,C135)</f>
        <v>21.62</v>
      </c>
    </row>
    <row r="137" customFormat="false" ht="12.75" hidden="false" customHeight="false" outlineLevel="0" collapsed="false">
      <c r="B137" s="137" t="s">
        <v>170</v>
      </c>
      <c r="C137" s="140" t="n">
        <v>13.25</v>
      </c>
      <c r="D137" s="141" t="n">
        <v>13.06</v>
      </c>
      <c r="E137" s="141" t="n">
        <v>13.48</v>
      </c>
      <c r="F137" s="141" t="n">
        <v>15.59</v>
      </c>
      <c r="G137" s="141" t="n">
        <v>10.22</v>
      </c>
      <c r="H137" s="141" t="n">
        <v>9.29</v>
      </c>
      <c r="I137" s="141" t="n">
        <v>9.8</v>
      </c>
      <c r="J137" s="141" t="n">
        <v>9.89</v>
      </c>
      <c r="K137" s="141" t="n">
        <v>8.93</v>
      </c>
      <c r="L137" s="141" t="n">
        <v>8.28</v>
      </c>
      <c r="M137" s="141" t="n">
        <v>9.96</v>
      </c>
      <c r="N137" s="141"/>
      <c r="O137" s="141"/>
      <c r="P137" s="141" t="n">
        <v>13.19</v>
      </c>
      <c r="Q137" s="15" t="n">
        <f aca="false">AVERAGE(D137:F137)</f>
        <v>14.0433333333333</v>
      </c>
      <c r="R137" s="15" t="n">
        <f aca="false">AVERAGE(G137:I137)</f>
        <v>9.77</v>
      </c>
      <c r="S137" s="15" t="n">
        <f aca="false">AVERAGE(J137:L137)</f>
        <v>9.03333333333333</v>
      </c>
      <c r="T137" s="15" t="n">
        <f aca="false">AVERAGE(M137:P137,C136)</f>
        <v>13.4033333333333</v>
      </c>
    </row>
    <row r="138" customFormat="false" ht="12.75" hidden="false" customHeight="false" outlineLevel="0" collapsed="false">
      <c r="B138" s="132"/>
      <c r="C138" s="144" t="n">
        <v>1.55</v>
      </c>
      <c r="D138" s="144" t="n">
        <v>1.59</v>
      </c>
      <c r="E138" s="144" t="n">
        <v>2.45</v>
      </c>
      <c r="F138" s="144" t="n">
        <v>3.55</v>
      </c>
      <c r="G138" s="144" t="n">
        <v>4.05</v>
      </c>
      <c r="H138" s="144"/>
      <c r="I138" s="144" t="n">
        <v>1.46</v>
      </c>
      <c r="J138" s="144" t="n">
        <v>1.59</v>
      </c>
      <c r="K138" s="144"/>
      <c r="L138" s="144"/>
      <c r="M138" s="144"/>
      <c r="N138" s="144"/>
      <c r="O138" s="144"/>
      <c r="P138" s="144"/>
    </row>
    <row r="139" customFormat="false" ht="12.75" hidden="false" customHeight="false" outlineLevel="0" collapsed="false">
      <c r="B139" s="132"/>
      <c r="C139" s="149" t="n">
        <v>78.2</v>
      </c>
      <c r="D139" s="149" t="n">
        <v>67.2</v>
      </c>
      <c r="E139" s="149" t="n">
        <v>77.6</v>
      </c>
      <c r="F139" s="149" t="n">
        <v>97.8</v>
      </c>
      <c r="G139" s="149" t="n">
        <v>132</v>
      </c>
      <c r="H139" s="65"/>
      <c r="I139" s="65"/>
      <c r="J139" s="65"/>
      <c r="K139" s="65"/>
      <c r="L139" s="65"/>
      <c r="M139" s="65"/>
      <c r="N139" s="65"/>
      <c r="O139" s="65"/>
      <c r="P139" s="65"/>
      <c r="S139" s="15"/>
      <c r="T139" s="150"/>
    </row>
    <row r="140" customFormat="false" ht="12.75" hidden="false" customHeight="false" outlineLevel="0" collapsed="false">
      <c r="B140" s="132" t="s">
        <v>171</v>
      </c>
      <c r="C140" s="149" t="n">
        <v>98.9</v>
      </c>
      <c r="D140" s="149" t="n">
        <v>108.5</v>
      </c>
      <c r="E140" s="149" t="n">
        <v>97</v>
      </c>
      <c r="F140" s="149" t="n">
        <v>130.1</v>
      </c>
      <c r="G140" s="149" t="n">
        <v>109.4</v>
      </c>
      <c r="H140" s="149" t="n">
        <v>132.8</v>
      </c>
      <c r="I140" s="149" t="n">
        <v>109.4</v>
      </c>
      <c r="J140" s="149" t="n">
        <v>69.97</v>
      </c>
      <c r="K140" s="149" t="n">
        <v>133.7</v>
      </c>
      <c r="L140" s="149" t="n">
        <v>143.95</v>
      </c>
      <c r="M140" s="149" t="n">
        <v>118</v>
      </c>
      <c r="N140" s="149"/>
      <c r="O140" s="149"/>
      <c r="P140" s="149" t="n">
        <v>107</v>
      </c>
      <c r="S140" s="15"/>
      <c r="T140" s="150"/>
    </row>
    <row r="141" customFormat="false" ht="12.75" hidden="false" customHeight="false" outlineLevel="0" collapsed="false">
      <c r="B141" s="132"/>
      <c r="C141" s="133" t="s">
        <v>10</v>
      </c>
      <c r="D141" s="133" t="s">
        <v>11</v>
      </c>
      <c r="E141" s="133" t="s">
        <v>12</v>
      </c>
      <c r="F141" s="133" t="s">
        <v>13</v>
      </c>
      <c r="G141" s="133" t="s">
        <v>2</v>
      </c>
      <c r="H141" s="133" t="s">
        <v>3</v>
      </c>
      <c r="I141" s="133" t="s">
        <v>4</v>
      </c>
      <c r="J141" s="133" t="s">
        <v>5</v>
      </c>
      <c r="K141" s="133" t="s">
        <v>6</v>
      </c>
      <c r="L141" s="133" t="s">
        <v>7</v>
      </c>
      <c r="M141" s="133" t="s">
        <v>8</v>
      </c>
      <c r="N141" s="133"/>
      <c r="O141" s="133"/>
      <c r="P141" s="133" t="s">
        <v>9</v>
      </c>
      <c r="Q141" s="145" t="s">
        <v>51</v>
      </c>
      <c r="R141" s="145" t="s">
        <v>48</v>
      </c>
      <c r="S141" s="145" t="s">
        <v>49</v>
      </c>
      <c r="T141" s="145" t="s">
        <v>50</v>
      </c>
    </row>
    <row r="142" customFormat="false" ht="12.75" hidden="false" customHeight="false" outlineLevel="0" collapsed="false">
      <c r="B142" s="137" t="s">
        <v>162</v>
      </c>
      <c r="C142" s="129" t="n">
        <v>25.13</v>
      </c>
      <c r="D142" s="129" t="n">
        <v>26.09</v>
      </c>
      <c r="E142" s="129" t="n">
        <v>25.42</v>
      </c>
      <c r="F142" s="129" t="n">
        <v>24.9</v>
      </c>
      <c r="G142" s="129" t="n">
        <v>13.87</v>
      </c>
      <c r="H142" s="146" t="n">
        <v>13.61</v>
      </c>
      <c r="I142" s="129"/>
      <c r="J142" s="129"/>
      <c r="K142" s="129"/>
      <c r="L142" s="129"/>
      <c r="M142" s="129"/>
      <c r="N142" s="129"/>
      <c r="O142" s="129"/>
      <c r="P142" s="129"/>
      <c r="Q142" s="15" t="n">
        <f aca="false">AVERAGE(D142:F142)</f>
        <v>25.47</v>
      </c>
      <c r="T142" s="15"/>
    </row>
    <row r="143" customFormat="false" ht="12.75" hidden="false" customHeight="false" outlineLevel="0" collapsed="false">
      <c r="B143" s="137" t="s">
        <v>163</v>
      </c>
      <c r="C143" s="148" t="n">
        <v>15.8</v>
      </c>
      <c r="D143" s="148" t="n">
        <v>12.95</v>
      </c>
      <c r="E143" s="148" t="n">
        <v>14.97</v>
      </c>
      <c r="F143" s="148" t="n">
        <v>16.62</v>
      </c>
      <c r="G143" s="148" t="n">
        <v>16.07</v>
      </c>
      <c r="H143" s="148" t="n">
        <v>11.51</v>
      </c>
      <c r="I143" s="148" t="n">
        <v>15.21</v>
      </c>
      <c r="J143" s="148" t="n">
        <v>18.51</v>
      </c>
      <c r="K143" s="148" t="n">
        <v>8.29</v>
      </c>
      <c r="L143" s="148" t="n">
        <v>6.05</v>
      </c>
      <c r="M143" s="148" t="n">
        <v>19.46</v>
      </c>
      <c r="N143" s="148"/>
      <c r="O143" s="148"/>
      <c r="P143" s="148" t="n">
        <v>27.8</v>
      </c>
      <c r="Q143" s="15" t="n">
        <f aca="false">AVERAGE(D143:F143)</f>
        <v>14.8466666666667</v>
      </c>
      <c r="R143" s="15" t="n">
        <f aca="false">AVERAGE(G143:I143)</f>
        <v>14.2633333333333</v>
      </c>
      <c r="S143" s="15" t="n">
        <f aca="false">AVERAGE(J143:L143)</f>
        <v>10.95</v>
      </c>
      <c r="T143" s="15" t="n">
        <f aca="false">AVERAGE(M143:P143,C142)</f>
        <v>24.13</v>
      </c>
    </row>
    <row r="144" customFormat="false" ht="12.75" hidden="false" customHeight="false" outlineLevel="0" collapsed="false">
      <c r="B144" s="137" t="s">
        <v>170</v>
      </c>
      <c r="C144" s="140" t="n">
        <v>12.87</v>
      </c>
      <c r="D144" s="141" t="n">
        <v>14.73</v>
      </c>
      <c r="E144" s="141" t="n">
        <v>18.32</v>
      </c>
      <c r="F144" s="141" t="n">
        <v>15.85</v>
      </c>
      <c r="G144" s="141" t="n">
        <v>8.98</v>
      </c>
      <c r="H144" s="141" t="n">
        <v>6.67</v>
      </c>
      <c r="I144" s="141" t="n">
        <v>7.2</v>
      </c>
      <c r="J144" s="141" t="n">
        <v>7.79</v>
      </c>
      <c r="K144" s="141" t="n">
        <v>5.29</v>
      </c>
      <c r="L144" s="141" t="n">
        <v>3.68</v>
      </c>
      <c r="M144" s="141" t="n">
        <v>6.58</v>
      </c>
      <c r="N144" s="141"/>
      <c r="O144" s="141"/>
      <c r="P144" s="141" t="n">
        <v>12.71</v>
      </c>
      <c r="Q144" s="15" t="n">
        <f aca="false">AVERAGE(D144:F144)</f>
        <v>16.3</v>
      </c>
      <c r="R144" s="15" t="n">
        <f aca="false">AVERAGE(G144:I144)</f>
        <v>7.61666666666667</v>
      </c>
      <c r="S144" s="15" t="n">
        <f aca="false">AVERAGE(J144:L144)</f>
        <v>5.58666666666667</v>
      </c>
      <c r="T144" s="15" t="n">
        <f aca="false">AVERAGE(M144:P144,C143)</f>
        <v>11.6966666666667</v>
      </c>
    </row>
    <row r="145" customFormat="false" ht="12.75" hidden="false" customHeight="false" outlineLevel="0" collapsed="false">
      <c r="B145" s="132"/>
      <c r="C145" s="149" t="n">
        <v>92.4</v>
      </c>
      <c r="D145" s="149" t="n">
        <v>92.9</v>
      </c>
      <c r="E145" s="149" t="n">
        <v>94.9</v>
      </c>
      <c r="F145" s="149" t="n">
        <v>113.4</v>
      </c>
      <c r="G145" s="149" t="n">
        <v>142.6</v>
      </c>
      <c r="H145" s="149" t="n">
        <v>143.9</v>
      </c>
      <c r="I145" s="149" t="n">
        <v>130.7</v>
      </c>
      <c r="J145" s="149" t="n">
        <v>155.5</v>
      </c>
      <c r="K145" s="149" t="n">
        <v>219.6</v>
      </c>
      <c r="L145" s="149" t="n">
        <v>260.4</v>
      </c>
      <c r="M145" s="149" t="n">
        <v>170.9</v>
      </c>
      <c r="N145" s="149"/>
      <c r="O145" s="149"/>
      <c r="P145" s="149" t="n">
        <v>137.2</v>
      </c>
      <c r="S145" s="15"/>
      <c r="T145" s="150"/>
    </row>
    <row r="146" customFormat="false" ht="12.75" hidden="false" customHeight="false" outlineLevel="0" collapsed="false">
      <c r="B146" s="132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S146" s="15"/>
      <c r="T146" s="150"/>
    </row>
    <row r="147" customFormat="false" ht="12.75" hidden="false" customHeight="false" outlineLevel="0" collapsed="false">
      <c r="B147" s="132" t="s">
        <v>172</v>
      </c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S147" s="15"/>
      <c r="T147" s="150"/>
    </row>
    <row r="148" customFormat="false" ht="12.75" hidden="false" customHeight="false" outlineLevel="0" collapsed="false">
      <c r="B148" s="132"/>
      <c r="C148" s="133" t="s">
        <v>10</v>
      </c>
      <c r="D148" s="133" t="s">
        <v>11</v>
      </c>
      <c r="E148" s="133" t="s">
        <v>12</v>
      </c>
      <c r="F148" s="133" t="s">
        <v>13</v>
      </c>
      <c r="G148" s="133" t="s">
        <v>2</v>
      </c>
      <c r="H148" s="133" t="s">
        <v>3</v>
      </c>
      <c r="I148" s="133" t="s">
        <v>4</v>
      </c>
      <c r="J148" s="133" t="s">
        <v>5</v>
      </c>
      <c r="K148" s="133" t="s">
        <v>6</v>
      </c>
      <c r="L148" s="133" t="s">
        <v>7</v>
      </c>
      <c r="M148" s="133" t="s">
        <v>8</v>
      </c>
      <c r="N148" s="133"/>
      <c r="O148" s="133"/>
      <c r="P148" s="133" t="s">
        <v>9</v>
      </c>
      <c r="Q148" s="145" t="s">
        <v>51</v>
      </c>
      <c r="R148" s="145" t="s">
        <v>48</v>
      </c>
      <c r="S148" s="145" t="s">
        <v>49</v>
      </c>
      <c r="T148" s="145" t="s">
        <v>50</v>
      </c>
    </row>
    <row r="149" customFormat="false" ht="12.75" hidden="false" customHeight="false" outlineLevel="0" collapsed="false">
      <c r="B149" s="137" t="s">
        <v>162</v>
      </c>
      <c r="C149" s="129" t="n">
        <v>24.39</v>
      </c>
      <c r="D149" s="129" t="n">
        <v>25.07</v>
      </c>
      <c r="E149" s="129" t="n">
        <v>25.88</v>
      </c>
      <c r="F149" s="129" t="n">
        <v>24.07</v>
      </c>
      <c r="G149" s="129" t="n">
        <v>15.47</v>
      </c>
      <c r="H149" s="146" t="n">
        <v>14.01</v>
      </c>
      <c r="I149" s="129"/>
      <c r="J149" s="129"/>
      <c r="K149" s="129"/>
      <c r="L149" s="129"/>
      <c r="M149" s="129"/>
      <c r="N149" s="129"/>
      <c r="O149" s="129"/>
      <c r="P149" s="129"/>
      <c r="Q149" s="15" t="n">
        <f aca="false">AVERAGE(D149:F149)</f>
        <v>25.0066666666667</v>
      </c>
      <c r="T149" s="15"/>
    </row>
    <row r="150" customFormat="false" ht="12.75" hidden="false" customHeight="false" outlineLevel="0" collapsed="false">
      <c r="B150" s="137" t="s">
        <v>163</v>
      </c>
      <c r="C150" s="148" t="n">
        <v>16.53</v>
      </c>
      <c r="D150" s="148" t="n">
        <v>13.65</v>
      </c>
      <c r="E150" s="148" t="n">
        <v>16.42</v>
      </c>
      <c r="F150" s="148" t="n">
        <v>17.4</v>
      </c>
      <c r="G150" s="148" t="n">
        <v>16.63</v>
      </c>
      <c r="H150" s="148" t="n">
        <v>11.45</v>
      </c>
      <c r="I150" s="148" t="n">
        <v>14.47</v>
      </c>
      <c r="J150" s="148" t="n">
        <v>16.28</v>
      </c>
      <c r="K150" s="148" t="n">
        <v>6.99</v>
      </c>
      <c r="L150" s="148" t="n">
        <v>4.97</v>
      </c>
      <c r="M150" s="148" t="n">
        <v>19.21</v>
      </c>
      <c r="N150" s="148"/>
      <c r="O150" s="148"/>
      <c r="P150" s="148" t="n">
        <v>24.79</v>
      </c>
      <c r="Q150" s="15" t="n">
        <f aca="false">AVERAGE(D150:F150)</f>
        <v>15.8233333333333</v>
      </c>
      <c r="R150" s="15" t="n">
        <f aca="false">AVERAGE(G150:I150)</f>
        <v>14.1833333333333</v>
      </c>
      <c r="S150" s="15" t="n">
        <f aca="false">AVERAGE(J150:L150)</f>
        <v>9.41333333333333</v>
      </c>
      <c r="T150" s="15" t="n">
        <f aca="false">AVERAGE(M150:P150,C149)</f>
        <v>22.7966666666667</v>
      </c>
    </row>
    <row r="151" customFormat="false" ht="12.75" hidden="false" customHeight="false" outlineLevel="0" collapsed="false">
      <c r="B151" s="137" t="s">
        <v>170</v>
      </c>
      <c r="C151" s="140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</row>
    <row r="152" customFormat="false" ht="12.75" hidden="false" customHeight="false" outlineLevel="0" collapsed="false">
      <c r="B152" s="129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</row>
    <row r="153" customFormat="false" ht="12.75" hidden="false" customHeight="false" outlineLevel="0" collapsed="false">
      <c r="B153" s="131" t="s">
        <v>173</v>
      </c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</row>
    <row r="154" customFormat="false" ht="12.75" hidden="false" customHeight="false" outlineLevel="0" collapsed="false">
      <c r="B154" s="132"/>
      <c r="C154" s="133" t="s">
        <v>10</v>
      </c>
      <c r="D154" s="133" t="s">
        <v>11</v>
      </c>
      <c r="E154" s="133" t="s">
        <v>12</v>
      </c>
      <c r="F154" s="133" t="s">
        <v>13</v>
      </c>
      <c r="G154" s="133" t="s">
        <v>2</v>
      </c>
      <c r="H154" s="133" t="s">
        <v>3</v>
      </c>
      <c r="I154" s="133" t="s">
        <v>4</v>
      </c>
      <c r="J154" s="133" t="s">
        <v>5</v>
      </c>
      <c r="K154" s="133" t="s">
        <v>6</v>
      </c>
      <c r="L154" s="133" t="s">
        <v>7</v>
      </c>
      <c r="M154" s="133" t="s">
        <v>8</v>
      </c>
      <c r="N154" s="133"/>
      <c r="O154" s="133"/>
      <c r="P154" s="133" t="s">
        <v>9</v>
      </c>
    </row>
    <row r="155" customFormat="false" ht="12.75" hidden="false" customHeight="false" outlineLevel="0" collapsed="false">
      <c r="B155" s="137" t="s">
        <v>162</v>
      </c>
      <c r="C155" s="151"/>
      <c r="D155" s="152"/>
      <c r="E155" s="152"/>
      <c r="F155" s="152"/>
      <c r="G155" s="153"/>
      <c r="H155" s="152"/>
      <c r="I155" s="152"/>
      <c r="J155" s="152"/>
      <c r="K155" s="152"/>
      <c r="L155" s="152"/>
      <c r="M155" s="152"/>
      <c r="N155" s="152"/>
      <c r="O155" s="152"/>
      <c r="P155" s="154"/>
    </row>
    <row r="156" customFormat="false" ht="12.75" hidden="false" customHeight="false" outlineLevel="0" collapsed="false">
      <c r="B156" s="137" t="s">
        <v>163</v>
      </c>
      <c r="C156" s="140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2"/>
    </row>
    <row r="157" customFormat="false" ht="12.75" hidden="false" customHeight="false" outlineLevel="0" collapsed="false">
      <c r="B157" s="129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</row>
    <row r="158" customFormat="false" ht="12.75" hidden="false" customHeight="false" outlineLevel="0" collapsed="false">
      <c r="B158" s="131" t="s">
        <v>161</v>
      </c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</row>
    <row r="159" customFormat="false" ht="12.75" hidden="false" customHeight="false" outlineLevel="0" collapsed="false">
      <c r="B159" s="132"/>
      <c r="C159" s="133" t="s">
        <v>10</v>
      </c>
      <c r="D159" s="133" t="s">
        <v>11</v>
      </c>
      <c r="E159" s="133" t="s">
        <v>12</v>
      </c>
      <c r="F159" s="133" t="s">
        <v>13</v>
      </c>
      <c r="G159" s="133" t="s">
        <v>2</v>
      </c>
      <c r="H159" s="133" t="s">
        <v>3</v>
      </c>
      <c r="I159" s="133" t="s">
        <v>4</v>
      </c>
      <c r="J159" s="133" t="s">
        <v>5</v>
      </c>
      <c r="K159" s="133" t="s">
        <v>6</v>
      </c>
      <c r="L159" s="133" t="s">
        <v>7</v>
      </c>
      <c r="M159" s="133" t="s">
        <v>8</v>
      </c>
      <c r="N159" s="133"/>
      <c r="O159" s="133"/>
      <c r="P159" s="133" t="s">
        <v>9</v>
      </c>
    </row>
    <row r="160" customFormat="false" ht="12.75" hidden="false" customHeight="false" outlineLevel="0" collapsed="false">
      <c r="B160" s="137" t="s">
        <v>162</v>
      </c>
      <c r="C160" s="151"/>
      <c r="D160" s="152"/>
      <c r="E160" s="152"/>
      <c r="F160" s="152"/>
      <c r="G160" s="153"/>
      <c r="H160" s="152"/>
      <c r="I160" s="152"/>
      <c r="J160" s="152"/>
      <c r="K160" s="152"/>
      <c r="L160" s="152"/>
      <c r="M160" s="152"/>
      <c r="N160" s="152"/>
      <c r="O160" s="152"/>
      <c r="P160" s="154"/>
    </row>
    <row r="161" customFormat="false" ht="12.75" hidden="false" customHeight="false" outlineLevel="0" collapsed="false">
      <c r="B161" s="137" t="s">
        <v>163</v>
      </c>
      <c r="C161" s="140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2"/>
    </row>
    <row r="162" customFormat="false" ht="12.75" hidden="false" customHeight="false" outlineLevel="0" collapsed="false">
      <c r="B162" s="129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</row>
    <row r="163" customFormat="false" ht="12.75" hidden="false" customHeight="false" outlineLevel="0" collapsed="false">
      <c r="B163" s="131" t="s">
        <v>164</v>
      </c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</row>
    <row r="164" customFormat="false" ht="12.75" hidden="false" customHeight="false" outlineLevel="0" collapsed="false">
      <c r="B164" s="132"/>
      <c r="C164" s="133" t="s">
        <v>10</v>
      </c>
      <c r="D164" s="133" t="s">
        <v>11</v>
      </c>
      <c r="E164" s="133" t="s">
        <v>12</v>
      </c>
      <c r="F164" s="133" t="s">
        <v>13</v>
      </c>
      <c r="G164" s="133" t="s">
        <v>2</v>
      </c>
      <c r="H164" s="133" t="s">
        <v>3</v>
      </c>
      <c r="I164" s="133" t="s">
        <v>4</v>
      </c>
      <c r="J164" s="133" t="s">
        <v>5</v>
      </c>
      <c r="K164" s="133" t="s">
        <v>6</v>
      </c>
      <c r="L164" s="133" t="s">
        <v>7</v>
      </c>
      <c r="M164" s="133" t="s">
        <v>8</v>
      </c>
      <c r="N164" s="133"/>
      <c r="O164" s="133"/>
      <c r="P164" s="133" t="s">
        <v>9</v>
      </c>
    </row>
    <row r="165" customFormat="false" ht="12.75" hidden="false" customHeight="false" outlineLevel="0" collapsed="false">
      <c r="B165" s="137" t="s">
        <v>162</v>
      </c>
      <c r="C165" s="151"/>
      <c r="D165" s="152"/>
      <c r="E165" s="152"/>
      <c r="F165" s="152"/>
      <c r="G165" s="153"/>
      <c r="H165" s="152"/>
      <c r="I165" s="152"/>
      <c r="J165" s="152"/>
      <c r="K165" s="152"/>
      <c r="L165" s="152"/>
      <c r="M165" s="152"/>
      <c r="N165" s="152"/>
      <c r="O165" s="152"/>
      <c r="P165" s="154"/>
    </row>
    <row r="166" customFormat="false" ht="12.75" hidden="false" customHeight="false" outlineLevel="0" collapsed="false">
      <c r="B166" s="137" t="s">
        <v>163</v>
      </c>
      <c r="C166" s="140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2"/>
    </row>
    <row r="167" customFormat="false" ht="12.75" hidden="false" customHeight="false" outlineLevel="0" collapsed="false">
      <c r="B167" s="129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</row>
    <row r="168" customFormat="false" ht="12.75" hidden="false" customHeight="false" outlineLevel="0" collapsed="false">
      <c r="B168" s="131" t="s">
        <v>166</v>
      </c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</row>
    <row r="169" customFormat="false" ht="12.75" hidden="false" customHeight="false" outlineLevel="0" collapsed="false">
      <c r="B169" s="132"/>
      <c r="C169" s="133" t="s">
        <v>10</v>
      </c>
      <c r="D169" s="133" t="s">
        <v>11</v>
      </c>
      <c r="E169" s="133" t="s">
        <v>12</v>
      </c>
      <c r="F169" s="133" t="s">
        <v>13</v>
      </c>
      <c r="G169" s="133" t="s">
        <v>2</v>
      </c>
      <c r="H169" s="133" t="s">
        <v>3</v>
      </c>
      <c r="I169" s="133" t="s">
        <v>4</v>
      </c>
      <c r="J169" s="133" t="s">
        <v>5</v>
      </c>
      <c r="K169" s="133" t="s">
        <v>6</v>
      </c>
      <c r="L169" s="133" t="s">
        <v>7</v>
      </c>
      <c r="M169" s="133" t="s">
        <v>8</v>
      </c>
      <c r="N169" s="133"/>
      <c r="O169" s="133"/>
      <c r="P169" s="133" t="s">
        <v>9</v>
      </c>
    </row>
    <row r="170" customFormat="false" ht="12.75" hidden="false" customHeight="false" outlineLevel="0" collapsed="false">
      <c r="B170" s="137" t="s">
        <v>162</v>
      </c>
      <c r="C170" s="151"/>
      <c r="D170" s="152"/>
      <c r="E170" s="152"/>
      <c r="F170" s="152"/>
      <c r="G170" s="153"/>
      <c r="H170" s="152"/>
      <c r="I170" s="152"/>
      <c r="J170" s="152"/>
      <c r="K170" s="152"/>
      <c r="L170" s="152"/>
      <c r="M170" s="152"/>
      <c r="N170" s="152"/>
      <c r="O170" s="152"/>
      <c r="P170" s="154"/>
    </row>
    <row r="171" customFormat="false" ht="12.75" hidden="false" customHeight="false" outlineLevel="0" collapsed="false">
      <c r="B171" s="137" t="s">
        <v>163</v>
      </c>
      <c r="C171" s="140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2"/>
    </row>
    <row r="172" customFormat="false" ht="12.75" hidden="false" customHeight="false" outlineLevel="0" collapsed="false">
      <c r="B172" s="129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</row>
    <row r="173" customFormat="false" ht="12.75" hidden="false" customHeight="false" outlineLevel="0" collapsed="false">
      <c r="B173" s="131" t="s">
        <v>167</v>
      </c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</row>
    <row r="174" customFormat="false" ht="12.75" hidden="false" customHeight="false" outlineLevel="0" collapsed="false">
      <c r="B174" s="132"/>
      <c r="C174" s="133" t="s">
        <v>10</v>
      </c>
      <c r="D174" s="133" t="s">
        <v>11</v>
      </c>
      <c r="E174" s="133" t="s">
        <v>12</v>
      </c>
      <c r="F174" s="133" t="s">
        <v>13</v>
      </c>
      <c r="G174" s="133" t="s">
        <v>2</v>
      </c>
      <c r="H174" s="133" t="s">
        <v>3</v>
      </c>
      <c r="I174" s="133" t="s">
        <v>4</v>
      </c>
      <c r="J174" s="133" t="s">
        <v>5</v>
      </c>
      <c r="K174" s="133" t="s">
        <v>6</v>
      </c>
      <c r="L174" s="133" t="s">
        <v>7</v>
      </c>
      <c r="M174" s="133" t="s">
        <v>8</v>
      </c>
      <c r="N174" s="133"/>
      <c r="O174" s="133"/>
      <c r="P174" s="133" t="s">
        <v>9</v>
      </c>
    </row>
    <row r="175" customFormat="false" ht="12.75" hidden="false" customHeight="false" outlineLevel="0" collapsed="false">
      <c r="B175" s="137" t="s">
        <v>162</v>
      </c>
      <c r="C175" s="151"/>
      <c r="D175" s="152"/>
      <c r="E175" s="152"/>
      <c r="F175" s="152"/>
      <c r="G175" s="153"/>
      <c r="H175" s="152"/>
      <c r="I175" s="152"/>
      <c r="J175" s="152"/>
      <c r="K175" s="152"/>
      <c r="L175" s="152"/>
      <c r="M175" s="152"/>
      <c r="N175" s="152"/>
      <c r="O175" s="152"/>
      <c r="P175" s="154"/>
    </row>
    <row r="176" customFormat="false" ht="12.75" hidden="false" customHeight="false" outlineLevel="0" collapsed="false">
      <c r="B176" s="137" t="s">
        <v>163</v>
      </c>
      <c r="C176" s="140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2"/>
    </row>
    <row r="177" customFormat="false" ht="12.75" hidden="false" customHeight="false" outlineLevel="0" collapsed="false">
      <c r="B177" s="129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</row>
    <row r="178" customFormat="false" ht="12.75" hidden="false" customHeight="false" outlineLevel="0" collapsed="false">
      <c r="B178" s="129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G19" activeCellId="0" sqref="G1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24" min="24" style="0" width="6.56"/>
    <col collapsed="false" customWidth="true" hidden="false" outlineLevel="0" max="31" min="25" style="0" width="5.85"/>
    <col collapsed="false" customWidth="true" hidden="false" outlineLevel="0" max="32" min="32" style="0" width="4.56"/>
    <col collapsed="false" customWidth="true" hidden="false" outlineLevel="0" max="48" min="33" style="0" width="5.85"/>
    <col collapsed="false" customWidth="true" hidden="false" outlineLevel="0" max="58" min="49" style="0" width="6.56"/>
    <col collapsed="false" customWidth="true" hidden="false" outlineLevel="0" max="60" min="60" style="0" width="11.13"/>
    <col collapsed="false" customWidth="true" hidden="false" outlineLevel="0" max="64" min="64" style="0" width="6.56"/>
    <col collapsed="false" customWidth="true" hidden="false" outlineLevel="0" max="65" min="65" style="0" width="8.99"/>
    <col collapsed="false" customWidth="true" hidden="false" outlineLevel="0" max="67" min="67" style="0" width="10.28"/>
  </cols>
  <sheetData>
    <row r="1" customFormat="false" ht="12.75" hidden="false" customHeight="false" outlineLevel="0" collapsed="false">
      <c r="B1" s="20" t="s">
        <v>97</v>
      </c>
      <c r="M1" s="39" t="s">
        <v>98</v>
      </c>
      <c r="N1" s="39"/>
      <c r="O1" s="39"/>
      <c r="R1" s="0" t="s">
        <v>99</v>
      </c>
      <c r="S1" s="20" t="s">
        <v>100</v>
      </c>
      <c r="Y1" s="20"/>
    </row>
    <row r="2" customFormat="false" ht="12.75" hidden="false" customHeight="false" outlineLevel="0" collapsed="false">
      <c r="B2" s="40" t="s">
        <v>101</v>
      </c>
      <c r="C2" s="40"/>
      <c r="D2" s="41" t="s">
        <v>54</v>
      </c>
      <c r="E2" s="41"/>
      <c r="F2" s="42"/>
      <c r="G2" s="43" t="s">
        <v>57</v>
      </c>
      <c r="H2" s="44" t="s">
        <v>57</v>
      </c>
      <c r="I2" s="45" t="s">
        <v>102</v>
      </c>
      <c r="J2" s="45" t="s">
        <v>103</v>
      </c>
      <c r="K2" s="45" t="s">
        <v>104</v>
      </c>
      <c r="L2" s="45" t="s">
        <v>105</v>
      </c>
      <c r="M2" s="45"/>
      <c r="N2" s="45"/>
      <c r="O2" s="45"/>
      <c r="P2" s="45"/>
      <c r="Q2" s="45"/>
      <c r="S2" s="46" t="s">
        <v>174</v>
      </c>
      <c r="T2" s="47"/>
      <c r="U2" s="43"/>
      <c r="V2" s="43"/>
      <c r="W2" s="43"/>
      <c r="X2" s="46" t="s">
        <v>9</v>
      </c>
      <c r="Y2" s="43"/>
      <c r="Z2" s="47"/>
      <c r="AA2" s="43"/>
      <c r="AB2" s="44"/>
      <c r="AC2" s="46" t="s">
        <v>10</v>
      </c>
      <c r="AD2" s="43"/>
      <c r="AE2" s="47"/>
      <c r="AF2" s="43"/>
      <c r="AG2" s="44"/>
      <c r="AH2" s="46" t="s">
        <v>11</v>
      </c>
      <c r="AI2" s="43"/>
      <c r="AJ2" s="47"/>
      <c r="AK2" s="43"/>
      <c r="AL2" s="44"/>
      <c r="AM2" s="46" t="s">
        <v>12</v>
      </c>
      <c r="AN2" s="43"/>
      <c r="AO2" s="47"/>
      <c r="AP2" s="43"/>
      <c r="AQ2" s="44"/>
      <c r="AR2" s="46" t="s">
        <v>13</v>
      </c>
      <c r="AS2" s="43"/>
      <c r="AT2" s="47"/>
      <c r="AU2" s="43"/>
      <c r="AV2" s="44"/>
      <c r="AW2" s="46" t="s">
        <v>51</v>
      </c>
      <c r="AX2" s="43"/>
      <c r="AY2" s="47"/>
      <c r="AZ2" s="43"/>
      <c r="BA2" s="44"/>
      <c r="BB2" s="46" t="s">
        <v>48</v>
      </c>
      <c r="BC2" s="43"/>
      <c r="BD2" s="47"/>
      <c r="BE2" s="43"/>
      <c r="BF2" s="44"/>
      <c r="BG2" s="36"/>
      <c r="BH2" s="36"/>
      <c r="BI2" s="36"/>
      <c r="BJ2" s="36"/>
      <c r="BK2" s="36"/>
      <c r="BW2" s="48"/>
      <c r="BZ2" s="48"/>
      <c r="CC2" s="48"/>
    </row>
    <row r="3" customFormat="false" ht="12.75" hidden="false" customHeight="false" outlineLevel="0" collapsed="false">
      <c r="B3" s="49" t="s">
        <v>110</v>
      </c>
      <c r="C3" s="50" t="s">
        <v>111</v>
      </c>
      <c r="D3" s="49" t="s">
        <v>110</v>
      </c>
      <c r="E3" s="51" t="s">
        <v>111</v>
      </c>
      <c r="F3" s="52"/>
      <c r="G3" s="51" t="s">
        <v>110</v>
      </c>
      <c r="H3" s="50" t="s">
        <v>111</v>
      </c>
      <c r="I3" s="53" t="s">
        <v>112</v>
      </c>
      <c r="J3" s="53" t="s">
        <v>112</v>
      </c>
      <c r="K3" s="53" t="s">
        <v>112</v>
      </c>
      <c r="L3" s="53" t="s">
        <v>112</v>
      </c>
      <c r="M3" s="53" t="s">
        <v>113</v>
      </c>
      <c r="N3" s="53" t="s">
        <v>114</v>
      </c>
      <c r="O3" s="53" t="s">
        <v>115</v>
      </c>
      <c r="P3" s="53" t="s">
        <v>116</v>
      </c>
      <c r="Q3" s="53" t="s">
        <v>117</v>
      </c>
      <c r="S3" s="49" t="s">
        <v>53</v>
      </c>
      <c r="T3" s="51" t="s">
        <v>54</v>
      </c>
      <c r="U3" s="51" t="s">
        <v>57</v>
      </c>
      <c r="V3" s="51" t="s">
        <v>75</v>
      </c>
      <c r="W3" s="51" t="s">
        <v>76</v>
      </c>
      <c r="X3" s="49" t="s">
        <v>53</v>
      </c>
      <c r="Y3" s="51" t="s">
        <v>54</v>
      </c>
      <c r="Z3" s="51" t="s">
        <v>57</v>
      </c>
      <c r="AA3" s="51" t="s">
        <v>75</v>
      </c>
      <c r="AB3" s="50" t="s">
        <v>76</v>
      </c>
      <c r="AC3" s="49" t="s">
        <v>53</v>
      </c>
      <c r="AD3" s="51" t="s">
        <v>54</v>
      </c>
      <c r="AE3" s="51" t="s">
        <v>57</v>
      </c>
      <c r="AF3" s="51" t="s">
        <v>75</v>
      </c>
      <c r="AG3" s="50" t="s">
        <v>76</v>
      </c>
      <c r="AH3" s="49" t="s">
        <v>53</v>
      </c>
      <c r="AI3" s="51" t="s">
        <v>54</v>
      </c>
      <c r="AJ3" s="51" t="s">
        <v>57</v>
      </c>
      <c r="AK3" s="51" t="s">
        <v>75</v>
      </c>
      <c r="AL3" s="50" t="s">
        <v>76</v>
      </c>
      <c r="AM3" s="49" t="s">
        <v>53</v>
      </c>
      <c r="AN3" s="51" t="s">
        <v>54</v>
      </c>
      <c r="AO3" s="51" t="s">
        <v>57</v>
      </c>
      <c r="AP3" s="51" t="s">
        <v>75</v>
      </c>
      <c r="AQ3" s="50" t="s">
        <v>76</v>
      </c>
      <c r="AR3" s="49" t="s">
        <v>53</v>
      </c>
      <c r="AS3" s="51" t="s">
        <v>54</v>
      </c>
      <c r="AT3" s="51" t="s">
        <v>57</v>
      </c>
      <c r="AU3" s="51" t="s">
        <v>75</v>
      </c>
      <c r="AV3" s="50" t="s">
        <v>76</v>
      </c>
      <c r="AW3" s="49" t="s">
        <v>53</v>
      </c>
      <c r="AX3" s="51" t="s">
        <v>54</v>
      </c>
      <c r="AY3" s="51" t="s">
        <v>57</v>
      </c>
      <c r="AZ3" s="51" t="s">
        <v>75</v>
      </c>
      <c r="BA3" s="50" t="s">
        <v>76</v>
      </c>
      <c r="BB3" s="49" t="s">
        <v>53</v>
      </c>
      <c r="BC3" s="51" t="s">
        <v>54</v>
      </c>
      <c r="BD3" s="51" t="s">
        <v>57</v>
      </c>
      <c r="BE3" s="51" t="s">
        <v>75</v>
      </c>
      <c r="BF3" s="50" t="s">
        <v>76</v>
      </c>
      <c r="BG3" s="36"/>
      <c r="BH3" s="0" t="s">
        <v>118</v>
      </c>
      <c r="BI3" s="0" t="s">
        <v>119</v>
      </c>
      <c r="BJ3" s="0" t="s">
        <v>120</v>
      </c>
      <c r="BK3" s="0" t="s">
        <v>121</v>
      </c>
      <c r="BL3" s="0" t="s">
        <v>122</v>
      </c>
      <c r="BM3" s="0" t="s">
        <v>123</v>
      </c>
      <c r="BN3" s="0" t="s">
        <v>124</v>
      </c>
      <c r="BO3" s="0" t="s">
        <v>125</v>
      </c>
      <c r="BP3" s="0" t="s">
        <v>90</v>
      </c>
      <c r="BQ3" s="0" t="s">
        <v>26</v>
      </c>
      <c r="BR3" s="0" t="s">
        <v>28</v>
      </c>
    </row>
    <row r="4" customFormat="false" ht="12.75" hidden="false" customHeight="false" outlineLevel="0" collapsed="false">
      <c r="A4" s="54" t="n">
        <v>37073</v>
      </c>
      <c r="B4" s="55"/>
      <c r="C4" s="56" t="n">
        <v>66.75</v>
      </c>
      <c r="D4" s="55"/>
      <c r="E4" s="56" t="n">
        <v>66.75</v>
      </c>
      <c r="F4" s="57"/>
      <c r="G4" s="56"/>
      <c r="H4" s="58" t="n">
        <v>63</v>
      </c>
      <c r="I4" s="59"/>
      <c r="J4" s="59" t="n">
        <v>52.78</v>
      </c>
      <c r="K4" s="59"/>
      <c r="L4" s="59" t="n">
        <v>66.25</v>
      </c>
      <c r="M4" s="60" t="n">
        <f aca="false">+B4-D4</f>
        <v>0</v>
      </c>
      <c r="N4" s="60" t="n">
        <f aca="false">+B4-K4</f>
        <v>0</v>
      </c>
      <c r="O4" s="60" t="n">
        <f aca="false">+G4-I4</f>
        <v>0</v>
      </c>
      <c r="P4" s="60" t="n">
        <f aca="false">+K4-I4</f>
        <v>0</v>
      </c>
      <c r="Q4" s="60" t="n">
        <f aca="false">+B4-G4</f>
        <v>0</v>
      </c>
      <c r="R4" s="61" t="n">
        <f aca="false">A4</f>
        <v>37073</v>
      </c>
      <c r="S4" s="62" t="n">
        <v>77</v>
      </c>
      <c r="T4" s="63" t="n">
        <v>80</v>
      </c>
      <c r="U4" s="63" t="n">
        <v>82</v>
      </c>
      <c r="V4" s="63" t="n">
        <v>78.5</v>
      </c>
      <c r="W4" s="64" t="n">
        <v>79.5</v>
      </c>
      <c r="X4" s="62" t="n">
        <v>85</v>
      </c>
      <c r="Y4" s="63" t="n">
        <v>87</v>
      </c>
      <c r="Z4" s="63" t="n">
        <v>88</v>
      </c>
      <c r="AA4" s="63" t="n">
        <v>84</v>
      </c>
      <c r="AB4" s="64" t="n">
        <v>90</v>
      </c>
      <c r="AC4" s="62" t="n">
        <v>78</v>
      </c>
      <c r="AD4" s="63" t="n">
        <v>93</v>
      </c>
      <c r="AE4" s="63" t="n">
        <v>75</v>
      </c>
      <c r="AF4" s="63" t="n">
        <v>73</v>
      </c>
      <c r="AG4" s="64" t="n">
        <v>79</v>
      </c>
      <c r="AH4" s="62" t="n">
        <v>77</v>
      </c>
      <c r="AI4" s="63" t="n">
        <v>90</v>
      </c>
      <c r="AJ4" s="63" t="n">
        <v>68</v>
      </c>
      <c r="AK4" s="63" t="n">
        <v>71</v>
      </c>
      <c r="AL4" s="64" t="n">
        <v>85</v>
      </c>
      <c r="AM4" s="62" t="n">
        <v>76</v>
      </c>
      <c r="AN4" s="63" t="n">
        <v>80</v>
      </c>
      <c r="AO4" s="63" t="n">
        <v>55</v>
      </c>
      <c r="AP4" s="63" t="n">
        <v>57</v>
      </c>
      <c r="AQ4" s="64" t="n">
        <v>70</v>
      </c>
      <c r="AR4" s="62" t="n">
        <v>95</v>
      </c>
      <c r="AS4" s="63" t="n">
        <v>110</v>
      </c>
      <c r="AT4" s="63" t="n">
        <v>54</v>
      </c>
      <c r="AU4" s="63" t="n">
        <v>58</v>
      </c>
      <c r="AV4" s="64" t="n">
        <v>82</v>
      </c>
      <c r="AW4" s="62" t="n">
        <f aca="false">AVERAGE(AH4,AM4,AR4)</f>
        <v>82.6666666666667</v>
      </c>
      <c r="AX4" s="62" t="n">
        <f aca="false">AVERAGE(AI4,AN4,AS4)</f>
        <v>93.3333333333333</v>
      </c>
      <c r="AY4" s="62" t="n">
        <f aca="false">AVERAGE(AJ4,AO4,AT4)</f>
        <v>59</v>
      </c>
      <c r="AZ4" s="62" t="n">
        <f aca="false">AVERAGE(AK4,AP4,AU4)</f>
        <v>62</v>
      </c>
      <c r="BA4" s="62" t="n">
        <f aca="false">AVERAGE(AL4,AQ4,AV4)</f>
        <v>79</v>
      </c>
      <c r="BB4" s="62" t="n">
        <v>81.33</v>
      </c>
      <c r="BC4" s="63" t="n">
        <v>90</v>
      </c>
      <c r="BD4" s="63" t="n">
        <v>70</v>
      </c>
      <c r="BE4" s="63" t="n">
        <v>70</v>
      </c>
      <c r="BF4" s="64" t="n">
        <v>82.9</v>
      </c>
      <c r="BG4" s="61" t="n">
        <f aca="false">A4</f>
        <v>37073</v>
      </c>
      <c r="BH4" s="65" t="n">
        <v>78</v>
      </c>
      <c r="BI4" s="66" t="n">
        <v>3</v>
      </c>
      <c r="BJ4" s="67" t="n">
        <v>98</v>
      </c>
      <c r="BK4" s="66" t="n">
        <v>7</v>
      </c>
      <c r="BL4" s="67" t="n">
        <v>90</v>
      </c>
      <c r="BM4" s="66" t="n">
        <v>5</v>
      </c>
      <c r="BN4" s="68" t="n">
        <v>112</v>
      </c>
      <c r="BO4" s="66" t="n">
        <v>8</v>
      </c>
      <c r="BP4" s="67"/>
      <c r="BQ4" s="69" t="n">
        <v>93</v>
      </c>
      <c r="BR4" s="65"/>
      <c r="BY4" s="70"/>
      <c r="CB4" s="70"/>
      <c r="CE4" s="70"/>
    </row>
    <row r="5" customFormat="false" ht="12.75" hidden="false" customHeight="false" outlineLevel="0" collapsed="false">
      <c r="A5" s="54" t="n">
        <v>37074</v>
      </c>
      <c r="B5" s="55" t="n">
        <v>85</v>
      </c>
      <c r="C5" s="56" t="n">
        <v>66.75</v>
      </c>
      <c r="D5" s="55" t="n">
        <v>88.5</v>
      </c>
      <c r="E5" s="56" t="n">
        <v>66.75</v>
      </c>
      <c r="F5" s="57"/>
      <c r="G5" s="56" t="n">
        <v>91.5</v>
      </c>
      <c r="H5" s="71" t="n">
        <v>63</v>
      </c>
      <c r="I5" s="72" t="n">
        <v>82.13</v>
      </c>
      <c r="J5" s="72" t="n">
        <v>52.78</v>
      </c>
      <c r="K5" s="72" t="n">
        <v>82</v>
      </c>
      <c r="L5" s="72" t="n">
        <v>66.25</v>
      </c>
      <c r="M5" s="73" t="n">
        <f aca="false">+B5-D5</f>
        <v>-3.5</v>
      </c>
      <c r="N5" s="73" t="n">
        <f aca="false">+B5-K5</f>
        <v>3</v>
      </c>
      <c r="O5" s="73" t="n">
        <f aca="false">+G5-I5</f>
        <v>9.37000000000001</v>
      </c>
      <c r="P5" s="73" t="n">
        <f aca="false">+K5-I5</f>
        <v>-0.129999999999995</v>
      </c>
      <c r="Q5" s="73" t="n">
        <f aca="false">+B5-G5</f>
        <v>-6.5</v>
      </c>
      <c r="R5" s="61" t="n">
        <f aca="false">A5</f>
        <v>37074</v>
      </c>
      <c r="S5" s="74" t="n">
        <v>78</v>
      </c>
      <c r="T5" s="75" t="n">
        <v>78</v>
      </c>
      <c r="U5" s="75" t="n">
        <v>90</v>
      </c>
      <c r="V5" s="75" t="n">
        <v>83</v>
      </c>
      <c r="W5" s="76" t="n">
        <v>83</v>
      </c>
      <c r="X5" s="74" t="n">
        <v>87</v>
      </c>
      <c r="Y5" s="75" t="n">
        <v>91</v>
      </c>
      <c r="Z5" s="75" t="n">
        <v>90</v>
      </c>
      <c r="AA5" s="75" t="n">
        <v>84</v>
      </c>
      <c r="AB5" s="76" t="n">
        <v>90</v>
      </c>
      <c r="AC5" s="74" t="n">
        <v>82</v>
      </c>
      <c r="AD5" s="75" t="n">
        <v>87</v>
      </c>
      <c r="AE5" s="75" t="n">
        <v>76</v>
      </c>
      <c r="AF5" s="75" t="n">
        <v>73</v>
      </c>
      <c r="AG5" s="76" t="n">
        <v>79</v>
      </c>
      <c r="AH5" s="62" t="n">
        <v>77</v>
      </c>
      <c r="AI5" s="63" t="n">
        <v>90</v>
      </c>
      <c r="AJ5" s="63" t="n">
        <v>68</v>
      </c>
      <c r="AK5" s="63" t="n">
        <v>71</v>
      </c>
      <c r="AL5" s="64" t="n">
        <v>85</v>
      </c>
      <c r="AM5" s="74" t="n">
        <v>76</v>
      </c>
      <c r="AN5" s="75" t="n">
        <v>80</v>
      </c>
      <c r="AO5" s="75" t="n">
        <v>55</v>
      </c>
      <c r="AP5" s="75" t="n">
        <v>57</v>
      </c>
      <c r="AQ5" s="76" t="n">
        <v>70</v>
      </c>
      <c r="AR5" s="62" t="n">
        <v>95</v>
      </c>
      <c r="AS5" s="63" t="n">
        <v>105</v>
      </c>
      <c r="AT5" s="63" t="n">
        <v>54</v>
      </c>
      <c r="AU5" s="63" t="n">
        <v>58</v>
      </c>
      <c r="AV5" s="64" t="n">
        <v>82</v>
      </c>
      <c r="AW5" s="74" t="n">
        <f aca="false">AVERAGE(AH5,AM5,AR5)</f>
        <v>82.6666666666667</v>
      </c>
      <c r="AX5" s="75" t="n">
        <f aca="false">AVERAGE(AI5,AN5,AS5)</f>
        <v>91.6666666666667</v>
      </c>
      <c r="AY5" s="75" t="n">
        <f aca="false">AVERAGE(AJ5,AO5,AT5)</f>
        <v>59</v>
      </c>
      <c r="AZ5" s="75" t="n">
        <f aca="false">AVERAGE(AK5,AP5,AU5)</f>
        <v>62</v>
      </c>
      <c r="BA5" s="76" t="n">
        <f aca="false">AVERAGE(AL5,AQ5,AV5)</f>
        <v>79</v>
      </c>
      <c r="BB5" s="74" t="n">
        <v>82.5</v>
      </c>
      <c r="BC5" s="75" t="n">
        <v>88.5</v>
      </c>
      <c r="BD5" s="75" t="n">
        <v>72</v>
      </c>
      <c r="BE5" s="75" t="n">
        <v>71</v>
      </c>
      <c r="BF5" s="76" t="n">
        <v>81.5</v>
      </c>
      <c r="BG5" s="61" t="n">
        <f aca="false">A5</f>
        <v>37074</v>
      </c>
      <c r="BH5" s="0" t="n">
        <v>84</v>
      </c>
      <c r="BI5" s="77" t="n">
        <v>4</v>
      </c>
      <c r="BJ5" s="78" t="n">
        <v>105</v>
      </c>
      <c r="BK5" s="77" t="n">
        <v>11</v>
      </c>
      <c r="BL5" s="78" t="n">
        <v>94</v>
      </c>
      <c r="BM5" s="77" t="n">
        <v>8</v>
      </c>
      <c r="BN5" s="79" t="n">
        <v>116</v>
      </c>
      <c r="BO5" s="77" t="n">
        <v>11</v>
      </c>
      <c r="BP5" s="78"/>
      <c r="BQ5" s="24" t="n">
        <v>112</v>
      </c>
      <c r="BY5" s="70"/>
      <c r="CB5" s="70"/>
      <c r="CE5" s="70"/>
    </row>
    <row r="6" customFormat="false" ht="12.75" hidden="false" customHeight="false" outlineLevel="0" collapsed="false">
      <c r="A6" s="54" t="n">
        <v>37075</v>
      </c>
      <c r="B6" s="55" t="n">
        <v>91.25</v>
      </c>
      <c r="C6" s="56" t="n">
        <v>64</v>
      </c>
      <c r="D6" s="55" t="n">
        <v>91.5</v>
      </c>
      <c r="E6" s="56" t="n">
        <v>64</v>
      </c>
      <c r="F6" s="57"/>
      <c r="G6" s="56" t="n">
        <v>99</v>
      </c>
      <c r="H6" s="71" t="n">
        <v>60</v>
      </c>
      <c r="I6" s="80" t="n">
        <v>91.1</v>
      </c>
      <c r="J6" s="72" t="n">
        <v>56.2</v>
      </c>
      <c r="K6" s="72" t="n">
        <v>91.1</v>
      </c>
      <c r="L6" s="72" t="n">
        <v>64.18</v>
      </c>
      <c r="M6" s="73" t="n">
        <f aca="false">+B6-D6</f>
        <v>-0.25</v>
      </c>
      <c r="N6" s="73" t="n">
        <f aca="false">+B6-K6</f>
        <v>0.150000000000006</v>
      </c>
      <c r="O6" s="73" t="n">
        <f aca="false">+G6-I6</f>
        <v>7.90000000000001</v>
      </c>
      <c r="P6" s="73" t="n">
        <f aca="false">+K6-I6</f>
        <v>0</v>
      </c>
      <c r="Q6" s="73" t="n">
        <f aca="false">+B6-G6</f>
        <v>-7.75</v>
      </c>
      <c r="R6" s="61" t="n">
        <f aca="false">A6</f>
        <v>37075</v>
      </c>
      <c r="S6" s="74"/>
      <c r="T6" s="75"/>
      <c r="U6" s="75"/>
      <c r="V6" s="75"/>
      <c r="W6" s="76"/>
      <c r="X6" s="74"/>
      <c r="Y6" s="75"/>
      <c r="Z6" s="75"/>
      <c r="AA6" s="75"/>
      <c r="AB6" s="76"/>
      <c r="AC6" s="74"/>
      <c r="AD6" s="75"/>
      <c r="AE6" s="75"/>
      <c r="AF6" s="75"/>
      <c r="AG6" s="76"/>
      <c r="AH6" s="74"/>
      <c r="AI6" s="75"/>
      <c r="AJ6" s="75"/>
      <c r="AK6" s="75"/>
      <c r="AL6" s="76"/>
      <c r="AM6" s="74"/>
      <c r="AN6" s="75"/>
      <c r="AO6" s="75"/>
      <c r="AP6" s="75"/>
      <c r="AQ6" s="76"/>
      <c r="AR6" s="74"/>
      <c r="AS6" s="75"/>
      <c r="AT6" s="75"/>
      <c r="AU6" s="75"/>
      <c r="AV6" s="76"/>
      <c r="AW6" s="74"/>
      <c r="AX6" s="75"/>
      <c r="AY6" s="75"/>
      <c r="AZ6" s="75"/>
      <c r="BA6" s="76"/>
      <c r="BB6" s="74"/>
      <c r="BC6" s="75"/>
      <c r="BD6" s="75"/>
      <c r="BE6" s="75"/>
      <c r="BF6" s="76"/>
      <c r="BG6" s="61" t="n">
        <f aca="false">A6</f>
        <v>37075</v>
      </c>
      <c r="BH6" s="0" t="n">
        <v>89</v>
      </c>
      <c r="BI6" s="77" t="n">
        <v>10</v>
      </c>
      <c r="BJ6" s="78" t="n">
        <v>107</v>
      </c>
      <c r="BK6" s="77" t="n">
        <v>16</v>
      </c>
      <c r="BL6" s="78" t="n">
        <v>92</v>
      </c>
      <c r="BM6" s="77" t="n">
        <v>9</v>
      </c>
      <c r="BN6" s="79" t="n">
        <v>114</v>
      </c>
      <c r="BO6" s="77" t="n">
        <v>11</v>
      </c>
      <c r="BP6" s="78"/>
      <c r="BQ6" s="24" t="n">
        <v>124</v>
      </c>
      <c r="BY6" s="70"/>
      <c r="CB6" s="70"/>
      <c r="CE6" s="70"/>
    </row>
    <row r="7" customFormat="false" ht="12.75" hidden="false" customHeight="false" outlineLevel="0" collapsed="false">
      <c r="A7" s="54" t="n">
        <v>37076</v>
      </c>
      <c r="B7" s="55"/>
      <c r="C7" s="56" t="n">
        <v>77</v>
      </c>
      <c r="D7" s="55"/>
      <c r="E7" s="56" t="n">
        <v>81</v>
      </c>
      <c r="F7" s="57"/>
      <c r="G7" s="56"/>
      <c r="H7" s="71" t="n">
        <v>83</v>
      </c>
      <c r="I7" s="72"/>
      <c r="J7" s="72" t="n">
        <v>75.7</v>
      </c>
      <c r="K7" s="72"/>
      <c r="L7" s="72" t="n">
        <v>81.08</v>
      </c>
      <c r="M7" s="73" t="n">
        <f aca="false">+B7-D7</f>
        <v>0</v>
      </c>
      <c r="N7" s="73" t="n">
        <f aca="false">+B7-K7</f>
        <v>0</v>
      </c>
      <c r="O7" s="73" t="n">
        <f aca="false">+G7-I7</f>
        <v>0</v>
      </c>
      <c r="P7" s="73" t="n">
        <f aca="false">+K7-I7</f>
        <v>0</v>
      </c>
      <c r="Q7" s="73" t="n">
        <f aca="false">+B7-G7</f>
        <v>0</v>
      </c>
      <c r="R7" s="61" t="n">
        <f aca="false">A7</f>
        <v>37076</v>
      </c>
      <c r="S7" s="127" t="s">
        <v>175</v>
      </c>
      <c r="T7" s="128" t="s">
        <v>175</v>
      </c>
      <c r="U7" s="75" t="s">
        <v>175</v>
      </c>
      <c r="V7" s="75" t="s">
        <v>175</v>
      </c>
      <c r="W7" s="76" t="s">
        <v>175</v>
      </c>
      <c r="X7" s="74" t="s">
        <v>175</v>
      </c>
      <c r="Y7" s="75" t="s">
        <v>175</v>
      </c>
      <c r="Z7" s="75" t="s">
        <v>175</v>
      </c>
      <c r="AA7" s="75" t="s">
        <v>175</v>
      </c>
      <c r="AB7" s="76" t="s">
        <v>175</v>
      </c>
      <c r="AC7" s="74" t="s">
        <v>175</v>
      </c>
      <c r="AD7" s="75" t="s">
        <v>175</v>
      </c>
      <c r="AE7" s="75" t="s">
        <v>175</v>
      </c>
      <c r="AF7" s="75" t="s">
        <v>175</v>
      </c>
      <c r="AG7" s="76" t="s">
        <v>175</v>
      </c>
      <c r="AH7" s="74" t="s">
        <v>175</v>
      </c>
      <c r="AI7" s="75" t="s">
        <v>175</v>
      </c>
      <c r="AJ7" s="75" t="s">
        <v>175</v>
      </c>
      <c r="AK7" s="75" t="s">
        <v>175</v>
      </c>
      <c r="AL7" s="76" t="s">
        <v>175</v>
      </c>
      <c r="AM7" s="74" t="s">
        <v>175</v>
      </c>
      <c r="AN7" s="75" t="s">
        <v>175</v>
      </c>
      <c r="AO7" s="75" t="s">
        <v>175</v>
      </c>
      <c r="AP7" s="75" t="s">
        <v>175</v>
      </c>
      <c r="AQ7" s="76" t="s">
        <v>175</v>
      </c>
      <c r="AR7" s="74" t="s">
        <v>175</v>
      </c>
      <c r="AS7" s="75" t="s">
        <v>175</v>
      </c>
      <c r="AT7" s="75" t="s">
        <v>175</v>
      </c>
      <c r="AU7" s="75" t="s">
        <v>175</v>
      </c>
      <c r="AV7" s="76" t="s">
        <v>175</v>
      </c>
      <c r="AW7" s="74"/>
      <c r="AX7" s="75"/>
      <c r="AY7" s="75"/>
      <c r="AZ7" s="75"/>
      <c r="BA7" s="76"/>
      <c r="BB7" s="74" t="s">
        <v>175</v>
      </c>
      <c r="BC7" s="75" t="s">
        <v>175</v>
      </c>
      <c r="BD7" s="75" t="s">
        <v>175</v>
      </c>
      <c r="BE7" s="75" t="s">
        <v>175</v>
      </c>
      <c r="BF7" s="76" t="s">
        <v>175</v>
      </c>
      <c r="BG7" s="61" t="n">
        <f aca="false">A7</f>
        <v>37076</v>
      </c>
      <c r="BH7" s="0" t="n">
        <v>84</v>
      </c>
      <c r="BI7" s="77" t="n">
        <v>8</v>
      </c>
      <c r="BJ7" s="78" t="n">
        <v>94</v>
      </c>
      <c r="BK7" s="77" t="n">
        <v>11</v>
      </c>
      <c r="BL7" s="78" t="n">
        <v>91</v>
      </c>
      <c r="BM7" s="77" t="n">
        <v>8</v>
      </c>
      <c r="BN7" s="79" t="n">
        <v>108</v>
      </c>
      <c r="BO7" s="77" t="n">
        <v>5</v>
      </c>
      <c r="BP7" s="78"/>
      <c r="BQ7" s="24" t="n">
        <v>104</v>
      </c>
      <c r="BY7" s="70"/>
      <c r="CB7" s="70"/>
      <c r="CE7" s="70"/>
    </row>
    <row r="8" customFormat="false" ht="12.75" hidden="false" customHeight="false" outlineLevel="0" collapsed="false">
      <c r="A8" s="54" t="n">
        <v>37077</v>
      </c>
      <c r="B8" s="55" t="n">
        <v>91.25</v>
      </c>
      <c r="C8" s="56" t="n">
        <v>77</v>
      </c>
      <c r="D8" s="55" t="n">
        <v>91.5</v>
      </c>
      <c r="E8" s="56" t="n">
        <v>81</v>
      </c>
      <c r="F8" s="57"/>
      <c r="G8" s="56" t="n">
        <v>122</v>
      </c>
      <c r="H8" s="71" t="n">
        <v>83</v>
      </c>
      <c r="I8" s="72" t="n">
        <v>91.5</v>
      </c>
      <c r="J8" s="72" t="n">
        <v>75.7</v>
      </c>
      <c r="K8" s="72" t="n">
        <v>91.86</v>
      </c>
      <c r="L8" s="72" t="n">
        <v>81.08</v>
      </c>
      <c r="M8" s="73" t="n">
        <f aca="false">+B8-D8</f>
        <v>-0.25</v>
      </c>
      <c r="N8" s="73" t="n">
        <f aca="false">+B8-K8</f>
        <v>-0.609999999999999</v>
      </c>
      <c r="O8" s="73" t="n">
        <f aca="false">+G8-I8</f>
        <v>30.5</v>
      </c>
      <c r="P8" s="73" t="n">
        <f aca="false">+K8-I8</f>
        <v>0.359999999999999</v>
      </c>
      <c r="Q8" s="73" t="n">
        <f aca="false">+B8-G8</f>
        <v>-30.75</v>
      </c>
      <c r="R8" s="61" t="n">
        <f aca="false">A8</f>
        <v>37077</v>
      </c>
      <c r="S8" s="127" t="n">
        <v>84</v>
      </c>
      <c r="T8" s="128" t="n">
        <v>84</v>
      </c>
      <c r="U8" s="75" t="n">
        <v>95</v>
      </c>
      <c r="V8" s="75" t="n">
        <v>88</v>
      </c>
      <c r="W8" s="76" t="n">
        <v>88</v>
      </c>
      <c r="X8" s="74" t="n">
        <v>95</v>
      </c>
      <c r="Y8" s="75" t="n">
        <v>100</v>
      </c>
      <c r="Z8" s="75" t="n">
        <v>100</v>
      </c>
      <c r="AA8" s="75" t="n">
        <v>91</v>
      </c>
      <c r="AB8" s="76" t="n">
        <v>92</v>
      </c>
      <c r="AC8" s="74" t="n">
        <v>86</v>
      </c>
      <c r="AD8" s="75" t="n">
        <v>90</v>
      </c>
      <c r="AE8" s="75" t="n">
        <v>85</v>
      </c>
      <c r="AF8" s="75" t="n">
        <v>81</v>
      </c>
      <c r="AG8" s="76" t="n">
        <v>85</v>
      </c>
      <c r="AH8" s="74" t="n">
        <v>77</v>
      </c>
      <c r="AI8" s="75" t="n">
        <v>87</v>
      </c>
      <c r="AJ8" s="75" t="n">
        <v>75</v>
      </c>
      <c r="AK8" s="75" t="n">
        <v>75</v>
      </c>
      <c r="AL8" s="76" t="n">
        <v>85</v>
      </c>
      <c r="AM8" s="74" t="n">
        <v>76</v>
      </c>
      <c r="AN8" s="75" t="n">
        <v>80</v>
      </c>
      <c r="AO8" s="75" t="n">
        <v>60</v>
      </c>
      <c r="AP8" s="75" t="n">
        <v>61</v>
      </c>
      <c r="AQ8" s="76" t="n">
        <v>76</v>
      </c>
      <c r="AR8" s="74" t="n">
        <v>95</v>
      </c>
      <c r="AS8" s="75" t="n">
        <v>100</v>
      </c>
      <c r="AT8" s="75" t="n">
        <v>60</v>
      </c>
      <c r="AU8" s="75" t="n">
        <v>62</v>
      </c>
      <c r="AV8" s="76" t="n">
        <v>88</v>
      </c>
      <c r="AW8" s="74" t="n">
        <f aca="false">AVERAGE(AH8,AM8,AR8)</f>
        <v>82.6666666666667</v>
      </c>
      <c r="AX8" s="75" t="n">
        <f aca="false">AVERAGE(AI8,AN8,AS8)</f>
        <v>89</v>
      </c>
      <c r="AY8" s="75" t="n">
        <f aca="false">AVERAGE(AJ8,AO8,AT8)</f>
        <v>65</v>
      </c>
      <c r="AZ8" s="75" t="n">
        <f aca="false">AVERAGE(AK8,AP8,AU8)</f>
        <v>66</v>
      </c>
      <c r="BA8" s="76" t="n">
        <f aca="false">AVERAGE(AL8,AQ8,AV8)</f>
        <v>83</v>
      </c>
      <c r="BB8" s="74" t="n">
        <v>76</v>
      </c>
      <c r="BC8" s="75" t="n">
        <v>75</v>
      </c>
      <c r="BD8" s="75" t="n">
        <v>55</v>
      </c>
      <c r="BE8" s="75" t="n">
        <v>56</v>
      </c>
      <c r="BF8" s="76" t="n">
        <v>71</v>
      </c>
      <c r="BG8" s="61" t="n">
        <f aca="false">A8</f>
        <v>37077</v>
      </c>
      <c r="BH8" s="0" t="n">
        <v>73</v>
      </c>
      <c r="BI8" s="77" t="n">
        <v>0</v>
      </c>
      <c r="BJ8" s="78" t="n">
        <v>95</v>
      </c>
      <c r="BK8" s="77" t="n">
        <v>8</v>
      </c>
      <c r="BL8" s="78" t="n">
        <v>91</v>
      </c>
      <c r="BM8" s="77" t="n">
        <v>8</v>
      </c>
      <c r="BN8" s="79" t="n">
        <v>98</v>
      </c>
      <c r="BO8" s="77" t="n">
        <v>0</v>
      </c>
      <c r="BP8" s="78"/>
      <c r="BQ8" s="24" t="n">
        <v>85</v>
      </c>
      <c r="BY8" s="70"/>
      <c r="CB8" s="70"/>
      <c r="CE8" s="70"/>
    </row>
    <row r="9" customFormat="false" ht="12.75" hidden="false" customHeight="false" outlineLevel="0" collapsed="false">
      <c r="A9" s="54" t="n">
        <v>37078</v>
      </c>
      <c r="B9" s="55" t="n">
        <v>76</v>
      </c>
      <c r="C9" s="56" t="n">
        <v>46</v>
      </c>
      <c r="D9" s="55" t="n">
        <v>79</v>
      </c>
      <c r="E9" s="56" t="n">
        <v>50</v>
      </c>
      <c r="F9" s="57"/>
      <c r="G9" s="56" t="n">
        <v>91</v>
      </c>
      <c r="H9" s="71" t="n">
        <v>46</v>
      </c>
      <c r="I9" s="72" t="n">
        <v>81</v>
      </c>
      <c r="J9" s="72" t="n">
        <v>42</v>
      </c>
      <c r="K9" s="72" t="n">
        <v>77</v>
      </c>
      <c r="L9" s="72" t="n">
        <v>47</v>
      </c>
      <c r="M9" s="73" t="n">
        <f aca="false">+B9-D9</f>
        <v>-3</v>
      </c>
      <c r="N9" s="73" t="n">
        <f aca="false">+B9-K9</f>
        <v>-1</v>
      </c>
      <c r="O9" s="73" t="n">
        <f aca="false">+G9-I9</f>
        <v>10</v>
      </c>
      <c r="P9" s="73" t="n">
        <f aca="false">+K9-I9</f>
        <v>-4</v>
      </c>
      <c r="Q9" s="73" t="n">
        <f aca="false">+B9-G9</f>
        <v>-15</v>
      </c>
      <c r="R9" s="61" t="n">
        <f aca="false">A9</f>
        <v>37078</v>
      </c>
      <c r="S9" s="127" t="n">
        <v>81</v>
      </c>
      <c r="T9" s="75" t="n">
        <v>81</v>
      </c>
      <c r="U9" s="75" t="n">
        <v>95</v>
      </c>
      <c r="V9" s="75" t="n">
        <v>84</v>
      </c>
      <c r="W9" s="76" t="n">
        <v>84</v>
      </c>
      <c r="X9" s="74" t="n">
        <v>93</v>
      </c>
      <c r="Y9" s="75" t="n">
        <v>98</v>
      </c>
      <c r="Z9" s="75" t="n">
        <v>98</v>
      </c>
      <c r="AA9" s="75" t="n">
        <v>91</v>
      </c>
      <c r="AB9" s="76" t="n">
        <v>92</v>
      </c>
      <c r="AC9" s="74" t="n">
        <v>86</v>
      </c>
      <c r="AD9" s="75" t="n">
        <v>90</v>
      </c>
      <c r="AE9" s="75" t="n">
        <v>97</v>
      </c>
      <c r="AF9" s="75" t="n">
        <v>81</v>
      </c>
      <c r="AG9" s="76" t="n">
        <v>77</v>
      </c>
      <c r="AH9" s="74" t="n">
        <v>80</v>
      </c>
      <c r="AI9" s="75" t="n">
        <v>90</v>
      </c>
      <c r="AJ9" s="75" t="n">
        <v>84</v>
      </c>
      <c r="AK9" s="75" t="n">
        <v>86</v>
      </c>
      <c r="AL9" s="76" t="n">
        <v>90</v>
      </c>
      <c r="AM9" s="74" t="n">
        <v>79</v>
      </c>
      <c r="AN9" s="75" t="n">
        <v>83</v>
      </c>
      <c r="AO9" s="75" t="n">
        <v>70</v>
      </c>
      <c r="AP9" s="75" t="n">
        <v>72</v>
      </c>
      <c r="AQ9" s="76" t="n">
        <v>85</v>
      </c>
      <c r="AR9" s="74" t="n">
        <v>98</v>
      </c>
      <c r="AS9" s="75" t="n">
        <v>103</v>
      </c>
      <c r="AT9" s="75" t="n">
        <v>70</v>
      </c>
      <c r="AU9" s="75" t="n">
        <v>73</v>
      </c>
      <c r="AV9" s="76" t="n">
        <v>95</v>
      </c>
      <c r="AW9" s="74" t="n">
        <f aca="false">AVERAGE(AH9,AM9,AR9)</f>
        <v>85.6666666666667</v>
      </c>
      <c r="AX9" s="75" t="n">
        <f aca="false">AVERAGE(AI9,AN9,AS9)</f>
        <v>92</v>
      </c>
      <c r="AY9" s="75" t="n">
        <f aca="false">AVERAGE(AJ9,AO9,AT9)</f>
        <v>74.6666666666667</v>
      </c>
      <c r="AZ9" s="75" t="n">
        <f aca="false">AVERAGE(AK9,AP9,AU9)</f>
        <v>77</v>
      </c>
      <c r="BA9" s="76" t="n">
        <f aca="false">AVERAGE(AL9,AQ9,AV9)</f>
        <v>90</v>
      </c>
      <c r="BB9" s="74" t="n">
        <v>86</v>
      </c>
      <c r="BC9" s="75" t="n">
        <v>90.8</v>
      </c>
      <c r="BD9" s="75" t="n">
        <v>83.5</v>
      </c>
      <c r="BE9" s="75" t="n">
        <v>81</v>
      </c>
      <c r="BF9" s="76" t="n">
        <v>88.5</v>
      </c>
      <c r="BG9" s="61" t="n">
        <f aca="false">A9</f>
        <v>37078</v>
      </c>
      <c r="BH9" s="0" t="n">
        <v>77</v>
      </c>
      <c r="BI9" s="77" t="n">
        <v>1</v>
      </c>
      <c r="BJ9" s="78" t="n">
        <v>91</v>
      </c>
      <c r="BK9" s="77" t="n">
        <v>3</v>
      </c>
      <c r="BL9" s="78" t="n">
        <v>83</v>
      </c>
      <c r="BM9" s="77" t="n">
        <v>2</v>
      </c>
      <c r="BN9" s="79" t="n">
        <v>89</v>
      </c>
      <c r="BO9" s="77" t="n">
        <v>-10</v>
      </c>
      <c r="BP9" s="78"/>
      <c r="BQ9" s="24" t="n">
        <v>86</v>
      </c>
      <c r="BY9" s="70"/>
      <c r="CB9" s="70"/>
      <c r="CE9" s="70"/>
    </row>
    <row r="10" customFormat="false" ht="12.75" hidden="false" customHeight="false" outlineLevel="0" collapsed="false">
      <c r="A10" s="54" t="n">
        <v>37079</v>
      </c>
      <c r="B10" s="55" t="n">
        <v>76</v>
      </c>
      <c r="C10" s="56" t="n">
        <v>46</v>
      </c>
      <c r="D10" s="55" t="n">
        <v>79</v>
      </c>
      <c r="E10" s="56" t="n">
        <v>50</v>
      </c>
      <c r="F10" s="57"/>
      <c r="G10" s="56" t="n">
        <v>91</v>
      </c>
      <c r="H10" s="71" t="n">
        <v>46</v>
      </c>
      <c r="I10" s="72" t="n">
        <v>81</v>
      </c>
      <c r="J10" s="72" t="n">
        <v>42</v>
      </c>
      <c r="K10" s="72" t="n">
        <v>77</v>
      </c>
      <c r="L10" s="72" t="n">
        <v>47</v>
      </c>
      <c r="M10" s="73" t="n">
        <f aca="false">+B10-D10</f>
        <v>-3</v>
      </c>
      <c r="N10" s="73" t="n">
        <f aca="false">+B10-K10</f>
        <v>-1</v>
      </c>
      <c r="O10" s="73" t="n">
        <f aca="false">+G10-I10</f>
        <v>10</v>
      </c>
      <c r="P10" s="73" t="n">
        <f aca="false">+K10-I10</f>
        <v>-4</v>
      </c>
      <c r="Q10" s="73" t="n">
        <f aca="false">+B10-G10</f>
        <v>-15</v>
      </c>
      <c r="R10" s="61" t="n">
        <f aca="false">A10</f>
        <v>37079</v>
      </c>
      <c r="S10" s="127"/>
      <c r="T10" s="75"/>
      <c r="U10" s="75"/>
      <c r="V10" s="75"/>
      <c r="W10" s="76"/>
      <c r="X10" s="74"/>
      <c r="Y10" s="75"/>
      <c r="Z10" s="75"/>
      <c r="AA10" s="75"/>
      <c r="AB10" s="76"/>
      <c r="AC10" s="74" t="n">
        <v>86</v>
      </c>
      <c r="AD10" s="75"/>
      <c r="AE10" s="75"/>
      <c r="AF10" s="75"/>
      <c r="AG10" s="76"/>
      <c r="AH10" s="74"/>
      <c r="AI10" s="75"/>
      <c r="AJ10" s="75"/>
      <c r="AK10" s="75"/>
      <c r="AL10" s="76"/>
      <c r="AM10" s="74"/>
      <c r="AN10" s="75"/>
      <c r="AO10" s="75"/>
      <c r="AP10" s="75"/>
      <c r="AQ10" s="76"/>
      <c r="AR10" s="74"/>
      <c r="AS10" s="75"/>
      <c r="AT10" s="75"/>
      <c r="AU10" s="75"/>
      <c r="AV10" s="76"/>
      <c r="AW10" s="74"/>
      <c r="AX10" s="75"/>
      <c r="AY10" s="75"/>
      <c r="AZ10" s="75"/>
      <c r="BA10" s="76"/>
      <c r="BB10" s="74"/>
      <c r="BC10" s="75"/>
      <c r="BD10" s="75"/>
      <c r="BE10" s="75"/>
      <c r="BF10" s="76"/>
      <c r="BG10" s="61" t="n">
        <f aca="false">A10</f>
        <v>37079</v>
      </c>
      <c r="BH10" s="0" t="n">
        <v>82</v>
      </c>
      <c r="BI10" s="77" t="n">
        <v>2</v>
      </c>
      <c r="BJ10" s="78" t="n">
        <v>93</v>
      </c>
      <c r="BK10" s="77" t="n">
        <v>6</v>
      </c>
      <c r="BL10" s="78" t="n">
        <v>87</v>
      </c>
      <c r="BM10" s="77" t="n">
        <v>3</v>
      </c>
      <c r="BN10" s="79" t="n">
        <v>99</v>
      </c>
      <c r="BO10" s="77" t="n">
        <v>-2</v>
      </c>
      <c r="BP10" s="78"/>
      <c r="BQ10" s="24" t="n">
        <v>84</v>
      </c>
      <c r="BY10" s="70"/>
      <c r="CB10" s="70"/>
      <c r="CE10" s="70"/>
    </row>
    <row r="11" customFormat="false" ht="12.75" hidden="false" customHeight="false" outlineLevel="0" collapsed="false">
      <c r="A11" s="54" t="n">
        <v>37080</v>
      </c>
      <c r="B11" s="55"/>
      <c r="C11" s="56" t="n">
        <v>55</v>
      </c>
      <c r="D11" s="55"/>
      <c r="E11" s="56" t="n">
        <v>58</v>
      </c>
      <c r="F11" s="57"/>
      <c r="G11" s="56"/>
      <c r="H11" s="71" t="n">
        <v>57</v>
      </c>
      <c r="I11" s="72"/>
      <c r="J11" s="72" t="n">
        <v>50</v>
      </c>
      <c r="K11" s="72"/>
      <c r="L11" s="72" t="n">
        <v>55.5</v>
      </c>
      <c r="M11" s="73"/>
      <c r="N11" s="73"/>
      <c r="O11" s="73"/>
      <c r="P11" s="73"/>
      <c r="Q11" s="73"/>
      <c r="R11" s="61" t="n">
        <f aca="false">A11</f>
        <v>37080</v>
      </c>
      <c r="S11" s="127"/>
      <c r="T11" s="75"/>
      <c r="U11" s="75"/>
      <c r="V11" s="75"/>
      <c r="W11" s="76"/>
      <c r="X11" s="74"/>
      <c r="Y11" s="75"/>
      <c r="Z11" s="75"/>
      <c r="AA11" s="75"/>
      <c r="AB11" s="76"/>
      <c r="AC11" s="74"/>
      <c r="AD11" s="75"/>
      <c r="AE11" s="75"/>
      <c r="AF11" s="75"/>
      <c r="AG11" s="76"/>
      <c r="AH11" s="74"/>
      <c r="AI11" s="75"/>
      <c r="AJ11" s="75"/>
      <c r="AK11" s="75"/>
      <c r="AL11" s="76"/>
      <c r="AM11" s="74"/>
      <c r="AN11" s="75"/>
      <c r="AO11" s="75"/>
      <c r="AP11" s="75"/>
      <c r="AQ11" s="76"/>
      <c r="AR11" s="74"/>
      <c r="AS11" s="75"/>
      <c r="AT11" s="75"/>
      <c r="AU11" s="75"/>
      <c r="AV11" s="76"/>
      <c r="AW11" s="74"/>
      <c r="AX11" s="75"/>
      <c r="AY11" s="75"/>
      <c r="AZ11" s="75"/>
      <c r="BA11" s="76"/>
      <c r="BB11" s="74"/>
      <c r="BC11" s="75"/>
      <c r="BD11" s="75"/>
      <c r="BE11" s="75"/>
      <c r="BF11" s="76"/>
      <c r="BG11" s="61" t="n">
        <f aca="false">A11</f>
        <v>37080</v>
      </c>
      <c r="BH11" s="65" t="n">
        <v>86</v>
      </c>
      <c r="BI11" s="66" t="n">
        <v>6</v>
      </c>
      <c r="BJ11" s="67" t="n">
        <v>96</v>
      </c>
      <c r="BK11" s="66" t="n">
        <v>7</v>
      </c>
      <c r="BL11" s="67" t="n">
        <v>86</v>
      </c>
      <c r="BM11" s="66" t="n">
        <v>1</v>
      </c>
      <c r="BN11" s="68" t="n">
        <v>96</v>
      </c>
      <c r="BO11" s="66" t="n">
        <v>-4</v>
      </c>
      <c r="BP11" s="67"/>
      <c r="BQ11" s="69" t="n">
        <v>67</v>
      </c>
      <c r="BR11" s="65"/>
      <c r="BY11" s="70"/>
      <c r="CB11" s="70"/>
      <c r="CE11" s="70"/>
    </row>
    <row r="12" customFormat="false" ht="12.75" hidden="false" customHeight="false" outlineLevel="0" collapsed="false">
      <c r="A12" s="54" t="n">
        <v>37081</v>
      </c>
      <c r="B12" s="55" t="n">
        <v>73.25</v>
      </c>
      <c r="C12" s="56" t="n">
        <v>55</v>
      </c>
      <c r="D12" s="55" t="n">
        <v>75.5</v>
      </c>
      <c r="E12" s="56" t="n">
        <v>58</v>
      </c>
      <c r="F12" s="57"/>
      <c r="G12" s="56" t="n">
        <v>89</v>
      </c>
      <c r="H12" s="71" t="n">
        <v>57</v>
      </c>
      <c r="I12" s="72" t="n">
        <v>79</v>
      </c>
      <c r="J12" s="72" t="n">
        <v>50</v>
      </c>
      <c r="K12" s="72" t="n">
        <v>76</v>
      </c>
      <c r="L12" s="72" t="n">
        <v>55.5</v>
      </c>
      <c r="M12" s="73" t="n">
        <f aca="false">+B12-D12</f>
        <v>-2.25</v>
      </c>
      <c r="N12" s="73" t="n">
        <f aca="false">+B12-K12</f>
        <v>-2.75</v>
      </c>
      <c r="O12" s="73" t="n">
        <f aca="false">+G12-I12</f>
        <v>10</v>
      </c>
      <c r="P12" s="73" t="n">
        <f aca="false">+K12-I12</f>
        <v>-3</v>
      </c>
      <c r="Q12" s="73" t="n">
        <f aca="false">+B12-G12</f>
        <v>-15.75</v>
      </c>
      <c r="R12" s="61" t="n">
        <f aca="false">A12</f>
        <v>37081</v>
      </c>
      <c r="S12" s="127" t="n">
        <v>80</v>
      </c>
      <c r="T12" s="75" t="n">
        <v>80</v>
      </c>
      <c r="U12" s="75" t="n">
        <v>90</v>
      </c>
      <c r="V12" s="75" t="n">
        <v>82</v>
      </c>
      <c r="W12" s="76" t="n">
        <v>82</v>
      </c>
      <c r="X12" s="74" t="n">
        <v>93</v>
      </c>
      <c r="Y12" s="75" t="n">
        <v>95</v>
      </c>
      <c r="Z12" s="75" t="n">
        <v>98</v>
      </c>
      <c r="AA12" s="75" t="n">
        <v>91</v>
      </c>
      <c r="AB12" s="76" t="n">
        <v>92</v>
      </c>
      <c r="AC12" s="74" t="n">
        <v>86</v>
      </c>
      <c r="AD12" s="75" t="n">
        <v>90</v>
      </c>
      <c r="AE12" s="75" t="n">
        <v>86</v>
      </c>
      <c r="AF12" s="75" t="n">
        <v>85</v>
      </c>
      <c r="AG12" s="76" t="n">
        <v>90</v>
      </c>
      <c r="AH12" s="74" t="n">
        <v>86</v>
      </c>
      <c r="AI12" s="75" t="n">
        <v>82</v>
      </c>
      <c r="AJ12" s="75" t="n">
        <v>85</v>
      </c>
      <c r="AK12" s="75" t="n">
        <v>86</v>
      </c>
      <c r="AL12" s="76" t="n">
        <v>88</v>
      </c>
      <c r="AM12" s="74" t="n">
        <v>84</v>
      </c>
      <c r="AN12" s="75" t="n">
        <v>80.5</v>
      </c>
      <c r="AO12" s="75" t="n">
        <v>70</v>
      </c>
      <c r="AP12" s="75" t="n">
        <v>72</v>
      </c>
      <c r="AQ12" s="76" t="n">
        <v>85</v>
      </c>
      <c r="AR12" s="74" t="n">
        <v>105</v>
      </c>
      <c r="AS12" s="75" t="n">
        <v>101</v>
      </c>
      <c r="AT12" s="75" t="n">
        <v>70</v>
      </c>
      <c r="AU12" s="75" t="n">
        <v>73</v>
      </c>
      <c r="AV12" s="76" t="n">
        <v>106</v>
      </c>
      <c r="AW12" s="74" t="n">
        <f aca="false">AVERAGE(AH12,AM12,AR12)</f>
        <v>91.6666666666667</v>
      </c>
      <c r="AX12" s="75" t="n">
        <f aca="false">AVERAGE(AI12,AN12,AS12)</f>
        <v>87.8333333333333</v>
      </c>
      <c r="AY12" s="75" t="n">
        <f aca="false">AVERAGE(AJ12,AO12,AT12)</f>
        <v>75</v>
      </c>
      <c r="AZ12" s="75" t="n">
        <f aca="false">AVERAGE(AK12,AP12,AU12)</f>
        <v>77</v>
      </c>
      <c r="BA12" s="76" t="n">
        <f aca="false">AVERAGE(AL12,AQ12,AV12)</f>
        <v>93</v>
      </c>
      <c r="BB12" s="74" t="n">
        <v>89</v>
      </c>
      <c r="BC12" s="75" t="n">
        <v>88</v>
      </c>
      <c r="BD12" s="75" t="n">
        <v>83</v>
      </c>
      <c r="BE12" s="75" t="s">
        <v>176</v>
      </c>
      <c r="BF12" s="76" t="n">
        <v>90.5</v>
      </c>
      <c r="BG12" s="61" t="n">
        <f aca="false">A12</f>
        <v>37081</v>
      </c>
      <c r="BH12" s="0" t="n">
        <v>90</v>
      </c>
      <c r="BI12" s="77" t="n">
        <v>10</v>
      </c>
      <c r="BJ12" s="78" t="n">
        <v>87</v>
      </c>
      <c r="BK12" s="77" t="n">
        <v>0</v>
      </c>
      <c r="BL12" s="78" t="n">
        <v>80</v>
      </c>
      <c r="BM12" s="77" t="n">
        <v>-3</v>
      </c>
      <c r="BN12" s="79" t="n">
        <v>99</v>
      </c>
      <c r="BO12" s="77" t="n">
        <v>-2</v>
      </c>
      <c r="BP12" s="78"/>
      <c r="BQ12" s="24" t="n">
        <v>95</v>
      </c>
      <c r="BY12" s="70"/>
      <c r="CB12" s="70"/>
      <c r="CE12" s="70"/>
    </row>
    <row r="13" customFormat="false" ht="12.75" hidden="false" customHeight="false" outlineLevel="0" collapsed="false">
      <c r="A13" s="54" t="n">
        <v>37082</v>
      </c>
      <c r="B13" s="55" t="n">
        <v>69</v>
      </c>
      <c r="C13" s="56" t="n">
        <v>39.5</v>
      </c>
      <c r="D13" s="55" t="n">
        <v>71</v>
      </c>
      <c r="E13" s="56" t="n">
        <v>40</v>
      </c>
      <c r="F13" s="57"/>
      <c r="G13" s="56" t="n">
        <v>79</v>
      </c>
      <c r="H13" s="71" t="n">
        <v>38</v>
      </c>
      <c r="I13" s="72" t="n">
        <v>71</v>
      </c>
      <c r="J13" s="72" t="n">
        <v>35</v>
      </c>
      <c r="K13" s="72" t="n">
        <v>72</v>
      </c>
      <c r="L13" s="72" t="n">
        <v>40</v>
      </c>
      <c r="M13" s="73" t="n">
        <f aca="false">+B13-D13</f>
        <v>-2</v>
      </c>
      <c r="N13" s="73" t="n">
        <f aca="false">+B13-K13</f>
        <v>-3</v>
      </c>
      <c r="O13" s="73" t="n">
        <f aca="false">+G13-I13</f>
        <v>8</v>
      </c>
      <c r="P13" s="73" t="n">
        <f aca="false">+K13-I13</f>
        <v>1</v>
      </c>
      <c r="Q13" s="73" t="n">
        <f aca="false">+B13-G13</f>
        <v>-10</v>
      </c>
      <c r="R13" s="61" t="n">
        <f aca="false">A13</f>
        <v>37082</v>
      </c>
      <c r="S13" s="74" t="n">
        <v>75</v>
      </c>
      <c r="T13" s="75" t="n">
        <v>76</v>
      </c>
      <c r="U13" s="75" t="n">
        <v>84</v>
      </c>
      <c r="V13" s="75" t="n">
        <v>75</v>
      </c>
      <c r="W13" s="76" t="n">
        <v>75</v>
      </c>
      <c r="X13" s="74" t="n">
        <v>89</v>
      </c>
      <c r="Y13" s="75" t="n">
        <v>92</v>
      </c>
      <c r="Z13" s="75" t="n">
        <v>93</v>
      </c>
      <c r="AA13" s="75" t="n">
        <v>85</v>
      </c>
      <c r="AB13" s="76" t="n">
        <v>86</v>
      </c>
      <c r="AC13" s="74" t="n">
        <v>81</v>
      </c>
      <c r="AD13" s="75" t="n">
        <v>85</v>
      </c>
      <c r="AE13" s="75" t="n">
        <v>86</v>
      </c>
      <c r="AF13" s="75" t="n">
        <v>79</v>
      </c>
      <c r="AG13" s="76" t="n">
        <v>81</v>
      </c>
      <c r="AH13" s="74" t="n">
        <v>81</v>
      </c>
      <c r="AI13" s="75" t="n">
        <v>77</v>
      </c>
      <c r="AJ13" s="75" t="n">
        <v>75</v>
      </c>
      <c r="AK13" s="75" t="n">
        <v>77</v>
      </c>
      <c r="AL13" s="76" t="n">
        <v>81</v>
      </c>
      <c r="AM13" s="74" t="n">
        <v>80</v>
      </c>
      <c r="AN13" s="75" t="n">
        <v>76.5</v>
      </c>
      <c r="AO13" s="75" t="n">
        <v>67</v>
      </c>
      <c r="AP13" s="75" t="n">
        <v>67</v>
      </c>
      <c r="AQ13" s="76" t="n">
        <v>82</v>
      </c>
      <c r="AR13" s="74" t="n">
        <v>97</v>
      </c>
      <c r="AS13" s="75" t="n">
        <v>93</v>
      </c>
      <c r="AT13" s="75" t="n">
        <v>67</v>
      </c>
      <c r="AU13" s="75" t="n">
        <v>69</v>
      </c>
      <c r="AV13" s="76" t="n">
        <v>95</v>
      </c>
      <c r="AW13" s="74" t="n">
        <f aca="false">AVERAGE(AH13,AM13,AR13)</f>
        <v>86</v>
      </c>
      <c r="AX13" s="75" t="n">
        <f aca="false">AVERAGE(AI13,AN13,AS13)</f>
        <v>82.1666666666667</v>
      </c>
      <c r="AY13" s="75" t="n">
        <f aca="false">AVERAGE(AJ13,AO13,AT13)</f>
        <v>69.6666666666667</v>
      </c>
      <c r="AZ13" s="75" t="n">
        <f aca="false">AVERAGE(AK13,AP13,AU13)</f>
        <v>71</v>
      </c>
      <c r="BA13" s="76" t="n">
        <f aca="false">AVERAGE(AL13,AQ13,AV13)</f>
        <v>86</v>
      </c>
      <c r="BB13" s="74" t="n">
        <v>83.75</v>
      </c>
      <c r="BC13" s="75" t="n">
        <v>83</v>
      </c>
      <c r="BD13" s="75" t="n">
        <v>78.7</v>
      </c>
      <c r="BE13" s="75" t="n">
        <v>75</v>
      </c>
      <c r="BF13" s="76" t="n">
        <v>83.25</v>
      </c>
      <c r="BG13" s="61" t="n">
        <f aca="false">A13</f>
        <v>37082</v>
      </c>
      <c r="BH13" s="0" t="n">
        <v>82</v>
      </c>
      <c r="BI13" s="77" t="n">
        <v>7</v>
      </c>
      <c r="BJ13" s="78" t="n">
        <v>82</v>
      </c>
      <c r="BK13" s="77" t="n">
        <v>-3</v>
      </c>
      <c r="BL13" s="78" t="n">
        <v>80</v>
      </c>
      <c r="BM13" s="77" t="n">
        <v>-4</v>
      </c>
      <c r="BN13" s="79" t="n">
        <v>100</v>
      </c>
      <c r="BO13" s="77" t="n">
        <v>-3</v>
      </c>
      <c r="BP13" s="78"/>
      <c r="BQ13" s="24" t="n">
        <v>97</v>
      </c>
    </row>
    <row r="14" customFormat="false" ht="12.75" hidden="false" customHeight="false" outlineLevel="0" collapsed="false">
      <c r="A14" s="54" t="n">
        <v>37083</v>
      </c>
      <c r="B14" s="55" t="n">
        <v>68.5</v>
      </c>
      <c r="C14" s="56" t="n">
        <v>34.75</v>
      </c>
      <c r="D14" s="55" t="n">
        <v>69.75</v>
      </c>
      <c r="E14" s="56" t="n">
        <v>34.75</v>
      </c>
      <c r="F14" s="57"/>
      <c r="G14" s="56" t="n">
        <v>72.4</v>
      </c>
      <c r="H14" s="71" t="n">
        <v>30</v>
      </c>
      <c r="I14" s="72" t="n">
        <v>61.44</v>
      </c>
      <c r="J14" s="72" t="n">
        <v>28.43</v>
      </c>
      <c r="K14" s="72" t="n">
        <v>60.84</v>
      </c>
      <c r="L14" s="72" t="n">
        <v>33.68</v>
      </c>
      <c r="M14" s="73" t="n">
        <f aca="false">+B14-D14</f>
        <v>-1.25</v>
      </c>
      <c r="N14" s="73" t="n">
        <f aca="false">+B14-K14</f>
        <v>7.66</v>
      </c>
      <c r="O14" s="73" t="n">
        <f aca="false">+G14-I14</f>
        <v>10.96</v>
      </c>
      <c r="P14" s="73" t="n">
        <f aca="false">+K14-I14</f>
        <v>-0.599999999999994</v>
      </c>
      <c r="Q14" s="73" t="n">
        <f aca="false">+B14-G14</f>
        <v>-3.90000000000001</v>
      </c>
      <c r="R14" s="61" t="n">
        <f aca="false">A14</f>
        <v>37083</v>
      </c>
      <c r="S14" s="74" t="n">
        <v>67</v>
      </c>
      <c r="T14" s="75" t="n">
        <v>67</v>
      </c>
      <c r="U14" s="75" t="n">
        <v>74</v>
      </c>
      <c r="V14" s="75" t="n">
        <v>66</v>
      </c>
      <c r="W14" s="76" t="n">
        <v>67</v>
      </c>
      <c r="X14" s="74" t="n">
        <v>85</v>
      </c>
      <c r="Y14" s="75" t="n">
        <v>88</v>
      </c>
      <c r="Z14" s="75" t="n">
        <v>89</v>
      </c>
      <c r="AA14" s="75" t="n">
        <v>79.5</v>
      </c>
      <c r="AB14" s="76" t="n">
        <v>81</v>
      </c>
      <c r="AC14" s="74" t="n">
        <v>79</v>
      </c>
      <c r="AD14" s="75" t="n">
        <v>83</v>
      </c>
      <c r="AE14" s="75" t="n">
        <v>78</v>
      </c>
      <c r="AF14" s="75" t="n">
        <v>74.25</v>
      </c>
      <c r="AG14" s="76" t="n">
        <v>80</v>
      </c>
      <c r="AH14" s="74" t="n">
        <v>79</v>
      </c>
      <c r="AI14" s="75" t="n">
        <v>75</v>
      </c>
      <c r="AJ14" s="75" t="n">
        <v>70</v>
      </c>
      <c r="AK14" s="75" t="n">
        <v>72</v>
      </c>
      <c r="AL14" s="76" t="n">
        <v>75</v>
      </c>
      <c r="AM14" s="74" t="n">
        <v>80</v>
      </c>
      <c r="AN14" s="75" t="n">
        <v>76.5</v>
      </c>
      <c r="AO14" s="75" t="n">
        <v>63</v>
      </c>
      <c r="AP14" s="75" t="n">
        <v>62</v>
      </c>
      <c r="AQ14" s="76" t="n">
        <v>76</v>
      </c>
      <c r="AR14" s="74" t="n">
        <v>94</v>
      </c>
      <c r="AS14" s="75" t="n">
        <v>90</v>
      </c>
      <c r="AT14" s="75" t="n">
        <v>63</v>
      </c>
      <c r="AU14" s="75" t="n">
        <v>64</v>
      </c>
      <c r="AV14" s="76" t="n">
        <v>89</v>
      </c>
      <c r="AW14" s="74" t="n">
        <v>84.3</v>
      </c>
      <c r="AX14" s="75" t="n">
        <f aca="false">AVERAGE(AI14,AN14,AS14)</f>
        <v>80.5</v>
      </c>
      <c r="AY14" s="75" t="n">
        <v>65.3</v>
      </c>
      <c r="AZ14" s="75" t="n">
        <v>66</v>
      </c>
      <c r="BA14" s="76" t="n">
        <v>80</v>
      </c>
      <c r="BB14" s="74" t="n">
        <v>80.6</v>
      </c>
      <c r="BC14" s="75" t="n">
        <v>79.9</v>
      </c>
      <c r="BD14" s="75" t="n">
        <v>72.8</v>
      </c>
      <c r="BE14" s="75" t="n">
        <v>69.6</v>
      </c>
      <c r="BF14" s="76" t="n">
        <v>78</v>
      </c>
      <c r="BG14" s="61" t="n">
        <f aca="false">A14</f>
        <v>37083</v>
      </c>
      <c r="BH14" s="0" t="n">
        <v>84</v>
      </c>
      <c r="BI14" s="77" t="n">
        <v>6</v>
      </c>
      <c r="BJ14" s="78" t="n">
        <v>79</v>
      </c>
      <c r="BK14" s="77" t="n">
        <v>-5</v>
      </c>
      <c r="BL14" s="78" t="n">
        <v>80</v>
      </c>
      <c r="BM14" s="77" t="n">
        <v>-5</v>
      </c>
      <c r="BN14" s="79" t="n">
        <v>104</v>
      </c>
      <c r="BO14" s="77" t="n">
        <v>1</v>
      </c>
      <c r="BP14" s="78"/>
      <c r="BQ14" s="24" t="n">
        <v>90</v>
      </c>
    </row>
    <row r="15" customFormat="false" ht="12.75" hidden="false" customHeight="false" outlineLevel="0" collapsed="false">
      <c r="A15" s="54" t="n">
        <v>37084</v>
      </c>
      <c r="B15" s="55" t="n">
        <v>57.5</v>
      </c>
      <c r="C15" s="56" t="n">
        <v>28</v>
      </c>
      <c r="D15" s="55" t="n">
        <v>57.5</v>
      </c>
      <c r="E15" s="56" t="n">
        <v>30</v>
      </c>
      <c r="F15" s="57"/>
      <c r="G15" s="56" t="n">
        <v>62</v>
      </c>
      <c r="H15" s="71" t="n">
        <v>23</v>
      </c>
      <c r="I15" s="72" t="n">
        <v>54</v>
      </c>
      <c r="J15" s="72" t="n">
        <v>24</v>
      </c>
      <c r="K15" s="72" t="n">
        <v>52.25</v>
      </c>
      <c r="L15" s="72" t="n">
        <v>28</v>
      </c>
      <c r="M15" s="73" t="n">
        <f aca="false">+B15-D15</f>
        <v>0</v>
      </c>
      <c r="N15" s="73" t="n">
        <f aca="false">+B15-K15</f>
        <v>5.25</v>
      </c>
      <c r="O15" s="73" t="n">
        <f aca="false">+G15-I15</f>
        <v>8</v>
      </c>
      <c r="P15" s="73" t="n">
        <f aca="false">+K15-I15</f>
        <v>-1.75</v>
      </c>
      <c r="Q15" s="73" t="n">
        <f aca="false">+B15-G15</f>
        <v>-4.5</v>
      </c>
      <c r="R15" s="61" t="n">
        <f aca="false">A15</f>
        <v>37084</v>
      </c>
      <c r="S15" s="74" t="n">
        <v>65</v>
      </c>
      <c r="T15" s="75" t="n">
        <v>65</v>
      </c>
      <c r="U15" s="75" t="n">
        <v>74</v>
      </c>
      <c r="V15" s="75" t="n">
        <v>65</v>
      </c>
      <c r="W15" s="76" t="n">
        <v>66</v>
      </c>
      <c r="X15" s="74" t="n">
        <v>82</v>
      </c>
      <c r="Y15" s="75" t="n">
        <v>85</v>
      </c>
      <c r="Z15" s="75" t="n">
        <v>87</v>
      </c>
      <c r="AA15" s="75" t="n">
        <v>79</v>
      </c>
      <c r="AB15" s="76" t="n">
        <v>80</v>
      </c>
      <c r="AC15" s="74" t="n">
        <v>77</v>
      </c>
      <c r="AD15" s="75" t="n">
        <v>80</v>
      </c>
      <c r="AE15" s="75" t="n">
        <v>77</v>
      </c>
      <c r="AF15" s="75" t="n">
        <v>72</v>
      </c>
      <c r="AG15" s="76" t="n">
        <v>76.5</v>
      </c>
      <c r="AH15" s="74"/>
      <c r="AI15" s="75"/>
      <c r="AJ15" s="75"/>
      <c r="AK15" s="75"/>
      <c r="AL15" s="76"/>
      <c r="AM15" s="74"/>
      <c r="AN15" s="75"/>
      <c r="AO15" s="75"/>
      <c r="AP15" s="75"/>
      <c r="AQ15" s="76"/>
      <c r="AR15" s="74"/>
      <c r="AS15" s="75"/>
      <c r="AT15" s="75"/>
      <c r="AU15" s="75"/>
      <c r="AV15" s="76"/>
      <c r="AW15" s="74" t="n">
        <v>83</v>
      </c>
      <c r="AX15" s="75" t="n">
        <v>79</v>
      </c>
      <c r="AY15" s="75" t="n">
        <v>63</v>
      </c>
      <c r="AZ15" s="75" t="n">
        <v>66</v>
      </c>
      <c r="BA15" s="76" t="n">
        <v>76</v>
      </c>
      <c r="BB15" s="74"/>
      <c r="BC15" s="75"/>
      <c r="BD15" s="75"/>
      <c r="BE15" s="75"/>
      <c r="BF15" s="76"/>
      <c r="BG15" s="61" t="n">
        <f aca="false">A15</f>
        <v>37084</v>
      </c>
      <c r="BH15" s="0" t="n">
        <v>83</v>
      </c>
      <c r="BI15" s="77" t="n">
        <v>6</v>
      </c>
      <c r="BJ15" s="78" t="n">
        <v>86</v>
      </c>
      <c r="BK15" s="77" t="n">
        <v>-3</v>
      </c>
      <c r="BL15" s="78" t="n">
        <v>87</v>
      </c>
      <c r="BM15" s="77" t="n">
        <v>-3</v>
      </c>
      <c r="BN15" s="79" t="n">
        <v>105</v>
      </c>
      <c r="BO15" s="77" t="n">
        <v>0</v>
      </c>
      <c r="BP15" s="78"/>
      <c r="BQ15" s="24" t="n">
        <v>72</v>
      </c>
      <c r="BY15" s="70"/>
      <c r="CB15" s="70"/>
      <c r="CE15" s="70"/>
    </row>
    <row r="16" customFormat="false" ht="12.75" hidden="false" customHeight="false" outlineLevel="0" collapsed="false">
      <c r="A16" s="54" t="n">
        <v>37085</v>
      </c>
      <c r="B16" s="55" t="n">
        <v>42.5</v>
      </c>
      <c r="C16" s="56" t="n">
        <v>23.5</v>
      </c>
      <c r="D16" s="55" t="n">
        <v>42.5</v>
      </c>
      <c r="E16" s="56" t="n">
        <v>25.5</v>
      </c>
      <c r="F16" s="57"/>
      <c r="G16" s="56" t="n">
        <v>48</v>
      </c>
      <c r="H16" s="71" t="n">
        <v>19</v>
      </c>
      <c r="I16" s="72" t="n">
        <v>43</v>
      </c>
      <c r="J16" s="72" t="n">
        <v>20</v>
      </c>
      <c r="K16" s="72" t="n">
        <v>43</v>
      </c>
      <c r="L16" s="72" t="n">
        <v>24</v>
      </c>
      <c r="M16" s="73" t="n">
        <f aca="false">+B16-D16</f>
        <v>0</v>
      </c>
      <c r="N16" s="73" t="n">
        <f aca="false">+B16-K16</f>
        <v>-0.5</v>
      </c>
      <c r="O16" s="73" t="n">
        <f aca="false">+G16-I16</f>
        <v>5</v>
      </c>
      <c r="P16" s="73" t="n">
        <f aca="false">+K16-I16</f>
        <v>0</v>
      </c>
      <c r="Q16" s="73" t="n">
        <f aca="false">+B16-G16</f>
        <v>-5.5</v>
      </c>
      <c r="R16" s="61" t="n">
        <f aca="false">A16</f>
        <v>37085</v>
      </c>
      <c r="S16" s="74" t="n">
        <v>60</v>
      </c>
      <c r="T16" s="75" t="n">
        <v>60</v>
      </c>
      <c r="U16" s="75" t="n">
        <v>70</v>
      </c>
      <c r="V16" s="75" t="n">
        <v>47</v>
      </c>
      <c r="W16" s="76" t="n">
        <v>46</v>
      </c>
      <c r="X16" s="74" t="n">
        <v>80</v>
      </c>
      <c r="Y16" s="75" t="n">
        <v>83</v>
      </c>
      <c r="Z16" s="75" t="n">
        <v>85</v>
      </c>
      <c r="AA16" s="75" t="n">
        <v>74</v>
      </c>
      <c r="AB16" s="76" t="n">
        <v>75</v>
      </c>
      <c r="AC16" s="74" t="n">
        <v>75</v>
      </c>
      <c r="AD16" s="75" t="n">
        <v>78</v>
      </c>
      <c r="AE16" s="75" t="n">
        <v>74</v>
      </c>
      <c r="AF16" s="75" t="n">
        <v>71</v>
      </c>
      <c r="AG16" s="76" t="n">
        <v>75</v>
      </c>
      <c r="AH16" s="74" t="n">
        <v>70</v>
      </c>
      <c r="AI16" s="75" t="n">
        <v>66</v>
      </c>
      <c r="AJ16" s="75" t="n">
        <v>66</v>
      </c>
      <c r="AK16" s="75" t="n">
        <v>68</v>
      </c>
      <c r="AL16" s="76" t="n">
        <v>70</v>
      </c>
      <c r="AM16" s="74" t="n">
        <v>73</v>
      </c>
      <c r="AN16" s="75" t="n">
        <v>68</v>
      </c>
      <c r="AO16" s="75" t="n">
        <v>57</v>
      </c>
      <c r="AP16" s="75" t="n">
        <v>59</v>
      </c>
      <c r="AQ16" s="76" t="n">
        <v>70</v>
      </c>
      <c r="AR16" s="74" t="n">
        <v>89</v>
      </c>
      <c r="AS16" s="75" t="n">
        <v>85</v>
      </c>
      <c r="AT16" s="75" t="n">
        <v>57</v>
      </c>
      <c r="AU16" s="75" t="n">
        <v>60</v>
      </c>
      <c r="AV16" s="76" t="n">
        <v>78</v>
      </c>
      <c r="AW16" s="74" t="n">
        <f aca="false">AVERAGE(AH16,AM16,AR16)</f>
        <v>77.3333333333333</v>
      </c>
      <c r="AX16" s="75" t="n">
        <f aca="false">AVERAGE(AI16,AN16,AS16)</f>
        <v>73</v>
      </c>
      <c r="AY16" s="75" t="n">
        <f aca="false">AVERAGE(AJ16,AO16,AT16)</f>
        <v>60</v>
      </c>
      <c r="AZ16" s="75" t="n">
        <f aca="false">AVERAGE(AK16,AP16,AU16)</f>
        <v>62.3333333333333</v>
      </c>
      <c r="BA16" s="76" t="n">
        <f aca="false">AVERAGE(AL16,AQ16,AV16)</f>
        <v>72.6666666666667</v>
      </c>
      <c r="BB16" s="74"/>
      <c r="BC16" s="75"/>
      <c r="BD16" s="75"/>
      <c r="BE16" s="75"/>
      <c r="BF16" s="76"/>
      <c r="BG16" s="61" t="n">
        <f aca="false">A16</f>
        <v>37085</v>
      </c>
      <c r="BH16" s="0" t="n">
        <v>78</v>
      </c>
      <c r="BI16" s="77" t="n">
        <v>2</v>
      </c>
      <c r="BJ16" s="78" t="n">
        <v>92</v>
      </c>
      <c r="BK16" s="77" t="n">
        <v>0</v>
      </c>
      <c r="BL16" s="78" t="n">
        <v>87</v>
      </c>
      <c r="BM16" s="77" t="n">
        <v>-1</v>
      </c>
      <c r="BN16" s="79" t="n">
        <v>108</v>
      </c>
      <c r="BO16" s="77" t="n">
        <v>4</v>
      </c>
      <c r="BP16" s="78"/>
      <c r="BQ16" s="24" t="n">
        <v>69</v>
      </c>
    </row>
    <row r="17" customFormat="false" ht="12.75" hidden="false" customHeight="false" outlineLevel="0" collapsed="false">
      <c r="A17" s="54" t="n">
        <v>37086</v>
      </c>
      <c r="B17" s="55" t="n">
        <v>42.5</v>
      </c>
      <c r="C17" s="56" t="n">
        <v>23.5</v>
      </c>
      <c r="D17" s="55" t="n">
        <v>42.5</v>
      </c>
      <c r="E17" s="56" t="n">
        <v>25.5</v>
      </c>
      <c r="F17" s="57"/>
      <c r="G17" s="56" t="n">
        <v>48</v>
      </c>
      <c r="H17" s="71" t="n">
        <v>19</v>
      </c>
      <c r="I17" s="72" t="n">
        <v>43</v>
      </c>
      <c r="J17" s="72" t="n">
        <v>20</v>
      </c>
      <c r="K17" s="72" t="n">
        <v>43</v>
      </c>
      <c r="L17" s="72" t="n">
        <v>24</v>
      </c>
      <c r="M17" s="73" t="n">
        <f aca="false">+B17-D17</f>
        <v>0</v>
      </c>
      <c r="N17" s="73" t="n">
        <f aca="false">+B17-K17</f>
        <v>-0.5</v>
      </c>
      <c r="O17" s="73" t="n">
        <f aca="false">+G17-I17</f>
        <v>5</v>
      </c>
      <c r="P17" s="73" t="n">
        <f aca="false">+K17-I17</f>
        <v>0</v>
      </c>
      <c r="Q17" s="73" t="n">
        <f aca="false">+B17-G17</f>
        <v>-5.5</v>
      </c>
      <c r="R17" s="61" t="n">
        <f aca="false">A17</f>
        <v>37086</v>
      </c>
      <c r="S17" s="74"/>
      <c r="T17" s="75"/>
      <c r="U17" s="75"/>
      <c r="V17" s="75"/>
      <c r="W17" s="76"/>
      <c r="X17" s="74"/>
      <c r="Y17" s="75"/>
      <c r="Z17" s="75"/>
      <c r="AA17" s="75"/>
      <c r="AB17" s="76"/>
      <c r="AC17" s="74"/>
      <c r="AD17" s="75"/>
      <c r="AE17" s="75"/>
      <c r="AF17" s="75"/>
      <c r="AG17" s="76"/>
      <c r="AH17" s="74"/>
      <c r="AI17" s="75"/>
      <c r="AJ17" s="75"/>
      <c r="AK17" s="75"/>
      <c r="AL17" s="76"/>
      <c r="AM17" s="74"/>
      <c r="AN17" s="75"/>
      <c r="AO17" s="75"/>
      <c r="AP17" s="75"/>
      <c r="AQ17" s="76"/>
      <c r="AR17" s="74"/>
      <c r="AS17" s="75"/>
      <c r="AT17" s="75"/>
      <c r="AU17" s="75"/>
      <c r="AV17" s="76"/>
      <c r="AW17" s="74"/>
      <c r="AX17" s="75"/>
      <c r="AY17" s="75"/>
      <c r="AZ17" s="75"/>
      <c r="BA17" s="76"/>
      <c r="BB17" s="74"/>
      <c r="BC17" s="75"/>
      <c r="BD17" s="75"/>
      <c r="BE17" s="75"/>
      <c r="BF17" s="76"/>
      <c r="BG17" s="61" t="n">
        <f aca="false">A17</f>
        <v>37086</v>
      </c>
      <c r="BH17" s="0" t="n">
        <v>76</v>
      </c>
      <c r="BI17" s="77" t="n">
        <v>0</v>
      </c>
      <c r="BJ17" s="78" t="n">
        <v>82</v>
      </c>
      <c r="BK17" s="77" t="n">
        <v>-4</v>
      </c>
      <c r="BL17" s="78" t="n">
        <v>83</v>
      </c>
      <c r="BM17" s="77" t="n">
        <v>-3</v>
      </c>
      <c r="BN17" s="79" t="n">
        <v>110</v>
      </c>
      <c r="BO17" s="77" t="n">
        <v>5</v>
      </c>
      <c r="BP17" s="78"/>
      <c r="BQ17" s="24" t="n">
        <v>83</v>
      </c>
    </row>
    <row r="18" customFormat="false" ht="12.75" hidden="false" customHeight="false" outlineLevel="0" collapsed="false">
      <c r="A18" s="54" t="n">
        <v>37087</v>
      </c>
      <c r="B18" s="55"/>
      <c r="C18" s="56" t="n">
        <v>35</v>
      </c>
      <c r="D18" s="55"/>
      <c r="E18" s="56" t="n">
        <v>36</v>
      </c>
      <c r="F18" s="57"/>
      <c r="G18" s="56"/>
      <c r="H18" s="71" t="n">
        <v>35</v>
      </c>
      <c r="I18" s="72"/>
      <c r="J18" s="72" t="n">
        <v>32</v>
      </c>
      <c r="K18" s="72"/>
      <c r="L18" s="72" t="n">
        <v>36</v>
      </c>
      <c r="M18" s="73"/>
      <c r="N18" s="73"/>
      <c r="O18" s="73"/>
      <c r="P18" s="73"/>
      <c r="Q18" s="73"/>
      <c r="R18" s="61" t="n">
        <f aca="false">A18</f>
        <v>37087</v>
      </c>
      <c r="S18" s="74"/>
      <c r="T18" s="75"/>
      <c r="U18" s="75"/>
      <c r="V18" s="75"/>
      <c r="W18" s="76"/>
      <c r="X18" s="74"/>
      <c r="Y18" s="75"/>
      <c r="Z18" s="75"/>
      <c r="AA18" s="75"/>
      <c r="AB18" s="76"/>
      <c r="AC18" s="74"/>
      <c r="AD18" s="75"/>
      <c r="AE18" s="75"/>
      <c r="AF18" s="75"/>
      <c r="AG18" s="76"/>
      <c r="AH18" s="74"/>
      <c r="AI18" s="75"/>
      <c r="AJ18" s="75"/>
      <c r="AK18" s="75"/>
      <c r="AL18" s="76"/>
      <c r="AM18" s="74"/>
      <c r="AN18" s="75"/>
      <c r="AO18" s="75"/>
      <c r="AP18" s="75"/>
      <c r="AQ18" s="76"/>
      <c r="AR18" s="74"/>
      <c r="AS18" s="75"/>
      <c r="AT18" s="75"/>
      <c r="AU18" s="75"/>
      <c r="AV18" s="76"/>
      <c r="AW18" s="74"/>
      <c r="AX18" s="75"/>
      <c r="AY18" s="75"/>
      <c r="AZ18" s="75"/>
      <c r="BA18" s="76"/>
      <c r="BB18" s="74"/>
      <c r="BC18" s="75"/>
      <c r="BD18" s="75"/>
      <c r="BE18" s="75"/>
      <c r="BF18" s="76"/>
      <c r="BG18" s="61" t="n">
        <f aca="false">A18</f>
        <v>37087</v>
      </c>
      <c r="BH18" s="65" t="n">
        <v>64</v>
      </c>
      <c r="BI18" s="66" t="n">
        <v>-5</v>
      </c>
      <c r="BJ18" s="67" t="n">
        <v>80</v>
      </c>
      <c r="BK18" s="66" t="n">
        <v>-6</v>
      </c>
      <c r="BL18" s="67" t="n">
        <v>78</v>
      </c>
      <c r="BM18" s="66" t="n">
        <v>-5</v>
      </c>
      <c r="BN18" s="68" t="n">
        <v>107</v>
      </c>
      <c r="BO18" s="66" t="n">
        <v>2</v>
      </c>
      <c r="BP18" s="67"/>
      <c r="BQ18" s="69" t="n">
        <v>74</v>
      </c>
      <c r="BR18" s="65"/>
    </row>
    <row r="19" customFormat="false" ht="12.75" hidden="false" customHeight="false" outlineLevel="0" collapsed="false">
      <c r="A19" s="54" t="n">
        <v>37088</v>
      </c>
      <c r="B19" s="55" t="n">
        <v>46.75</v>
      </c>
      <c r="C19" s="56" t="n">
        <v>35</v>
      </c>
      <c r="D19" s="55" t="n">
        <v>46.75</v>
      </c>
      <c r="E19" s="56" t="n">
        <v>36</v>
      </c>
      <c r="F19" s="57"/>
      <c r="G19" s="56" t="n">
        <v>55.5</v>
      </c>
      <c r="H19" s="71" t="n">
        <v>35</v>
      </c>
      <c r="I19" s="72" t="n">
        <v>47</v>
      </c>
      <c r="J19" s="72" t="n">
        <v>32</v>
      </c>
      <c r="K19" s="72" t="n">
        <v>46</v>
      </c>
      <c r="L19" s="72" t="n">
        <v>36</v>
      </c>
      <c r="M19" s="73" t="n">
        <f aca="false">+B19-D19</f>
        <v>0</v>
      </c>
      <c r="N19" s="73" t="n">
        <f aca="false">+B19-K19</f>
        <v>0.75</v>
      </c>
      <c r="O19" s="73" t="n">
        <f aca="false">+G19-I19</f>
        <v>8.5</v>
      </c>
      <c r="P19" s="73" t="n">
        <f aca="false">+K19-I19</f>
        <v>-1</v>
      </c>
      <c r="Q19" s="73" t="n">
        <f aca="false">+B19-G19</f>
        <v>-8.75</v>
      </c>
      <c r="R19" s="61" t="n">
        <f aca="false">A19</f>
        <v>37088</v>
      </c>
      <c r="S19" s="74" t="n">
        <v>54</v>
      </c>
      <c r="T19" s="75" t="n">
        <v>54</v>
      </c>
      <c r="U19" s="75" t="n">
        <v>64</v>
      </c>
      <c r="V19" s="75" t="n">
        <v>42</v>
      </c>
      <c r="W19" s="76" t="n">
        <v>42</v>
      </c>
      <c r="X19" s="74" t="n">
        <v>76</v>
      </c>
      <c r="Y19" s="75" t="n">
        <v>78</v>
      </c>
      <c r="Z19" s="75" t="n">
        <v>81</v>
      </c>
      <c r="AA19" s="75" t="n">
        <v>73</v>
      </c>
      <c r="AB19" s="76" t="n">
        <v>73</v>
      </c>
      <c r="AC19" s="74" t="n">
        <v>72</v>
      </c>
      <c r="AD19" s="75" t="n">
        <v>74</v>
      </c>
      <c r="AE19" s="75" t="n">
        <v>70</v>
      </c>
      <c r="AF19" s="75" t="n">
        <v>71</v>
      </c>
      <c r="AG19" s="76" t="n">
        <v>70</v>
      </c>
      <c r="AH19" s="74" t="n">
        <v>69</v>
      </c>
      <c r="AI19" s="75" t="n">
        <v>69</v>
      </c>
      <c r="AJ19" s="75" t="n">
        <v>59</v>
      </c>
      <c r="AK19" s="75" t="n">
        <v>60</v>
      </c>
      <c r="AL19" s="76" t="n">
        <v>62</v>
      </c>
      <c r="AM19" s="74" t="n">
        <v>65</v>
      </c>
      <c r="AN19" s="75" t="n">
        <v>65</v>
      </c>
      <c r="AO19" s="75" t="n">
        <v>54</v>
      </c>
      <c r="AP19" s="75" t="n">
        <v>52</v>
      </c>
      <c r="AQ19" s="76" t="n">
        <v>58</v>
      </c>
      <c r="AR19" s="74" t="n">
        <v>80</v>
      </c>
      <c r="AS19" s="75" t="n">
        <v>78</v>
      </c>
      <c r="AT19" s="75" t="n">
        <v>53</v>
      </c>
      <c r="AU19" s="75" t="n">
        <v>53</v>
      </c>
      <c r="AV19" s="76" t="n">
        <v>72</v>
      </c>
      <c r="AW19" s="74" t="n">
        <f aca="false">AVERAGE(AH19,AM19,AR19)</f>
        <v>71.3333333333333</v>
      </c>
      <c r="AX19" s="75" t="n">
        <f aca="false">AVERAGE(AI19,AN19,AS19)</f>
        <v>70.6666666666667</v>
      </c>
      <c r="AY19" s="75" t="n">
        <f aca="false">AVERAGE(AJ19,AO19,AT19)</f>
        <v>55.3333333333333</v>
      </c>
      <c r="AZ19" s="75" t="n">
        <f aca="false">AVERAGE(AK19,AP19,AU19)</f>
        <v>55</v>
      </c>
      <c r="BA19" s="76" t="n">
        <f aca="false">AVERAGE(AL19,AQ19,AV19)</f>
        <v>64</v>
      </c>
      <c r="BB19" s="74"/>
      <c r="BC19" s="75"/>
      <c r="BD19" s="75"/>
      <c r="BE19" s="75"/>
      <c r="BF19" s="76"/>
      <c r="BG19" s="61" t="n">
        <f aca="false">A19</f>
        <v>37088</v>
      </c>
      <c r="BH19" s="0" t="n">
        <v>67</v>
      </c>
      <c r="BI19" s="77" t="n">
        <v>-3</v>
      </c>
      <c r="BJ19" s="78" t="n">
        <v>75</v>
      </c>
      <c r="BK19" s="77" t="n">
        <v>-8</v>
      </c>
      <c r="BL19" s="78" t="n">
        <v>77</v>
      </c>
      <c r="BM19" s="77" t="n">
        <v>-5</v>
      </c>
      <c r="BN19" s="79" t="n">
        <v>105</v>
      </c>
      <c r="BO19" s="77" t="n">
        <v>-2</v>
      </c>
      <c r="BP19" s="78"/>
      <c r="BQ19" s="24" t="n">
        <v>79</v>
      </c>
    </row>
    <row r="20" customFormat="false" ht="12.75" hidden="false" customHeight="false" outlineLevel="0" collapsed="false">
      <c r="A20" s="54" t="n">
        <v>37089</v>
      </c>
      <c r="B20" s="55" t="n">
        <v>41.75</v>
      </c>
      <c r="C20" s="56" t="n">
        <v>24</v>
      </c>
      <c r="D20" s="55" t="n">
        <v>41.5</v>
      </c>
      <c r="E20" s="56" t="n">
        <v>25</v>
      </c>
      <c r="F20" s="57"/>
      <c r="G20" s="56" t="n">
        <v>50</v>
      </c>
      <c r="H20" s="71" t="n">
        <v>23.5</v>
      </c>
      <c r="I20" s="72" t="n">
        <v>42</v>
      </c>
      <c r="J20" s="72" t="n">
        <v>21</v>
      </c>
      <c r="K20" s="72" t="n">
        <v>42</v>
      </c>
      <c r="L20" s="72" t="n">
        <v>25</v>
      </c>
      <c r="M20" s="73" t="n">
        <f aca="false">+B20-D20</f>
        <v>0.25</v>
      </c>
      <c r="N20" s="73" t="n">
        <f aca="false">+B20-K20</f>
        <v>-0.25</v>
      </c>
      <c r="O20" s="73" t="n">
        <f aca="false">+G20-I20</f>
        <v>8</v>
      </c>
      <c r="P20" s="73" t="n">
        <f aca="false">+K20-I20</f>
        <v>0</v>
      </c>
      <c r="Q20" s="73" t="n">
        <f aca="false">+B20-G20</f>
        <v>-8.25</v>
      </c>
      <c r="R20" s="61" t="n">
        <f aca="false">A20</f>
        <v>37089</v>
      </c>
      <c r="S20" s="74" t="n">
        <v>49.5</v>
      </c>
      <c r="T20" s="75" t="n">
        <v>49.5</v>
      </c>
      <c r="U20" s="75" t="n">
        <v>59</v>
      </c>
      <c r="V20" s="75" t="n">
        <v>51</v>
      </c>
      <c r="W20" s="76" t="n">
        <v>51</v>
      </c>
      <c r="X20" s="74" t="n">
        <v>72</v>
      </c>
      <c r="Y20" s="75" t="n">
        <v>74</v>
      </c>
      <c r="Z20" s="75" t="n">
        <v>79</v>
      </c>
      <c r="AA20" s="75" t="n">
        <v>70</v>
      </c>
      <c r="AB20" s="76" t="n">
        <v>71</v>
      </c>
      <c r="AC20" s="74" t="n">
        <v>65</v>
      </c>
      <c r="AD20" s="75" t="n">
        <v>69</v>
      </c>
      <c r="AE20" s="75" t="n">
        <v>65.5</v>
      </c>
      <c r="AF20" s="75" t="n">
        <v>64</v>
      </c>
      <c r="AG20" s="76" t="n">
        <v>69</v>
      </c>
      <c r="AH20" s="74" t="n">
        <v>62</v>
      </c>
      <c r="AI20" s="75" t="n">
        <v>58</v>
      </c>
      <c r="AJ20" s="75" t="n">
        <v>55</v>
      </c>
      <c r="AK20" s="75" t="n">
        <v>57</v>
      </c>
      <c r="AL20" s="76" t="n">
        <v>58</v>
      </c>
      <c r="AM20" s="74" t="n">
        <v>58</v>
      </c>
      <c r="AN20" s="75" t="n">
        <v>54.5</v>
      </c>
      <c r="AO20" s="75" t="n">
        <v>49</v>
      </c>
      <c r="AP20" s="75" t="n">
        <v>49</v>
      </c>
      <c r="AQ20" s="76" t="n">
        <v>55</v>
      </c>
      <c r="AR20" s="74" t="n">
        <v>81</v>
      </c>
      <c r="AS20" s="75" t="n">
        <v>77</v>
      </c>
      <c r="AT20" s="75" t="n">
        <v>49</v>
      </c>
      <c r="AU20" s="75" t="n">
        <v>50</v>
      </c>
      <c r="AV20" s="76" t="n">
        <v>70</v>
      </c>
      <c r="AW20" s="74" t="n">
        <f aca="false">AVERAGE(AH20,AM20,AR20)</f>
        <v>67</v>
      </c>
      <c r="AX20" s="75" t="n">
        <f aca="false">AVERAGE(AI20,AN20,AS20)</f>
        <v>63.1666666666667</v>
      </c>
      <c r="AY20" s="75" t="n">
        <f aca="false">AVERAGE(AJ20,AO20,AT20)</f>
        <v>51</v>
      </c>
      <c r="AZ20" s="75" t="n">
        <f aca="false">AVERAGE(AK20,AP20,AU20)</f>
        <v>52</v>
      </c>
      <c r="BA20" s="76" t="n">
        <f aca="false">AVERAGE(AL20,AQ20,AV20)</f>
        <v>61</v>
      </c>
      <c r="BB20" s="74"/>
      <c r="BC20" s="75"/>
      <c r="BD20" s="75"/>
      <c r="BE20" s="75"/>
      <c r="BF20" s="76"/>
      <c r="BG20" s="61" t="n">
        <f aca="false">A20</f>
        <v>37089</v>
      </c>
      <c r="BH20" s="0" t="n">
        <v>67</v>
      </c>
      <c r="BI20" s="77" t="n">
        <v>-4</v>
      </c>
      <c r="BJ20" s="78" t="n">
        <v>83</v>
      </c>
      <c r="BK20" s="77" t="n">
        <v>-4</v>
      </c>
      <c r="BL20" s="78" t="n">
        <v>78</v>
      </c>
      <c r="BM20" s="77" t="n">
        <v>-5</v>
      </c>
      <c r="BN20" s="79" t="n">
        <v>102</v>
      </c>
      <c r="BO20" s="77" t="n">
        <v>-1</v>
      </c>
      <c r="BP20" s="78"/>
      <c r="BQ20" s="24" t="n">
        <v>77</v>
      </c>
    </row>
    <row r="21" customFormat="false" ht="12.75" hidden="false" customHeight="false" outlineLevel="0" collapsed="false">
      <c r="A21" s="54" t="n">
        <v>37090</v>
      </c>
      <c r="B21" s="55" t="n">
        <v>37.5</v>
      </c>
      <c r="C21" s="56" t="n">
        <v>22.5</v>
      </c>
      <c r="D21" s="55" t="n">
        <v>37.75</v>
      </c>
      <c r="E21" s="56" t="n">
        <v>24.5</v>
      </c>
      <c r="F21" s="57"/>
      <c r="G21" s="56" t="n">
        <v>46</v>
      </c>
      <c r="H21" s="71" t="n">
        <v>20</v>
      </c>
      <c r="I21" s="72" t="n">
        <v>40</v>
      </c>
      <c r="J21" s="72" t="n">
        <v>21</v>
      </c>
      <c r="K21" s="72" t="n">
        <v>40</v>
      </c>
      <c r="L21" s="72" t="n">
        <v>25</v>
      </c>
      <c r="M21" s="73" t="n">
        <f aca="false">+B21-D21</f>
        <v>-0.25</v>
      </c>
      <c r="N21" s="73" t="n">
        <f aca="false">+B21-K21</f>
        <v>-2.5</v>
      </c>
      <c r="O21" s="73" t="n">
        <f aca="false">+G21-I21</f>
        <v>6</v>
      </c>
      <c r="P21" s="73" t="n">
        <f aca="false">+K21-I21</f>
        <v>0</v>
      </c>
      <c r="Q21" s="73" t="n">
        <f aca="false">+B21-G21</f>
        <v>-8.5</v>
      </c>
      <c r="R21" s="61" t="n">
        <f aca="false">A21</f>
        <v>37090</v>
      </c>
      <c r="S21" s="74" t="n">
        <v>54</v>
      </c>
      <c r="T21" s="75" t="n">
        <v>54</v>
      </c>
      <c r="U21" s="75" t="n">
        <v>62</v>
      </c>
      <c r="V21" s="75" t="n">
        <v>55</v>
      </c>
      <c r="W21" s="76" t="n">
        <v>55</v>
      </c>
      <c r="X21" s="74" t="n">
        <v>76</v>
      </c>
      <c r="Y21" s="75" t="n">
        <v>78</v>
      </c>
      <c r="Z21" s="75" t="n">
        <v>83</v>
      </c>
      <c r="AA21" s="75" t="n">
        <v>74</v>
      </c>
      <c r="AB21" s="76" t="n">
        <v>76</v>
      </c>
      <c r="AC21" s="74" t="n">
        <v>70</v>
      </c>
      <c r="AD21" s="75" t="n">
        <v>73</v>
      </c>
      <c r="AE21" s="75" t="n">
        <v>69</v>
      </c>
      <c r="AF21" s="75" t="n">
        <v>67</v>
      </c>
      <c r="AG21" s="76" t="n">
        <v>69</v>
      </c>
      <c r="AH21" s="74"/>
      <c r="AI21" s="75"/>
      <c r="AJ21" s="75"/>
      <c r="AK21" s="75"/>
      <c r="AL21" s="76"/>
      <c r="AM21" s="74"/>
      <c r="AN21" s="75"/>
      <c r="AO21" s="75"/>
      <c r="AP21" s="75"/>
      <c r="AQ21" s="76"/>
      <c r="AR21" s="74"/>
      <c r="AS21" s="75"/>
      <c r="AT21" s="75"/>
      <c r="AU21" s="75"/>
      <c r="AV21" s="76"/>
      <c r="AW21" s="74" t="n">
        <v>69</v>
      </c>
      <c r="AX21" s="75" t="n">
        <v>65</v>
      </c>
      <c r="AY21" s="75" t="n">
        <v>53</v>
      </c>
      <c r="AZ21" s="75" t="n">
        <v>54</v>
      </c>
      <c r="BA21" s="76" t="n">
        <v>61</v>
      </c>
      <c r="BB21" s="74"/>
      <c r="BC21" s="75"/>
      <c r="BD21" s="75"/>
      <c r="BE21" s="75"/>
      <c r="BF21" s="76"/>
      <c r="BG21" s="61" t="n">
        <f aca="false">A21</f>
        <v>37090</v>
      </c>
      <c r="BH21" s="0" t="n">
        <v>71</v>
      </c>
      <c r="BI21" s="77" t="n">
        <v>-1</v>
      </c>
      <c r="BJ21" s="78" t="n">
        <v>89</v>
      </c>
      <c r="BK21" s="77" t="n">
        <v>0</v>
      </c>
      <c r="BL21" s="78" t="n">
        <v>81</v>
      </c>
      <c r="BM21" s="77" t="n">
        <v>-5</v>
      </c>
      <c r="BN21" s="79" t="n">
        <v>104</v>
      </c>
      <c r="BO21" s="77" t="n">
        <v>-1</v>
      </c>
      <c r="BP21" s="78"/>
      <c r="BQ21" s="24" t="n">
        <v>99</v>
      </c>
    </row>
    <row r="22" customFormat="false" ht="12.75" hidden="false" customHeight="false" outlineLevel="0" collapsed="false">
      <c r="A22" s="54" t="n">
        <v>37091</v>
      </c>
      <c r="B22" s="55" t="n">
        <v>38</v>
      </c>
      <c r="C22" s="56" t="n">
        <v>25</v>
      </c>
      <c r="D22" s="55" t="n">
        <v>38</v>
      </c>
      <c r="E22" s="56" t="n">
        <v>26</v>
      </c>
      <c r="F22" s="57"/>
      <c r="G22" s="56" t="n">
        <v>42</v>
      </c>
      <c r="H22" s="71" t="n">
        <v>19</v>
      </c>
      <c r="I22" s="72" t="n">
        <v>39</v>
      </c>
      <c r="J22" s="72" t="n">
        <v>21</v>
      </c>
      <c r="K22" s="72" t="n">
        <v>39</v>
      </c>
      <c r="L22" s="72" t="n">
        <v>25</v>
      </c>
      <c r="M22" s="73" t="n">
        <f aca="false">+B22-D22</f>
        <v>0</v>
      </c>
      <c r="N22" s="73" t="n">
        <f aca="false">+B22-K22</f>
        <v>-1</v>
      </c>
      <c r="O22" s="73" t="n">
        <f aca="false">+G22-I22</f>
        <v>3</v>
      </c>
      <c r="P22" s="73" t="n">
        <f aca="false">+K22-I22</f>
        <v>0</v>
      </c>
      <c r="Q22" s="73" t="n">
        <f aca="false">+B22-G22</f>
        <v>-4</v>
      </c>
      <c r="R22" s="61" t="n">
        <f aca="false">A22</f>
        <v>37091</v>
      </c>
      <c r="S22" s="74" t="n">
        <v>53</v>
      </c>
      <c r="T22" s="75" t="n">
        <v>53</v>
      </c>
      <c r="U22" s="75" t="n">
        <v>59</v>
      </c>
      <c r="V22" s="75" t="n">
        <v>55</v>
      </c>
      <c r="W22" s="76" t="n">
        <v>54</v>
      </c>
      <c r="X22" s="74" t="n">
        <v>71</v>
      </c>
      <c r="Y22" s="75" t="n">
        <v>73</v>
      </c>
      <c r="Z22" s="75" t="n">
        <v>78</v>
      </c>
      <c r="AA22" s="75" t="n">
        <v>72</v>
      </c>
      <c r="AB22" s="76" t="n">
        <v>73</v>
      </c>
      <c r="AC22" s="74" t="n">
        <v>65</v>
      </c>
      <c r="AD22" s="75" t="n">
        <v>68</v>
      </c>
      <c r="AE22" s="75" t="n">
        <v>65</v>
      </c>
      <c r="AF22" s="75" t="n">
        <v>66</v>
      </c>
      <c r="AG22" s="76" t="n">
        <v>69</v>
      </c>
      <c r="AH22" s="74" t="n">
        <v>60</v>
      </c>
      <c r="AI22" s="75" t="n">
        <v>57</v>
      </c>
      <c r="AJ22" s="75" t="n">
        <v>58</v>
      </c>
      <c r="AK22" s="75" t="n">
        <v>59</v>
      </c>
      <c r="AL22" s="76" t="n">
        <v>58</v>
      </c>
      <c r="AM22" s="74" t="n">
        <v>57</v>
      </c>
      <c r="AN22" s="75" t="n">
        <v>55</v>
      </c>
      <c r="AO22" s="75" t="n">
        <v>46</v>
      </c>
      <c r="AP22" s="75" t="n">
        <v>51</v>
      </c>
      <c r="AQ22" s="76" t="n">
        <v>55</v>
      </c>
      <c r="AR22" s="74" t="n">
        <v>79</v>
      </c>
      <c r="AS22" s="75" t="n">
        <v>46</v>
      </c>
      <c r="AT22" s="75" t="n">
        <v>46</v>
      </c>
      <c r="AU22" s="75" t="n">
        <v>52</v>
      </c>
      <c r="AV22" s="76" t="n">
        <v>70</v>
      </c>
      <c r="AW22" s="74" t="n">
        <v>69</v>
      </c>
      <c r="AX22" s="75" t="n">
        <v>65</v>
      </c>
      <c r="AY22" s="75" t="n">
        <v>53</v>
      </c>
      <c r="AZ22" s="75" t="n">
        <v>54</v>
      </c>
      <c r="BA22" s="76" t="n">
        <v>61</v>
      </c>
      <c r="BB22" s="74"/>
      <c r="BC22" s="75"/>
      <c r="BD22" s="75"/>
      <c r="BE22" s="75"/>
      <c r="BF22" s="76"/>
      <c r="BG22" s="61" t="n">
        <f aca="false">A22</f>
        <v>37091</v>
      </c>
      <c r="BH22" s="0" t="n">
        <v>77</v>
      </c>
      <c r="BI22" s="77" t="n">
        <v>0</v>
      </c>
      <c r="BJ22" s="78" t="n">
        <v>82</v>
      </c>
      <c r="BK22" s="77" t="n">
        <v>-4</v>
      </c>
      <c r="BL22" s="78" t="n">
        <v>83</v>
      </c>
      <c r="BM22" s="77" t="n">
        <v>-4</v>
      </c>
      <c r="BN22" s="79" t="n">
        <v>106</v>
      </c>
      <c r="BO22" s="77" t="n">
        <v>1</v>
      </c>
      <c r="BP22" s="78"/>
      <c r="BQ22" s="24" t="n">
        <v>79</v>
      </c>
    </row>
    <row r="23" customFormat="false" ht="12.75" hidden="false" customHeight="false" outlineLevel="0" collapsed="false">
      <c r="A23" s="54" t="n">
        <v>37092</v>
      </c>
      <c r="B23" s="55" t="n">
        <v>37</v>
      </c>
      <c r="C23" s="56" t="n">
        <v>23.75</v>
      </c>
      <c r="D23" s="55" t="n">
        <v>37</v>
      </c>
      <c r="E23" s="56" t="n">
        <v>25</v>
      </c>
      <c r="F23" s="57"/>
      <c r="G23" s="56" t="n">
        <v>40</v>
      </c>
      <c r="H23" s="71" t="n">
        <v>20</v>
      </c>
      <c r="I23" s="72" t="n">
        <v>38</v>
      </c>
      <c r="J23" s="72" t="n">
        <v>21</v>
      </c>
      <c r="K23" s="72" t="n">
        <v>37</v>
      </c>
      <c r="L23" s="72" t="n">
        <v>25</v>
      </c>
      <c r="M23" s="73" t="n">
        <f aca="false">+B23-D23</f>
        <v>0</v>
      </c>
      <c r="N23" s="73" t="n">
        <f aca="false">+B23-K23</f>
        <v>0</v>
      </c>
      <c r="O23" s="73" t="n">
        <f aca="false">+G23-I23</f>
        <v>2</v>
      </c>
      <c r="P23" s="73" t="n">
        <f aca="false">+K23-I23</f>
        <v>-1</v>
      </c>
      <c r="Q23" s="73" t="n">
        <f aca="false">+B23-G23</f>
        <v>-3</v>
      </c>
      <c r="R23" s="61" t="n">
        <f aca="false">A23</f>
        <v>37092</v>
      </c>
      <c r="S23" s="74" t="n">
        <v>57</v>
      </c>
      <c r="T23" s="75" t="n">
        <v>57</v>
      </c>
      <c r="U23" s="75" t="n">
        <v>56</v>
      </c>
      <c r="V23" s="75" t="n">
        <v>51</v>
      </c>
      <c r="W23" s="76" t="n">
        <v>51</v>
      </c>
      <c r="X23" s="74" t="n">
        <v>73</v>
      </c>
      <c r="Y23" s="75" t="n">
        <v>75</v>
      </c>
      <c r="Z23" s="75" t="n">
        <v>80</v>
      </c>
      <c r="AA23" s="75" t="n">
        <v>72</v>
      </c>
      <c r="AB23" s="76" t="n">
        <v>73</v>
      </c>
      <c r="AC23" s="74" t="n">
        <v>67</v>
      </c>
      <c r="AD23" s="75" t="n">
        <v>70</v>
      </c>
      <c r="AE23" s="75" t="n">
        <v>67</v>
      </c>
      <c r="AF23" s="75" t="n">
        <v>66</v>
      </c>
      <c r="AG23" s="76" t="n">
        <v>69</v>
      </c>
      <c r="AH23" s="74"/>
      <c r="AI23" s="75"/>
      <c r="AJ23" s="75"/>
      <c r="AK23" s="75"/>
      <c r="AL23" s="76"/>
      <c r="AM23" s="74"/>
      <c r="AN23" s="75"/>
      <c r="AO23" s="75"/>
      <c r="AP23" s="75"/>
      <c r="AQ23" s="76"/>
      <c r="AR23" s="74"/>
      <c r="AS23" s="75"/>
      <c r="AT23" s="75"/>
      <c r="AU23" s="75"/>
      <c r="AV23" s="76"/>
      <c r="AW23" s="74" t="n">
        <v>65</v>
      </c>
      <c r="AX23" s="75" t="n">
        <v>62</v>
      </c>
      <c r="AY23" s="75" t="n">
        <v>50</v>
      </c>
      <c r="AZ23" s="75" t="n">
        <v>54</v>
      </c>
      <c r="BA23" s="76" t="n">
        <v>61</v>
      </c>
      <c r="BB23" s="74"/>
      <c r="BC23" s="75"/>
      <c r="BD23" s="75"/>
      <c r="BE23" s="75"/>
      <c r="BF23" s="76"/>
      <c r="BG23" s="61" t="n">
        <f aca="false">A23</f>
        <v>37092</v>
      </c>
      <c r="BH23" s="0" t="n">
        <v>66</v>
      </c>
      <c r="BI23" s="77" t="n">
        <v>-4</v>
      </c>
      <c r="BJ23" s="81" t="n">
        <v>80</v>
      </c>
      <c r="BK23" s="77" t="n">
        <v>-5</v>
      </c>
      <c r="BL23" s="81" t="n">
        <v>83</v>
      </c>
      <c r="BM23" s="77" t="n">
        <v>-3</v>
      </c>
      <c r="BN23" s="81" t="n">
        <v>106</v>
      </c>
      <c r="BO23" s="77" t="n">
        <v>2</v>
      </c>
      <c r="BP23" s="24"/>
      <c r="BQ23" s="24" t="n">
        <v>86</v>
      </c>
    </row>
    <row r="24" customFormat="false" ht="12.75" hidden="false" customHeight="false" outlineLevel="0" collapsed="false">
      <c r="A24" s="54" t="n">
        <v>37093</v>
      </c>
      <c r="B24" s="55" t="n">
        <v>37</v>
      </c>
      <c r="C24" s="56" t="n">
        <v>23.75</v>
      </c>
      <c r="D24" s="55" t="n">
        <v>37</v>
      </c>
      <c r="E24" s="56" t="n">
        <v>25</v>
      </c>
      <c r="F24" s="57"/>
      <c r="G24" s="56" t="n">
        <v>40</v>
      </c>
      <c r="H24" s="71" t="n">
        <v>20</v>
      </c>
      <c r="I24" s="72" t="n">
        <v>38</v>
      </c>
      <c r="J24" s="72" t="n">
        <v>21</v>
      </c>
      <c r="K24" s="72" t="n">
        <v>37</v>
      </c>
      <c r="L24" s="72" t="n">
        <v>25</v>
      </c>
      <c r="M24" s="73" t="n">
        <f aca="false">+B24-D24</f>
        <v>0</v>
      </c>
      <c r="N24" s="73" t="n">
        <f aca="false">+B24-K24</f>
        <v>0</v>
      </c>
      <c r="O24" s="73" t="n">
        <f aca="false">+G24-I24</f>
        <v>2</v>
      </c>
      <c r="P24" s="73" t="n">
        <f aca="false">+K24-I24</f>
        <v>-1</v>
      </c>
      <c r="Q24" s="73" t="n">
        <f aca="false">+B24-G24</f>
        <v>-3</v>
      </c>
      <c r="R24" s="61" t="n">
        <f aca="false">A24</f>
        <v>37093</v>
      </c>
      <c r="S24" s="74"/>
      <c r="T24" s="75"/>
      <c r="U24" s="75"/>
      <c r="V24" s="75"/>
      <c r="W24" s="76"/>
      <c r="X24" s="74"/>
      <c r="Y24" s="75"/>
      <c r="Z24" s="75"/>
      <c r="AA24" s="75"/>
      <c r="AB24" s="76"/>
      <c r="AC24" s="74"/>
      <c r="AD24" s="75"/>
      <c r="AE24" s="75"/>
      <c r="AF24" s="75"/>
      <c r="AG24" s="76"/>
      <c r="AH24" s="74"/>
      <c r="AI24" s="75"/>
      <c r="AJ24" s="75"/>
      <c r="AK24" s="75"/>
      <c r="AL24" s="76"/>
      <c r="AM24" s="74"/>
      <c r="AN24" s="75"/>
      <c r="AO24" s="75"/>
      <c r="AP24" s="75"/>
      <c r="AQ24" s="76"/>
      <c r="AR24" s="74"/>
      <c r="AS24" s="75"/>
      <c r="AT24" s="75"/>
      <c r="AU24" s="75"/>
      <c r="AV24" s="76"/>
      <c r="AW24" s="74"/>
      <c r="AX24" s="75"/>
      <c r="AY24" s="75"/>
      <c r="AZ24" s="75"/>
      <c r="BA24" s="76"/>
      <c r="BB24" s="74"/>
      <c r="BC24" s="75"/>
      <c r="BD24" s="75"/>
      <c r="BE24" s="75"/>
      <c r="BF24" s="76"/>
      <c r="BG24" s="61" t="n">
        <f aca="false">A24</f>
        <v>37093</v>
      </c>
      <c r="BH24" s="0" t="n">
        <v>74</v>
      </c>
      <c r="BI24" s="77" t="n">
        <v>1</v>
      </c>
      <c r="BJ24" s="81" t="n">
        <v>82</v>
      </c>
      <c r="BK24" s="77" t="n">
        <v>-4</v>
      </c>
      <c r="BL24" s="81" t="n">
        <v>83</v>
      </c>
      <c r="BM24" s="77" t="n">
        <v>-4</v>
      </c>
      <c r="BN24" s="81" t="n">
        <v>107</v>
      </c>
      <c r="BO24" s="77" t="n">
        <v>3</v>
      </c>
      <c r="BP24" s="24"/>
      <c r="BQ24" s="24" t="n">
        <v>80</v>
      </c>
    </row>
    <row r="25" customFormat="false" ht="12.75" hidden="false" customHeight="false" outlineLevel="0" collapsed="false">
      <c r="A25" s="54" t="n">
        <v>37094</v>
      </c>
      <c r="B25" s="55"/>
      <c r="C25" s="56" t="n">
        <v>40</v>
      </c>
      <c r="D25" s="55"/>
      <c r="E25" s="56" t="n">
        <v>40</v>
      </c>
      <c r="F25" s="82"/>
      <c r="G25" s="56"/>
      <c r="H25" s="71" t="n">
        <v>35</v>
      </c>
      <c r="I25" s="72"/>
      <c r="J25" s="72" t="n">
        <v>36</v>
      </c>
      <c r="K25" s="72"/>
      <c r="L25" s="72" t="n">
        <v>40</v>
      </c>
      <c r="M25" s="73"/>
      <c r="N25" s="73"/>
      <c r="O25" s="73"/>
      <c r="P25" s="73"/>
      <c r="Q25" s="73"/>
      <c r="R25" s="61" t="n">
        <f aca="false">A25</f>
        <v>37094</v>
      </c>
      <c r="S25" s="74"/>
      <c r="T25" s="75"/>
      <c r="U25" s="75"/>
      <c r="V25" s="75"/>
      <c r="W25" s="76"/>
      <c r="X25" s="74"/>
      <c r="Y25" s="75"/>
      <c r="Z25" s="75"/>
      <c r="AA25" s="75"/>
      <c r="AB25" s="76"/>
      <c r="AC25" s="74"/>
      <c r="AD25" s="75"/>
      <c r="AE25" s="75"/>
      <c r="AF25" s="75"/>
      <c r="AG25" s="76"/>
      <c r="AH25" s="74"/>
      <c r="AI25" s="75"/>
      <c r="AJ25" s="75"/>
      <c r="AK25" s="75"/>
      <c r="AL25" s="76"/>
      <c r="AM25" s="74"/>
      <c r="AN25" s="75"/>
      <c r="AO25" s="75"/>
      <c r="AP25" s="75"/>
      <c r="AQ25" s="76"/>
      <c r="AR25" s="74"/>
      <c r="AS25" s="75"/>
      <c r="AT25" s="75"/>
      <c r="AU25" s="75"/>
      <c r="AV25" s="76"/>
      <c r="AW25" s="74"/>
      <c r="AX25" s="75"/>
      <c r="AY25" s="75"/>
      <c r="AZ25" s="75"/>
      <c r="BA25" s="76"/>
      <c r="BB25" s="74"/>
      <c r="BC25" s="75"/>
      <c r="BD25" s="75"/>
      <c r="BE25" s="75"/>
      <c r="BF25" s="76"/>
      <c r="BG25" s="61" t="n">
        <f aca="false">A25</f>
        <v>37094</v>
      </c>
      <c r="BH25" s="65" t="n">
        <v>77</v>
      </c>
      <c r="BI25" s="66" t="n">
        <v>0</v>
      </c>
      <c r="BJ25" s="67" t="n">
        <v>92</v>
      </c>
      <c r="BK25" s="66" t="n">
        <v>0</v>
      </c>
      <c r="BL25" s="67" t="n">
        <v>84</v>
      </c>
      <c r="BM25" s="66" t="n">
        <v>-4</v>
      </c>
      <c r="BN25" s="68" t="n">
        <v>107</v>
      </c>
      <c r="BO25" s="66" t="n">
        <v>3</v>
      </c>
      <c r="BP25" s="67"/>
      <c r="BQ25" s="69" t="n">
        <v>70</v>
      </c>
      <c r="BR25" s="65"/>
    </row>
    <row r="26" customFormat="false" ht="12.75" hidden="false" customHeight="false" outlineLevel="0" collapsed="false">
      <c r="A26" s="54" t="n">
        <v>37095</v>
      </c>
      <c r="B26" s="55" t="n">
        <v>50</v>
      </c>
      <c r="C26" s="56" t="n">
        <v>40</v>
      </c>
      <c r="D26" s="55" t="n">
        <v>50.25</v>
      </c>
      <c r="E26" s="56" t="n">
        <v>40</v>
      </c>
      <c r="F26" s="82"/>
      <c r="G26" s="56" t="n">
        <v>56</v>
      </c>
      <c r="H26" s="71" t="n">
        <v>35</v>
      </c>
      <c r="I26" s="72" t="n">
        <v>51</v>
      </c>
      <c r="J26" s="72" t="n">
        <v>36</v>
      </c>
      <c r="K26" s="72" t="n">
        <v>51</v>
      </c>
      <c r="L26" s="72" t="n">
        <v>40</v>
      </c>
      <c r="M26" s="73" t="n">
        <f aca="false">+B26-D26</f>
        <v>-0.25</v>
      </c>
      <c r="N26" s="73" t="n">
        <f aca="false">+B26-K26</f>
        <v>-1</v>
      </c>
      <c r="O26" s="73" t="n">
        <f aca="false">+G26-I26</f>
        <v>5</v>
      </c>
      <c r="P26" s="73" t="n">
        <f aca="false">+K26-I26</f>
        <v>0</v>
      </c>
      <c r="Q26" s="73" t="n">
        <f aca="false">+B26-G26</f>
        <v>-6</v>
      </c>
      <c r="R26" s="61" t="n">
        <f aca="false">A26</f>
        <v>37095</v>
      </c>
      <c r="S26" s="74" t="n">
        <v>57</v>
      </c>
      <c r="T26" s="75" t="n">
        <v>57</v>
      </c>
      <c r="U26" s="75" t="n">
        <v>68</v>
      </c>
      <c r="V26" s="75" t="n">
        <v>61</v>
      </c>
      <c r="W26" s="76" t="n">
        <v>59</v>
      </c>
      <c r="X26" s="74" t="n">
        <v>73</v>
      </c>
      <c r="Y26" s="75" t="n">
        <v>75</v>
      </c>
      <c r="Z26" s="75" t="n">
        <v>80</v>
      </c>
      <c r="AA26" s="75" t="n">
        <v>73</v>
      </c>
      <c r="AB26" s="76" t="n">
        <v>74</v>
      </c>
      <c r="AC26" s="74" t="n">
        <v>66</v>
      </c>
      <c r="AD26" s="75" t="n">
        <v>66</v>
      </c>
      <c r="AE26" s="75" t="n">
        <v>66</v>
      </c>
      <c r="AF26" s="75" t="n">
        <v>64</v>
      </c>
      <c r="AG26" s="76" t="n">
        <v>68</v>
      </c>
      <c r="AH26" s="74" t="n">
        <v>59</v>
      </c>
      <c r="AI26" s="75" t="n">
        <v>59</v>
      </c>
      <c r="AJ26" s="75" t="n">
        <v>54</v>
      </c>
      <c r="AK26" s="75" t="n">
        <v>57</v>
      </c>
      <c r="AL26" s="76" t="n">
        <v>57</v>
      </c>
      <c r="AM26" s="74" t="n">
        <v>56</v>
      </c>
      <c r="AN26" s="75" t="n">
        <v>56</v>
      </c>
      <c r="AO26" s="75" t="n">
        <v>52</v>
      </c>
      <c r="AP26" s="75" t="n">
        <v>47</v>
      </c>
      <c r="AQ26" s="76" t="n">
        <v>52</v>
      </c>
      <c r="AR26" s="74" t="n">
        <v>79</v>
      </c>
      <c r="AS26" s="75" t="n">
        <v>79</v>
      </c>
      <c r="AT26" s="75" t="n">
        <v>47</v>
      </c>
      <c r="AU26" s="75" t="n">
        <v>49</v>
      </c>
      <c r="AV26" s="76" t="n">
        <v>68</v>
      </c>
      <c r="AW26" s="74" t="n">
        <f aca="false">AVERAGE(AH26,AM26,AR26)</f>
        <v>64.6666666666667</v>
      </c>
      <c r="AX26" s="75" t="n">
        <f aca="false">AVERAGE(AI26,AN26,AS26)</f>
        <v>64.6666666666667</v>
      </c>
      <c r="AY26" s="75" t="n">
        <f aca="false">AVERAGE(AJ26,AO26,AT26)</f>
        <v>51</v>
      </c>
      <c r="AZ26" s="75" t="n">
        <f aca="false">AVERAGE(AK26,AP26,AU26)</f>
        <v>51</v>
      </c>
      <c r="BA26" s="76" t="n">
        <f aca="false">AVERAGE(AL26,AQ26,AV26)</f>
        <v>59</v>
      </c>
      <c r="BB26" s="74"/>
      <c r="BC26" s="75"/>
      <c r="BD26" s="75"/>
      <c r="BE26" s="75"/>
      <c r="BF26" s="76"/>
      <c r="BG26" s="61" t="n">
        <f aca="false">A26</f>
        <v>37095</v>
      </c>
      <c r="BH26" s="0" t="n">
        <v>83</v>
      </c>
      <c r="BI26" s="77" t="n">
        <v>6</v>
      </c>
      <c r="BJ26" s="81" t="n">
        <v>93</v>
      </c>
      <c r="BK26" s="77" t="n">
        <v>2</v>
      </c>
      <c r="BL26" s="81" t="n">
        <v>80</v>
      </c>
      <c r="BM26" s="77" t="n">
        <v>-6</v>
      </c>
      <c r="BN26" s="81" t="n">
        <v>109</v>
      </c>
      <c r="BO26" s="77" t="n">
        <v>5</v>
      </c>
      <c r="BP26" s="24"/>
      <c r="BQ26" s="24" t="n">
        <v>83</v>
      </c>
    </row>
    <row r="27" customFormat="false" ht="12.75" hidden="false" customHeight="false" outlineLevel="0" collapsed="false">
      <c r="A27" s="54" t="n">
        <v>37096</v>
      </c>
      <c r="B27" s="55" t="n">
        <v>59</v>
      </c>
      <c r="C27" s="56" t="n">
        <v>32</v>
      </c>
      <c r="D27" s="55" t="n">
        <v>59.5</v>
      </c>
      <c r="E27" s="56" t="n">
        <v>33</v>
      </c>
      <c r="F27" s="82"/>
      <c r="G27" s="56" t="n">
        <v>70</v>
      </c>
      <c r="H27" s="71" t="n">
        <v>31</v>
      </c>
      <c r="I27" s="72" t="n">
        <v>63</v>
      </c>
      <c r="J27" s="72" t="n">
        <v>26</v>
      </c>
      <c r="K27" s="72" t="n">
        <v>62</v>
      </c>
      <c r="L27" s="72" t="n">
        <v>32</v>
      </c>
      <c r="M27" s="73" t="n">
        <f aca="false">+B27-D27</f>
        <v>-0.5</v>
      </c>
      <c r="N27" s="73" t="n">
        <f aca="false">+B27-K27</f>
        <v>-3</v>
      </c>
      <c r="O27" s="73" t="n">
        <f aca="false">+G27-I27</f>
        <v>7</v>
      </c>
      <c r="P27" s="73" t="n">
        <f aca="false">+K27-I27</f>
        <v>-1</v>
      </c>
      <c r="Q27" s="73" t="n">
        <f aca="false">+B27-G27</f>
        <v>-11</v>
      </c>
      <c r="R27" s="61" t="n">
        <f aca="false">A27</f>
        <v>37096</v>
      </c>
      <c r="S27" s="74" t="n">
        <v>66</v>
      </c>
      <c r="T27" s="75" t="n">
        <v>66</v>
      </c>
      <c r="U27" s="75" t="n">
        <v>68</v>
      </c>
      <c r="V27" s="75" t="n">
        <v>65</v>
      </c>
      <c r="W27" s="76" t="n">
        <v>65</v>
      </c>
      <c r="X27" s="74" t="n">
        <v>72</v>
      </c>
      <c r="Y27" s="75" t="n">
        <v>74</v>
      </c>
      <c r="Z27" s="75" t="n">
        <v>79</v>
      </c>
      <c r="AA27" s="75" t="n">
        <v>70</v>
      </c>
      <c r="AB27" s="76" t="n">
        <v>71</v>
      </c>
      <c r="AC27" s="74" t="n">
        <v>63</v>
      </c>
      <c r="AD27" s="75" t="n">
        <v>67</v>
      </c>
      <c r="AE27" s="75" t="n">
        <v>62</v>
      </c>
      <c r="AF27" s="75" t="n">
        <v>59</v>
      </c>
      <c r="AG27" s="76" t="n">
        <v>61</v>
      </c>
      <c r="AH27" s="74" t="n">
        <v>57</v>
      </c>
      <c r="AI27" s="75" t="n">
        <v>53</v>
      </c>
      <c r="AJ27" s="75" t="n">
        <v>52</v>
      </c>
      <c r="AK27" s="75" t="n">
        <v>50</v>
      </c>
      <c r="AL27" s="76" t="n">
        <v>51</v>
      </c>
      <c r="AM27" s="74" t="n">
        <v>55</v>
      </c>
      <c r="AN27" s="75" t="n">
        <v>51.5</v>
      </c>
      <c r="AO27" s="75" t="n">
        <v>46</v>
      </c>
      <c r="AP27" s="75" t="n">
        <v>47</v>
      </c>
      <c r="AQ27" s="76" t="n">
        <v>46</v>
      </c>
      <c r="AR27" s="74" t="n">
        <v>78</v>
      </c>
      <c r="AS27" s="75" t="n">
        <v>74</v>
      </c>
      <c r="AT27" s="75" t="n">
        <v>45</v>
      </c>
      <c r="AU27" s="75" t="n">
        <v>47</v>
      </c>
      <c r="AV27" s="76" t="n">
        <v>62</v>
      </c>
      <c r="AW27" s="74" t="n">
        <f aca="false">AVERAGE(AH27,AM27,AR27)</f>
        <v>63.3333333333333</v>
      </c>
      <c r="AX27" s="75" t="n">
        <f aca="false">AVERAGE(AI27,AN27,AS27)</f>
        <v>59.5</v>
      </c>
      <c r="AY27" s="75" t="n">
        <f aca="false">AVERAGE(AJ27,AO27,AT27)</f>
        <v>47.6666666666667</v>
      </c>
      <c r="AZ27" s="75" t="n">
        <f aca="false">AVERAGE(AK27,AP27,AU27)</f>
        <v>48</v>
      </c>
      <c r="BA27" s="76" t="n">
        <f aca="false">AVERAGE(AL27,AQ27,AV27)</f>
        <v>53</v>
      </c>
      <c r="BB27" s="74"/>
      <c r="BC27" s="75"/>
      <c r="BD27" s="75"/>
      <c r="BE27" s="75"/>
      <c r="BF27" s="76"/>
      <c r="BG27" s="61" t="n">
        <f aca="false">A27</f>
        <v>37096</v>
      </c>
      <c r="BH27" s="0" t="n">
        <v>78</v>
      </c>
      <c r="BI27" s="77" t="n">
        <v>3</v>
      </c>
      <c r="BJ27" s="78" t="n">
        <v>90</v>
      </c>
      <c r="BK27" s="77" t="n">
        <v>1</v>
      </c>
      <c r="BL27" s="78" t="n">
        <v>81</v>
      </c>
      <c r="BM27" s="77" t="n">
        <v>-6</v>
      </c>
      <c r="BN27" s="79" t="n">
        <v>114</v>
      </c>
      <c r="BO27" s="77" t="n">
        <v>6</v>
      </c>
      <c r="BP27" s="78"/>
      <c r="BQ27" s="24" t="n">
        <v>96</v>
      </c>
    </row>
    <row r="28" customFormat="false" ht="12.75" hidden="false" customHeight="false" outlineLevel="0" collapsed="false">
      <c r="A28" s="54" t="n">
        <v>37097</v>
      </c>
      <c r="B28" s="55" t="n">
        <v>57</v>
      </c>
      <c r="C28" s="56" t="n">
        <v>31.25</v>
      </c>
      <c r="D28" s="55" t="n">
        <v>57</v>
      </c>
      <c r="E28" s="56" t="n">
        <v>31.25</v>
      </c>
      <c r="F28" s="82"/>
      <c r="G28" s="56" t="n">
        <v>62</v>
      </c>
      <c r="H28" s="71" t="n">
        <v>26</v>
      </c>
      <c r="I28" s="72" t="n">
        <v>57</v>
      </c>
      <c r="J28" s="72" t="n">
        <v>26</v>
      </c>
      <c r="K28" s="72" t="n">
        <v>57</v>
      </c>
      <c r="L28" s="72" t="n">
        <v>31</v>
      </c>
      <c r="M28" s="73" t="n">
        <f aca="false">+B28-D28</f>
        <v>0</v>
      </c>
      <c r="N28" s="73" t="n">
        <f aca="false">+B28-K28</f>
        <v>0</v>
      </c>
      <c r="O28" s="73" t="n">
        <f aca="false">+G28-I28</f>
        <v>5</v>
      </c>
      <c r="P28" s="73" t="n">
        <f aca="false">+K28-I28</f>
        <v>0</v>
      </c>
      <c r="Q28" s="73" t="n">
        <f aca="false">+B28-G28</f>
        <v>-5</v>
      </c>
      <c r="R28" s="61" t="n">
        <f aca="false">A28</f>
        <v>37097</v>
      </c>
      <c r="S28" s="74" t="n">
        <v>66</v>
      </c>
      <c r="T28" s="75" t="n">
        <v>66</v>
      </c>
      <c r="U28" s="75" t="n">
        <v>65</v>
      </c>
      <c r="V28" s="75" t="n">
        <v>65</v>
      </c>
      <c r="W28" s="76" t="n">
        <v>65</v>
      </c>
      <c r="X28" s="74" t="n">
        <v>73</v>
      </c>
      <c r="Y28" s="75" t="n">
        <v>75</v>
      </c>
      <c r="Z28" s="75" t="n">
        <v>79</v>
      </c>
      <c r="AA28" s="75" t="n">
        <v>70</v>
      </c>
      <c r="AB28" s="76" t="n">
        <v>71</v>
      </c>
      <c r="AC28" s="74" t="n">
        <v>62</v>
      </c>
      <c r="AD28" s="75" t="n">
        <v>65</v>
      </c>
      <c r="AE28" s="75" t="n">
        <v>62</v>
      </c>
      <c r="AF28" s="75" t="n">
        <v>59</v>
      </c>
      <c r="AG28" s="76" t="n">
        <v>61</v>
      </c>
      <c r="AH28" s="74"/>
      <c r="AI28" s="75"/>
      <c r="AJ28" s="75"/>
      <c r="AK28" s="75"/>
      <c r="AL28" s="76"/>
      <c r="AM28" s="74"/>
      <c r="AN28" s="75"/>
      <c r="AO28" s="75"/>
      <c r="AP28" s="75"/>
      <c r="AQ28" s="76"/>
      <c r="AR28" s="74"/>
      <c r="AS28" s="75"/>
      <c r="AT28" s="75"/>
      <c r="AU28" s="75"/>
      <c r="AV28" s="76"/>
      <c r="AW28" s="74" t="n">
        <v>61</v>
      </c>
      <c r="AX28" s="75" t="n">
        <v>57</v>
      </c>
      <c r="AY28" s="75" t="n">
        <v>48</v>
      </c>
      <c r="AZ28" s="75" t="n">
        <v>48</v>
      </c>
      <c r="BA28" s="76" t="n">
        <v>50</v>
      </c>
      <c r="BB28" s="74"/>
      <c r="BC28" s="75"/>
      <c r="BD28" s="75"/>
      <c r="BE28" s="75"/>
      <c r="BF28" s="76"/>
      <c r="BG28" s="61" t="n">
        <f aca="false">A28</f>
        <v>37097</v>
      </c>
      <c r="BH28" s="0" t="n">
        <v>82</v>
      </c>
      <c r="BI28" s="77" t="n">
        <v>4</v>
      </c>
      <c r="BJ28" s="78" t="n">
        <v>90</v>
      </c>
      <c r="BK28" s="77" t="n">
        <v>1</v>
      </c>
      <c r="BL28" s="78" t="n">
        <v>79</v>
      </c>
      <c r="BM28" s="77" t="n">
        <v>-6</v>
      </c>
      <c r="BN28" s="79" t="n">
        <v>100</v>
      </c>
      <c r="BO28" s="77" t="n">
        <v>-2</v>
      </c>
      <c r="BP28" s="78"/>
      <c r="BQ28" s="24" t="n">
        <v>82</v>
      </c>
    </row>
    <row r="29" customFormat="false" ht="12.75" hidden="false" customHeight="false" outlineLevel="0" collapsed="false">
      <c r="A29" s="54" t="n">
        <v>37098</v>
      </c>
      <c r="B29" s="55" t="n">
        <v>67.25</v>
      </c>
      <c r="C29" s="56" t="n">
        <v>36.5</v>
      </c>
      <c r="D29" s="55" t="n">
        <v>65.5</v>
      </c>
      <c r="E29" s="56" t="n">
        <v>36</v>
      </c>
      <c r="F29" s="82"/>
      <c r="G29" s="56" t="n">
        <v>67</v>
      </c>
      <c r="H29" s="71" t="n">
        <v>27</v>
      </c>
      <c r="I29" s="72" t="n">
        <v>64</v>
      </c>
      <c r="J29" s="72" t="n">
        <v>32</v>
      </c>
      <c r="K29" s="72" t="n">
        <v>64</v>
      </c>
      <c r="L29" s="72" t="n">
        <v>35</v>
      </c>
      <c r="M29" s="73" t="n">
        <f aca="false">+B29-D29</f>
        <v>1.75</v>
      </c>
      <c r="N29" s="73" t="n">
        <f aca="false">+B29-K29</f>
        <v>3.25</v>
      </c>
      <c r="O29" s="73" t="n">
        <f aca="false">+G29-I29</f>
        <v>3</v>
      </c>
      <c r="P29" s="73" t="n">
        <f aca="false">+K29-I29</f>
        <v>0</v>
      </c>
      <c r="Q29" s="73" t="n">
        <f aca="false">+B29-G29</f>
        <v>0.25</v>
      </c>
      <c r="R29" s="61" t="n">
        <f aca="false">A29</f>
        <v>37098</v>
      </c>
      <c r="S29" s="74"/>
      <c r="T29" s="75"/>
      <c r="U29" s="75"/>
      <c r="V29" s="75"/>
      <c r="W29" s="76"/>
      <c r="X29" s="74"/>
      <c r="Y29" s="75"/>
      <c r="Z29" s="75"/>
      <c r="AA29" s="75"/>
      <c r="AB29" s="76"/>
      <c r="AC29" s="74"/>
      <c r="AD29" s="75"/>
      <c r="AE29" s="75"/>
      <c r="AF29" s="75"/>
      <c r="AG29" s="76"/>
      <c r="AH29" s="74"/>
      <c r="AI29" s="75"/>
      <c r="AJ29" s="75"/>
      <c r="AK29" s="75"/>
      <c r="AL29" s="76"/>
      <c r="AM29" s="74"/>
      <c r="AN29" s="75"/>
      <c r="AO29" s="75"/>
      <c r="AP29" s="75"/>
      <c r="AQ29" s="76"/>
      <c r="AR29" s="74"/>
      <c r="AS29" s="75"/>
      <c r="AT29" s="75"/>
      <c r="AU29" s="75"/>
      <c r="AV29" s="76"/>
      <c r="AW29" s="74"/>
      <c r="AX29" s="75"/>
      <c r="AY29" s="75"/>
      <c r="AZ29" s="75"/>
      <c r="BA29" s="76"/>
      <c r="BB29" s="74"/>
      <c r="BC29" s="75"/>
      <c r="BD29" s="75"/>
      <c r="BE29" s="75"/>
      <c r="BF29" s="76"/>
      <c r="BG29" s="61" t="n">
        <f aca="false">A29</f>
        <v>37098</v>
      </c>
      <c r="BH29" s="0" t="n">
        <v>80</v>
      </c>
      <c r="BI29" s="77" t="n">
        <v>2</v>
      </c>
      <c r="BJ29" s="78" t="n">
        <v>91</v>
      </c>
      <c r="BK29" s="77" t="n">
        <v>1</v>
      </c>
      <c r="BL29" s="78" t="n">
        <v>85</v>
      </c>
      <c r="BM29" s="77" t="n">
        <v>-3</v>
      </c>
      <c r="BN29" s="79" t="n">
        <v>104</v>
      </c>
      <c r="BO29" s="77" t="n">
        <v>1</v>
      </c>
      <c r="BP29" s="78"/>
      <c r="BQ29" s="24" t="n">
        <v>85</v>
      </c>
    </row>
    <row r="30" customFormat="false" ht="12.75" hidden="false" customHeight="false" outlineLevel="0" collapsed="false">
      <c r="A30" s="54" t="n">
        <v>37099</v>
      </c>
      <c r="B30" s="55" t="n">
        <v>67</v>
      </c>
      <c r="C30" s="56" t="n">
        <v>36</v>
      </c>
      <c r="D30" s="55" t="n">
        <v>65</v>
      </c>
      <c r="E30" s="56" t="n">
        <v>35</v>
      </c>
      <c r="F30" s="82"/>
      <c r="G30" s="56" t="n">
        <v>65</v>
      </c>
      <c r="H30" s="71" t="n">
        <v>29</v>
      </c>
      <c r="I30" s="72" t="n">
        <v>61</v>
      </c>
      <c r="J30" s="72" t="n">
        <v>33</v>
      </c>
      <c r="K30" s="72" t="n">
        <v>62</v>
      </c>
      <c r="L30" s="72" t="n">
        <v>35</v>
      </c>
      <c r="M30" s="73" t="n">
        <f aca="false">+B30-D30</f>
        <v>2</v>
      </c>
      <c r="N30" s="73" t="n">
        <f aca="false">+B30-K30</f>
        <v>5</v>
      </c>
      <c r="O30" s="73" t="n">
        <f aca="false">+G30-I30</f>
        <v>4</v>
      </c>
      <c r="P30" s="73" t="n">
        <f aca="false">+K30-I30</f>
        <v>1</v>
      </c>
      <c r="Q30" s="73" t="n">
        <f aca="false">+B30-G30</f>
        <v>2</v>
      </c>
      <c r="R30" s="61" t="n">
        <f aca="false">A30</f>
        <v>37099</v>
      </c>
      <c r="S30" s="74"/>
      <c r="T30" s="75"/>
      <c r="U30" s="75"/>
      <c r="V30" s="75"/>
      <c r="W30" s="76"/>
      <c r="X30" s="74" t="n">
        <v>72</v>
      </c>
      <c r="Y30" s="75" t="n">
        <v>73.5</v>
      </c>
      <c r="Z30" s="75" t="n">
        <v>75</v>
      </c>
      <c r="AA30" s="75" t="n">
        <v>69</v>
      </c>
      <c r="AB30" s="76" t="n">
        <v>66</v>
      </c>
      <c r="AC30" s="74" t="n">
        <v>62</v>
      </c>
      <c r="AD30" s="75" t="n">
        <v>63.5</v>
      </c>
      <c r="AE30" s="75" t="n">
        <v>57</v>
      </c>
      <c r="AF30" s="75" t="n">
        <v>54.5</v>
      </c>
      <c r="AG30" s="76" t="n">
        <v>56.5</v>
      </c>
      <c r="AH30" s="74" t="n">
        <v>55</v>
      </c>
      <c r="AI30" s="75" t="n">
        <v>51.25</v>
      </c>
      <c r="AJ30" s="75" t="n">
        <v>50</v>
      </c>
      <c r="AK30" s="75" t="n">
        <v>47</v>
      </c>
      <c r="AL30" s="76" t="n">
        <v>48.75</v>
      </c>
      <c r="AM30" s="74" t="n">
        <v>53</v>
      </c>
      <c r="AN30" s="75" t="n">
        <v>49.5</v>
      </c>
      <c r="AO30" s="75" t="n">
        <v>44</v>
      </c>
      <c r="AP30" s="75" t="n">
        <v>45</v>
      </c>
      <c r="AQ30" s="76" t="n">
        <v>44.5</v>
      </c>
      <c r="AR30" s="74" t="n">
        <v>75</v>
      </c>
      <c r="AS30" s="75" t="n">
        <v>71.25</v>
      </c>
      <c r="AT30" s="75" t="n">
        <v>44</v>
      </c>
      <c r="AU30" s="75" t="n">
        <v>47</v>
      </c>
      <c r="AV30" s="76" t="n">
        <v>55.25</v>
      </c>
      <c r="AW30" s="74" t="n">
        <f aca="false">AVERAGE(AH30,AM30,AR30)</f>
        <v>61</v>
      </c>
      <c r="AX30" s="75" t="n">
        <f aca="false">AVERAGE(AI30,AN30,AS30)</f>
        <v>57.3333333333333</v>
      </c>
      <c r="AY30" s="75" t="n">
        <f aca="false">AVERAGE(AJ30,AO30,AT30)</f>
        <v>46</v>
      </c>
      <c r="AZ30" s="75" t="n">
        <f aca="false">AVERAGE(AK30,AP30,AU30)</f>
        <v>46.3333333333333</v>
      </c>
      <c r="BA30" s="76" t="n">
        <f aca="false">AVERAGE(AL30,AQ30,AV30)</f>
        <v>49.5</v>
      </c>
      <c r="BB30" s="74"/>
      <c r="BC30" s="75"/>
      <c r="BD30" s="75"/>
      <c r="BE30" s="75"/>
      <c r="BF30" s="76"/>
      <c r="BG30" s="61" t="n">
        <f aca="false">A30</f>
        <v>37099</v>
      </c>
      <c r="BH30" s="0" t="n">
        <v>78</v>
      </c>
      <c r="BI30" s="77" t="n">
        <v>0</v>
      </c>
      <c r="BJ30" s="78" t="n">
        <v>92</v>
      </c>
      <c r="BK30" s="77" t="n">
        <v>1</v>
      </c>
      <c r="BL30" s="78" t="n">
        <v>89</v>
      </c>
      <c r="BM30" s="77" t="n">
        <v>-1</v>
      </c>
      <c r="BN30" s="79" t="n">
        <v>109</v>
      </c>
      <c r="BO30" s="77" t="n">
        <v>4</v>
      </c>
      <c r="BP30" s="78"/>
      <c r="BQ30" s="24" t="n">
        <v>89</v>
      </c>
    </row>
    <row r="31" customFormat="false" ht="12.75" hidden="false" customHeight="false" outlineLevel="0" collapsed="false">
      <c r="A31" s="54" t="n">
        <v>37100</v>
      </c>
      <c r="B31" s="55" t="n">
        <v>67</v>
      </c>
      <c r="C31" s="56" t="n">
        <v>36</v>
      </c>
      <c r="D31" s="55" t="n">
        <v>65</v>
      </c>
      <c r="E31" s="56" t="n">
        <v>35</v>
      </c>
      <c r="F31" s="82"/>
      <c r="G31" s="56" t="n">
        <v>65</v>
      </c>
      <c r="H31" s="71" t="n">
        <v>29</v>
      </c>
      <c r="I31" s="72" t="n">
        <v>61</v>
      </c>
      <c r="J31" s="72" t="n">
        <v>33</v>
      </c>
      <c r="K31" s="72" t="n">
        <v>62</v>
      </c>
      <c r="L31" s="72" t="n">
        <v>35</v>
      </c>
      <c r="M31" s="73" t="n">
        <f aca="false">+B31-D31</f>
        <v>2</v>
      </c>
      <c r="N31" s="73" t="n">
        <f aca="false">+B31-K31</f>
        <v>5</v>
      </c>
      <c r="O31" s="73" t="n">
        <f aca="false">+G31-I31</f>
        <v>4</v>
      </c>
      <c r="P31" s="73" t="n">
        <f aca="false">+K31-I31</f>
        <v>1</v>
      </c>
      <c r="Q31" s="73" t="n">
        <f aca="false">+B31-G31</f>
        <v>2</v>
      </c>
      <c r="R31" s="61" t="n">
        <f aca="false">A31</f>
        <v>37100</v>
      </c>
      <c r="S31" s="74"/>
      <c r="T31" s="75"/>
      <c r="U31" s="75"/>
      <c r="V31" s="75"/>
      <c r="W31" s="76"/>
      <c r="X31" s="74"/>
      <c r="Y31" s="75"/>
      <c r="Z31" s="83"/>
      <c r="AA31" s="75"/>
      <c r="AB31" s="76"/>
      <c r="AC31" s="74"/>
      <c r="AD31" s="75"/>
      <c r="AE31" s="83"/>
      <c r="AF31" s="75"/>
      <c r="AG31" s="76"/>
      <c r="AH31" s="74"/>
      <c r="AI31" s="75"/>
      <c r="AJ31" s="83"/>
      <c r="AK31" s="75"/>
      <c r="AL31" s="76"/>
      <c r="AM31" s="74"/>
      <c r="AN31" s="75"/>
      <c r="AO31" s="75"/>
      <c r="AP31" s="75"/>
      <c r="AQ31" s="76"/>
      <c r="AR31" s="74"/>
      <c r="AS31" s="75"/>
      <c r="AT31" s="75"/>
      <c r="AU31" s="75"/>
      <c r="AV31" s="76"/>
      <c r="AW31" s="74"/>
      <c r="AX31" s="75"/>
      <c r="AY31" s="75"/>
      <c r="AZ31" s="75"/>
      <c r="BA31" s="76"/>
      <c r="BB31" s="74"/>
      <c r="BC31" s="75"/>
      <c r="BD31" s="75"/>
      <c r="BE31" s="75"/>
      <c r="BF31" s="76"/>
      <c r="BG31" s="61" t="n">
        <f aca="false">A31</f>
        <v>37100</v>
      </c>
      <c r="BH31" s="0" t="n">
        <v>69</v>
      </c>
      <c r="BI31" s="0" t="n">
        <v>-1</v>
      </c>
      <c r="BJ31" s="78" t="n">
        <v>93</v>
      </c>
      <c r="BK31" s="0" t="n">
        <v>2</v>
      </c>
      <c r="BL31" s="78" t="n">
        <v>89</v>
      </c>
      <c r="BM31" s="0" t="n">
        <v>-1</v>
      </c>
      <c r="BN31" s="79" t="n">
        <v>109</v>
      </c>
      <c r="BO31" s="0" t="n">
        <v>3</v>
      </c>
      <c r="BP31" s="79"/>
      <c r="BQ31" s="24" t="n">
        <v>80</v>
      </c>
    </row>
    <row r="32" customFormat="false" ht="12.75" hidden="false" customHeight="false" outlineLevel="0" collapsed="false">
      <c r="A32" s="54" t="n">
        <v>37101</v>
      </c>
      <c r="B32" s="55"/>
      <c r="C32" s="56" t="n">
        <v>49</v>
      </c>
      <c r="D32" s="55"/>
      <c r="E32" s="56" t="n">
        <v>48</v>
      </c>
      <c r="F32" s="82"/>
      <c r="G32" s="56"/>
      <c r="H32" s="71" t="n">
        <v>40</v>
      </c>
      <c r="I32" s="72"/>
      <c r="J32" s="72" t="n">
        <v>34</v>
      </c>
      <c r="K32" s="72"/>
      <c r="L32" s="72" t="n">
        <v>40</v>
      </c>
      <c r="M32" s="73"/>
      <c r="N32" s="73"/>
      <c r="O32" s="73"/>
      <c r="P32" s="73"/>
      <c r="Q32" s="73"/>
      <c r="R32" s="61" t="n">
        <f aca="false">A32</f>
        <v>37101</v>
      </c>
      <c r="S32" s="74"/>
      <c r="T32" s="75"/>
      <c r="U32" s="75"/>
      <c r="V32" s="75"/>
      <c r="W32" s="76"/>
      <c r="X32" s="74"/>
      <c r="Y32" s="75"/>
      <c r="Z32" s="75"/>
      <c r="AA32" s="75"/>
      <c r="AB32" s="76"/>
      <c r="AC32" s="74"/>
      <c r="AD32" s="75"/>
      <c r="AE32" s="75"/>
      <c r="AF32" s="75"/>
      <c r="AG32" s="76"/>
      <c r="AH32" s="74"/>
      <c r="AI32" s="75"/>
      <c r="AJ32" s="75"/>
      <c r="AK32" s="75"/>
      <c r="AL32" s="76"/>
      <c r="AM32" s="74"/>
      <c r="AN32" s="75"/>
      <c r="AO32" s="75"/>
      <c r="AP32" s="75"/>
      <c r="AQ32" s="76"/>
      <c r="AR32" s="74"/>
      <c r="AS32" s="75"/>
      <c r="AT32" s="75"/>
      <c r="AU32" s="75"/>
      <c r="AV32" s="76"/>
      <c r="AW32" s="74"/>
      <c r="AX32" s="75"/>
      <c r="AY32" s="75"/>
      <c r="AZ32" s="75"/>
      <c r="BA32" s="76"/>
      <c r="BB32" s="74"/>
      <c r="BC32" s="75"/>
      <c r="BD32" s="75"/>
      <c r="BE32" s="75"/>
      <c r="BF32" s="76"/>
      <c r="BG32" s="61" t="n">
        <f aca="false">A32</f>
        <v>37101</v>
      </c>
      <c r="BH32" s="65" t="n">
        <v>65</v>
      </c>
      <c r="BI32" s="66" t="n">
        <v>-4</v>
      </c>
      <c r="BJ32" s="67" t="n">
        <v>85</v>
      </c>
      <c r="BK32" s="66" t="n">
        <v>-1</v>
      </c>
      <c r="BL32" s="67" t="n">
        <v>83</v>
      </c>
      <c r="BM32" s="66" t="n">
        <v>-4</v>
      </c>
      <c r="BN32" s="68" t="n">
        <v>102</v>
      </c>
      <c r="BO32" s="66" t="n">
        <v>-7</v>
      </c>
      <c r="BP32" s="67"/>
      <c r="BQ32" s="69" t="n">
        <v>70</v>
      </c>
      <c r="BR32" s="65"/>
    </row>
    <row r="33" customFormat="false" ht="12.75" hidden="false" customHeight="false" outlineLevel="0" collapsed="false">
      <c r="A33" s="54" t="n">
        <v>37102</v>
      </c>
      <c r="B33" s="55" t="n">
        <v>68.5</v>
      </c>
      <c r="C33" s="56" t="n">
        <v>49</v>
      </c>
      <c r="D33" s="55" t="n">
        <v>66.75</v>
      </c>
      <c r="E33" s="56" t="n">
        <v>48</v>
      </c>
      <c r="F33" s="82"/>
      <c r="G33" s="56" t="n">
        <v>66</v>
      </c>
      <c r="H33" s="71" t="n">
        <v>40</v>
      </c>
      <c r="I33" s="72" t="n">
        <v>57</v>
      </c>
      <c r="J33" s="72" t="n">
        <v>34</v>
      </c>
      <c r="K33" s="72" t="n">
        <v>64</v>
      </c>
      <c r="L33" s="72" t="n">
        <v>40</v>
      </c>
      <c r="M33" s="73" t="n">
        <f aca="false">+B33-D33</f>
        <v>1.75</v>
      </c>
      <c r="N33" s="73" t="n">
        <f aca="false">+B33-K33</f>
        <v>4.5</v>
      </c>
      <c r="O33" s="73" t="n">
        <f aca="false">+G33-I33</f>
        <v>9</v>
      </c>
      <c r="P33" s="73" t="n">
        <f aca="false">+K33-I33</f>
        <v>7</v>
      </c>
      <c r="Q33" s="73" t="n">
        <f aca="false">+B33-G33</f>
        <v>2.5</v>
      </c>
      <c r="R33" s="61" t="n">
        <f aca="false">A33</f>
        <v>37102</v>
      </c>
      <c r="S33" s="74"/>
      <c r="T33" s="75"/>
      <c r="U33" s="75"/>
      <c r="V33" s="75"/>
      <c r="W33" s="76"/>
      <c r="X33" s="74" t="n">
        <v>65</v>
      </c>
      <c r="Y33" s="75" t="n">
        <v>66</v>
      </c>
      <c r="Z33" s="75" t="n">
        <v>68</v>
      </c>
      <c r="AA33" s="75" t="n">
        <v>62</v>
      </c>
      <c r="AB33" s="76" t="n">
        <v>63</v>
      </c>
      <c r="AC33" s="74" t="n">
        <v>58</v>
      </c>
      <c r="AD33" s="75" t="n">
        <v>60</v>
      </c>
      <c r="AE33" s="75" t="n">
        <v>56</v>
      </c>
      <c r="AF33" s="75" t="n">
        <v>54</v>
      </c>
      <c r="AG33" s="76" t="n">
        <v>56</v>
      </c>
      <c r="AH33" s="74" t="n">
        <v>53</v>
      </c>
      <c r="AI33" s="75" t="n">
        <v>50</v>
      </c>
      <c r="AJ33" s="75" t="n">
        <v>50</v>
      </c>
      <c r="AK33" s="75" t="n">
        <v>48</v>
      </c>
      <c r="AL33" s="76" t="n">
        <v>50</v>
      </c>
      <c r="AM33" s="74" t="n">
        <v>52</v>
      </c>
      <c r="AN33" s="75" t="n">
        <v>49</v>
      </c>
      <c r="AO33" s="75" t="n">
        <v>43</v>
      </c>
      <c r="AP33" s="75" t="n">
        <v>42</v>
      </c>
      <c r="AQ33" s="76" t="n">
        <v>44</v>
      </c>
      <c r="AR33" s="74" t="n">
        <v>71</v>
      </c>
      <c r="AS33" s="75" t="n">
        <v>69</v>
      </c>
      <c r="AT33" s="75" t="n">
        <v>43</v>
      </c>
      <c r="AU33" s="75" t="n">
        <v>44</v>
      </c>
      <c r="AV33" s="76" t="n">
        <v>54</v>
      </c>
      <c r="AW33" s="74" t="n">
        <f aca="false">AVERAGE(AH33,AM33,AR33)</f>
        <v>58.6666666666667</v>
      </c>
      <c r="AX33" s="75" t="n">
        <f aca="false">AVERAGE(AI33,AN33,AS33)</f>
        <v>56</v>
      </c>
      <c r="AY33" s="75" t="n">
        <f aca="false">AVERAGE(AJ33,AO33,AT33)</f>
        <v>45.3333333333333</v>
      </c>
      <c r="AZ33" s="75" t="n">
        <f aca="false">AVERAGE(AK33,AP33,AU33)</f>
        <v>44.6666666666667</v>
      </c>
      <c r="BA33" s="76" t="n">
        <f aca="false">AVERAGE(AL33,AQ33,AV33)</f>
        <v>49.3333333333333</v>
      </c>
      <c r="BB33" s="74"/>
      <c r="BC33" s="75"/>
      <c r="BD33" s="75"/>
      <c r="BE33" s="75"/>
      <c r="BF33" s="76"/>
      <c r="BG33" s="61" t="n">
        <f aca="false">A33</f>
        <v>37102</v>
      </c>
      <c r="BJ33" s="78"/>
      <c r="BL33" s="78"/>
      <c r="BN33" s="79"/>
      <c r="BP33" s="79"/>
    </row>
    <row r="34" customFormat="false" ht="12.75" hidden="false" customHeight="false" outlineLevel="0" collapsed="false">
      <c r="A34" s="54" t="n">
        <v>37103</v>
      </c>
      <c r="B34" s="84" t="n">
        <v>56.75</v>
      </c>
      <c r="C34" s="85" t="n">
        <v>32.75</v>
      </c>
      <c r="D34" s="84" t="n">
        <v>56</v>
      </c>
      <c r="E34" s="85" t="n">
        <v>32.25</v>
      </c>
      <c r="F34" s="86"/>
      <c r="G34" s="85" t="n">
        <v>55</v>
      </c>
      <c r="H34" s="87" t="n">
        <v>24</v>
      </c>
      <c r="I34" s="88" t="n">
        <v>52</v>
      </c>
      <c r="J34" s="88" t="n">
        <v>26</v>
      </c>
      <c r="K34" s="89" t="n">
        <v>52</v>
      </c>
      <c r="L34" s="89" t="n">
        <v>28</v>
      </c>
      <c r="M34" s="73" t="n">
        <f aca="false">+B34-D34</f>
        <v>0.75</v>
      </c>
      <c r="N34" s="73" t="n">
        <f aca="false">+B34-K34</f>
        <v>4.75</v>
      </c>
      <c r="O34" s="73" t="n">
        <f aca="false">+G34-I34</f>
        <v>3</v>
      </c>
      <c r="P34" s="73" t="n">
        <f aca="false">+K34-I34</f>
        <v>0</v>
      </c>
      <c r="Q34" s="73" t="n">
        <f aca="false">+B34-G34</f>
        <v>1.75</v>
      </c>
      <c r="R34" s="61" t="n">
        <f aca="false">A34</f>
        <v>37103</v>
      </c>
      <c r="S34" s="90"/>
      <c r="T34" s="91"/>
      <c r="U34" s="91"/>
      <c r="V34" s="91"/>
      <c r="W34" s="92"/>
      <c r="X34" s="90" t="n">
        <v>59</v>
      </c>
      <c r="Y34" s="91" t="n">
        <v>58</v>
      </c>
      <c r="Z34" s="91" t="n">
        <v>65</v>
      </c>
      <c r="AA34" s="91" t="n">
        <v>58</v>
      </c>
      <c r="AB34" s="92" t="n">
        <v>58</v>
      </c>
      <c r="AC34" s="90" t="n">
        <v>56</v>
      </c>
      <c r="AD34" s="91" t="n">
        <v>57.5</v>
      </c>
      <c r="AE34" s="91" t="n">
        <v>54</v>
      </c>
      <c r="AF34" s="91" t="n">
        <v>53</v>
      </c>
      <c r="AG34" s="92" t="n">
        <v>53</v>
      </c>
      <c r="AH34" s="90" t="n">
        <v>52</v>
      </c>
      <c r="AI34" s="91" t="n">
        <v>48.25</v>
      </c>
      <c r="AJ34" s="91" t="n">
        <v>47</v>
      </c>
      <c r="AK34" s="91" t="n">
        <v>47</v>
      </c>
      <c r="AL34" s="92" t="n">
        <v>48</v>
      </c>
      <c r="AM34" s="90" t="n">
        <v>52</v>
      </c>
      <c r="AN34" s="91" t="n">
        <v>48.5</v>
      </c>
      <c r="AO34" s="91" t="n">
        <v>41</v>
      </c>
      <c r="AP34" s="91" t="n">
        <v>45</v>
      </c>
      <c r="AQ34" s="92" t="n">
        <v>45</v>
      </c>
      <c r="AR34" s="90" t="n">
        <v>69</v>
      </c>
      <c r="AS34" s="91" t="n">
        <v>65.25</v>
      </c>
      <c r="AT34" s="91" t="n">
        <v>42</v>
      </c>
      <c r="AU34" s="91" t="n">
        <v>46</v>
      </c>
      <c r="AV34" s="92" t="n">
        <v>55</v>
      </c>
      <c r="AW34" s="90" t="n">
        <f aca="false">AVERAGE(AH34,AM34,AR34)</f>
        <v>57.6666666666667</v>
      </c>
      <c r="AX34" s="91" t="n">
        <f aca="false">AVERAGE(AI34,AN34,AS34)</f>
        <v>54</v>
      </c>
      <c r="AY34" s="91" t="n">
        <f aca="false">AVERAGE(AJ34,AO34,AT34)</f>
        <v>43.3333333333333</v>
      </c>
      <c r="AZ34" s="91" t="n">
        <f aca="false">AVERAGE(AK34,AP34,AU34)</f>
        <v>46</v>
      </c>
      <c r="BA34" s="92" t="n">
        <f aca="false">AVERAGE(AL34,AQ34,AV34)</f>
        <v>49.3333333333333</v>
      </c>
      <c r="BB34" s="90"/>
      <c r="BC34" s="91"/>
      <c r="BD34" s="91"/>
      <c r="BE34" s="91"/>
      <c r="BF34" s="92"/>
      <c r="BG34" s="61" t="n">
        <f aca="false">A34</f>
        <v>37103</v>
      </c>
      <c r="BJ34" s="78"/>
      <c r="BL34" s="78"/>
      <c r="BN34" s="79"/>
      <c r="BP34" s="79"/>
    </row>
    <row r="35" customFormat="false" ht="12.75" hidden="false" customHeight="false" outlineLevel="0" collapsed="false">
      <c r="A35" s="93"/>
      <c r="B35" s="94" t="s">
        <v>126</v>
      </c>
      <c r="C35" s="94"/>
      <c r="D35" s="94" t="s">
        <v>54</v>
      </c>
      <c r="E35" s="94"/>
      <c r="F35" s="94"/>
      <c r="G35" s="94" t="s">
        <v>57</v>
      </c>
      <c r="H35" s="94"/>
      <c r="I35" s="94" t="s">
        <v>75</v>
      </c>
      <c r="J35" s="94"/>
      <c r="K35" s="94" t="s">
        <v>76</v>
      </c>
      <c r="L35" s="94"/>
      <c r="M35" s="94" t="s">
        <v>113</v>
      </c>
      <c r="N35" s="94" t="s">
        <v>114</v>
      </c>
      <c r="O35" s="94" t="s">
        <v>115</v>
      </c>
      <c r="P35" s="0" t="s">
        <v>116</v>
      </c>
      <c r="Q35" s="0" t="s">
        <v>117</v>
      </c>
      <c r="W35" s="95"/>
      <c r="AV35" s="77"/>
      <c r="AW35" s="96"/>
      <c r="BA35" s="81"/>
      <c r="BB35" s="81"/>
      <c r="BC35" s="95"/>
      <c r="BD35" s="95"/>
      <c r="BE35" s="95"/>
      <c r="BF35" s="95"/>
      <c r="BI35" s="81"/>
      <c r="BJ35" s="81"/>
      <c r="BK35" s="81"/>
    </row>
    <row r="36" customFormat="false" ht="12.75" hidden="false" customHeight="false" outlineLevel="0" collapsed="false">
      <c r="A36" s="93" t="s">
        <v>127</v>
      </c>
      <c r="B36" s="70" t="n">
        <f aca="false">AVERAGE(B4:B34)</f>
        <v>60.13</v>
      </c>
      <c r="C36" s="70" t="n">
        <f aca="false">AVERAGE(C4:C34)</f>
        <v>41.1048387096774</v>
      </c>
      <c r="D36" s="70" t="n">
        <f aca="false">AVERAGE(D4:D34)</f>
        <v>60.45</v>
      </c>
      <c r="E36" s="70" t="n">
        <f aca="false">AVERAGE(E4:E34)</f>
        <v>42.1693548387097</v>
      </c>
      <c r="F36" s="70"/>
      <c r="G36" s="70" t="n">
        <f aca="false">AVERAGE(G4:G34)</f>
        <v>66.896</v>
      </c>
      <c r="H36" s="70" t="n">
        <f aca="false">AVERAGE(H4:H34)</f>
        <v>37.9193548387097</v>
      </c>
      <c r="I36" s="70" t="n">
        <f aca="false">AVERAGE(I4:I34)</f>
        <v>59.5268</v>
      </c>
      <c r="J36" s="70" t="n">
        <f aca="false">AVERAGE(J4:J34)</f>
        <v>35.7932258064516</v>
      </c>
      <c r="K36" s="70" t="n">
        <f aca="false">AVERAGE(K4:K34)</f>
        <v>59.242</v>
      </c>
      <c r="L36" s="70" t="n">
        <f aca="false">AVERAGE(L4:L34)</f>
        <v>40.8554838709677</v>
      </c>
      <c r="M36" s="70" t="n">
        <f aca="false">AVERAGE(M4:M33)</f>
        <v>-0.336538461538462</v>
      </c>
      <c r="N36" s="70" t="n">
        <f aca="false">AVERAGE(N4:N33)</f>
        <v>0.671153846153846</v>
      </c>
      <c r="O36" s="70" t="n">
        <f aca="false">AVERAGE(O4:O33)</f>
        <v>6.97038461538462</v>
      </c>
      <c r="P36" s="70" t="n">
        <f aca="false">AVERAGE(P4:P33)</f>
        <v>-0.273846153846153</v>
      </c>
      <c r="Q36" s="70" t="n">
        <f aca="false">AVERAGE(Q4:Q33)</f>
        <v>-6.57307692307692</v>
      </c>
      <c r="R36" s="93" t="s">
        <v>127</v>
      </c>
      <c r="S36" s="70" t="n">
        <f aca="false">AVERAGE(S4:S34)</f>
        <v>66.0882352941177</v>
      </c>
      <c r="T36" s="70" t="n">
        <f aca="false">AVERAGE(T4:T34)</f>
        <v>66.3235294117647</v>
      </c>
      <c r="U36" s="70" t="n">
        <f aca="false">AVERAGE(U4:U34)</f>
        <v>73.8235294117647</v>
      </c>
      <c r="V36" s="70" t="n">
        <f aca="false">AVERAGE(V4:V34)</f>
        <v>65.5</v>
      </c>
      <c r="W36" s="70" t="n">
        <f aca="false">AVERAGE(W4:W34)</f>
        <v>65.4411764705882</v>
      </c>
      <c r="X36" s="70" t="n">
        <f aca="false">AVERAGE(X4:X34)</f>
        <v>78.55</v>
      </c>
      <c r="Y36" s="70" t="n">
        <f aca="false">AVERAGE(Y4:Y34)</f>
        <v>80.925</v>
      </c>
      <c r="Z36" s="70" t="n">
        <f aca="false">AVERAGE(Z4:Z34)</f>
        <v>83.75</v>
      </c>
      <c r="AA36" s="70" t="n">
        <f aca="false">AVERAGE(AA4:AA34)</f>
        <v>76.075</v>
      </c>
      <c r="AB36" s="70" t="n">
        <f aca="false">AVERAGE(AB4:AB34)</f>
        <v>77.35</v>
      </c>
      <c r="AC36" s="70" t="n">
        <f aca="false">AVERAGE(AC4:AC34)</f>
        <v>72.4761904761905</v>
      </c>
      <c r="AD36" s="70" t="n">
        <f aca="false">AVERAGE(AD4:AD34)</f>
        <v>75.45</v>
      </c>
      <c r="AE36" s="70" t="n">
        <f aca="false">AVERAGE(AE4:AE34)</f>
        <v>71.375</v>
      </c>
      <c r="AF36" s="70" t="n">
        <f aca="false">AVERAGE(AF4:AF34)</f>
        <v>68.3375</v>
      </c>
      <c r="AG36" s="70" t="n">
        <f aca="false">AVERAGE(AG4:AG34)</f>
        <v>71.2</v>
      </c>
      <c r="AH36" s="70" t="n">
        <f aca="false">AVERAGE(AH4:AH34)</f>
        <v>68.375</v>
      </c>
      <c r="AI36" s="70" t="n">
        <f aca="false">AVERAGE(AI4:AI34)</f>
        <v>68.90625</v>
      </c>
      <c r="AJ36" s="70" t="n">
        <f aca="false">AVERAGE(AJ4:AJ34)</f>
        <v>63.5</v>
      </c>
      <c r="AK36" s="70" t="n">
        <f aca="false">AVERAGE(AK4:AK34)</f>
        <v>64.4375</v>
      </c>
      <c r="AL36" s="70" t="n">
        <f aca="false">AVERAGE(AL4:AL34)</f>
        <v>68.234375</v>
      </c>
      <c r="AM36" s="70" t="n">
        <f aca="false">AVERAGE(AM4:AM34)</f>
        <v>67</v>
      </c>
      <c r="AN36" s="70" t="n">
        <f aca="false">AVERAGE(AN4:AN34)</f>
        <v>65.84375</v>
      </c>
      <c r="AO36" s="70" t="n">
        <f aca="false">AVERAGE(AO4:AO34)</f>
        <v>54.5</v>
      </c>
      <c r="AP36" s="70" t="n">
        <f aca="false">AVERAGE(AP4:AP34)</f>
        <v>55.3125</v>
      </c>
      <c r="AQ36" s="70" t="n">
        <f aca="false">AVERAGE(AQ4:AQ34)</f>
        <v>63.34375</v>
      </c>
      <c r="AR36" s="70" t="n">
        <f aca="false">AVERAGE(AR4:AR34)</f>
        <v>86.25</v>
      </c>
      <c r="AS36" s="70" t="n">
        <f aca="false">AVERAGE(AS4:AS34)</f>
        <v>84.15625</v>
      </c>
      <c r="AT36" s="70" t="n">
        <f aca="false">AVERAGE(AT4:AT34)</f>
        <v>54</v>
      </c>
      <c r="AU36" s="70" t="n">
        <f aca="false">AVERAGE(AU4:AU34)</f>
        <v>56.5625</v>
      </c>
      <c r="AV36" s="70" t="n">
        <f aca="false">AVERAGE(AV4:AV34)</f>
        <v>76.328125</v>
      </c>
      <c r="AW36" s="70" t="n">
        <f aca="false">AVERAGE(AW4:AW34)</f>
        <v>73.1816666666667</v>
      </c>
      <c r="AX36" s="70" t="n">
        <f aca="false">AVERAGE(AX4:AX34)</f>
        <v>72.1416666666667</v>
      </c>
      <c r="AY36" s="70" t="n">
        <f aca="false">AVERAGE(AY4:AY34)</f>
        <v>56.715</v>
      </c>
      <c r="AZ36" s="70" t="n">
        <f aca="false">AVERAGE(AZ4:AZ34)</f>
        <v>58.1166666666667</v>
      </c>
      <c r="BA36" s="70" t="n">
        <f aca="false">AVERAGE(BA4:BA34)</f>
        <v>67.8416666666667</v>
      </c>
      <c r="BB36" s="70" t="n">
        <f aca="false">AVERAGE(BB4:BB34)</f>
        <v>82.74</v>
      </c>
      <c r="BC36" s="70" t="n">
        <f aca="false">AVERAGE(BC4:BC34)</f>
        <v>85.0285714285714</v>
      </c>
      <c r="BD36" s="70" t="n">
        <f aca="false">AVERAGE(BD4:BD34)</f>
        <v>73.5714285714286</v>
      </c>
      <c r="BE36" s="70" t="n">
        <f aca="false">AVERAGE(BE4:BE34)</f>
        <v>70.4333333333333</v>
      </c>
      <c r="BF36" s="70" t="n">
        <f aca="false">AVERAGE(BF4:BF34)</f>
        <v>82.2357142857143</v>
      </c>
      <c r="BM36" s="15"/>
    </row>
    <row r="37" customFormat="false" ht="13.5" hidden="false" customHeight="false" outlineLevel="0" collapsed="false">
      <c r="A37" s="93" t="s">
        <v>128</v>
      </c>
      <c r="B37" s="70" t="n">
        <f aca="false">MIN(B4:B33)</f>
        <v>37</v>
      </c>
      <c r="C37" s="70" t="n">
        <f aca="false">MIN(C4:C33)</f>
        <v>22.5</v>
      </c>
      <c r="D37" s="70" t="n">
        <f aca="false">MIN(D4:D33)</f>
        <v>37</v>
      </c>
      <c r="E37" s="70" t="n">
        <f aca="false">MIN(E4:E33)</f>
        <v>24.5</v>
      </c>
      <c r="F37" s="70"/>
      <c r="G37" s="70" t="n">
        <f aca="false">MIN(G4:G33)</f>
        <v>40</v>
      </c>
      <c r="H37" s="70" t="n">
        <f aca="false">MIN(H4:H33)</f>
        <v>19</v>
      </c>
      <c r="I37" s="70" t="n">
        <f aca="false">MIN(I4:I33)</f>
        <v>38</v>
      </c>
      <c r="J37" s="70" t="n">
        <f aca="false">MIN(J4:J33)</f>
        <v>20</v>
      </c>
      <c r="K37" s="70" t="n">
        <f aca="false">MIN(K4:K33)</f>
        <v>37</v>
      </c>
      <c r="L37" s="70" t="n">
        <f aca="false">MIN(L4:L33)</f>
        <v>24</v>
      </c>
      <c r="M37" s="70" t="n">
        <f aca="false">MIN(M4:M33)</f>
        <v>-3.5</v>
      </c>
      <c r="N37" s="70" t="n">
        <f aca="false">MIN(N4:N33)</f>
        <v>-3</v>
      </c>
      <c r="O37" s="70" t="n">
        <f aca="false">MIN(O4:O33)</f>
        <v>0</v>
      </c>
      <c r="P37" s="70" t="n">
        <f aca="false">MIN(P4:P33)</f>
        <v>-4</v>
      </c>
      <c r="Q37" s="70" t="n">
        <f aca="false">MIN(Q4:Q33)</f>
        <v>-30.75</v>
      </c>
      <c r="R37" s="93" t="s">
        <v>128</v>
      </c>
      <c r="S37" s="70" t="n">
        <f aca="false">MIN(S4:S34)</f>
        <v>49.5</v>
      </c>
      <c r="T37" s="70" t="n">
        <f aca="false">MIN(T4:T34)</f>
        <v>49.5</v>
      </c>
      <c r="U37" s="70" t="n">
        <f aca="false">MIN(U4:U34)</f>
        <v>56</v>
      </c>
      <c r="V37" s="70" t="n">
        <f aca="false">MIN(V4:V34)</f>
        <v>42</v>
      </c>
      <c r="W37" s="70" t="n">
        <f aca="false">MIN(W4:W34)</f>
        <v>42</v>
      </c>
      <c r="X37" s="70" t="n">
        <f aca="false">MIN(X4:X34)</f>
        <v>59</v>
      </c>
      <c r="Y37" s="70" t="n">
        <f aca="false">MIN(Y4:Y34)</f>
        <v>58</v>
      </c>
      <c r="Z37" s="70" t="n">
        <f aca="false">MIN(Z4:Z34)</f>
        <v>65</v>
      </c>
      <c r="AA37" s="70" t="n">
        <f aca="false">MIN(AA4:AA34)</f>
        <v>58</v>
      </c>
      <c r="AB37" s="70" t="n">
        <f aca="false">MIN(AB4:AB34)</f>
        <v>58</v>
      </c>
      <c r="AC37" s="70" t="n">
        <f aca="false">MIN(AC4:AC34)</f>
        <v>56</v>
      </c>
      <c r="AD37" s="70" t="n">
        <f aca="false">MIN(AD4:AD34)</f>
        <v>57.5</v>
      </c>
      <c r="AE37" s="70" t="n">
        <f aca="false">MIN(AE4:AE34)</f>
        <v>54</v>
      </c>
      <c r="AF37" s="70" t="n">
        <f aca="false">MIN(AF4:AF34)</f>
        <v>53</v>
      </c>
      <c r="AG37" s="70" t="n">
        <f aca="false">MIN(AG4:AG34)</f>
        <v>53</v>
      </c>
      <c r="AH37" s="70" t="n">
        <f aca="false">MIN(AH4:AH34)</f>
        <v>52</v>
      </c>
      <c r="AI37" s="70" t="n">
        <f aca="false">MIN(AI4:AI34)</f>
        <v>48.25</v>
      </c>
      <c r="AJ37" s="70" t="n">
        <f aca="false">MIN(AJ4:AJ34)</f>
        <v>47</v>
      </c>
      <c r="AK37" s="70" t="n">
        <f aca="false">MIN(AK4:AK34)</f>
        <v>47</v>
      </c>
      <c r="AL37" s="70" t="n">
        <f aca="false">MIN(AL4:AL34)</f>
        <v>48</v>
      </c>
      <c r="AM37" s="70" t="n">
        <f aca="false">MIN(AM4:AM34)</f>
        <v>52</v>
      </c>
      <c r="AN37" s="70" t="n">
        <f aca="false">MIN(AN4:AN34)</f>
        <v>48.5</v>
      </c>
      <c r="AO37" s="70" t="n">
        <f aca="false">MIN(AO4:AO34)</f>
        <v>41</v>
      </c>
      <c r="AP37" s="70" t="n">
        <f aca="false">MIN(AP4:AP34)</f>
        <v>42</v>
      </c>
      <c r="AQ37" s="70" t="n">
        <f aca="false">MIN(AQ4:AQ34)</f>
        <v>44</v>
      </c>
      <c r="AR37" s="70" t="n">
        <f aca="false">MIN(AR4:AR34)</f>
        <v>69</v>
      </c>
      <c r="AS37" s="70" t="n">
        <f aca="false">MIN(AS4:AS34)</f>
        <v>46</v>
      </c>
      <c r="AT37" s="70" t="n">
        <f aca="false">MIN(AT4:AT34)</f>
        <v>42</v>
      </c>
      <c r="AU37" s="70" t="n">
        <f aca="false">MIN(AU4:AU34)</f>
        <v>44</v>
      </c>
      <c r="AV37" s="70" t="n">
        <f aca="false">MIN(AV4:AV34)</f>
        <v>54</v>
      </c>
      <c r="AW37" s="70" t="n">
        <f aca="false">MIN(AW4:AW34)</f>
        <v>57.6666666666667</v>
      </c>
      <c r="AX37" s="70" t="n">
        <f aca="false">MIN(AX4:AX34)</f>
        <v>54</v>
      </c>
      <c r="AY37" s="70" t="n">
        <f aca="false">MIN(AY4:AY34)</f>
        <v>43.3333333333333</v>
      </c>
      <c r="AZ37" s="70" t="n">
        <f aca="false">MIN(AZ4:AZ34)</f>
        <v>44.6666666666667</v>
      </c>
      <c r="BA37" s="70" t="n">
        <f aca="false">MIN(BA4:BA34)</f>
        <v>49.3333333333333</v>
      </c>
      <c r="BB37" s="70" t="n">
        <f aca="false">MIN(BB4:BB34)</f>
        <v>76</v>
      </c>
      <c r="BC37" s="70" t="n">
        <f aca="false">MIN(BC4:BC34)</f>
        <v>75</v>
      </c>
      <c r="BD37" s="70" t="n">
        <f aca="false">MIN(BD4:BD34)</f>
        <v>55</v>
      </c>
      <c r="BE37" s="70" t="n">
        <f aca="false">MIN(BE4:BE34)</f>
        <v>56</v>
      </c>
      <c r="BF37" s="70" t="n">
        <f aca="false">MIN(BF4:BF34)</f>
        <v>71</v>
      </c>
    </row>
    <row r="38" customFormat="false" ht="12.75" hidden="false" customHeight="false" outlineLevel="0" collapsed="false">
      <c r="A38" s="93" t="s">
        <v>131</v>
      </c>
      <c r="B38" s="70" t="n">
        <f aca="false">MAX(B4:B33)</f>
        <v>91.25</v>
      </c>
      <c r="C38" s="70" t="n">
        <f aca="false">MAX(C4:C33)</f>
        <v>77</v>
      </c>
      <c r="D38" s="70" t="n">
        <f aca="false">MAX(D4:D33)</f>
        <v>91.5</v>
      </c>
      <c r="E38" s="70" t="n">
        <f aca="false">MAX(E4:E33)</f>
        <v>81</v>
      </c>
      <c r="F38" s="70"/>
      <c r="G38" s="70" t="n">
        <f aca="false">MAX(G4:G33)</f>
        <v>122</v>
      </c>
      <c r="H38" s="70" t="n">
        <f aca="false">MAX(H4:H33)</f>
        <v>83</v>
      </c>
      <c r="I38" s="70" t="n">
        <f aca="false">MAX(I4:I33)</f>
        <v>91.5</v>
      </c>
      <c r="J38" s="70" t="n">
        <f aca="false">MAX(J4:J33)</f>
        <v>75.7</v>
      </c>
      <c r="K38" s="70" t="n">
        <f aca="false">MAX(K4:K33)</f>
        <v>91.86</v>
      </c>
      <c r="L38" s="70" t="n">
        <f aca="false">MAX(L4:L33)</f>
        <v>81.08</v>
      </c>
      <c r="M38" s="70" t="n">
        <f aca="false">MAX(M4:M33)</f>
        <v>2</v>
      </c>
      <c r="N38" s="70" t="n">
        <f aca="false">MAX(N4:N33)</f>
        <v>7.66</v>
      </c>
      <c r="O38" s="70" t="n">
        <f aca="false">MAX(O4:O33)</f>
        <v>30.5</v>
      </c>
      <c r="P38" s="70" t="n">
        <f aca="false">MAX(P4:P33)</f>
        <v>7</v>
      </c>
      <c r="Q38" s="70" t="n">
        <f aca="false">MAX(Q4:Q33)</f>
        <v>2.5</v>
      </c>
      <c r="R38" s="93" t="s">
        <v>131</v>
      </c>
      <c r="S38" s="70" t="n">
        <f aca="false">MAX(S4:S34)</f>
        <v>84</v>
      </c>
      <c r="T38" s="70" t="n">
        <f aca="false">MAX(T4:T34)</f>
        <v>84</v>
      </c>
      <c r="U38" s="70" t="n">
        <f aca="false">MAX(U4:U34)</f>
        <v>95</v>
      </c>
      <c r="V38" s="70" t="n">
        <f aca="false">MAX(V4:V34)</f>
        <v>88</v>
      </c>
      <c r="W38" s="70" t="n">
        <f aca="false">MAX(W4:W34)</f>
        <v>88</v>
      </c>
      <c r="X38" s="70" t="n">
        <f aca="false">MAX(X4:X34)</f>
        <v>95</v>
      </c>
      <c r="Y38" s="70" t="n">
        <f aca="false">MAX(Y4:Y34)</f>
        <v>100</v>
      </c>
      <c r="Z38" s="70" t="n">
        <f aca="false">MAX(Z4:Z34)</f>
        <v>100</v>
      </c>
      <c r="AA38" s="70" t="n">
        <f aca="false">MAX(AA4:AA34)</f>
        <v>91</v>
      </c>
      <c r="AB38" s="70" t="n">
        <f aca="false">MAX(AB4:AB34)</f>
        <v>92</v>
      </c>
      <c r="AC38" s="70" t="n">
        <f aca="false">MAX(AC4:AC34)</f>
        <v>86</v>
      </c>
      <c r="AD38" s="70" t="n">
        <f aca="false">MAX(AD4:AD34)</f>
        <v>93</v>
      </c>
      <c r="AE38" s="70" t="n">
        <f aca="false">MAX(AE4:AE34)</f>
        <v>97</v>
      </c>
      <c r="AF38" s="70" t="n">
        <f aca="false">MAX(AF4:AF34)</f>
        <v>85</v>
      </c>
      <c r="AG38" s="70" t="n">
        <f aca="false">MAX(AG4:AG34)</f>
        <v>90</v>
      </c>
      <c r="AH38" s="70" t="n">
        <f aca="false">MAX(AH4:AH34)</f>
        <v>86</v>
      </c>
      <c r="AI38" s="70" t="n">
        <f aca="false">MAX(AI4:AI34)</f>
        <v>90</v>
      </c>
      <c r="AJ38" s="70" t="n">
        <f aca="false">MAX(AJ4:AJ34)</f>
        <v>85</v>
      </c>
      <c r="AK38" s="70" t="n">
        <f aca="false">MAX(AK4:AK34)</f>
        <v>86</v>
      </c>
      <c r="AL38" s="70" t="n">
        <f aca="false">MAX(AL4:AL34)</f>
        <v>90</v>
      </c>
      <c r="AM38" s="70" t="n">
        <f aca="false">MAX(AM4:AM34)</f>
        <v>84</v>
      </c>
      <c r="AN38" s="70" t="n">
        <f aca="false">MAX(AN4:AN34)</f>
        <v>83</v>
      </c>
      <c r="AO38" s="70" t="n">
        <f aca="false">MAX(AO4:AO34)</f>
        <v>70</v>
      </c>
      <c r="AP38" s="70" t="n">
        <f aca="false">MAX(AP4:AP34)</f>
        <v>72</v>
      </c>
      <c r="AQ38" s="70" t="n">
        <f aca="false">MAX(AQ4:AQ34)</f>
        <v>85</v>
      </c>
      <c r="AR38" s="70" t="n">
        <f aca="false">MAX(AR4:AR34)</f>
        <v>105</v>
      </c>
      <c r="AS38" s="70" t="n">
        <f aca="false">MAX(AS4:AS34)</f>
        <v>110</v>
      </c>
      <c r="AT38" s="70" t="n">
        <f aca="false">MAX(AT4:AT34)</f>
        <v>70</v>
      </c>
      <c r="AU38" s="70" t="n">
        <f aca="false">MAX(AU4:AU34)</f>
        <v>73</v>
      </c>
      <c r="AV38" s="70" t="n">
        <f aca="false">MAX(AV4:AV34)</f>
        <v>106</v>
      </c>
      <c r="AW38" s="70" t="n">
        <f aca="false">MAX(AW4:AW34)</f>
        <v>91.6666666666667</v>
      </c>
      <c r="AX38" s="70" t="n">
        <f aca="false">MAX(AX4:AX34)</f>
        <v>93.3333333333333</v>
      </c>
      <c r="AY38" s="70" t="n">
        <f aca="false">MAX(AY4:AY34)</f>
        <v>75</v>
      </c>
      <c r="AZ38" s="70" t="n">
        <f aca="false">MAX(AZ4:AZ34)</f>
        <v>77</v>
      </c>
      <c r="BA38" s="70" t="n">
        <f aca="false">MAX(BA4:BA34)</f>
        <v>93</v>
      </c>
      <c r="BB38" s="70" t="n">
        <f aca="false">MAX(BB4:BB34)</f>
        <v>89</v>
      </c>
      <c r="BC38" s="70" t="n">
        <f aca="false">MAX(BC4:BC34)</f>
        <v>90.8</v>
      </c>
      <c r="BD38" s="70" t="n">
        <f aca="false">MAX(BD4:BD34)</f>
        <v>83.5</v>
      </c>
      <c r="BE38" s="70" t="n">
        <f aca="false">MAX(BE4:BE34)</f>
        <v>81</v>
      </c>
      <c r="BF38" s="70" t="n">
        <f aca="false">MAX(BF4:BF34)</f>
        <v>90.5</v>
      </c>
      <c r="BM38" s="15"/>
      <c r="BQ38" s="157"/>
      <c r="BR38" s="158"/>
      <c r="BS38" s="158"/>
      <c r="BT38" s="158"/>
      <c r="BU38" s="158"/>
      <c r="BV38" s="159"/>
    </row>
    <row r="39" customFormat="false" ht="12" hidden="false" customHeight="true" outlineLevel="0" collapsed="false">
      <c r="AA39" s="96"/>
      <c r="AD39" s="35"/>
      <c r="AE39" s="96"/>
      <c r="AF39" s="95"/>
      <c r="AG39" s="95"/>
      <c r="AY39" s="97"/>
      <c r="BG39" s="98"/>
      <c r="BH39" s="2"/>
      <c r="BI39" s="99" t="s">
        <v>73</v>
      </c>
      <c r="BJ39" s="99" t="s">
        <v>74</v>
      </c>
      <c r="BK39" s="99" t="s">
        <v>134</v>
      </c>
      <c r="BL39" s="100"/>
    </row>
    <row r="40" customFormat="false" ht="12.75" hidden="false" customHeight="false" outlineLevel="0" collapsed="false">
      <c r="B40" s="39" t="s">
        <v>136</v>
      </c>
      <c r="D40" s="20"/>
      <c r="J40" s="101"/>
      <c r="L40" s="39" t="s">
        <v>9</v>
      </c>
      <c r="N40" s="20"/>
      <c r="T40" s="20"/>
      <c r="V40" s="39" t="s">
        <v>10</v>
      </c>
      <c r="X40" s="20"/>
      <c r="AD40" s="20"/>
      <c r="BG40" s="98"/>
      <c r="BH40" s="102" t="s">
        <v>137</v>
      </c>
      <c r="BI40" s="25" t="n">
        <f aca="false">0.59/16*100</f>
        <v>3.6875</v>
      </c>
      <c r="BJ40" s="25" t="n">
        <f aca="false">0.59/8*100</f>
        <v>7.375</v>
      </c>
      <c r="BK40" s="25" t="n">
        <f aca="false">0.59/24*100</f>
        <v>2.45833333333333</v>
      </c>
      <c r="BL40" s="100"/>
    </row>
    <row r="41" customFormat="false" ht="12.75" hidden="false" customHeight="false" outlineLevel="0" collapsed="false">
      <c r="B41" s="46" t="s">
        <v>53</v>
      </c>
      <c r="C41" s="106"/>
      <c r="D41" s="43" t="s">
        <v>54</v>
      </c>
      <c r="E41" s="47"/>
      <c r="F41" s="46" t="s">
        <v>57</v>
      </c>
      <c r="G41" s="47"/>
      <c r="H41" s="46" t="s">
        <v>139</v>
      </c>
      <c r="I41" s="106"/>
      <c r="J41" s="43" t="s">
        <v>140</v>
      </c>
      <c r="K41" s="47"/>
      <c r="L41" s="46" t="s">
        <v>53</v>
      </c>
      <c r="M41" s="106"/>
      <c r="N41" s="43" t="s">
        <v>54</v>
      </c>
      <c r="O41" s="47"/>
      <c r="P41" s="46" t="s">
        <v>57</v>
      </c>
      <c r="Q41" s="47"/>
      <c r="R41" s="46" t="s">
        <v>139</v>
      </c>
      <c r="S41" s="106"/>
      <c r="T41" s="43" t="s">
        <v>140</v>
      </c>
      <c r="U41" s="47"/>
      <c r="V41" s="46" t="s">
        <v>53</v>
      </c>
      <c r="W41" s="106"/>
      <c r="X41" s="43" t="s">
        <v>54</v>
      </c>
      <c r="Y41" s="47"/>
      <c r="Z41" s="46" t="s">
        <v>57</v>
      </c>
      <c r="AA41" s="47"/>
      <c r="AB41" s="46" t="s">
        <v>139</v>
      </c>
      <c r="AC41" s="106"/>
      <c r="AD41" s="43" t="s">
        <v>140</v>
      </c>
      <c r="AE41" s="47"/>
      <c r="AY41" s="15"/>
      <c r="BG41" s="98"/>
      <c r="BH41" s="2" t="s">
        <v>141</v>
      </c>
      <c r="BI41" s="107" t="n">
        <v>0.03</v>
      </c>
      <c r="BJ41" s="107" t="n">
        <v>0.03</v>
      </c>
      <c r="BK41" s="107" t="n">
        <v>0.03</v>
      </c>
      <c r="BL41" s="100"/>
    </row>
    <row r="42" customFormat="false" ht="12.75" hidden="false" customHeight="false" outlineLevel="0" collapsed="false">
      <c r="B42" s="49" t="s">
        <v>143</v>
      </c>
      <c r="C42" s="50" t="s">
        <v>14</v>
      </c>
      <c r="D42" s="51" t="s">
        <v>143</v>
      </c>
      <c r="E42" s="51" t="s">
        <v>14</v>
      </c>
      <c r="F42" s="49" t="s">
        <v>143</v>
      </c>
      <c r="G42" s="51" t="s">
        <v>14</v>
      </c>
      <c r="H42" s="49" t="s">
        <v>143</v>
      </c>
      <c r="I42" s="50" t="s">
        <v>14</v>
      </c>
      <c r="J42" s="51" t="s">
        <v>143</v>
      </c>
      <c r="K42" s="51" t="s">
        <v>14</v>
      </c>
      <c r="L42" s="49" t="s">
        <v>143</v>
      </c>
      <c r="M42" s="50" t="s">
        <v>14</v>
      </c>
      <c r="N42" s="51" t="s">
        <v>143</v>
      </c>
      <c r="O42" s="51" t="s">
        <v>14</v>
      </c>
      <c r="P42" s="49" t="s">
        <v>143</v>
      </c>
      <c r="Q42" s="51" t="s">
        <v>14</v>
      </c>
      <c r="R42" s="49" t="s">
        <v>143</v>
      </c>
      <c r="S42" s="50" t="s">
        <v>14</v>
      </c>
      <c r="T42" s="51" t="s">
        <v>143</v>
      </c>
      <c r="U42" s="51" t="s">
        <v>14</v>
      </c>
      <c r="V42" s="49" t="s">
        <v>143</v>
      </c>
      <c r="W42" s="50" t="s">
        <v>14</v>
      </c>
      <c r="X42" s="51" t="s">
        <v>143</v>
      </c>
      <c r="Y42" s="51" t="s">
        <v>14</v>
      </c>
      <c r="Z42" s="49" t="s">
        <v>143</v>
      </c>
      <c r="AA42" s="51" t="s">
        <v>14</v>
      </c>
      <c r="AB42" s="49" t="s">
        <v>143</v>
      </c>
      <c r="AC42" s="50" t="s">
        <v>14</v>
      </c>
      <c r="AD42" s="51" t="s">
        <v>143</v>
      </c>
      <c r="AE42" s="51" t="s">
        <v>14</v>
      </c>
      <c r="BG42" s="98"/>
      <c r="BH42" s="2" t="s">
        <v>144</v>
      </c>
      <c r="BI42" s="25" t="n">
        <f aca="false">0.46/16*100</f>
        <v>2.875</v>
      </c>
      <c r="BJ42" s="25" t="n">
        <f aca="false">0.46/8*100</f>
        <v>5.75</v>
      </c>
      <c r="BK42" s="25" t="n">
        <f aca="false">0.46/24*100</f>
        <v>1.91666666666667</v>
      </c>
      <c r="BL42" s="100"/>
    </row>
    <row r="43" customFormat="false" ht="12.75" hidden="false" customHeight="false" outlineLevel="0" collapsed="false">
      <c r="A43" s="0" t="s">
        <v>110</v>
      </c>
      <c r="B43" s="110"/>
      <c r="C43" s="111"/>
      <c r="D43" s="112"/>
      <c r="E43" s="113"/>
      <c r="F43" s="112"/>
      <c r="G43" s="114"/>
      <c r="H43" s="112"/>
      <c r="I43" s="113"/>
      <c r="J43" s="112"/>
      <c r="K43" s="113"/>
      <c r="L43" s="110"/>
      <c r="M43" s="111"/>
      <c r="N43" s="112"/>
      <c r="O43" s="113"/>
      <c r="P43" s="112"/>
      <c r="Q43" s="114"/>
      <c r="R43" s="112"/>
      <c r="S43" s="113"/>
      <c r="T43" s="112"/>
      <c r="U43" s="113"/>
      <c r="V43" s="110"/>
      <c r="W43" s="111"/>
      <c r="X43" s="112"/>
      <c r="Y43" s="113"/>
      <c r="Z43" s="112"/>
      <c r="AA43" s="114"/>
      <c r="AB43" s="112" t="n">
        <v>76</v>
      </c>
      <c r="AC43" s="113" t="n">
        <v>79.5</v>
      </c>
      <c r="AD43" s="112"/>
      <c r="AE43" s="113"/>
      <c r="BC43" s="15"/>
      <c r="BG43" s="98"/>
      <c r="BH43" s="2" t="s">
        <v>146</v>
      </c>
      <c r="BI43" s="107" t="n">
        <v>0.019</v>
      </c>
      <c r="BJ43" s="107" t="n">
        <v>0.019</v>
      </c>
      <c r="BK43" s="107" t="n">
        <v>0.019</v>
      </c>
      <c r="BL43" s="100"/>
    </row>
    <row r="44" customFormat="false" ht="12.75" hidden="false" customHeight="false" outlineLevel="0" collapsed="false">
      <c r="B44" s="110"/>
      <c r="C44" s="115"/>
      <c r="D44" s="111"/>
      <c r="E44" s="111"/>
      <c r="F44" s="110"/>
      <c r="G44" s="111"/>
      <c r="H44" s="110"/>
      <c r="I44" s="115"/>
      <c r="J44" s="116"/>
      <c r="K44" s="115"/>
      <c r="L44" s="110"/>
      <c r="M44" s="111"/>
      <c r="N44" s="110"/>
      <c r="O44" s="115"/>
      <c r="P44" s="110"/>
      <c r="Q44" s="111"/>
      <c r="R44" s="110"/>
      <c r="S44" s="115"/>
      <c r="T44" s="116"/>
      <c r="U44" s="115"/>
      <c r="V44" s="110"/>
      <c r="W44" s="111"/>
      <c r="X44" s="110"/>
      <c r="Y44" s="115"/>
      <c r="Z44" s="110"/>
      <c r="AA44" s="111"/>
      <c r="AB44" s="110"/>
      <c r="AC44" s="115"/>
      <c r="AD44" s="116"/>
      <c r="AE44" s="115"/>
      <c r="BC44" s="15"/>
      <c r="BG44" s="98"/>
      <c r="BH44" s="2" t="s">
        <v>148</v>
      </c>
      <c r="BI44" s="2" t="n">
        <v>22.8</v>
      </c>
      <c r="BJ44" s="2" t="n">
        <v>22.8</v>
      </c>
      <c r="BK44" s="2" t="n">
        <v>22.8</v>
      </c>
      <c r="BL44" s="100"/>
    </row>
    <row r="45" customFormat="false" ht="12.75" hidden="false" customHeight="false" outlineLevel="0" collapsed="false">
      <c r="B45" s="117"/>
      <c r="C45" s="118"/>
      <c r="D45" s="117"/>
      <c r="E45" s="118"/>
      <c r="F45" s="117"/>
      <c r="G45" s="119"/>
      <c r="H45" s="117"/>
      <c r="I45" s="119"/>
      <c r="J45" s="117"/>
      <c r="K45" s="119"/>
      <c r="L45" s="117"/>
      <c r="M45" s="118"/>
      <c r="N45" s="117"/>
      <c r="O45" s="118"/>
      <c r="P45" s="117"/>
      <c r="Q45" s="119"/>
      <c r="R45" s="117"/>
      <c r="S45" s="119"/>
      <c r="T45" s="117"/>
      <c r="U45" s="119"/>
      <c r="V45" s="117"/>
      <c r="W45" s="118"/>
      <c r="X45" s="117"/>
      <c r="Y45" s="118"/>
      <c r="Z45" s="117"/>
      <c r="AA45" s="119"/>
      <c r="AB45" s="117"/>
      <c r="AC45" s="119"/>
      <c r="AD45" s="117"/>
      <c r="AE45" s="119"/>
      <c r="BG45" s="98"/>
      <c r="BH45" s="2" t="s">
        <v>150</v>
      </c>
      <c r="BI45" s="2" t="n">
        <v>2.15</v>
      </c>
      <c r="BJ45" s="2" t="n">
        <v>2.15</v>
      </c>
      <c r="BK45" s="2" t="n">
        <v>2.15</v>
      </c>
      <c r="BL45" s="100"/>
    </row>
    <row r="46" customFormat="false" ht="12.75" hidden="false" customHeight="false" outlineLevel="0" collapsed="false">
      <c r="A46" s="0" t="s">
        <v>111</v>
      </c>
      <c r="B46" s="110"/>
      <c r="C46" s="111"/>
      <c r="D46" s="110"/>
      <c r="E46" s="115"/>
      <c r="F46" s="111"/>
      <c r="G46" s="111"/>
      <c r="H46" s="110"/>
      <c r="I46" s="115"/>
      <c r="J46" s="110"/>
      <c r="K46" s="115"/>
      <c r="L46" s="110"/>
      <c r="M46" s="111"/>
      <c r="N46" s="110"/>
      <c r="O46" s="115"/>
      <c r="P46" s="111"/>
      <c r="Q46" s="111"/>
      <c r="R46" s="110"/>
      <c r="S46" s="115"/>
      <c r="T46" s="110"/>
      <c r="U46" s="115"/>
      <c r="V46" s="110"/>
      <c r="W46" s="111"/>
      <c r="X46" s="110"/>
      <c r="Y46" s="115"/>
      <c r="Z46" s="111"/>
      <c r="AA46" s="111"/>
      <c r="AB46" s="110"/>
      <c r="AC46" s="115"/>
      <c r="AD46" s="110"/>
      <c r="AE46" s="115"/>
      <c r="BG46" s="98"/>
      <c r="BH46" s="2" t="s">
        <v>152</v>
      </c>
      <c r="BI46" s="2" t="n">
        <v>1.83</v>
      </c>
      <c r="BJ46" s="2" t="n">
        <v>1.83</v>
      </c>
      <c r="BK46" s="2" t="n">
        <v>1.83</v>
      </c>
      <c r="BL46" s="100"/>
    </row>
    <row r="47" customFormat="false" ht="12.75" hidden="false" customHeight="false" outlineLevel="0" collapsed="false">
      <c r="B47" s="110"/>
      <c r="C47" s="111"/>
      <c r="D47" s="110"/>
      <c r="E47" s="115"/>
      <c r="F47" s="110"/>
      <c r="G47" s="111"/>
      <c r="H47" s="110"/>
      <c r="I47" s="115"/>
      <c r="J47" s="110"/>
      <c r="K47" s="115"/>
      <c r="L47" s="110"/>
      <c r="M47" s="111"/>
      <c r="N47" s="110"/>
      <c r="O47" s="115"/>
      <c r="P47" s="110"/>
      <c r="Q47" s="111"/>
      <c r="R47" s="110"/>
      <c r="S47" s="115"/>
      <c r="T47" s="110"/>
      <c r="U47" s="115"/>
      <c r="V47" s="110"/>
      <c r="W47" s="111"/>
      <c r="X47" s="110"/>
      <c r="Y47" s="115"/>
      <c r="Z47" s="110"/>
      <c r="AA47" s="111"/>
      <c r="AB47" s="110"/>
      <c r="AC47" s="115"/>
      <c r="AD47" s="110"/>
      <c r="AE47" s="115"/>
      <c r="BG47" s="98"/>
      <c r="BH47" s="2" t="s">
        <v>154</v>
      </c>
      <c r="BI47" s="25" t="n">
        <v>3</v>
      </c>
      <c r="BJ47" s="25" t="n">
        <v>1</v>
      </c>
      <c r="BK47" s="2" t="n">
        <f aca="false">+BI47*0.67+BJ47*0.33</f>
        <v>2.34</v>
      </c>
      <c r="BL47" s="100"/>
    </row>
    <row r="48" customFormat="false" ht="12.75" hidden="false" customHeight="false" outlineLevel="0" collapsed="false">
      <c r="B48" s="117"/>
      <c r="C48" s="118"/>
      <c r="D48" s="117"/>
      <c r="E48" s="119"/>
      <c r="F48" s="117"/>
      <c r="G48" s="118"/>
      <c r="H48" s="117"/>
      <c r="I48" s="119"/>
      <c r="J48" s="117"/>
      <c r="K48" s="119"/>
      <c r="L48" s="117"/>
      <c r="M48" s="118"/>
      <c r="N48" s="117"/>
      <c r="O48" s="119"/>
      <c r="P48" s="117"/>
      <c r="Q48" s="118"/>
      <c r="R48" s="117"/>
      <c r="S48" s="119"/>
      <c r="T48" s="117"/>
      <c r="U48" s="119"/>
      <c r="V48" s="117"/>
      <c r="W48" s="118"/>
      <c r="X48" s="117"/>
      <c r="Y48" s="119"/>
      <c r="Z48" s="117"/>
      <c r="AA48" s="118"/>
      <c r="AB48" s="117"/>
      <c r="AC48" s="119"/>
      <c r="AD48" s="117"/>
      <c r="AE48" s="119"/>
      <c r="BG48" s="98"/>
      <c r="BH48" s="2" t="s">
        <v>156</v>
      </c>
      <c r="BI48" s="2" t="n">
        <v>0.25</v>
      </c>
      <c r="BJ48" s="2" t="n">
        <v>0.25</v>
      </c>
      <c r="BK48" s="4" t="n">
        <v>0.25</v>
      </c>
      <c r="BL48" s="100"/>
    </row>
    <row r="49" customFormat="false" ht="12.75" hidden="false" customHeight="false" outlineLevel="0" collapsed="false">
      <c r="B49" s="39"/>
      <c r="Z49" s="35"/>
      <c r="AA49" s="96"/>
      <c r="AB49" s="15"/>
      <c r="AC49" s="15"/>
      <c r="AE49" s="96"/>
      <c r="AF49" s="15"/>
      <c r="AG49" s="15"/>
      <c r="BC49" s="15"/>
      <c r="BG49" s="98"/>
      <c r="BH49" s="2" t="s">
        <v>158</v>
      </c>
      <c r="BI49" s="25" t="n">
        <f aca="false">SUM(BI41,BI43)*BI44</f>
        <v>1.1172</v>
      </c>
      <c r="BJ49" s="25" t="n">
        <f aca="false">SUM(BJ41,BJ43)*BJ44</f>
        <v>1.1172</v>
      </c>
      <c r="BK49" s="25" t="n">
        <f aca="false">SUM(BK41,BK43)*BK44</f>
        <v>1.1172</v>
      </c>
      <c r="BL49" s="100"/>
    </row>
    <row r="50" customFormat="false" ht="12.75" hidden="false" customHeight="false" outlineLevel="0" collapsed="false">
      <c r="B50" s="39" t="s">
        <v>50</v>
      </c>
      <c r="D50" s="20"/>
      <c r="J50" s="20"/>
      <c r="L50" s="39" t="s">
        <v>51</v>
      </c>
      <c r="N50" s="20"/>
      <c r="T50" s="20"/>
      <c r="V50" s="39" t="s">
        <v>48</v>
      </c>
      <c r="X50" s="20"/>
      <c r="AD50" s="20"/>
      <c r="BG50" s="98"/>
      <c r="BH50" s="2"/>
      <c r="BI50" s="2"/>
      <c r="BJ50" s="2"/>
      <c r="BK50" s="2"/>
      <c r="BL50" s="100"/>
    </row>
    <row r="51" customFormat="false" ht="13.5" hidden="false" customHeight="false" outlineLevel="0" collapsed="false">
      <c r="B51" s="46" t="s">
        <v>53</v>
      </c>
      <c r="C51" s="106"/>
      <c r="D51" s="43" t="s">
        <v>54</v>
      </c>
      <c r="E51" s="47"/>
      <c r="F51" s="46" t="s">
        <v>57</v>
      </c>
      <c r="G51" s="47"/>
      <c r="H51" s="46" t="s">
        <v>139</v>
      </c>
      <c r="I51" s="106"/>
      <c r="J51" s="43" t="s">
        <v>140</v>
      </c>
      <c r="K51" s="47"/>
      <c r="L51" s="46" t="s">
        <v>53</v>
      </c>
      <c r="M51" s="106"/>
      <c r="N51" s="43" t="s">
        <v>54</v>
      </c>
      <c r="O51" s="47"/>
      <c r="P51" s="46" t="s">
        <v>57</v>
      </c>
      <c r="Q51" s="47"/>
      <c r="R51" s="46" t="s">
        <v>139</v>
      </c>
      <c r="S51" s="106"/>
      <c r="T51" s="43" t="s">
        <v>140</v>
      </c>
      <c r="U51" s="47"/>
      <c r="V51" s="46" t="s">
        <v>53</v>
      </c>
      <c r="W51" s="106"/>
      <c r="X51" s="43" t="s">
        <v>54</v>
      </c>
      <c r="Y51" s="47"/>
      <c r="Z51" s="46" t="s">
        <v>57</v>
      </c>
      <c r="AA51" s="47"/>
      <c r="AB51" s="46" t="s">
        <v>139</v>
      </c>
      <c r="AC51" s="106"/>
      <c r="AD51" s="43" t="s">
        <v>140</v>
      </c>
      <c r="AE51" s="47"/>
      <c r="BG51" s="123"/>
      <c r="BH51" s="124" t="s">
        <v>159</v>
      </c>
      <c r="BI51" s="125" t="n">
        <f aca="false">SUM(BI40,BI42,BI45,BI46,BI47,BI48,BI49)</f>
        <v>14.9097</v>
      </c>
      <c r="BJ51" s="125" t="n">
        <f aca="false">SUM(BJ40,BJ42,BJ45,BJ46,BJ47,BJ48,BJ49)</f>
        <v>19.4722</v>
      </c>
      <c r="BK51" s="125" t="n">
        <f aca="false">SUM(BK40,BK42,BK45,BK46,BK47,BK48,BK49)</f>
        <v>12.0622</v>
      </c>
      <c r="BL51" s="126"/>
    </row>
    <row r="52" customFormat="false" ht="12.75" hidden="false" customHeight="false" outlineLevel="0" collapsed="false">
      <c r="B52" s="49" t="s">
        <v>143</v>
      </c>
      <c r="C52" s="50" t="s">
        <v>14</v>
      </c>
      <c r="D52" s="51" t="s">
        <v>143</v>
      </c>
      <c r="E52" s="51" t="s">
        <v>14</v>
      </c>
      <c r="F52" s="49" t="s">
        <v>143</v>
      </c>
      <c r="G52" s="51" t="s">
        <v>14</v>
      </c>
      <c r="H52" s="49" t="s">
        <v>143</v>
      </c>
      <c r="I52" s="50" t="s">
        <v>14</v>
      </c>
      <c r="J52" s="51" t="s">
        <v>143</v>
      </c>
      <c r="K52" s="51" t="s">
        <v>14</v>
      </c>
      <c r="L52" s="49" t="s">
        <v>143</v>
      </c>
      <c r="M52" s="50" t="s">
        <v>14</v>
      </c>
      <c r="N52" s="51" t="s">
        <v>143</v>
      </c>
      <c r="O52" s="51" t="s">
        <v>14</v>
      </c>
      <c r="P52" s="49" t="s">
        <v>143</v>
      </c>
      <c r="Q52" s="51" t="s">
        <v>14</v>
      </c>
      <c r="R52" s="49" t="s">
        <v>143</v>
      </c>
      <c r="S52" s="50" t="s">
        <v>14</v>
      </c>
      <c r="T52" s="51" t="s">
        <v>143</v>
      </c>
      <c r="U52" s="51" t="s">
        <v>14</v>
      </c>
      <c r="V52" s="49" t="s">
        <v>143</v>
      </c>
      <c r="W52" s="50" t="s">
        <v>14</v>
      </c>
      <c r="X52" s="51" t="s">
        <v>143</v>
      </c>
      <c r="Y52" s="51" t="s">
        <v>14</v>
      </c>
      <c r="Z52" s="49" t="s">
        <v>143</v>
      </c>
      <c r="AA52" s="51" t="s">
        <v>14</v>
      </c>
      <c r="AB52" s="49" t="s">
        <v>143</v>
      </c>
      <c r="AC52" s="50" t="s">
        <v>14</v>
      </c>
      <c r="AD52" s="51" t="s">
        <v>143</v>
      </c>
      <c r="AE52" s="51" t="s">
        <v>14</v>
      </c>
    </row>
    <row r="53" customFormat="false" ht="12.75" hidden="false" customHeight="false" outlineLevel="0" collapsed="false">
      <c r="B53" s="110"/>
      <c r="C53" s="111"/>
      <c r="D53" s="112"/>
      <c r="E53" s="113"/>
      <c r="F53" s="112"/>
      <c r="G53" s="114"/>
      <c r="H53" s="112"/>
      <c r="I53" s="113"/>
      <c r="J53" s="112"/>
      <c r="K53" s="113"/>
      <c r="L53" s="110" t="n">
        <v>67</v>
      </c>
      <c r="M53" s="111" t="n">
        <v>71</v>
      </c>
      <c r="N53" s="112"/>
      <c r="O53" s="113"/>
      <c r="P53" s="112" t="n">
        <v>51</v>
      </c>
      <c r="Q53" s="114" t="n">
        <v>54</v>
      </c>
      <c r="R53" s="112" t="n">
        <v>59</v>
      </c>
      <c r="S53" s="113" t="n">
        <v>63</v>
      </c>
      <c r="T53" s="112" t="n">
        <v>52.5</v>
      </c>
      <c r="U53" s="113" t="n">
        <v>54</v>
      </c>
      <c r="V53" s="110"/>
      <c r="W53" s="111"/>
      <c r="X53" s="112"/>
      <c r="Y53" s="113"/>
      <c r="Z53" s="112"/>
      <c r="AA53" s="114"/>
      <c r="AB53" s="112"/>
      <c r="AC53" s="113"/>
      <c r="AD53" s="112"/>
      <c r="AE53" s="113"/>
    </row>
    <row r="54" customFormat="false" ht="12.75" hidden="false" customHeight="false" outlineLevel="0" collapsed="false">
      <c r="B54" s="110"/>
      <c r="C54" s="111"/>
      <c r="D54" s="110"/>
      <c r="E54" s="115"/>
      <c r="F54" s="110"/>
      <c r="G54" s="111"/>
      <c r="H54" s="110"/>
      <c r="I54" s="115"/>
      <c r="J54" s="116"/>
      <c r="K54" s="115"/>
      <c r="L54" s="110"/>
      <c r="M54" s="111"/>
      <c r="N54" s="110"/>
      <c r="O54" s="115"/>
      <c r="P54" s="110"/>
      <c r="Q54" s="111"/>
      <c r="R54" s="110"/>
      <c r="S54" s="115"/>
      <c r="T54" s="116"/>
      <c r="U54" s="115"/>
      <c r="V54" s="110"/>
      <c r="W54" s="111"/>
      <c r="X54" s="110"/>
      <c r="Y54" s="115"/>
      <c r="Z54" s="110"/>
      <c r="AA54" s="111"/>
      <c r="AB54" s="110"/>
      <c r="AC54" s="115"/>
      <c r="AD54" s="116"/>
      <c r="AE54" s="115"/>
    </row>
    <row r="55" customFormat="false" ht="12.75" hidden="false" customHeight="false" outlineLevel="0" collapsed="false">
      <c r="B55" s="117"/>
      <c r="C55" s="118"/>
      <c r="D55" s="117"/>
      <c r="E55" s="118"/>
      <c r="F55" s="117"/>
      <c r="G55" s="119"/>
      <c r="H55" s="117"/>
      <c r="I55" s="119"/>
      <c r="J55" s="117"/>
      <c r="K55" s="119"/>
      <c r="L55" s="117"/>
      <c r="M55" s="118"/>
      <c r="N55" s="117"/>
      <c r="O55" s="118"/>
      <c r="P55" s="117"/>
      <c r="Q55" s="119"/>
      <c r="R55" s="117"/>
      <c r="S55" s="119"/>
      <c r="T55" s="117"/>
      <c r="U55" s="119"/>
      <c r="V55" s="117"/>
      <c r="W55" s="118"/>
      <c r="X55" s="117"/>
      <c r="Y55" s="118"/>
      <c r="Z55" s="117"/>
      <c r="AA55" s="119"/>
      <c r="AB55" s="117"/>
      <c r="AC55" s="119"/>
      <c r="AD55" s="117"/>
      <c r="AE55" s="119"/>
    </row>
    <row r="56" customFormat="false" ht="12.75" hidden="false" customHeight="false" outlineLevel="0" collapsed="false">
      <c r="B56" s="110"/>
      <c r="C56" s="111"/>
      <c r="D56" s="110"/>
      <c r="E56" s="115"/>
      <c r="F56" s="111"/>
      <c r="G56" s="111"/>
      <c r="H56" s="110"/>
      <c r="I56" s="115"/>
      <c r="J56" s="110"/>
      <c r="K56" s="115"/>
      <c r="L56" s="110" t="n">
        <v>51</v>
      </c>
      <c r="M56" s="111" t="n">
        <v>57</v>
      </c>
      <c r="N56" s="110"/>
      <c r="O56" s="115"/>
      <c r="P56" s="111"/>
      <c r="Q56" s="111"/>
      <c r="R56" s="110" t="n">
        <v>46</v>
      </c>
      <c r="S56" s="115" t="n">
        <v>48</v>
      </c>
      <c r="T56" s="110" t="n">
        <v>35</v>
      </c>
      <c r="U56" s="115" t="n">
        <v>38</v>
      </c>
      <c r="V56" s="110"/>
      <c r="W56" s="111"/>
      <c r="X56" s="110"/>
      <c r="Y56" s="115"/>
      <c r="Z56" s="111"/>
      <c r="AA56" s="111"/>
      <c r="AB56" s="110"/>
      <c r="AC56" s="115"/>
      <c r="AD56" s="110"/>
      <c r="AE56" s="115"/>
    </row>
    <row r="57" customFormat="false" ht="12.75" hidden="false" customHeight="false" outlineLevel="0" collapsed="false">
      <c r="B57" s="110"/>
      <c r="C57" s="111"/>
      <c r="D57" s="110"/>
      <c r="E57" s="115"/>
      <c r="F57" s="110"/>
      <c r="G57" s="111"/>
      <c r="H57" s="110"/>
      <c r="I57" s="115"/>
      <c r="J57" s="110"/>
      <c r="K57" s="115"/>
      <c r="L57" s="110"/>
      <c r="M57" s="111"/>
      <c r="N57" s="110"/>
      <c r="O57" s="115"/>
      <c r="P57" s="110"/>
      <c r="Q57" s="111"/>
      <c r="R57" s="110"/>
      <c r="S57" s="115"/>
      <c r="T57" s="110"/>
      <c r="U57" s="115"/>
      <c r="V57" s="110"/>
      <c r="W57" s="111"/>
      <c r="X57" s="110"/>
      <c r="Y57" s="115"/>
      <c r="Z57" s="110"/>
      <c r="AA57" s="111"/>
      <c r="AB57" s="110"/>
      <c r="AC57" s="115"/>
      <c r="AD57" s="110"/>
      <c r="AE57" s="115"/>
    </row>
    <row r="58" customFormat="false" ht="12.75" hidden="false" customHeight="false" outlineLevel="0" collapsed="false">
      <c r="B58" s="117"/>
      <c r="C58" s="118"/>
      <c r="D58" s="117"/>
      <c r="E58" s="119"/>
      <c r="F58" s="117"/>
      <c r="G58" s="118"/>
      <c r="H58" s="117"/>
      <c r="I58" s="119"/>
      <c r="J58" s="117"/>
      <c r="K58" s="119"/>
      <c r="L58" s="117"/>
      <c r="M58" s="118"/>
      <c r="N58" s="117"/>
      <c r="O58" s="119"/>
      <c r="P58" s="117"/>
      <c r="Q58" s="118"/>
      <c r="R58" s="117"/>
      <c r="S58" s="119"/>
      <c r="T58" s="117"/>
      <c r="U58" s="119"/>
      <c r="V58" s="117"/>
      <c r="W58" s="118"/>
      <c r="X58" s="117"/>
      <c r="Y58" s="119"/>
      <c r="Z58" s="117"/>
      <c r="AA58" s="118"/>
      <c r="AB58" s="117"/>
      <c r="AC58" s="119"/>
      <c r="AD58" s="117"/>
      <c r="AE58" s="119"/>
    </row>
    <row r="61" customFormat="false" ht="12.75" hidden="false" customHeight="false" outlineLevel="0" collapsed="false">
      <c r="B61" s="20" t="s">
        <v>160</v>
      </c>
      <c r="H61" s="20"/>
    </row>
    <row r="62" customFormat="false" ht="12.75" hidden="false" customHeight="false" outlineLevel="0" collapsed="false">
      <c r="B62" s="46" t="s">
        <v>174</v>
      </c>
      <c r="C62" s="43"/>
      <c r="D62" s="47"/>
      <c r="E62" s="43"/>
      <c r="F62" s="44"/>
      <c r="G62" s="46" t="s">
        <v>177</v>
      </c>
      <c r="H62" s="43"/>
      <c r="I62" s="47"/>
      <c r="J62" s="43"/>
      <c r="K62" s="44"/>
      <c r="L62" s="46" t="s">
        <v>39</v>
      </c>
      <c r="M62" s="43"/>
      <c r="N62" s="47"/>
      <c r="O62" s="43"/>
      <c r="P62" s="44"/>
      <c r="Q62" s="46" t="s">
        <v>11</v>
      </c>
      <c r="R62" s="43"/>
      <c r="S62" s="47"/>
      <c r="T62" s="43"/>
      <c r="U62" s="44"/>
      <c r="V62" s="46" t="s">
        <v>12</v>
      </c>
      <c r="W62" s="43"/>
      <c r="X62" s="47"/>
      <c r="Y62" s="43"/>
      <c r="Z62" s="44"/>
      <c r="AA62" s="46" t="s">
        <v>13</v>
      </c>
      <c r="AB62" s="43"/>
      <c r="AC62" s="47"/>
      <c r="AD62" s="43"/>
      <c r="AE62" s="44"/>
      <c r="AF62" s="46" t="s">
        <v>51</v>
      </c>
      <c r="AG62" s="43"/>
      <c r="AH62" s="47"/>
      <c r="AI62" s="43"/>
      <c r="AJ62" s="44"/>
      <c r="AK62" s="46" t="s">
        <v>48</v>
      </c>
      <c r="AL62" s="43"/>
      <c r="AM62" s="47"/>
      <c r="AN62" s="43"/>
      <c r="AO62" s="44"/>
    </row>
    <row r="63" customFormat="false" ht="12.75" hidden="false" customHeight="false" outlineLevel="0" collapsed="false">
      <c r="B63" s="49" t="s">
        <v>53</v>
      </c>
      <c r="C63" s="51" t="s">
        <v>54</v>
      </c>
      <c r="D63" s="51" t="s">
        <v>57</v>
      </c>
      <c r="E63" s="51" t="s">
        <v>75</v>
      </c>
      <c r="F63" s="51" t="s">
        <v>76</v>
      </c>
      <c r="G63" s="49" t="s">
        <v>53</v>
      </c>
      <c r="H63" s="51" t="s">
        <v>54</v>
      </c>
      <c r="I63" s="51" t="s">
        <v>57</v>
      </c>
      <c r="J63" s="51" t="s">
        <v>75</v>
      </c>
      <c r="K63" s="50" t="s">
        <v>76</v>
      </c>
      <c r="L63" s="49" t="s">
        <v>53</v>
      </c>
      <c r="M63" s="51" t="s">
        <v>54</v>
      </c>
      <c r="N63" s="51" t="s">
        <v>57</v>
      </c>
      <c r="O63" s="51" t="s">
        <v>75</v>
      </c>
      <c r="P63" s="50" t="s">
        <v>76</v>
      </c>
      <c r="Q63" s="49" t="s">
        <v>53</v>
      </c>
      <c r="R63" s="51" t="s">
        <v>54</v>
      </c>
      <c r="S63" s="51" t="s">
        <v>57</v>
      </c>
      <c r="T63" s="51" t="s">
        <v>75</v>
      </c>
      <c r="U63" s="50" t="s">
        <v>76</v>
      </c>
      <c r="V63" s="49" t="s">
        <v>53</v>
      </c>
      <c r="W63" s="51" t="s">
        <v>54</v>
      </c>
      <c r="X63" s="51" t="s">
        <v>57</v>
      </c>
      <c r="Y63" s="51" t="s">
        <v>75</v>
      </c>
      <c r="Z63" s="50" t="s">
        <v>76</v>
      </c>
      <c r="AA63" s="49" t="s">
        <v>53</v>
      </c>
      <c r="AB63" s="51" t="s">
        <v>54</v>
      </c>
      <c r="AC63" s="51" t="s">
        <v>57</v>
      </c>
      <c r="AD63" s="51" t="s">
        <v>75</v>
      </c>
      <c r="AE63" s="50" t="s">
        <v>76</v>
      </c>
      <c r="AF63" s="49" t="s">
        <v>53</v>
      </c>
      <c r="AG63" s="51" t="s">
        <v>54</v>
      </c>
      <c r="AH63" s="51" t="s">
        <v>57</v>
      </c>
      <c r="AI63" s="51" t="s">
        <v>75</v>
      </c>
      <c r="AJ63" s="50" t="s">
        <v>76</v>
      </c>
      <c r="AK63" s="49" t="s">
        <v>53</v>
      </c>
      <c r="AL63" s="51" t="s">
        <v>54</v>
      </c>
      <c r="AM63" s="51" t="s">
        <v>57</v>
      </c>
      <c r="AN63" s="51" t="s">
        <v>75</v>
      </c>
      <c r="AO63" s="50" t="s">
        <v>76</v>
      </c>
    </row>
    <row r="64" customFormat="false" ht="12.75" hidden="false" customHeight="false" outlineLevel="0" collapsed="false">
      <c r="A64" s="54" t="n">
        <v>37073</v>
      </c>
      <c r="B64" s="62" t="n">
        <v>67.8</v>
      </c>
      <c r="C64" s="63" t="n">
        <v>66.9</v>
      </c>
      <c r="D64" s="63" t="n">
        <v>42.77</v>
      </c>
      <c r="E64" s="63" t="n">
        <v>49</v>
      </c>
      <c r="F64" s="64" t="n">
        <v>64</v>
      </c>
      <c r="G64" s="62" t="n">
        <v>65</v>
      </c>
      <c r="H64" s="63" t="n">
        <v>67</v>
      </c>
      <c r="I64" s="63" t="n">
        <v>49.6</v>
      </c>
      <c r="J64" s="63" t="n">
        <v>59</v>
      </c>
      <c r="K64" s="64" t="n">
        <v>70.6</v>
      </c>
      <c r="L64" s="62" t="n">
        <v>64.8</v>
      </c>
      <c r="M64" s="63" t="n">
        <v>58.9</v>
      </c>
      <c r="N64" s="63" t="n">
        <v>49.6</v>
      </c>
      <c r="O64" s="63" t="n">
        <v>59</v>
      </c>
      <c r="P64" s="64" t="n">
        <v>70.65</v>
      </c>
      <c r="Q64" s="62" t="n">
        <v>64</v>
      </c>
      <c r="R64" s="63" t="n">
        <v>56.8</v>
      </c>
      <c r="S64" s="63" t="n">
        <v>43</v>
      </c>
      <c r="T64" s="63" t="n">
        <v>49</v>
      </c>
      <c r="U64" s="64" t="n">
        <v>77.9</v>
      </c>
      <c r="V64" s="62" t="n">
        <v>67.6</v>
      </c>
      <c r="W64" s="63" t="n">
        <v>60</v>
      </c>
      <c r="X64" s="63" t="n">
        <v>39.5</v>
      </c>
      <c r="Y64" s="63" t="n">
        <v>49.75</v>
      </c>
      <c r="Z64" s="64" t="n">
        <v>62.5</v>
      </c>
      <c r="AA64" s="62" t="n">
        <v>83</v>
      </c>
      <c r="AB64" s="63" t="n">
        <v>58</v>
      </c>
      <c r="AC64" s="63" t="n">
        <v>39.8</v>
      </c>
      <c r="AD64" s="63" t="n">
        <v>46.9</v>
      </c>
      <c r="AE64" s="64" t="n">
        <v>73</v>
      </c>
      <c r="AF64" s="62" t="n">
        <f aca="false">AVERAGE(Q64,V64,AA64)</f>
        <v>71.5333333333333</v>
      </c>
      <c r="AG64" s="63" t="n">
        <f aca="false">AVERAGE(R64,W64,AB64)</f>
        <v>58.2666666666667</v>
      </c>
      <c r="AH64" s="63" t="n">
        <f aca="false">AVERAGE(S64,X64,AC64)</f>
        <v>40.7666666666667</v>
      </c>
      <c r="AI64" s="63" t="n">
        <f aca="false">AVERAGE(T64,Y64,AD64)</f>
        <v>48.55</v>
      </c>
      <c r="AJ64" s="64" t="n">
        <f aca="false">AVERAGE(U64,Z64,AE64)</f>
        <v>71.1333333333333</v>
      </c>
      <c r="AK64" s="62" t="n">
        <v>68.8</v>
      </c>
      <c r="AL64" s="63" t="n">
        <v>61</v>
      </c>
      <c r="AM64" s="63" t="n">
        <v>43</v>
      </c>
      <c r="AN64" s="63" t="n">
        <v>51.5</v>
      </c>
      <c r="AO64" s="64" t="n">
        <v>70</v>
      </c>
    </row>
    <row r="65" customFormat="false" ht="12.75" hidden="false" customHeight="false" outlineLevel="0" collapsed="false">
      <c r="A65" s="54" t="n">
        <v>37074</v>
      </c>
      <c r="B65" s="74" t="n">
        <v>60</v>
      </c>
      <c r="C65" s="75" t="n">
        <v>60</v>
      </c>
      <c r="D65" s="75" t="n">
        <v>50</v>
      </c>
      <c r="E65" s="75" t="n">
        <v>52</v>
      </c>
      <c r="F65" s="76" t="n">
        <v>63</v>
      </c>
      <c r="G65" s="74" t="n">
        <v>68.7</v>
      </c>
      <c r="H65" s="75" t="n">
        <v>67.9</v>
      </c>
      <c r="I65" s="75" t="n">
        <v>53</v>
      </c>
      <c r="J65" s="75" t="n">
        <v>59</v>
      </c>
      <c r="K65" s="76" t="n">
        <v>70.6</v>
      </c>
      <c r="L65" s="74" t="n">
        <v>63.6</v>
      </c>
      <c r="M65" s="75" t="n">
        <v>60.7</v>
      </c>
      <c r="N65" s="75" t="n">
        <v>45.8</v>
      </c>
      <c r="O65" s="75" t="n">
        <v>55</v>
      </c>
      <c r="P65" s="76" t="n">
        <v>74</v>
      </c>
      <c r="Q65" s="74" t="n">
        <v>64</v>
      </c>
      <c r="R65" s="75" t="n">
        <v>58.8</v>
      </c>
      <c r="S65" s="75" t="n">
        <v>43</v>
      </c>
      <c r="T65" s="75" t="n">
        <v>49</v>
      </c>
      <c r="U65" s="76" t="n">
        <v>77.9</v>
      </c>
      <c r="V65" s="74" t="n">
        <v>67.6</v>
      </c>
      <c r="W65" s="75" t="n">
        <v>60</v>
      </c>
      <c r="X65" s="75" t="n">
        <v>39.5</v>
      </c>
      <c r="Y65" s="75" t="n">
        <v>49.7</v>
      </c>
      <c r="Z65" s="76" t="n">
        <v>62.5</v>
      </c>
      <c r="AA65" s="74" t="n">
        <v>83</v>
      </c>
      <c r="AB65" s="75" t="n">
        <v>59.6</v>
      </c>
      <c r="AC65" s="75" t="n">
        <v>39.8</v>
      </c>
      <c r="AD65" s="75" t="n">
        <v>46.9</v>
      </c>
      <c r="AE65" s="76" t="n">
        <v>73</v>
      </c>
      <c r="AF65" s="74" t="n">
        <f aca="false">AVERAGE(Q65,V65,AA65)</f>
        <v>71.5333333333333</v>
      </c>
      <c r="AG65" s="75" t="n">
        <f aca="false">AVERAGE(R65,W65,AB65)</f>
        <v>59.4666666666667</v>
      </c>
      <c r="AH65" s="75" t="n">
        <f aca="false">AVERAGE(S65,X65,AC65)</f>
        <v>40.7666666666667</v>
      </c>
      <c r="AI65" s="75" t="n">
        <f aca="false">AVERAGE(T65,Y65,AD65)</f>
        <v>48.5333333333333</v>
      </c>
      <c r="AJ65" s="76" t="n">
        <f aca="false">AVERAGE(U65,Z65,AE65)</f>
        <v>71.1333333333333</v>
      </c>
      <c r="AK65" s="74" t="n">
        <v>67.9</v>
      </c>
      <c r="AL65" s="75" t="n">
        <v>60.8</v>
      </c>
      <c r="AM65" s="75" t="n">
        <v>45</v>
      </c>
      <c r="AN65" s="75" t="n">
        <v>52</v>
      </c>
      <c r="AO65" s="76" t="n">
        <v>70.27</v>
      </c>
    </row>
    <row r="66" customFormat="false" ht="12.75" hidden="false" customHeight="false" outlineLevel="0" collapsed="false">
      <c r="A66" s="54" t="n">
        <v>37075</v>
      </c>
      <c r="B66" s="74"/>
      <c r="C66" s="75"/>
      <c r="D66" s="75"/>
      <c r="E66" s="75"/>
      <c r="F66" s="76"/>
      <c r="G66" s="74"/>
      <c r="H66" s="75"/>
      <c r="I66" s="75"/>
      <c r="J66" s="75"/>
      <c r="K66" s="76"/>
      <c r="L66" s="74"/>
      <c r="M66" s="75"/>
      <c r="N66" s="75"/>
      <c r="O66" s="75"/>
      <c r="P66" s="76"/>
      <c r="Q66" s="74"/>
      <c r="R66" s="75"/>
      <c r="S66" s="75"/>
      <c r="T66" s="75"/>
      <c r="U66" s="76"/>
      <c r="V66" s="74"/>
      <c r="W66" s="75"/>
      <c r="X66" s="75"/>
      <c r="Y66" s="75"/>
      <c r="Z66" s="76"/>
      <c r="AA66" s="74"/>
      <c r="AB66" s="75"/>
      <c r="AC66" s="75"/>
      <c r="AD66" s="75"/>
      <c r="AE66" s="76"/>
      <c r="AF66" s="74"/>
      <c r="AG66" s="75"/>
      <c r="AH66" s="75"/>
      <c r="AI66" s="75"/>
      <c r="AJ66" s="76"/>
      <c r="AK66" s="74"/>
      <c r="AL66" s="75"/>
      <c r="AM66" s="75"/>
      <c r="AN66" s="75"/>
      <c r="AO66" s="76"/>
    </row>
    <row r="67" customFormat="false" ht="12.75" hidden="false" customHeight="false" outlineLevel="0" collapsed="false">
      <c r="A67" s="54" t="n">
        <v>37076</v>
      </c>
      <c r="B67" s="127" t="s">
        <v>175</v>
      </c>
      <c r="C67" s="128" t="s">
        <v>175</v>
      </c>
      <c r="D67" s="75" t="s">
        <v>175</v>
      </c>
      <c r="E67" s="75" t="s">
        <v>175</v>
      </c>
      <c r="F67" s="76" t="s">
        <v>175</v>
      </c>
      <c r="G67" s="74" t="s">
        <v>175</v>
      </c>
      <c r="H67" s="75" t="s">
        <v>175</v>
      </c>
      <c r="I67" s="75" t="s">
        <v>175</v>
      </c>
      <c r="J67" s="75" t="s">
        <v>175</v>
      </c>
      <c r="K67" s="76" t="s">
        <v>175</v>
      </c>
      <c r="L67" s="74" t="s">
        <v>175</v>
      </c>
      <c r="M67" s="75" t="s">
        <v>175</v>
      </c>
      <c r="N67" s="75" t="s">
        <v>175</v>
      </c>
      <c r="O67" s="75" t="s">
        <v>175</v>
      </c>
      <c r="P67" s="76" t="s">
        <v>175</v>
      </c>
      <c r="Q67" s="74" t="s">
        <v>175</v>
      </c>
      <c r="R67" s="75" t="s">
        <v>175</v>
      </c>
      <c r="S67" s="75" t="s">
        <v>175</v>
      </c>
      <c r="T67" s="75" t="s">
        <v>175</v>
      </c>
      <c r="U67" s="76" t="s">
        <v>175</v>
      </c>
      <c r="V67" s="74" t="s">
        <v>175</v>
      </c>
      <c r="W67" s="75" t="s">
        <v>175</v>
      </c>
      <c r="X67" s="75" t="s">
        <v>175</v>
      </c>
      <c r="Y67" s="75" t="s">
        <v>175</v>
      </c>
      <c r="Z67" s="76" t="s">
        <v>175</v>
      </c>
      <c r="AA67" s="74" t="s">
        <v>175</v>
      </c>
      <c r="AB67" s="75" t="s">
        <v>175</v>
      </c>
      <c r="AC67" s="75" t="s">
        <v>175</v>
      </c>
      <c r="AD67" s="75" t="s">
        <v>175</v>
      </c>
      <c r="AE67" s="76" t="s">
        <v>175</v>
      </c>
      <c r="AF67" s="74" t="s">
        <v>175</v>
      </c>
      <c r="AG67" s="75" t="s">
        <v>175</v>
      </c>
      <c r="AH67" s="75" t="s">
        <v>175</v>
      </c>
      <c r="AI67" s="75" t="s">
        <v>175</v>
      </c>
      <c r="AJ67" s="76" t="s">
        <v>175</v>
      </c>
      <c r="AK67" s="74" t="s">
        <v>175</v>
      </c>
      <c r="AL67" s="75" t="s">
        <v>175</v>
      </c>
      <c r="AM67" s="75" t="s">
        <v>175</v>
      </c>
      <c r="AN67" s="75" t="s">
        <v>175</v>
      </c>
      <c r="AO67" s="76" t="s">
        <v>175</v>
      </c>
    </row>
    <row r="68" customFormat="false" ht="12.75" hidden="false" customHeight="false" outlineLevel="0" collapsed="false">
      <c r="A68" s="54" t="n">
        <v>37077</v>
      </c>
      <c r="B68" s="74" t="n">
        <v>56</v>
      </c>
      <c r="C68" s="75" t="n">
        <v>56</v>
      </c>
      <c r="D68" s="75" t="n">
        <v>57.5</v>
      </c>
      <c r="E68" s="75" t="n">
        <v>54</v>
      </c>
      <c r="F68" s="76" t="n">
        <v>63</v>
      </c>
      <c r="G68" s="74" t="n">
        <v>71</v>
      </c>
      <c r="H68" s="75" t="n">
        <v>74</v>
      </c>
      <c r="I68" s="75" t="n">
        <v>56</v>
      </c>
      <c r="J68" s="75" t="n">
        <v>65.9</v>
      </c>
      <c r="K68" s="76" t="n">
        <v>77</v>
      </c>
      <c r="L68" s="74" t="n">
        <v>69</v>
      </c>
      <c r="M68" s="75" t="n">
        <v>69.6</v>
      </c>
      <c r="N68" s="75" t="n">
        <v>51.5</v>
      </c>
      <c r="O68" s="75" t="n">
        <v>56.9</v>
      </c>
      <c r="P68" s="76" t="n">
        <v>75</v>
      </c>
      <c r="Q68" s="74" t="n">
        <v>64</v>
      </c>
      <c r="R68" s="75" t="n">
        <v>57</v>
      </c>
      <c r="S68" s="75" t="n">
        <v>48</v>
      </c>
      <c r="T68" s="75" t="n">
        <v>48</v>
      </c>
      <c r="U68" s="76" t="n">
        <v>79</v>
      </c>
      <c r="V68" s="74" t="n">
        <v>67.6</v>
      </c>
      <c r="W68" s="75" t="n">
        <v>60</v>
      </c>
      <c r="X68" s="75" t="n">
        <v>39</v>
      </c>
      <c r="Y68" s="75" t="n">
        <v>48.7</v>
      </c>
      <c r="Z68" s="76" t="n">
        <v>65</v>
      </c>
      <c r="AA68" s="74" t="n">
        <v>83</v>
      </c>
      <c r="AB68" s="75" t="n">
        <v>61</v>
      </c>
      <c r="AC68" s="75" t="n">
        <v>38</v>
      </c>
      <c r="AD68" s="75" t="n">
        <v>45.8</v>
      </c>
      <c r="AE68" s="76" t="n">
        <v>72.9</v>
      </c>
      <c r="AF68" s="74" t="n">
        <f aca="false">AVERAGE(Q68,V68,AA68)</f>
        <v>71.5333333333333</v>
      </c>
      <c r="AG68" s="75" t="n">
        <f aca="false">AVERAGE(R68,W68,AB68)</f>
        <v>59.3333333333333</v>
      </c>
      <c r="AH68" s="75" t="n">
        <f aca="false">AVERAGE(S68,X68,AC68)</f>
        <v>41.6666666666667</v>
      </c>
      <c r="AI68" s="75" t="n">
        <f aca="false">AVERAGE(T68,Y68,AD68)</f>
        <v>47.5</v>
      </c>
      <c r="AJ68" s="76" t="n">
        <f aca="false">AVERAGE(U68,Z68,AE68)</f>
        <v>72.3</v>
      </c>
      <c r="AK68" s="74" t="n">
        <v>68.6</v>
      </c>
      <c r="AL68" s="75" t="n">
        <v>63</v>
      </c>
      <c r="AM68" s="75" t="n">
        <v>48</v>
      </c>
      <c r="AN68" s="75" t="n">
        <v>53</v>
      </c>
      <c r="AO68" s="76" t="n">
        <v>72</v>
      </c>
    </row>
    <row r="69" customFormat="false" ht="12.75" hidden="false" customHeight="false" outlineLevel="0" collapsed="false">
      <c r="A69" s="54" t="n">
        <v>37078</v>
      </c>
      <c r="B69" s="74" t="n">
        <v>57</v>
      </c>
      <c r="C69" s="75" t="n">
        <v>57</v>
      </c>
      <c r="D69" s="75" t="n">
        <v>55</v>
      </c>
      <c r="E69" s="75" t="n">
        <v>52</v>
      </c>
      <c r="F69" s="76" t="n">
        <v>58</v>
      </c>
      <c r="G69" s="74" t="n">
        <v>71</v>
      </c>
      <c r="H69" s="75" t="n">
        <v>74</v>
      </c>
      <c r="I69" s="75" t="n">
        <v>56.5</v>
      </c>
      <c r="J69" s="75" t="n">
        <v>64</v>
      </c>
      <c r="K69" s="76" t="n">
        <v>76.5</v>
      </c>
      <c r="L69" s="74" t="n">
        <v>69</v>
      </c>
      <c r="M69" s="75" t="n">
        <v>69.6</v>
      </c>
      <c r="N69" s="75" t="n">
        <v>50.9</v>
      </c>
      <c r="O69" s="75" t="n">
        <v>61</v>
      </c>
      <c r="P69" s="76" t="n">
        <v>71</v>
      </c>
      <c r="Q69" s="74" t="n">
        <v>63.7</v>
      </c>
      <c r="R69" s="75" t="n">
        <v>56.8</v>
      </c>
      <c r="S69" s="75" t="n">
        <v>50</v>
      </c>
      <c r="T69" s="75" t="n">
        <v>48.7</v>
      </c>
      <c r="U69" s="76" t="n">
        <v>83</v>
      </c>
      <c r="V69" s="74" t="n">
        <v>66.9</v>
      </c>
      <c r="W69" s="75" t="n">
        <v>59</v>
      </c>
      <c r="X69" s="75" t="n">
        <v>46.5</v>
      </c>
      <c r="Y69" s="75" t="n">
        <v>48.6</v>
      </c>
      <c r="Z69" s="76" t="n">
        <v>72</v>
      </c>
      <c r="AA69" s="74" t="n">
        <v>82.5</v>
      </c>
      <c r="AB69" s="75" t="n">
        <v>60</v>
      </c>
      <c r="AC69" s="75" t="n">
        <v>46</v>
      </c>
      <c r="AD69" s="75" t="n">
        <v>45</v>
      </c>
      <c r="AE69" s="76" t="n">
        <v>76</v>
      </c>
      <c r="AF69" s="74" t="n">
        <f aca="false">AVERAGE(Q69,V69,AA69)</f>
        <v>71.0333333333334</v>
      </c>
      <c r="AG69" s="75" t="n">
        <f aca="false">AVERAGE(R69,W69,AB69)</f>
        <v>58.6</v>
      </c>
      <c r="AH69" s="75" t="n">
        <f aca="false">AVERAGE(S69,X69,AC69)</f>
        <v>47.5</v>
      </c>
      <c r="AI69" s="75" t="n">
        <f aca="false">AVERAGE(T69,Y69,AD69)</f>
        <v>47.4333333333333</v>
      </c>
      <c r="AJ69" s="76" t="n">
        <f aca="false">AVERAGE(U69,Z69,AE69)</f>
        <v>77</v>
      </c>
      <c r="AK69" s="74" t="n">
        <v>68</v>
      </c>
      <c r="AL69" s="75" t="n">
        <v>62.8</v>
      </c>
      <c r="AM69" s="75" t="n">
        <v>50.9</v>
      </c>
      <c r="AN69" s="75" t="n">
        <v>53</v>
      </c>
      <c r="AO69" s="76" t="n">
        <v>72.9</v>
      </c>
    </row>
    <row r="70" customFormat="false" ht="12.75" hidden="false" customHeight="false" outlineLevel="0" collapsed="false">
      <c r="A70" s="54" t="n">
        <v>37079</v>
      </c>
      <c r="B70" s="74"/>
      <c r="C70" s="75"/>
      <c r="D70" s="75"/>
      <c r="E70" s="75"/>
      <c r="F70" s="76"/>
      <c r="G70" s="74"/>
      <c r="H70" s="75"/>
      <c r="I70" s="75"/>
      <c r="J70" s="75"/>
      <c r="K70" s="76"/>
      <c r="L70" s="74"/>
      <c r="M70" s="75"/>
      <c r="N70" s="75"/>
      <c r="O70" s="75"/>
      <c r="P70" s="76"/>
      <c r="Q70" s="74"/>
      <c r="R70" s="75"/>
      <c r="S70" s="75"/>
      <c r="T70" s="75"/>
      <c r="U70" s="76"/>
      <c r="V70" s="74"/>
      <c r="W70" s="75"/>
      <c r="X70" s="75"/>
      <c r="Y70" s="75"/>
      <c r="Z70" s="76"/>
      <c r="AA70" s="74"/>
      <c r="AB70" s="75"/>
      <c r="AC70" s="75"/>
      <c r="AD70" s="75"/>
      <c r="AE70" s="76"/>
      <c r="AF70" s="74"/>
      <c r="AG70" s="75"/>
      <c r="AH70" s="75"/>
      <c r="AI70" s="75"/>
      <c r="AJ70" s="76"/>
      <c r="AK70" s="74"/>
      <c r="AL70" s="75"/>
      <c r="AM70" s="75"/>
      <c r="AN70" s="75"/>
      <c r="AO70" s="76"/>
    </row>
    <row r="71" customFormat="false" ht="12.75" hidden="false" customHeight="false" outlineLevel="0" collapsed="false">
      <c r="A71" s="54" t="n">
        <v>37080</v>
      </c>
      <c r="B71" s="74"/>
      <c r="C71" s="75"/>
      <c r="D71" s="75"/>
      <c r="E71" s="75"/>
      <c r="F71" s="76"/>
      <c r="G71" s="74"/>
      <c r="H71" s="75"/>
      <c r="I71" s="75"/>
      <c r="J71" s="75"/>
      <c r="K71" s="76"/>
      <c r="L71" s="74"/>
      <c r="M71" s="75"/>
      <c r="N71" s="75"/>
      <c r="O71" s="75"/>
      <c r="P71" s="76"/>
      <c r="Q71" s="74"/>
      <c r="R71" s="75"/>
      <c r="S71" s="75"/>
      <c r="T71" s="75"/>
      <c r="U71" s="76"/>
      <c r="V71" s="74"/>
      <c r="W71" s="75"/>
      <c r="X71" s="75"/>
      <c r="Y71" s="75"/>
      <c r="Z71" s="76"/>
      <c r="AA71" s="74"/>
      <c r="AB71" s="75"/>
      <c r="AC71" s="75"/>
      <c r="AD71" s="75"/>
      <c r="AE71" s="76"/>
      <c r="AF71" s="74"/>
      <c r="AG71" s="75"/>
      <c r="AH71" s="75"/>
      <c r="AI71" s="75"/>
      <c r="AJ71" s="76"/>
      <c r="AK71" s="74"/>
      <c r="AL71" s="75"/>
      <c r="AM71" s="75"/>
      <c r="AN71" s="75"/>
      <c r="AO71" s="76"/>
    </row>
    <row r="72" customFormat="false" ht="12.75" hidden="false" customHeight="false" outlineLevel="0" collapsed="false">
      <c r="A72" s="54" t="n">
        <v>37081</v>
      </c>
      <c r="B72" s="74" t="n">
        <v>51</v>
      </c>
      <c r="C72" s="75" t="n">
        <v>51</v>
      </c>
      <c r="D72" s="75" t="n">
        <v>50</v>
      </c>
      <c r="E72" s="75" t="n">
        <v>46</v>
      </c>
      <c r="F72" s="76" t="n">
        <v>50</v>
      </c>
      <c r="G72" s="74" t="n">
        <v>68.7</v>
      </c>
      <c r="H72" s="75" t="n">
        <v>67.9</v>
      </c>
      <c r="I72" s="75" t="n">
        <v>56.5</v>
      </c>
      <c r="J72" s="75" t="n">
        <v>64</v>
      </c>
      <c r="K72" s="76" t="n">
        <v>66.4</v>
      </c>
      <c r="L72" s="74" t="n">
        <v>65</v>
      </c>
      <c r="M72" s="75" t="n">
        <v>64</v>
      </c>
      <c r="N72" s="75" t="n">
        <v>51</v>
      </c>
      <c r="O72" s="75" t="n">
        <v>59</v>
      </c>
      <c r="P72" s="76" t="n">
        <v>69.6</v>
      </c>
      <c r="Q72" s="74" t="n">
        <v>65</v>
      </c>
      <c r="R72" s="75" t="n">
        <v>64.6</v>
      </c>
      <c r="S72" s="75" t="n">
        <v>50</v>
      </c>
      <c r="T72" s="75" t="n">
        <v>48.7</v>
      </c>
      <c r="U72" s="76" t="n">
        <v>83.6</v>
      </c>
      <c r="V72" s="74" t="n">
        <v>69.6</v>
      </c>
      <c r="W72" s="75" t="n">
        <v>69</v>
      </c>
      <c r="X72" s="75" t="n">
        <v>46.5</v>
      </c>
      <c r="Y72" s="75" t="n">
        <v>48.6</v>
      </c>
      <c r="Z72" s="76" t="n">
        <v>72</v>
      </c>
      <c r="AA72" s="74" t="n">
        <v>84.6</v>
      </c>
      <c r="AB72" s="75" t="n">
        <v>84</v>
      </c>
      <c r="AC72" s="75" t="n">
        <v>46</v>
      </c>
      <c r="AD72" s="75" t="n">
        <v>45</v>
      </c>
      <c r="AE72" s="76" t="n">
        <v>73</v>
      </c>
      <c r="AF72" s="74" t="n">
        <f aca="false">AVERAGE(Q72,V72,AA72)</f>
        <v>73.0666666666667</v>
      </c>
      <c r="AG72" s="75" t="n">
        <f aca="false">AVERAGE(R72,W72,AB72)</f>
        <v>72.5333333333333</v>
      </c>
      <c r="AH72" s="75" t="n">
        <f aca="false">AVERAGE(S72,X72,AC72)</f>
        <v>47.5</v>
      </c>
      <c r="AI72" s="75" t="n">
        <f aca="false">AVERAGE(T72,Y72,AD72)</f>
        <v>47.4333333333333</v>
      </c>
      <c r="AJ72" s="76" t="n">
        <f aca="false">AVERAGE(U72,Z72,AE72)</f>
        <v>76.2</v>
      </c>
      <c r="AK72" s="74" t="n">
        <v>67</v>
      </c>
      <c r="AL72" s="75" t="n">
        <v>66.8</v>
      </c>
      <c r="AM72" s="75" t="n">
        <v>50</v>
      </c>
      <c r="AN72" s="75" t="n">
        <v>52</v>
      </c>
      <c r="AO72" s="76" t="n">
        <v>69</v>
      </c>
    </row>
    <row r="73" customFormat="false" ht="12.75" hidden="false" customHeight="false" outlineLevel="0" collapsed="false">
      <c r="A73" s="54" t="n">
        <v>37082</v>
      </c>
      <c r="B73" s="74" t="n">
        <v>45</v>
      </c>
      <c r="C73" s="75" t="n">
        <v>45</v>
      </c>
      <c r="D73" s="75" t="n">
        <v>42.5</v>
      </c>
      <c r="E73" s="75" t="n">
        <v>43</v>
      </c>
      <c r="F73" s="76" t="n">
        <v>46</v>
      </c>
      <c r="G73" s="74" t="n">
        <v>68.7</v>
      </c>
      <c r="H73" s="75" t="n">
        <v>56.6</v>
      </c>
      <c r="I73" s="75" t="n">
        <v>44.9</v>
      </c>
      <c r="J73" s="75" t="n">
        <v>53</v>
      </c>
      <c r="K73" s="76" t="n">
        <v>61</v>
      </c>
      <c r="L73" s="74" t="n">
        <v>65.2</v>
      </c>
      <c r="M73" s="75" t="n">
        <v>58.5</v>
      </c>
      <c r="N73" s="75" t="n">
        <v>37</v>
      </c>
      <c r="O73" s="75" t="n">
        <v>50.5</v>
      </c>
      <c r="P73" s="76" t="n">
        <v>61</v>
      </c>
      <c r="Q73" s="74" t="n">
        <v>59.8</v>
      </c>
      <c r="R73" s="75" t="n">
        <v>59</v>
      </c>
      <c r="S73" s="75" t="n">
        <v>52</v>
      </c>
      <c r="T73" s="75" t="n">
        <v>50.5</v>
      </c>
      <c r="U73" s="76" t="n">
        <v>78.6</v>
      </c>
      <c r="V73" s="74" t="n">
        <v>64</v>
      </c>
      <c r="W73" s="75" t="n">
        <v>63.5</v>
      </c>
      <c r="X73" s="75" t="n">
        <v>43</v>
      </c>
      <c r="Y73" s="75" t="n">
        <v>49.9</v>
      </c>
      <c r="Z73" s="76" t="n">
        <v>66</v>
      </c>
      <c r="AA73" s="74" t="n">
        <v>78.6</v>
      </c>
      <c r="AB73" s="75" t="n">
        <v>78</v>
      </c>
      <c r="AC73" s="75" t="n">
        <v>42.97</v>
      </c>
      <c r="AD73" s="75" t="n">
        <v>45.5</v>
      </c>
      <c r="AE73" s="76" t="n">
        <v>69.5</v>
      </c>
      <c r="AF73" s="74" t="n">
        <f aca="false">AVERAGE(Q73,V73,AA73)</f>
        <v>67.4666666666667</v>
      </c>
      <c r="AG73" s="75" t="n">
        <f aca="false">AVERAGE(R73,W73,AB73)</f>
        <v>66.8333333333333</v>
      </c>
      <c r="AH73" s="75" t="n">
        <f aca="false">AVERAGE(S73,X73,AC73)</f>
        <v>45.99</v>
      </c>
      <c r="AI73" s="75" t="n">
        <f aca="false">AVERAGE(T73,Y73,AD73)</f>
        <v>48.6333333333333</v>
      </c>
      <c r="AJ73" s="76" t="n">
        <f aca="false">AVERAGE(U73,Z73,AE73)</f>
        <v>71.3666666666667</v>
      </c>
      <c r="AK73" s="74" t="n">
        <v>63.56</v>
      </c>
      <c r="AL73" s="75" t="n">
        <v>60</v>
      </c>
      <c r="AM73" s="75" t="n">
        <v>44</v>
      </c>
      <c r="AN73" s="75" t="n">
        <v>48.9</v>
      </c>
      <c r="AO73" s="76" t="n">
        <v>63.7</v>
      </c>
    </row>
    <row r="74" customFormat="false" ht="12.75" hidden="false" customHeight="false" outlineLevel="0" collapsed="false">
      <c r="A74" s="54" t="n">
        <v>37083</v>
      </c>
      <c r="B74" s="74" t="n">
        <v>40</v>
      </c>
      <c r="C74" s="75" t="n">
        <v>40</v>
      </c>
      <c r="D74" s="75" t="n">
        <v>35</v>
      </c>
      <c r="E74" s="75" t="n">
        <v>35</v>
      </c>
      <c r="F74" s="76" t="n">
        <v>35</v>
      </c>
      <c r="G74" s="74" t="n">
        <v>49.8</v>
      </c>
      <c r="H74" s="75" t="n">
        <v>49</v>
      </c>
      <c r="I74" s="75" t="n">
        <v>41.9</v>
      </c>
      <c r="J74" s="75" t="n">
        <v>45</v>
      </c>
      <c r="K74" s="76" t="n">
        <v>51</v>
      </c>
      <c r="L74" s="74" t="n">
        <v>58.9</v>
      </c>
      <c r="M74" s="75" t="n">
        <v>57.7</v>
      </c>
      <c r="N74" s="75" t="n">
        <v>38</v>
      </c>
      <c r="O74" s="75" t="n">
        <v>43.5</v>
      </c>
      <c r="P74" s="76" t="n">
        <v>50</v>
      </c>
      <c r="Q74" s="74" t="n">
        <v>57.6</v>
      </c>
      <c r="R74" s="75" t="n">
        <v>57</v>
      </c>
      <c r="S74" s="75" t="n">
        <v>41.8</v>
      </c>
      <c r="T74" s="75" t="n">
        <v>47.7</v>
      </c>
      <c r="U74" s="76" t="n">
        <v>71</v>
      </c>
      <c r="V74" s="74" t="n">
        <v>61</v>
      </c>
      <c r="W74" s="75" t="n">
        <v>60.8</v>
      </c>
      <c r="X74" s="75" t="n">
        <v>37.5</v>
      </c>
      <c r="Y74" s="75" t="n">
        <v>47</v>
      </c>
      <c r="Z74" s="76" t="n">
        <v>58</v>
      </c>
      <c r="AA74" s="74" t="n">
        <v>78</v>
      </c>
      <c r="AB74" s="75" t="n">
        <v>77.9</v>
      </c>
      <c r="AC74" s="75" t="n">
        <v>37</v>
      </c>
      <c r="AD74" s="75" t="n">
        <v>43.8</v>
      </c>
      <c r="AE74" s="76" t="n">
        <v>61.5</v>
      </c>
      <c r="AF74" s="74" t="n">
        <f aca="false">AVERAGE(Q74,V74,AA74)</f>
        <v>65.5333333333333</v>
      </c>
      <c r="AG74" s="75" t="n">
        <f aca="false">AVERAGE(R74,W74,AB74)</f>
        <v>65.2333333333333</v>
      </c>
      <c r="AH74" s="75" t="n">
        <f aca="false">AVERAGE(S74,X74,AC74)</f>
        <v>38.7666666666667</v>
      </c>
      <c r="AI74" s="75" t="n">
        <f aca="false">AVERAGE(T74,Y74,AD74)</f>
        <v>46.1666666666667</v>
      </c>
      <c r="AJ74" s="76" t="n">
        <f aca="false">AVERAGE(U74,Z74,AE74)</f>
        <v>63.5</v>
      </c>
      <c r="AK74" s="74" t="n">
        <v>57.6</v>
      </c>
      <c r="AL74" s="75" t="n">
        <v>57</v>
      </c>
      <c r="AM74" s="75" t="n">
        <v>38.6</v>
      </c>
      <c r="AN74" s="75" t="n">
        <v>43.7</v>
      </c>
      <c r="AO74" s="76" t="n">
        <v>54.5</v>
      </c>
    </row>
    <row r="75" customFormat="false" ht="12.75" hidden="false" customHeight="false" outlineLevel="0" collapsed="false">
      <c r="A75" s="54" t="n">
        <v>37084</v>
      </c>
      <c r="B75" s="74"/>
      <c r="C75" s="75"/>
      <c r="D75" s="75"/>
      <c r="E75" s="75"/>
      <c r="F75" s="76"/>
      <c r="G75" s="74"/>
      <c r="H75" s="75"/>
      <c r="I75" s="75"/>
      <c r="J75" s="75"/>
      <c r="K75" s="76"/>
      <c r="L75" s="74"/>
      <c r="M75" s="75"/>
      <c r="N75" s="75"/>
      <c r="O75" s="75"/>
      <c r="P75" s="76"/>
      <c r="Q75" s="74"/>
      <c r="R75" s="75"/>
      <c r="S75" s="75"/>
      <c r="T75" s="75"/>
      <c r="U75" s="76"/>
      <c r="V75" s="74"/>
      <c r="W75" s="75"/>
      <c r="X75" s="75"/>
      <c r="Y75" s="75"/>
      <c r="Z75" s="76"/>
      <c r="AA75" s="74"/>
      <c r="AB75" s="75"/>
      <c r="AC75" s="75"/>
      <c r="AD75" s="75"/>
      <c r="AE75" s="76"/>
      <c r="AF75" s="74"/>
      <c r="AG75" s="75"/>
      <c r="AH75" s="75"/>
      <c r="AI75" s="75"/>
      <c r="AJ75" s="76"/>
      <c r="AK75" s="74"/>
      <c r="AL75" s="75"/>
      <c r="AM75" s="75"/>
      <c r="AN75" s="75"/>
      <c r="AO75" s="76"/>
    </row>
    <row r="76" customFormat="false" ht="12.75" hidden="false" customHeight="false" outlineLevel="0" collapsed="false">
      <c r="A76" s="54" t="n">
        <v>37085</v>
      </c>
      <c r="B76" s="74" t="n">
        <v>39</v>
      </c>
      <c r="C76" s="75" t="n">
        <v>39</v>
      </c>
      <c r="D76" s="75" t="n">
        <v>34</v>
      </c>
      <c r="E76" s="75" t="n">
        <v>34</v>
      </c>
      <c r="F76" s="76" t="n">
        <v>34</v>
      </c>
      <c r="G76" s="74" t="n">
        <v>50</v>
      </c>
      <c r="H76" s="75" t="n">
        <v>52</v>
      </c>
      <c r="I76" s="75" t="n">
        <v>40</v>
      </c>
      <c r="J76" s="75" t="n">
        <v>42</v>
      </c>
      <c r="K76" s="76" t="n">
        <v>52</v>
      </c>
      <c r="L76" s="74" t="n">
        <v>58</v>
      </c>
      <c r="M76" s="75" t="n">
        <v>58</v>
      </c>
      <c r="N76" s="75" t="n">
        <v>39</v>
      </c>
      <c r="O76" s="75" t="n">
        <v>42</v>
      </c>
      <c r="P76" s="76" t="n">
        <v>52</v>
      </c>
      <c r="Q76" s="74" t="n">
        <v>56</v>
      </c>
      <c r="R76" s="75" t="n">
        <v>56</v>
      </c>
      <c r="S76" s="75" t="n">
        <v>38</v>
      </c>
      <c r="T76" s="75" t="n">
        <v>43</v>
      </c>
      <c r="U76" s="76" t="n">
        <v>60</v>
      </c>
      <c r="V76" s="74" t="n">
        <v>59</v>
      </c>
      <c r="W76" s="75" t="n">
        <v>59</v>
      </c>
      <c r="X76" s="75" t="n">
        <v>38</v>
      </c>
      <c r="Y76" s="75" t="n">
        <v>40</v>
      </c>
      <c r="Z76" s="76" t="n">
        <v>50</v>
      </c>
      <c r="AA76" s="74" t="n">
        <v>75</v>
      </c>
      <c r="AB76" s="75" t="n">
        <v>75</v>
      </c>
      <c r="AC76" s="75" t="n">
        <v>38</v>
      </c>
      <c r="AD76" s="75" t="n">
        <v>40</v>
      </c>
      <c r="AE76" s="76" t="n">
        <v>55</v>
      </c>
      <c r="AF76" s="74" t="n">
        <f aca="false">AVERAGE(Q76,V76,AA76)</f>
        <v>63.3333333333333</v>
      </c>
      <c r="AG76" s="75" t="n">
        <f aca="false">AVERAGE(R76,W76,AB76)</f>
        <v>63.3333333333333</v>
      </c>
      <c r="AH76" s="75" t="n">
        <f aca="false">AVERAGE(S76,X76,AC76)</f>
        <v>38</v>
      </c>
      <c r="AI76" s="75" t="n">
        <f aca="false">AVERAGE(T76,Y76,AD76)</f>
        <v>41</v>
      </c>
      <c r="AJ76" s="76" t="n">
        <f aca="false">AVERAGE(U76,Z76,AE76)</f>
        <v>55</v>
      </c>
      <c r="AK76" s="74"/>
      <c r="AL76" s="75"/>
      <c r="AM76" s="75"/>
      <c r="AN76" s="75"/>
      <c r="AO76" s="76"/>
    </row>
    <row r="77" customFormat="false" ht="12.75" hidden="false" customHeight="false" outlineLevel="0" collapsed="false">
      <c r="A77" s="54" t="n">
        <v>37086</v>
      </c>
      <c r="B77" s="74"/>
      <c r="C77" s="75"/>
      <c r="D77" s="75"/>
      <c r="E77" s="75"/>
      <c r="F77" s="76"/>
      <c r="G77" s="74"/>
      <c r="H77" s="75"/>
      <c r="I77" s="75"/>
      <c r="J77" s="75"/>
      <c r="K77" s="76"/>
      <c r="L77" s="74"/>
      <c r="M77" s="75"/>
      <c r="N77" s="75"/>
      <c r="O77" s="75"/>
      <c r="P77" s="76"/>
      <c r="Q77" s="74"/>
      <c r="R77" s="75"/>
      <c r="S77" s="75"/>
      <c r="T77" s="75"/>
      <c r="U77" s="76"/>
      <c r="V77" s="74"/>
      <c r="W77" s="75"/>
      <c r="X77" s="75"/>
      <c r="Y77" s="75"/>
      <c r="Z77" s="76"/>
      <c r="AA77" s="74"/>
      <c r="AB77" s="75"/>
      <c r="AC77" s="75"/>
      <c r="AD77" s="75"/>
      <c r="AE77" s="76"/>
      <c r="AF77" s="74"/>
      <c r="AG77" s="75"/>
      <c r="AH77" s="75"/>
      <c r="AI77" s="75"/>
      <c r="AJ77" s="76"/>
      <c r="AK77" s="74"/>
      <c r="AL77" s="75"/>
      <c r="AM77" s="75"/>
      <c r="AN77" s="75"/>
      <c r="AO77" s="76"/>
    </row>
    <row r="78" customFormat="false" ht="12.75" hidden="false" customHeight="false" outlineLevel="0" collapsed="false">
      <c r="A78" s="54" t="n">
        <v>37087</v>
      </c>
      <c r="B78" s="74"/>
      <c r="C78" s="75"/>
      <c r="D78" s="75"/>
      <c r="E78" s="75"/>
      <c r="F78" s="76"/>
      <c r="G78" s="74"/>
      <c r="H78" s="75"/>
      <c r="I78" s="75"/>
      <c r="J78" s="75"/>
      <c r="K78" s="76"/>
      <c r="L78" s="74"/>
      <c r="M78" s="75"/>
      <c r="N78" s="75"/>
      <c r="O78" s="75"/>
      <c r="P78" s="76"/>
      <c r="Q78" s="74"/>
      <c r="R78" s="75"/>
      <c r="S78" s="75"/>
      <c r="T78" s="75"/>
      <c r="U78" s="76"/>
      <c r="V78" s="74"/>
      <c r="W78" s="75"/>
      <c r="X78" s="75"/>
      <c r="Y78" s="75"/>
      <c r="Z78" s="76"/>
      <c r="AA78" s="74"/>
      <c r="AB78" s="75"/>
      <c r="AC78" s="75"/>
      <c r="AD78" s="75"/>
      <c r="AE78" s="76"/>
      <c r="AF78" s="74"/>
      <c r="AG78" s="75"/>
      <c r="AH78" s="75"/>
      <c r="AI78" s="75"/>
      <c r="AJ78" s="76"/>
      <c r="AK78" s="74"/>
      <c r="AL78" s="75"/>
      <c r="AM78" s="75"/>
      <c r="AN78" s="75"/>
      <c r="AO78" s="76"/>
    </row>
    <row r="79" customFormat="false" ht="12.75" hidden="false" customHeight="false" outlineLevel="0" collapsed="false">
      <c r="A79" s="54" t="n">
        <v>37088</v>
      </c>
      <c r="B79" s="74"/>
      <c r="C79" s="75"/>
      <c r="D79" s="75"/>
      <c r="E79" s="75"/>
      <c r="F79" s="76"/>
      <c r="G79" s="74"/>
      <c r="H79" s="75"/>
      <c r="I79" s="75"/>
      <c r="J79" s="75"/>
      <c r="K79" s="76"/>
      <c r="L79" s="74"/>
      <c r="M79" s="75"/>
      <c r="N79" s="75"/>
      <c r="O79" s="75"/>
      <c r="P79" s="76"/>
      <c r="Q79" s="74"/>
      <c r="R79" s="75"/>
      <c r="S79" s="75"/>
      <c r="T79" s="75"/>
      <c r="U79" s="76"/>
      <c r="V79" s="74"/>
      <c r="W79" s="75"/>
      <c r="X79" s="75"/>
      <c r="Y79" s="75"/>
      <c r="Z79" s="76"/>
      <c r="AA79" s="74"/>
      <c r="AB79" s="75"/>
      <c r="AC79" s="75"/>
      <c r="AD79" s="75"/>
      <c r="AE79" s="76"/>
      <c r="AF79" s="74"/>
      <c r="AG79" s="75"/>
      <c r="AH79" s="75"/>
      <c r="AI79" s="75"/>
      <c r="AJ79" s="76"/>
      <c r="AK79" s="74"/>
      <c r="AL79" s="75"/>
      <c r="AM79" s="75"/>
      <c r="AN79" s="75"/>
      <c r="AO79" s="76"/>
    </row>
    <row r="80" customFormat="false" ht="12.75" hidden="false" customHeight="false" outlineLevel="0" collapsed="false">
      <c r="A80" s="54" t="n">
        <v>37089</v>
      </c>
      <c r="B80" s="74"/>
      <c r="C80" s="75"/>
      <c r="D80" s="75"/>
      <c r="E80" s="75"/>
      <c r="F80" s="76"/>
      <c r="G80" s="74"/>
      <c r="H80" s="75"/>
      <c r="I80" s="75"/>
      <c r="J80" s="75"/>
      <c r="K80" s="76"/>
      <c r="L80" s="74"/>
      <c r="M80" s="75"/>
      <c r="N80" s="75"/>
      <c r="O80" s="75"/>
      <c r="P80" s="76"/>
      <c r="Q80" s="74"/>
      <c r="R80" s="75"/>
      <c r="S80" s="75"/>
      <c r="T80" s="75"/>
      <c r="U80" s="76"/>
      <c r="V80" s="74"/>
      <c r="W80" s="75"/>
      <c r="X80" s="75"/>
      <c r="Y80" s="75"/>
      <c r="Z80" s="76"/>
      <c r="AA80" s="74"/>
      <c r="AB80" s="75"/>
      <c r="AC80" s="75"/>
      <c r="AD80" s="75"/>
      <c r="AE80" s="76"/>
      <c r="AF80" s="74"/>
      <c r="AG80" s="75"/>
      <c r="AH80" s="75"/>
      <c r="AI80" s="75"/>
      <c r="AJ80" s="76"/>
      <c r="AK80" s="74"/>
      <c r="AL80" s="75"/>
      <c r="AM80" s="75"/>
      <c r="AN80" s="75"/>
      <c r="AO80" s="76"/>
    </row>
    <row r="81" customFormat="false" ht="12.75" hidden="false" customHeight="false" outlineLevel="0" collapsed="false">
      <c r="A81" s="54" t="n">
        <v>37090</v>
      </c>
      <c r="B81" s="74"/>
      <c r="C81" s="75"/>
      <c r="D81" s="75"/>
      <c r="E81" s="75"/>
      <c r="F81" s="76"/>
      <c r="G81" s="74"/>
      <c r="H81" s="75"/>
      <c r="I81" s="75"/>
      <c r="J81" s="75"/>
      <c r="K81" s="76"/>
      <c r="L81" s="74"/>
      <c r="M81" s="75"/>
      <c r="N81" s="75"/>
      <c r="O81" s="75"/>
      <c r="P81" s="76"/>
      <c r="Q81" s="74"/>
      <c r="R81" s="75"/>
      <c r="S81" s="75"/>
      <c r="T81" s="75"/>
      <c r="U81" s="76"/>
      <c r="V81" s="74"/>
      <c r="W81" s="75"/>
      <c r="X81" s="75"/>
      <c r="Y81" s="75"/>
      <c r="Z81" s="76"/>
      <c r="AA81" s="74"/>
      <c r="AB81" s="75"/>
      <c r="AC81" s="75"/>
      <c r="AD81" s="75"/>
      <c r="AE81" s="76"/>
      <c r="AF81" s="74"/>
      <c r="AG81" s="75"/>
      <c r="AH81" s="75"/>
      <c r="AI81" s="75"/>
      <c r="AJ81" s="76"/>
      <c r="AK81" s="74"/>
      <c r="AL81" s="75"/>
      <c r="AM81" s="75"/>
      <c r="AN81" s="75"/>
      <c r="AO81" s="76"/>
    </row>
    <row r="82" customFormat="false" ht="12.75" hidden="false" customHeight="false" outlineLevel="0" collapsed="false">
      <c r="A82" s="54" t="n">
        <v>37091</v>
      </c>
      <c r="B82" s="74"/>
      <c r="C82" s="75"/>
      <c r="D82" s="75"/>
      <c r="E82" s="75"/>
      <c r="F82" s="76"/>
      <c r="G82" s="74"/>
      <c r="H82" s="75"/>
      <c r="I82" s="75"/>
      <c r="J82" s="75"/>
      <c r="K82" s="76"/>
      <c r="L82" s="74"/>
      <c r="M82" s="75"/>
      <c r="N82" s="75"/>
      <c r="O82" s="75"/>
      <c r="P82" s="76"/>
      <c r="Q82" s="74"/>
      <c r="R82" s="75"/>
      <c r="S82" s="75"/>
      <c r="T82" s="75"/>
      <c r="U82" s="76"/>
      <c r="V82" s="74"/>
      <c r="W82" s="75"/>
      <c r="X82" s="75"/>
      <c r="Y82" s="75"/>
      <c r="Z82" s="76"/>
      <c r="AA82" s="74"/>
      <c r="AB82" s="75"/>
      <c r="AC82" s="75"/>
      <c r="AD82" s="75"/>
      <c r="AE82" s="76"/>
      <c r="AF82" s="74"/>
      <c r="AG82" s="75"/>
      <c r="AH82" s="75"/>
      <c r="AI82" s="75"/>
      <c r="AJ82" s="76"/>
      <c r="AK82" s="74"/>
      <c r="AL82" s="75"/>
      <c r="AM82" s="75"/>
      <c r="AN82" s="75"/>
      <c r="AO82" s="76"/>
    </row>
    <row r="83" customFormat="false" ht="12.75" hidden="false" customHeight="false" outlineLevel="0" collapsed="false">
      <c r="A83" s="54" t="n">
        <v>37092</v>
      </c>
      <c r="B83" s="74" t="n">
        <v>35</v>
      </c>
      <c r="C83" s="75" t="n">
        <v>35</v>
      </c>
      <c r="D83" s="75" t="n">
        <v>31</v>
      </c>
      <c r="E83" s="75" t="n">
        <v>30</v>
      </c>
      <c r="F83" s="76" t="n">
        <v>35</v>
      </c>
      <c r="G83" s="74" t="n">
        <v>48</v>
      </c>
      <c r="H83" s="75" t="n">
        <v>49</v>
      </c>
      <c r="I83" s="75" t="n">
        <v>41</v>
      </c>
      <c r="J83" s="75" t="n">
        <v>41</v>
      </c>
      <c r="K83" s="76" t="n">
        <v>47</v>
      </c>
      <c r="L83" s="74" t="n">
        <v>48</v>
      </c>
      <c r="M83" s="75" t="n">
        <v>48</v>
      </c>
      <c r="N83" s="75" t="n">
        <v>39</v>
      </c>
      <c r="O83" s="75" t="n">
        <v>40</v>
      </c>
      <c r="P83" s="76" t="n">
        <v>46</v>
      </c>
      <c r="Q83" s="74"/>
      <c r="R83" s="75"/>
      <c r="S83" s="75"/>
      <c r="T83" s="75"/>
      <c r="U83" s="76"/>
      <c r="V83" s="74"/>
      <c r="W83" s="75"/>
      <c r="X83" s="75"/>
      <c r="Y83" s="75"/>
      <c r="Z83" s="76"/>
      <c r="AA83" s="74"/>
      <c r="AB83" s="75"/>
      <c r="AC83" s="75"/>
      <c r="AD83" s="75"/>
      <c r="AE83" s="76"/>
      <c r="AF83" s="74" t="n">
        <v>46</v>
      </c>
      <c r="AG83" s="75" t="n">
        <v>41</v>
      </c>
      <c r="AH83" s="75" t="n">
        <v>33</v>
      </c>
      <c r="AI83" s="75" t="n">
        <v>35</v>
      </c>
      <c r="AJ83" s="76" t="n">
        <v>46</v>
      </c>
      <c r="AK83" s="74"/>
      <c r="AL83" s="75"/>
      <c r="AM83" s="75"/>
      <c r="AN83" s="75"/>
      <c r="AO83" s="76"/>
    </row>
    <row r="84" customFormat="false" ht="12.75" hidden="false" customHeight="false" outlineLevel="0" collapsed="false">
      <c r="A84" s="54" t="n">
        <v>37093</v>
      </c>
      <c r="B84" s="74"/>
      <c r="C84" s="75"/>
      <c r="D84" s="75"/>
      <c r="E84" s="75"/>
      <c r="F84" s="76"/>
      <c r="G84" s="74"/>
      <c r="H84" s="75"/>
      <c r="I84" s="75"/>
      <c r="J84" s="75"/>
      <c r="K84" s="76"/>
      <c r="L84" s="74"/>
      <c r="M84" s="75"/>
      <c r="N84" s="75"/>
      <c r="O84" s="75"/>
      <c r="P84" s="76"/>
      <c r="Q84" s="74"/>
      <c r="R84" s="75"/>
      <c r="S84" s="75"/>
      <c r="T84" s="75"/>
      <c r="U84" s="76"/>
      <c r="V84" s="74"/>
      <c r="W84" s="75"/>
      <c r="X84" s="75"/>
      <c r="Y84" s="75"/>
      <c r="Z84" s="76"/>
      <c r="AA84" s="74"/>
      <c r="AB84" s="75"/>
      <c r="AC84" s="75"/>
      <c r="AD84" s="75"/>
      <c r="AE84" s="76"/>
      <c r="AF84" s="74"/>
      <c r="AG84" s="75"/>
      <c r="AH84" s="75"/>
      <c r="AI84" s="75"/>
      <c r="AJ84" s="76"/>
      <c r="AK84" s="74"/>
      <c r="AL84" s="75"/>
      <c r="AM84" s="75"/>
      <c r="AN84" s="75"/>
      <c r="AO84" s="76"/>
    </row>
    <row r="85" customFormat="false" ht="12.75" hidden="false" customHeight="false" outlineLevel="0" collapsed="false">
      <c r="A85" s="54" t="n">
        <v>37094</v>
      </c>
      <c r="B85" s="74"/>
      <c r="C85" s="75"/>
      <c r="D85" s="75"/>
      <c r="E85" s="75"/>
      <c r="F85" s="76"/>
      <c r="G85" s="74"/>
      <c r="H85" s="75"/>
      <c r="I85" s="75"/>
      <c r="J85" s="75"/>
      <c r="K85" s="76"/>
      <c r="L85" s="74"/>
      <c r="M85" s="75"/>
      <c r="N85" s="75"/>
      <c r="O85" s="75"/>
      <c r="P85" s="76"/>
      <c r="Q85" s="74"/>
      <c r="R85" s="75"/>
      <c r="S85" s="75"/>
      <c r="T85" s="75"/>
      <c r="U85" s="76"/>
      <c r="V85" s="74"/>
      <c r="W85" s="75"/>
      <c r="X85" s="75"/>
      <c r="Y85" s="75"/>
      <c r="Z85" s="76"/>
      <c r="AA85" s="74"/>
      <c r="AB85" s="75"/>
      <c r="AC85" s="75"/>
      <c r="AD85" s="75"/>
      <c r="AE85" s="76"/>
      <c r="AF85" s="74"/>
      <c r="AG85" s="75"/>
      <c r="AH85" s="75"/>
      <c r="AI85" s="75"/>
      <c r="AJ85" s="76"/>
      <c r="AK85" s="74"/>
      <c r="AL85" s="75"/>
      <c r="AM85" s="75"/>
      <c r="AN85" s="75"/>
      <c r="AO85" s="76"/>
    </row>
    <row r="86" customFormat="false" ht="12.75" hidden="false" customHeight="false" outlineLevel="0" collapsed="false">
      <c r="A86" s="54" t="n">
        <v>37095</v>
      </c>
      <c r="B86" s="74"/>
      <c r="C86" s="75"/>
      <c r="D86" s="75"/>
      <c r="E86" s="75"/>
      <c r="F86" s="76"/>
      <c r="G86" s="74"/>
      <c r="H86" s="75"/>
      <c r="I86" s="75"/>
      <c r="J86" s="75"/>
      <c r="K86" s="76"/>
      <c r="L86" s="74"/>
      <c r="M86" s="75"/>
      <c r="N86" s="75"/>
      <c r="O86" s="75"/>
      <c r="P86" s="76"/>
      <c r="Q86" s="74"/>
      <c r="R86" s="75"/>
      <c r="S86" s="75"/>
      <c r="T86" s="75"/>
      <c r="U86" s="76"/>
      <c r="V86" s="74"/>
      <c r="W86" s="75"/>
      <c r="X86" s="75"/>
      <c r="Y86" s="75"/>
      <c r="Z86" s="76"/>
      <c r="AA86" s="74"/>
      <c r="AB86" s="75"/>
      <c r="AC86" s="75"/>
      <c r="AD86" s="75"/>
      <c r="AE86" s="76"/>
      <c r="AF86" s="74"/>
      <c r="AG86" s="75"/>
      <c r="AH86" s="75"/>
      <c r="AI86" s="75"/>
      <c r="AJ86" s="76"/>
      <c r="AK86" s="74"/>
      <c r="AL86" s="75"/>
      <c r="AM86" s="75"/>
      <c r="AN86" s="75"/>
      <c r="AO86" s="76"/>
    </row>
    <row r="87" customFormat="false" ht="12.75" hidden="false" customHeight="false" outlineLevel="0" collapsed="false">
      <c r="A87" s="54" t="n">
        <v>37096</v>
      </c>
      <c r="B87" s="74"/>
      <c r="C87" s="75"/>
      <c r="D87" s="75"/>
      <c r="E87" s="75"/>
      <c r="F87" s="76"/>
      <c r="G87" s="74"/>
      <c r="H87" s="75"/>
      <c r="I87" s="75"/>
      <c r="J87" s="75"/>
      <c r="K87" s="76"/>
      <c r="L87" s="74"/>
      <c r="M87" s="75"/>
      <c r="N87" s="75"/>
      <c r="O87" s="75"/>
      <c r="P87" s="76"/>
      <c r="Q87" s="74"/>
      <c r="R87" s="75"/>
      <c r="S87" s="75"/>
      <c r="T87" s="75"/>
      <c r="U87" s="76"/>
      <c r="V87" s="74"/>
      <c r="W87" s="75"/>
      <c r="X87" s="75"/>
      <c r="Y87" s="75"/>
      <c r="Z87" s="76"/>
      <c r="AA87" s="74"/>
      <c r="AB87" s="75"/>
      <c r="AC87" s="75"/>
      <c r="AD87" s="75"/>
      <c r="AE87" s="76"/>
      <c r="AF87" s="74"/>
      <c r="AG87" s="75"/>
      <c r="AH87" s="75"/>
      <c r="AI87" s="75"/>
      <c r="AJ87" s="76"/>
      <c r="AK87" s="74"/>
      <c r="AL87" s="75"/>
      <c r="AM87" s="75"/>
      <c r="AN87" s="75"/>
      <c r="AO87" s="76"/>
    </row>
    <row r="88" customFormat="false" ht="12.75" hidden="false" customHeight="false" outlineLevel="0" collapsed="false">
      <c r="A88" s="54" t="n">
        <v>37097</v>
      </c>
      <c r="B88" s="74"/>
      <c r="C88" s="75"/>
      <c r="D88" s="75"/>
      <c r="E88" s="75"/>
      <c r="F88" s="76"/>
      <c r="G88" s="74"/>
      <c r="H88" s="75"/>
      <c r="I88" s="75"/>
      <c r="J88" s="75"/>
      <c r="K88" s="76"/>
      <c r="L88" s="74"/>
      <c r="M88" s="75"/>
      <c r="N88" s="75"/>
      <c r="O88" s="75"/>
      <c r="P88" s="76"/>
      <c r="Q88" s="74"/>
      <c r="R88" s="75"/>
      <c r="S88" s="75"/>
      <c r="T88" s="75"/>
      <c r="U88" s="76"/>
      <c r="V88" s="74"/>
      <c r="W88" s="75"/>
      <c r="X88" s="75"/>
      <c r="Y88" s="75"/>
      <c r="Z88" s="76"/>
      <c r="AA88" s="74"/>
      <c r="AB88" s="75"/>
      <c r="AC88" s="75"/>
      <c r="AD88" s="75"/>
      <c r="AE88" s="76"/>
      <c r="AF88" s="74"/>
      <c r="AG88" s="75"/>
      <c r="AH88" s="75"/>
      <c r="AI88" s="75"/>
      <c r="AJ88" s="76"/>
      <c r="AK88" s="74"/>
      <c r="AL88" s="75"/>
      <c r="AM88" s="75"/>
      <c r="AN88" s="75"/>
      <c r="AO88" s="76"/>
    </row>
    <row r="89" customFormat="false" ht="12.75" hidden="false" customHeight="false" outlineLevel="0" collapsed="false">
      <c r="A89" s="54" t="n">
        <v>37098</v>
      </c>
      <c r="B89" s="74"/>
      <c r="C89" s="75"/>
      <c r="D89" s="75"/>
      <c r="E89" s="75"/>
      <c r="F89" s="76"/>
      <c r="G89" s="74"/>
      <c r="H89" s="75"/>
      <c r="I89" s="75"/>
      <c r="J89" s="75"/>
      <c r="K89" s="76"/>
      <c r="L89" s="74"/>
      <c r="M89" s="75"/>
      <c r="N89" s="75"/>
      <c r="O89" s="75"/>
      <c r="P89" s="76"/>
      <c r="Q89" s="74"/>
      <c r="R89" s="75"/>
      <c r="S89" s="75"/>
      <c r="T89" s="75"/>
      <c r="U89" s="76"/>
      <c r="V89" s="74"/>
      <c r="W89" s="75"/>
      <c r="X89" s="75"/>
      <c r="Y89" s="75"/>
      <c r="Z89" s="76"/>
      <c r="AA89" s="74"/>
      <c r="AB89" s="75"/>
      <c r="AC89" s="75"/>
      <c r="AD89" s="75"/>
      <c r="AE89" s="76"/>
      <c r="AF89" s="74"/>
      <c r="AG89" s="75"/>
      <c r="AH89" s="75"/>
      <c r="AI89" s="75"/>
      <c r="AJ89" s="76"/>
      <c r="AK89" s="74"/>
      <c r="AL89" s="75"/>
      <c r="AM89" s="75"/>
      <c r="AN89" s="75"/>
      <c r="AO89" s="76"/>
    </row>
    <row r="90" customFormat="false" ht="12.75" hidden="false" customHeight="false" outlineLevel="0" collapsed="false">
      <c r="A90" s="54" t="n">
        <v>37099</v>
      </c>
      <c r="B90" s="74"/>
      <c r="C90" s="75"/>
      <c r="D90" s="75"/>
      <c r="E90" s="75"/>
      <c r="F90" s="76"/>
      <c r="G90" s="74" t="n">
        <v>47</v>
      </c>
      <c r="H90" s="75" t="n">
        <v>48</v>
      </c>
      <c r="I90" s="75" t="n">
        <v>39</v>
      </c>
      <c r="J90" s="75" t="n">
        <v>39</v>
      </c>
      <c r="K90" s="76" t="n">
        <v>43</v>
      </c>
      <c r="L90" s="74" t="n">
        <v>46</v>
      </c>
      <c r="M90" s="75" t="n">
        <v>47</v>
      </c>
      <c r="N90" s="75" t="n">
        <v>38</v>
      </c>
      <c r="O90" s="75" t="n">
        <v>38</v>
      </c>
      <c r="P90" s="76" t="n">
        <v>42</v>
      </c>
      <c r="Q90" s="74" t="n">
        <v>40</v>
      </c>
      <c r="R90" s="75" t="n">
        <v>39</v>
      </c>
      <c r="S90" s="75" t="n">
        <v>33</v>
      </c>
      <c r="T90" s="75" t="n">
        <v>34</v>
      </c>
      <c r="U90" s="76" t="n">
        <v>41</v>
      </c>
      <c r="V90" s="74" t="n">
        <v>38</v>
      </c>
      <c r="W90" s="75" t="n">
        <v>37</v>
      </c>
      <c r="X90" s="75" t="n">
        <v>28</v>
      </c>
      <c r="Y90" s="75" t="n">
        <v>31</v>
      </c>
      <c r="Z90" s="76" t="n">
        <v>39</v>
      </c>
      <c r="AA90" s="74" t="n">
        <v>53</v>
      </c>
      <c r="AB90" s="75" t="n">
        <v>52</v>
      </c>
      <c r="AC90" s="75" t="n">
        <v>29</v>
      </c>
      <c r="AD90" s="75" t="n">
        <v>31</v>
      </c>
      <c r="AE90" s="76" t="n">
        <v>46</v>
      </c>
      <c r="AF90" s="74" t="n">
        <f aca="false">AVERAGE(Q90,V90,AA90)</f>
        <v>43.6666666666667</v>
      </c>
      <c r="AG90" s="75" t="n">
        <f aca="false">AVERAGE(R90,W90,AB90)</f>
        <v>42.6666666666667</v>
      </c>
      <c r="AH90" s="75" t="n">
        <f aca="false">AVERAGE(S90,X90,AC90)</f>
        <v>30</v>
      </c>
      <c r="AI90" s="75" t="n">
        <f aca="false">AVERAGE(T90,Y90,AD90)</f>
        <v>32</v>
      </c>
      <c r="AJ90" s="76" t="n">
        <f aca="false">AVERAGE(U90,Z90,AE90)</f>
        <v>42</v>
      </c>
      <c r="AK90" s="74"/>
      <c r="AL90" s="75"/>
      <c r="AM90" s="75"/>
      <c r="AN90" s="75"/>
      <c r="AO90" s="76"/>
    </row>
    <row r="91" customFormat="false" ht="12.75" hidden="false" customHeight="false" outlineLevel="0" collapsed="false">
      <c r="A91" s="54" t="n">
        <v>37100</v>
      </c>
      <c r="B91" s="74"/>
      <c r="C91" s="75"/>
      <c r="D91" s="75"/>
      <c r="E91" s="75"/>
      <c r="F91" s="76"/>
      <c r="G91" s="74"/>
      <c r="H91" s="75"/>
      <c r="I91" s="83"/>
      <c r="J91" s="75"/>
      <c r="K91" s="76"/>
      <c r="L91" s="74"/>
      <c r="M91" s="75"/>
      <c r="N91" s="83"/>
      <c r="O91" s="75"/>
      <c r="P91" s="76"/>
      <c r="Q91" s="74"/>
      <c r="R91" s="75"/>
      <c r="S91" s="83"/>
      <c r="T91" s="75"/>
      <c r="U91" s="76"/>
      <c r="V91" s="74"/>
      <c r="W91" s="75"/>
      <c r="X91" s="75"/>
      <c r="Y91" s="75"/>
      <c r="Z91" s="76"/>
      <c r="AA91" s="74"/>
      <c r="AB91" s="75"/>
      <c r="AC91" s="75"/>
      <c r="AD91" s="75"/>
      <c r="AE91" s="76"/>
      <c r="AF91" s="74"/>
      <c r="AG91" s="75"/>
      <c r="AH91" s="75"/>
      <c r="AI91" s="75"/>
      <c r="AJ91" s="76"/>
      <c r="AK91" s="74"/>
      <c r="AL91" s="75"/>
      <c r="AM91" s="75"/>
      <c r="AN91" s="75"/>
      <c r="AO91" s="76"/>
    </row>
    <row r="92" customFormat="false" ht="12.75" hidden="false" customHeight="false" outlineLevel="0" collapsed="false">
      <c r="A92" s="54" t="n">
        <v>37101</v>
      </c>
      <c r="B92" s="74"/>
      <c r="C92" s="75"/>
      <c r="D92" s="75"/>
      <c r="E92" s="75"/>
      <c r="F92" s="76"/>
      <c r="G92" s="74"/>
      <c r="H92" s="75"/>
      <c r="I92" s="75"/>
      <c r="J92" s="75"/>
      <c r="K92" s="76"/>
      <c r="L92" s="74"/>
      <c r="M92" s="75"/>
      <c r="N92" s="75"/>
      <c r="O92" s="75"/>
      <c r="P92" s="76"/>
      <c r="Q92" s="74"/>
      <c r="R92" s="75"/>
      <c r="S92" s="75"/>
      <c r="T92" s="75"/>
      <c r="U92" s="76"/>
      <c r="V92" s="74"/>
      <c r="W92" s="75"/>
      <c r="X92" s="75"/>
      <c r="Y92" s="75"/>
      <c r="Z92" s="76"/>
      <c r="AA92" s="74"/>
      <c r="AB92" s="75"/>
      <c r="AC92" s="75"/>
      <c r="AD92" s="75"/>
      <c r="AE92" s="76"/>
      <c r="AF92" s="74"/>
      <c r="AG92" s="75"/>
      <c r="AH92" s="75"/>
      <c r="AI92" s="75"/>
      <c r="AJ92" s="76"/>
      <c r="AK92" s="74"/>
      <c r="AL92" s="75"/>
      <c r="AM92" s="75"/>
      <c r="AN92" s="75"/>
      <c r="AO92" s="76"/>
    </row>
    <row r="93" customFormat="false" ht="12.75" hidden="false" customHeight="false" outlineLevel="0" collapsed="false">
      <c r="A93" s="54" t="n">
        <v>37102</v>
      </c>
      <c r="B93" s="74"/>
      <c r="C93" s="75"/>
      <c r="D93" s="75"/>
      <c r="E93" s="75"/>
      <c r="F93" s="76"/>
      <c r="G93" s="74" t="n">
        <v>40</v>
      </c>
      <c r="H93" s="75" t="n">
        <v>41</v>
      </c>
      <c r="I93" s="75" t="n">
        <v>34</v>
      </c>
      <c r="J93" s="75" t="n">
        <v>35</v>
      </c>
      <c r="K93" s="76" t="n">
        <v>40</v>
      </c>
      <c r="L93" s="74" t="n">
        <v>42</v>
      </c>
      <c r="M93" s="75" t="n">
        <v>43</v>
      </c>
      <c r="N93" s="75" t="n">
        <v>38</v>
      </c>
      <c r="O93" s="75" t="n">
        <v>35</v>
      </c>
      <c r="P93" s="76" t="n">
        <v>40</v>
      </c>
      <c r="Q93" s="74" t="n">
        <v>39</v>
      </c>
      <c r="R93" s="75" t="n">
        <v>38</v>
      </c>
      <c r="S93" s="75" t="n">
        <v>33</v>
      </c>
      <c r="T93" s="75" t="n">
        <v>34</v>
      </c>
      <c r="U93" s="76" t="n">
        <v>40</v>
      </c>
      <c r="V93" s="74" t="n">
        <v>37</v>
      </c>
      <c r="W93" s="75" t="n">
        <v>36</v>
      </c>
      <c r="X93" s="75" t="n">
        <v>28</v>
      </c>
      <c r="Y93" s="75" t="n">
        <v>31</v>
      </c>
      <c r="Z93" s="76" t="n">
        <v>38</v>
      </c>
      <c r="AA93" s="74" t="n">
        <v>49</v>
      </c>
      <c r="AB93" s="75" t="n">
        <v>48</v>
      </c>
      <c r="AC93" s="75" t="n">
        <v>29</v>
      </c>
      <c r="AD93" s="75" t="n">
        <v>31</v>
      </c>
      <c r="AE93" s="76" t="n">
        <v>45</v>
      </c>
      <c r="AF93" s="74" t="n">
        <f aca="false">AVERAGE(Q93,V93,AA93)</f>
        <v>41.6666666666667</v>
      </c>
      <c r="AG93" s="75" t="n">
        <f aca="false">AVERAGE(R93,W93,AB93)</f>
        <v>40.6666666666667</v>
      </c>
      <c r="AH93" s="75" t="n">
        <f aca="false">AVERAGE(S93,X93,AC93)</f>
        <v>30</v>
      </c>
      <c r="AI93" s="75" t="n">
        <f aca="false">AVERAGE(T93,Y93,AD93)</f>
        <v>32</v>
      </c>
      <c r="AJ93" s="76" t="n">
        <f aca="false">AVERAGE(U93,Z93,AE93)</f>
        <v>41</v>
      </c>
      <c r="AK93" s="74"/>
      <c r="AL93" s="75"/>
      <c r="AM93" s="75"/>
      <c r="AN93" s="75"/>
      <c r="AO93" s="76"/>
    </row>
    <row r="94" customFormat="false" ht="12.75" hidden="false" customHeight="false" outlineLevel="0" collapsed="false">
      <c r="A94" s="54" t="n">
        <v>37103</v>
      </c>
      <c r="B94" s="90"/>
      <c r="C94" s="91"/>
      <c r="D94" s="91"/>
      <c r="E94" s="91"/>
      <c r="F94" s="92"/>
      <c r="G94" s="90" t="n">
        <v>38</v>
      </c>
      <c r="H94" s="91" t="n">
        <v>37</v>
      </c>
      <c r="I94" s="91" t="n">
        <v>34</v>
      </c>
      <c r="J94" s="91" t="n">
        <v>35</v>
      </c>
      <c r="K94" s="92" t="n">
        <v>39</v>
      </c>
      <c r="L94" s="90" t="n">
        <v>40</v>
      </c>
      <c r="M94" s="91" t="n">
        <v>41</v>
      </c>
      <c r="N94" s="91" t="n">
        <v>34</v>
      </c>
      <c r="O94" s="91" t="n">
        <v>35</v>
      </c>
      <c r="P94" s="92" t="n">
        <v>39</v>
      </c>
      <c r="Q94" s="90" t="n">
        <v>38</v>
      </c>
      <c r="R94" s="91" t="n">
        <v>37</v>
      </c>
      <c r="S94" s="91" t="n">
        <v>33</v>
      </c>
      <c r="T94" s="91" t="n">
        <v>34</v>
      </c>
      <c r="U94" s="92" t="n">
        <v>40</v>
      </c>
      <c r="V94" s="90" t="n">
        <v>38</v>
      </c>
      <c r="W94" s="91" t="n">
        <v>37</v>
      </c>
      <c r="X94" s="91" t="n">
        <v>28</v>
      </c>
      <c r="Y94" s="91" t="n">
        <v>31</v>
      </c>
      <c r="Z94" s="92" t="n">
        <v>38</v>
      </c>
      <c r="AA94" s="90" t="n">
        <v>51</v>
      </c>
      <c r="AB94" s="91" t="n">
        <v>50</v>
      </c>
      <c r="AC94" s="91" t="n">
        <v>29</v>
      </c>
      <c r="AD94" s="91" t="n">
        <v>31</v>
      </c>
      <c r="AE94" s="92" t="n">
        <v>45</v>
      </c>
      <c r="AF94" s="90" t="n">
        <f aca="false">AVERAGE(Q94,V94,AA94)</f>
        <v>42.3333333333333</v>
      </c>
      <c r="AG94" s="91" t="n">
        <f aca="false">AVERAGE(R94,W94,AB94)</f>
        <v>41.3333333333333</v>
      </c>
      <c r="AH94" s="91" t="n">
        <f aca="false">AVERAGE(S94,X94,AC94)</f>
        <v>30</v>
      </c>
      <c r="AI94" s="91" t="n">
        <f aca="false">AVERAGE(T94,Y94,AD94)</f>
        <v>32</v>
      </c>
      <c r="AJ94" s="92" t="n">
        <f aca="false">AVERAGE(U94,Z94,AE94)</f>
        <v>41</v>
      </c>
      <c r="AK94" s="90"/>
      <c r="AL94" s="91"/>
      <c r="AM94" s="91"/>
      <c r="AN94" s="91"/>
      <c r="AO94" s="92"/>
    </row>
    <row r="95" customFormat="false" ht="12.75" hidden="false" customHeight="false" outlineLevel="0" collapsed="false">
      <c r="F95" s="95"/>
      <c r="AE95" s="77"/>
      <c r="AF95" s="96"/>
      <c r="AJ95" s="81"/>
      <c r="AK95" s="81"/>
      <c r="AL95" s="95"/>
      <c r="AM95" s="95"/>
      <c r="AN95" s="95"/>
      <c r="AO95" s="95"/>
    </row>
    <row r="96" customFormat="false" ht="12.75" hidden="false" customHeight="false" outlineLevel="0" collapsed="false">
      <c r="B96" s="70" t="n">
        <f aca="false">AVERAGE(B64:B94)</f>
        <v>50.0888888888889</v>
      </c>
      <c r="C96" s="70" t="n">
        <f aca="false">AVERAGE(C64:C94)</f>
        <v>49.9888888888889</v>
      </c>
      <c r="D96" s="70" t="n">
        <f aca="false">AVERAGE(D64:D94)</f>
        <v>44.1966666666667</v>
      </c>
      <c r="E96" s="70" t="n">
        <f aca="false">AVERAGE(E64:E94)</f>
        <v>43.8888888888889</v>
      </c>
      <c r="F96" s="70" t="n">
        <f aca="false">AVERAGE(F64:F94)</f>
        <v>49.7777777777778</v>
      </c>
      <c r="G96" s="70" t="n">
        <f aca="false">AVERAGE(G64:G94)</f>
        <v>57.1583333333333</v>
      </c>
      <c r="H96" s="70" t="n">
        <f aca="false">AVERAGE(H64:H94)</f>
        <v>56.95</v>
      </c>
      <c r="I96" s="70" t="n">
        <f aca="false">AVERAGE(I64:I94)</f>
        <v>45.5333333333333</v>
      </c>
      <c r="J96" s="70" t="n">
        <f aca="false">AVERAGE(J64:J94)</f>
        <v>50.1583333333333</v>
      </c>
      <c r="K96" s="70" t="n">
        <f aca="false">AVERAGE(K64:K94)</f>
        <v>57.8416666666667</v>
      </c>
      <c r="L96" s="70" t="n">
        <f aca="false">AVERAGE(L64:L94)</f>
        <v>57.4583333333333</v>
      </c>
      <c r="M96" s="70" t="n">
        <f aca="false">AVERAGE(M64:M94)</f>
        <v>56.3333333333333</v>
      </c>
      <c r="N96" s="70" t="n">
        <f aca="false">AVERAGE(N64:N94)</f>
        <v>42.65</v>
      </c>
      <c r="O96" s="70" t="n">
        <f aca="false">AVERAGE(O64:O94)</f>
        <v>47.9083333333333</v>
      </c>
      <c r="P96" s="70" t="n">
        <f aca="false">AVERAGE(P64:P94)</f>
        <v>57.5208333333333</v>
      </c>
      <c r="Q96" s="70" t="n">
        <f aca="false">AVERAGE(Q64:Q94)</f>
        <v>55.5545454545455</v>
      </c>
      <c r="R96" s="70" t="n">
        <f aca="false">AVERAGE(R64:R94)</f>
        <v>52.7272727272727</v>
      </c>
      <c r="S96" s="70" t="n">
        <f aca="false">AVERAGE(S64:S94)</f>
        <v>42.2545454545455</v>
      </c>
      <c r="T96" s="70" t="n">
        <f aca="false">AVERAGE(T64:T94)</f>
        <v>44.2363636363636</v>
      </c>
      <c r="U96" s="70" t="n">
        <f aca="false">AVERAGE(U64:U94)</f>
        <v>66.5454545454546</v>
      </c>
      <c r="V96" s="70" t="n">
        <f aca="false">AVERAGE(V64:V94)</f>
        <v>57.8454545454545</v>
      </c>
      <c r="W96" s="70" t="n">
        <f aca="false">AVERAGE(W64:W94)</f>
        <v>54.6636363636364</v>
      </c>
      <c r="X96" s="70" t="n">
        <f aca="false">AVERAGE(X64:X94)</f>
        <v>37.5909090909091</v>
      </c>
      <c r="Y96" s="70" t="n">
        <f aca="false">AVERAGE(Y64:Y94)</f>
        <v>43.2045454545455</v>
      </c>
      <c r="Z96" s="70" t="n">
        <f aca="false">AVERAGE(Z64:Z94)</f>
        <v>56.6363636363636</v>
      </c>
      <c r="AA96" s="70" t="n">
        <f aca="false">AVERAGE(AA64:AA94)</f>
        <v>72.7909090909091</v>
      </c>
      <c r="AB96" s="70" t="n">
        <f aca="false">AVERAGE(AB64:AB94)</f>
        <v>63.9545454545455</v>
      </c>
      <c r="AC96" s="70" t="n">
        <f aca="false">AVERAGE(AC64:AC94)</f>
        <v>37.6881818181818</v>
      </c>
      <c r="AD96" s="70" t="n">
        <f aca="false">AVERAGE(AD64:AD94)</f>
        <v>41.0818181818182</v>
      </c>
      <c r="AE96" s="70" t="n">
        <f aca="false">AVERAGE(AE64:AE94)</f>
        <v>62.7181818181818</v>
      </c>
      <c r="AF96" s="70" t="n">
        <f aca="false">AVERAGE(AF64:AF94)</f>
        <v>60.725</v>
      </c>
      <c r="AG96" s="70" t="n">
        <f aca="false">AVERAGE(AG64:AG94)</f>
        <v>55.7722222222222</v>
      </c>
      <c r="AH96" s="70" t="n">
        <f aca="false">AVERAGE(AH64:AH94)</f>
        <v>38.6630555555556</v>
      </c>
      <c r="AI96" s="70" t="n">
        <f aca="false">AVERAGE(AI64:AI94)</f>
        <v>42.1875</v>
      </c>
      <c r="AJ96" s="70" t="n">
        <f aca="false">AVERAGE(AJ64:AJ94)</f>
        <v>60.6361111111111</v>
      </c>
      <c r="AK96" s="70" t="n">
        <f aca="false">AVERAGE(AK64:AK94)</f>
        <v>65.9228571428571</v>
      </c>
      <c r="AL96" s="70" t="n">
        <f aca="false">AVERAGE(AL64:AL94)</f>
        <v>61.6285714285714</v>
      </c>
      <c r="AM96" s="70" t="n">
        <f aca="false">AVERAGE(AM64:AM94)</f>
        <v>45.6428571428571</v>
      </c>
      <c r="AN96" s="70" t="n">
        <f aca="false">AVERAGE(AN64:AN94)</f>
        <v>50.5857142857143</v>
      </c>
      <c r="AO96" s="70" t="n">
        <f aca="false">AVERAGE(AO64:AO94)</f>
        <v>67.4814285714286</v>
      </c>
    </row>
    <row r="97" customFormat="false" ht="12.75" hidden="false" customHeight="false" outlineLevel="0" collapsed="false">
      <c r="B97" s="70" t="n">
        <f aca="false">MIN(B64:B94)</f>
        <v>35</v>
      </c>
      <c r="C97" s="70" t="n">
        <f aca="false">MIN(C64:C94)</f>
        <v>35</v>
      </c>
      <c r="D97" s="70" t="n">
        <f aca="false">MIN(D64:D94)</f>
        <v>31</v>
      </c>
      <c r="E97" s="70" t="n">
        <f aca="false">MIN(E64:E94)</f>
        <v>30</v>
      </c>
      <c r="F97" s="70" t="n">
        <f aca="false">MIN(F64:F94)</f>
        <v>34</v>
      </c>
      <c r="G97" s="70" t="n">
        <f aca="false">MIN(G64:G94)</f>
        <v>38</v>
      </c>
      <c r="H97" s="70" t="n">
        <f aca="false">MIN(H64:H94)</f>
        <v>37</v>
      </c>
      <c r="I97" s="70" t="n">
        <f aca="false">MIN(I64:I94)</f>
        <v>34</v>
      </c>
      <c r="J97" s="70" t="n">
        <f aca="false">MIN(J64:J94)</f>
        <v>35</v>
      </c>
      <c r="K97" s="70" t="n">
        <f aca="false">MIN(K64:K94)</f>
        <v>39</v>
      </c>
      <c r="L97" s="70" t="n">
        <f aca="false">MIN(L64:L94)</f>
        <v>40</v>
      </c>
      <c r="M97" s="70" t="n">
        <f aca="false">MIN(M64:M94)</f>
        <v>41</v>
      </c>
      <c r="N97" s="70" t="n">
        <f aca="false">MIN(N64:N94)</f>
        <v>34</v>
      </c>
      <c r="O97" s="70" t="n">
        <f aca="false">MIN(O64:O94)</f>
        <v>35</v>
      </c>
      <c r="P97" s="70" t="n">
        <f aca="false">MIN(P64:P94)</f>
        <v>39</v>
      </c>
      <c r="Q97" s="70" t="n">
        <f aca="false">MIN(Q64:Q94)</f>
        <v>38</v>
      </c>
      <c r="R97" s="70" t="n">
        <f aca="false">MIN(R64:R94)</f>
        <v>37</v>
      </c>
      <c r="S97" s="70" t="n">
        <f aca="false">MIN(S64:S94)</f>
        <v>33</v>
      </c>
      <c r="T97" s="70" t="n">
        <f aca="false">MIN(T64:T94)</f>
        <v>34</v>
      </c>
      <c r="U97" s="70" t="n">
        <f aca="false">MIN(U64:U94)</f>
        <v>40</v>
      </c>
      <c r="V97" s="70" t="n">
        <f aca="false">MIN(V64:V94)</f>
        <v>37</v>
      </c>
      <c r="W97" s="70" t="n">
        <f aca="false">MIN(W64:W94)</f>
        <v>36</v>
      </c>
      <c r="X97" s="70" t="n">
        <f aca="false">MIN(X64:X94)</f>
        <v>28</v>
      </c>
      <c r="Y97" s="70" t="n">
        <f aca="false">MIN(Y64:Y94)</f>
        <v>31</v>
      </c>
      <c r="Z97" s="70" t="n">
        <f aca="false">MIN(Z64:Z94)</f>
        <v>38</v>
      </c>
      <c r="AA97" s="70" t="n">
        <f aca="false">MIN(AA64:AA94)</f>
        <v>49</v>
      </c>
      <c r="AB97" s="70" t="n">
        <f aca="false">MIN(AB64:AB94)</f>
        <v>48</v>
      </c>
      <c r="AC97" s="70" t="n">
        <f aca="false">MIN(AC64:AC94)</f>
        <v>29</v>
      </c>
      <c r="AD97" s="70" t="n">
        <f aca="false">MIN(AD64:AD94)</f>
        <v>31</v>
      </c>
      <c r="AE97" s="70" t="n">
        <f aca="false">MIN(AE64:AE94)</f>
        <v>45</v>
      </c>
      <c r="AF97" s="70" t="n">
        <f aca="false">MIN(AF64:AF94)</f>
        <v>41.6666666666667</v>
      </c>
      <c r="AG97" s="70" t="n">
        <f aca="false">MIN(AG64:AG94)</f>
        <v>40.6666666666667</v>
      </c>
      <c r="AH97" s="70" t="n">
        <f aca="false">MIN(AH64:AH94)</f>
        <v>30</v>
      </c>
      <c r="AI97" s="70" t="n">
        <f aca="false">MIN(AI64:AI94)</f>
        <v>32</v>
      </c>
      <c r="AJ97" s="70" t="n">
        <f aca="false">MIN(AJ64:AJ94)</f>
        <v>41</v>
      </c>
      <c r="AK97" s="70" t="n">
        <f aca="false">MIN(AK64:AK94)</f>
        <v>57.6</v>
      </c>
      <c r="AL97" s="70" t="n">
        <f aca="false">MIN(AL64:AL94)</f>
        <v>57</v>
      </c>
      <c r="AM97" s="70" t="n">
        <f aca="false">MIN(AM64:AM94)</f>
        <v>38.6</v>
      </c>
      <c r="AN97" s="70" t="n">
        <f aca="false">MIN(AN64:AN94)</f>
        <v>43.7</v>
      </c>
      <c r="AO97" s="70" t="n">
        <f aca="false">MIN(AO64:AO94)</f>
        <v>54.5</v>
      </c>
    </row>
    <row r="98" customFormat="false" ht="12.75" hidden="false" customHeight="false" outlineLevel="0" collapsed="false">
      <c r="B98" s="70" t="n">
        <f aca="false">MAX(B64:B94)</f>
        <v>67.8</v>
      </c>
      <c r="C98" s="70" t="n">
        <f aca="false">MAX(C64:C94)</f>
        <v>66.9</v>
      </c>
      <c r="D98" s="70" t="n">
        <f aca="false">MAX(D64:D94)</f>
        <v>57.5</v>
      </c>
      <c r="E98" s="70" t="n">
        <f aca="false">MAX(E64:E94)</f>
        <v>54</v>
      </c>
      <c r="F98" s="70" t="n">
        <f aca="false">MAX(F64:F94)</f>
        <v>64</v>
      </c>
      <c r="G98" s="70" t="n">
        <f aca="false">MAX(G64:G94)</f>
        <v>71</v>
      </c>
      <c r="H98" s="70" t="n">
        <f aca="false">MAX(H64:H94)</f>
        <v>74</v>
      </c>
      <c r="I98" s="70" t="n">
        <f aca="false">MAX(I64:I94)</f>
        <v>56.5</v>
      </c>
      <c r="J98" s="70" t="n">
        <f aca="false">MAX(J64:J94)</f>
        <v>65.9</v>
      </c>
      <c r="K98" s="70" t="n">
        <f aca="false">MAX(K64:K94)</f>
        <v>77</v>
      </c>
      <c r="L98" s="70" t="n">
        <f aca="false">MAX(L64:L94)</f>
        <v>69</v>
      </c>
      <c r="M98" s="70" t="n">
        <f aca="false">MAX(M64:M94)</f>
        <v>69.6</v>
      </c>
      <c r="N98" s="70" t="n">
        <f aca="false">MAX(N64:N94)</f>
        <v>51.5</v>
      </c>
      <c r="O98" s="70" t="n">
        <f aca="false">MAX(O64:O94)</f>
        <v>61</v>
      </c>
      <c r="P98" s="70" t="n">
        <f aca="false">MAX(P64:P94)</f>
        <v>75</v>
      </c>
      <c r="Q98" s="70" t="n">
        <f aca="false">MAX(Q64:Q94)</f>
        <v>65</v>
      </c>
      <c r="R98" s="70" t="n">
        <f aca="false">MAX(R64:R94)</f>
        <v>64.6</v>
      </c>
      <c r="S98" s="70" t="n">
        <f aca="false">MAX(S64:S94)</f>
        <v>52</v>
      </c>
      <c r="T98" s="70" t="n">
        <f aca="false">MAX(T64:T94)</f>
        <v>50.5</v>
      </c>
      <c r="U98" s="70" t="n">
        <f aca="false">MAX(U64:U94)</f>
        <v>83.6</v>
      </c>
      <c r="V98" s="70" t="n">
        <f aca="false">MAX(V64:V94)</f>
        <v>69.6</v>
      </c>
      <c r="W98" s="70" t="n">
        <f aca="false">MAX(W64:W94)</f>
        <v>69</v>
      </c>
      <c r="X98" s="70" t="n">
        <f aca="false">MAX(X64:X94)</f>
        <v>46.5</v>
      </c>
      <c r="Y98" s="70" t="n">
        <f aca="false">MAX(Y64:Y94)</f>
        <v>49.9</v>
      </c>
      <c r="Z98" s="70" t="n">
        <f aca="false">MAX(Z64:Z94)</f>
        <v>72</v>
      </c>
      <c r="AA98" s="70" t="n">
        <f aca="false">MAX(AA64:AA94)</f>
        <v>84.6</v>
      </c>
      <c r="AB98" s="70" t="n">
        <f aca="false">MAX(AB64:AB94)</f>
        <v>84</v>
      </c>
      <c r="AC98" s="70" t="n">
        <f aca="false">MAX(AC64:AC94)</f>
        <v>46</v>
      </c>
      <c r="AD98" s="70" t="n">
        <f aca="false">MAX(AD64:AD94)</f>
        <v>46.9</v>
      </c>
      <c r="AE98" s="70" t="n">
        <f aca="false">MAX(AE64:AE94)</f>
        <v>76</v>
      </c>
      <c r="AF98" s="70" t="n">
        <f aca="false">MAX(AF64:AF94)</f>
        <v>73.0666666666667</v>
      </c>
      <c r="AG98" s="70" t="n">
        <f aca="false">MAX(AG64:AG94)</f>
        <v>72.5333333333333</v>
      </c>
      <c r="AH98" s="70" t="n">
        <f aca="false">MAX(AH64:AH94)</f>
        <v>47.5</v>
      </c>
      <c r="AI98" s="70" t="n">
        <f aca="false">MAX(AI64:AI94)</f>
        <v>48.6333333333333</v>
      </c>
      <c r="AJ98" s="70" t="n">
        <f aca="false">MAX(AJ64:AJ94)</f>
        <v>77</v>
      </c>
      <c r="AK98" s="70" t="n">
        <f aca="false">MAX(AK64:AK94)</f>
        <v>68.8</v>
      </c>
      <c r="AL98" s="70" t="n">
        <f aca="false">MAX(AL64:AL94)</f>
        <v>66.8</v>
      </c>
      <c r="AM98" s="70" t="n">
        <f aca="false">MAX(AM64:AM94)</f>
        <v>50.9</v>
      </c>
      <c r="AN98" s="70" t="n">
        <f aca="false">MAX(AN64:AN94)</f>
        <v>53</v>
      </c>
      <c r="AO98" s="70" t="n">
        <f aca="false">MAX(AO64:AO94)</f>
        <v>72.9</v>
      </c>
    </row>
    <row r="99" customFormat="false" ht="12.75" hidden="false" customHeight="false" outlineLevel="0" collapsed="false">
      <c r="B99" s="129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5"/>
      <c r="R99" s="15"/>
      <c r="S99" s="15"/>
      <c r="T99" s="15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31" t="s">
        <v>161</v>
      </c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5"/>
      <c r="R100" s="15"/>
      <c r="S100" s="15"/>
      <c r="T100" s="15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32"/>
      <c r="C101" s="133" t="s">
        <v>10</v>
      </c>
      <c r="D101" s="133" t="s">
        <v>11</v>
      </c>
      <c r="E101" s="133" t="s">
        <v>12</v>
      </c>
      <c r="F101" s="133" t="s">
        <v>13</v>
      </c>
      <c r="G101" s="133" t="s">
        <v>2</v>
      </c>
      <c r="H101" s="133" t="s">
        <v>3</v>
      </c>
      <c r="I101" s="133" t="s">
        <v>4</v>
      </c>
      <c r="J101" s="133" t="s">
        <v>5</v>
      </c>
      <c r="K101" s="133" t="s">
        <v>6</v>
      </c>
      <c r="L101" s="133" t="s">
        <v>7</v>
      </c>
      <c r="M101" s="133" t="s">
        <v>8</v>
      </c>
      <c r="N101" s="133"/>
      <c r="O101" s="133"/>
      <c r="P101" s="133" t="s">
        <v>9</v>
      </c>
      <c r="Q101" s="15"/>
      <c r="R101" s="15"/>
      <c r="S101" s="15"/>
      <c r="T101" s="15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32"/>
      <c r="C102" s="134" t="n">
        <v>45.02</v>
      </c>
      <c r="D102" s="135" t="n">
        <v>77.77</v>
      </c>
      <c r="E102" s="135" t="n">
        <v>79.48</v>
      </c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6"/>
      <c r="Q102" s="15"/>
      <c r="R102" s="15"/>
      <c r="S102" s="15"/>
      <c r="T102" s="15"/>
    </row>
    <row r="103" customFormat="false" ht="12.75" hidden="false" customHeight="false" outlineLevel="0" collapsed="false">
      <c r="B103" s="137" t="s">
        <v>162</v>
      </c>
      <c r="C103" s="138" t="n">
        <v>45.64</v>
      </c>
      <c r="D103" s="130" t="n">
        <v>33.09</v>
      </c>
      <c r="E103" s="130" t="n">
        <v>31.88</v>
      </c>
      <c r="F103" s="130" t="n">
        <v>31.19</v>
      </c>
      <c r="G103" s="130" t="n">
        <v>22.61</v>
      </c>
      <c r="H103" s="129" t="n">
        <v>22.78</v>
      </c>
      <c r="I103" s="129" t="n">
        <v>22.98</v>
      </c>
      <c r="J103" s="129" t="n">
        <v>29.72</v>
      </c>
      <c r="K103" s="130" t="n">
        <v>24.55</v>
      </c>
      <c r="L103" s="130" t="n">
        <v>29.24</v>
      </c>
      <c r="M103" s="130" t="n">
        <v>27.3</v>
      </c>
      <c r="N103" s="130"/>
      <c r="O103" s="130"/>
      <c r="P103" s="139" t="n">
        <v>44.74</v>
      </c>
      <c r="Q103" s="15" t="n">
        <f aca="false">AVERAGE(D103:F103)</f>
        <v>32.0533333333333</v>
      </c>
      <c r="R103" s="15" t="n">
        <f aca="false">AVERAGE(G103:I103)</f>
        <v>22.79</v>
      </c>
      <c r="S103" s="15"/>
      <c r="T103" s="15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37" t="s">
        <v>163</v>
      </c>
      <c r="C104" s="140"/>
      <c r="D104" s="141"/>
      <c r="E104" s="141"/>
      <c r="F104" s="141"/>
      <c r="G104" s="141"/>
      <c r="H104" s="141"/>
      <c r="I104" s="141"/>
      <c r="J104" s="141" t="n">
        <v>25.41</v>
      </c>
      <c r="K104" s="141" t="n">
        <v>13.11</v>
      </c>
      <c r="L104" s="141" t="n">
        <v>11.29</v>
      </c>
      <c r="M104" s="141" t="n">
        <v>33.89</v>
      </c>
      <c r="N104" s="141"/>
      <c r="O104" s="141"/>
      <c r="P104" s="142" t="n">
        <v>58.25</v>
      </c>
      <c r="Q104" s="15"/>
      <c r="R104" s="15"/>
      <c r="S104" s="15" t="n">
        <f aca="false">AVERAGE(J104:L104)</f>
        <v>16.6033333333333</v>
      </c>
      <c r="T104" s="15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29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5"/>
      <c r="R105" s="15"/>
      <c r="S105" s="15"/>
      <c r="T105" s="15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31" t="s">
        <v>164</v>
      </c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5"/>
      <c r="R106" s="15"/>
      <c r="S106" s="15"/>
      <c r="T106" s="15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32"/>
      <c r="C107" s="133" t="s">
        <v>10</v>
      </c>
      <c r="D107" s="133" t="s">
        <v>11</v>
      </c>
      <c r="E107" s="133" t="s">
        <v>12</v>
      </c>
      <c r="F107" s="133" t="s">
        <v>13</v>
      </c>
      <c r="G107" s="133" t="s">
        <v>2</v>
      </c>
      <c r="H107" s="133" t="s">
        <v>3</v>
      </c>
      <c r="I107" s="133" t="s">
        <v>4</v>
      </c>
      <c r="J107" s="133" t="s">
        <v>5</v>
      </c>
      <c r="K107" s="133" t="s">
        <v>6</v>
      </c>
      <c r="L107" s="133" t="s">
        <v>7</v>
      </c>
      <c r="M107" s="133" t="s">
        <v>8</v>
      </c>
      <c r="N107" s="133"/>
      <c r="O107" s="133"/>
      <c r="P107" s="133" t="s">
        <v>9</v>
      </c>
      <c r="Q107" s="15"/>
      <c r="R107" s="15"/>
      <c r="S107" s="15"/>
      <c r="T107" s="15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32"/>
      <c r="C108" s="134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6"/>
      <c r="Q108" s="15"/>
      <c r="R108" s="15"/>
      <c r="S108" s="15"/>
      <c r="T108" s="15"/>
    </row>
    <row r="109" customFormat="false" ht="12.75" hidden="false" customHeight="false" outlineLevel="0" collapsed="false">
      <c r="B109" s="137" t="s">
        <v>162</v>
      </c>
      <c r="C109" s="138" t="n">
        <v>39.8</v>
      </c>
      <c r="D109" s="130" t="n">
        <v>30.02</v>
      </c>
      <c r="E109" s="130" t="n">
        <v>29</v>
      </c>
      <c r="F109" s="130" t="n">
        <v>31.9</v>
      </c>
      <c r="G109" s="130" t="n">
        <v>21.43</v>
      </c>
      <c r="H109" s="129" t="n">
        <v>21.36</v>
      </c>
      <c r="I109" s="129" t="n">
        <v>19.66</v>
      </c>
      <c r="J109" s="143" t="n">
        <v>26.97</v>
      </c>
      <c r="K109" s="130"/>
      <c r="L109" s="130"/>
      <c r="M109" s="130"/>
      <c r="N109" s="130"/>
      <c r="O109" s="130"/>
      <c r="P109" s="139"/>
      <c r="Q109" s="15" t="n">
        <f aca="false">AVERAGE(D109:F109)</f>
        <v>30.3066666666667</v>
      </c>
      <c r="R109" s="15" t="n">
        <f aca="false">AVERAGE(G109:I109)</f>
        <v>20.8166666666667</v>
      </c>
      <c r="S109" s="15"/>
      <c r="T109" s="15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37" t="s">
        <v>163</v>
      </c>
      <c r="C110" s="140"/>
      <c r="D110" s="141"/>
      <c r="E110" s="141"/>
      <c r="F110" s="141"/>
      <c r="G110" s="141"/>
      <c r="H110" s="141"/>
      <c r="I110" s="141"/>
      <c r="J110" s="141" t="n">
        <v>26.16</v>
      </c>
      <c r="K110" s="141" t="n">
        <v>14.63</v>
      </c>
      <c r="L110" s="141" t="n">
        <v>15.52</v>
      </c>
      <c r="M110" s="141" t="n">
        <v>33.89</v>
      </c>
      <c r="N110" s="141"/>
      <c r="O110" s="141"/>
      <c r="P110" s="142" t="n">
        <v>48.51</v>
      </c>
      <c r="Q110" s="15"/>
      <c r="R110" s="15"/>
      <c r="S110" s="15" t="n">
        <f aca="false">AVERAGE(J110:L110)</f>
        <v>18.77</v>
      </c>
      <c r="T110" s="15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29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5"/>
      <c r="R111" s="15"/>
      <c r="S111" s="15"/>
      <c r="T111" s="15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31" t="s">
        <v>165</v>
      </c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5"/>
      <c r="R112" s="15"/>
      <c r="S112" s="15"/>
      <c r="T112" s="15"/>
    </row>
    <row r="113" customFormat="false" ht="12.75" hidden="false" customHeight="false" outlineLevel="0" collapsed="false">
      <c r="B113" s="132"/>
      <c r="C113" s="133" t="s">
        <v>10</v>
      </c>
      <c r="D113" s="133" t="s">
        <v>11</v>
      </c>
      <c r="E113" s="133" t="s">
        <v>12</v>
      </c>
      <c r="F113" s="133" t="s">
        <v>13</v>
      </c>
      <c r="G113" s="133" t="s">
        <v>2</v>
      </c>
      <c r="H113" s="133" t="s">
        <v>3</v>
      </c>
      <c r="I113" s="133" t="s">
        <v>4</v>
      </c>
      <c r="J113" s="133" t="s">
        <v>5</v>
      </c>
      <c r="K113" s="133" t="s">
        <v>6</v>
      </c>
      <c r="L113" s="133" t="s">
        <v>7</v>
      </c>
      <c r="M113" s="133" t="s">
        <v>8</v>
      </c>
      <c r="N113" s="133"/>
      <c r="O113" s="133"/>
      <c r="P113" s="133" t="s">
        <v>9</v>
      </c>
      <c r="Q113" s="15"/>
      <c r="R113" s="15"/>
      <c r="S113" s="15"/>
      <c r="T113" s="15"/>
    </row>
    <row r="114" customFormat="false" ht="12.75" hidden="false" customHeight="false" outlineLevel="0" collapsed="false">
      <c r="B114" s="132"/>
      <c r="C114" s="134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6"/>
      <c r="Q114" s="15"/>
      <c r="R114" s="15"/>
      <c r="S114" s="15"/>
      <c r="T114" s="15"/>
    </row>
    <row r="115" customFormat="false" ht="12.75" hidden="false" customHeight="false" outlineLevel="0" collapsed="false">
      <c r="B115" s="137" t="s">
        <v>162</v>
      </c>
      <c r="C115" s="138" t="n">
        <v>40.59</v>
      </c>
      <c r="D115" s="130" t="n">
        <v>28.29</v>
      </c>
      <c r="E115" s="130" t="n">
        <v>29.55</v>
      </c>
      <c r="F115" s="130" t="n">
        <v>31.64</v>
      </c>
      <c r="G115" s="130" t="n">
        <v>24.55</v>
      </c>
      <c r="H115" s="129" t="n">
        <v>22.17</v>
      </c>
      <c r="I115" s="129" t="n">
        <v>21.83</v>
      </c>
      <c r="J115" s="143" t="n">
        <v>27.36</v>
      </c>
      <c r="K115" s="130"/>
      <c r="L115" s="130"/>
      <c r="M115" s="130"/>
      <c r="N115" s="130"/>
      <c r="O115" s="130"/>
      <c r="P115" s="139"/>
      <c r="Q115" s="15"/>
      <c r="R115" s="15" t="n">
        <f aca="false">AVERAGE(G115:I115)</f>
        <v>22.85</v>
      </c>
      <c r="S115" s="15"/>
      <c r="T115" s="15"/>
    </row>
    <row r="116" customFormat="false" ht="12.75" hidden="false" customHeight="false" outlineLevel="0" collapsed="false">
      <c r="B116" s="137" t="s">
        <v>163</v>
      </c>
      <c r="C116" s="140"/>
      <c r="D116" s="141"/>
      <c r="E116" s="141"/>
      <c r="F116" s="141"/>
      <c r="G116" s="141"/>
      <c r="H116" s="141"/>
      <c r="I116" s="141"/>
      <c r="J116" s="141" t="n">
        <v>26.17</v>
      </c>
      <c r="K116" s="141"/>
      <c r="L116" s="141" t="n">
        <v>16.49</v>
      </c>
      <c r="M116" s="141" t="n">
        <v>39.99</v>
      </c>
      <c r="N116" s="141"/>
      <c r="O116" s="141"/>
      <c r="P116" s="142" t="n">
        <v>51.15</v>
      </c>
      <c r="Q116" s="15"/>
      <c r="R116" s="15"/>
      <c r="S116" s="15"/>
      <c r="T116" s="15"/>
    </row>
    <row r="117" customFormat="false" ht="12.75" hidden="false" customHeight="false" outlineLevel="0" collapsed="false">
      <c r="B117" s="129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5"/>
      <c r="R117" s="15"/>
      <c r="S117" s="15"/>
      <c r="T117" s="15"/>
    </row>
    <row r="118" customFormat="false" ht="12.75" hidden="false" customHeight="false" outlineLevel="0" collapsed="false">
      <c r="B118" s="131" t="s">
        <v>166</v>
      </c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5"/>
      <c r="R118" s="15"/>
      <c r="S118" s="15"/>
      <c r="T118" s="15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32"/>
      <c r="C119" s="133" t="s">
        <v>10</v>
      </c>
      <c r="D119" s="133" t="s">
        <v>11</v>
      </c>
      <c r="E119" s="133" t="s">
        <v>12</v>
      </c>
      <c r="F119" s="133" t="s">
        <v>13</v>
      </c>
      <c r="G119" s="133" t="s">
        <v>2</v>
      </c>
      <c r="H119" s="133" t="s">
        <v>3</v>
      </c>
      <c r="I119" s="133" t="s">
        <v>4</v>
      </c>
      <c r="J119" s="133" t="s">
        <v>5</v>
      </c>
      <c r="K119" s="133" t="s">
        <v>6</v>
      </c>
      <c r="L119" s="133" t="s">
        <v>7</v>
      </c>
      <c r="M119" s="133" t="s">
        <v>8</v>
      </c>
      <c r="N119" s="133"/>
      <c r="O119" s="133"/>
      <c r="P119" s="133" t="s">
        <v>9</v>
      </c>
      <c r="Q119" s="15"/>
      <c r="R119" s="15"/>
      <c r="S119" s="15"/>
      <c r="T119" s="15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32"/>
      <c r="C120" s="134" t="n">
        <v>35.36</v>
      </c>
      <c r="D120" s="135" t="n">
        <v>43.96</v>
      </c>
      <c r="E120" s="135" t="n">
        <v>39.39</v>
      </c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6"/>
      <c r="Q120" s="15"/>
      <c r="R120" s="15"/>
      <c r="S120" s="15"/>
      <c r="T120" s="15"/>
    </row>
    <row r="121" customFormat="false" ht="12.75" hidden="false" customHeight="false" outlineLevel="0" collapsed="false">
      <c r="B121" s="137" t="s">
        <v>162</v>
      </c>
      <c r="C121" s="138" t="n">
        <v>41.56</v>
      </c>
      <c r="D121" s="130" t="n">
        <v>29.22</v>
      </c>
      <c r="E121" s="130" t="n">
        <v>29.55</v>
      </c>
      <c r="F121" s="130" t="n">
        <v>31.64</v>
      </c>
      <c r="G121" s="130" t="n">
        <v>25.11</v>
      </c>
      <c r="H121" s="129" t="n">
        <v>22.33</v>
      </c>
      <c r="I121" s="129" t="n">
        <v>22.43</v>
      </c>
      <c r="J121" s="129" t="n">
        <v>27.89</v>
      </c>
      <c r="K121" s="130" t="n">
        <v>29.63</v>
      </c>
      <c r="L121" s="130" t="n">
        <v>31.08</v>
      </c>
      <c r="M121" s="130" t="n">
        <v>37.53</v>
      </c>
      <c r="N121" s="130"/>
      <c r="O121" s="130"/>
      <c r="P121" s="139" t="n">
        <v>39.53</v>
      </c>
      <c r="Q121" s="15" t="n">
        <f aca="false">AVERAGE(D121:F121)</f>
        <v>30.1366666666667</v>
      </c>
      <c r="R121" s="15" t="n">
        <f aca="false">AVERAGE(G121:I121)</f>
        <v>23.29</v>
      </c>
      <c r="S121" s="15"/>
      <c r="T121" s="15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37" t="s">
        <v>163</v>
      </c>
      <c r="C122" s="140"/>
      <c r="D122" s="141"/>
      <c r="E122" s="141"/>
      <c r="F122" s="141"/>
      <c r="G122" s="141"/>
      <c r="H122" s="141"/>
      <c r="I122" s="141"/>
      <c r="J122" s="141" t="n">
        <v>26.17</v>
      </c>
      <c r="K122" s="141" t="n">
        <v>17.36</v>
      </c>
      <c r="L122" s="141" t="n">
        <v>17.07</v>
      </c>
      <c r="M122" s="141" t="n">
        <v>42.45</v>
      </c>
      <c r="N122" s="141"/>
      <c r="O122" s="141"/>
      <c r="P122" s="142" t="n">
        <v>51.86</v>
      </c>
      <c r="Q122" s="15"/>
      <c r="R122" s="15"/>
      <c r="S122" s="15" t="n">
        <f aca="false">AVERAGE(J122:L122)</f>
        <v>20.2</v>
      </c>
      <c r="T122" s="15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29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5"/>
      <c r="R123" s="15"/>
      <c r="S123" s="15"/>
      <c r="T123" s="15"/>
    </row>
    <row r="124" customFormat="false" ht="12.75" hidden="false" customHeight="false" outlineLevel="0" collapsed="false">
      <c r="B124" s="131" t="s">
        <v>167</v>
      </c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5"/>
      <c r="R124" s="15"/>
      <c r="S124" s="15"/>
      <c r="T124" s="15"/>
    </row>
    <row r="125" customFormat="false" ht="12.75" hidden="false" customHeight="false" outlineLevel="0" collapsed="false">
      <c r="B125" s="132"/>
      <c r="C125" s="133" t="s">
        <v>10</v>
      </c>
      <c r="D125" s="133" t="s">
        <v>11</v>
      </c>
      <c r="E125" s="133" t="s">
        <v>12</v>
      </c>
      <c r="F125" s="133" t="s">
        <v>13</v>
      </c>
      <c r="G125" s="133" t="s">
        <v>2</v>
      </c>
      <c r="H125" s="133" t="s">
        <v>3</v>
      </c>
      <c r="I125" s="133" t="s">
        <v>4</v>
      </c>
      <c r="J125" s="133" t="s">
        <v>5</v>
      </c>
      <c r="K125" s="133" t="s">
        <v>6</v>
      </c>
      <c r="L125" s="133" t="s">
        <v>7</v>
      </c>
      <c r="M125" s="133" t="s">
        <v>8</v>
      </c>
      <c r="N125" s="133"/>
      <c r="O125" s="133"/>
      <c r="P125" s="133" t="s">
        <v>9</v>
      </c>
      <c r="Q125" s="15"/>
      <c r="R125" s="15"/>
      <c r="S125" s="15"/>
      <c r="T125" s="15"/>
    </row>
    <row r="126" customFormat="false" ht="12.75" hidden="false" customHeight="false" outlineLevel="0" collapsed="false">
      <c r="B126" s="132"/>
      <c r="C126" s="134" t="n">
        <v>42.84</v>
      </c>
      <c r="D126" s="135" t="n">
        <v>50.78</v>
      </c>
      <c r="E126" s="135" t="n">
        <v>49.16</v>
      </c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6"/>
      <c r="Q126" s="15"/>
      <c r="R126" s="15"/>
      <c r="S126" s="15"/>
      <c r="T126" s="15"/>
    </row>
    <row r="127" customFormat="false" ht="12.75" hidden="false" customHeight="false" outlineLevel="0" collapsed="false">
      <c r="B127" s="137" t="s">
        <v>162</v>
      </c>
      <c r="C127" s="138" t="n">
        <v>41.99</v>
      </c>
      <c r="D127" s="130" t="n">
        <v>31.34</v>
      </c>
      <c r="E127" s="130" t="n">
        <v>30.16</v>
      </c>
      <c r="F127" s="130" t="n">
        <v>29.65</v>
      </c>
      <c r="G127" s="130" t="n">
        <v>22.59</v>
      </c>
      <c r="H127" s="129" t="n">
        <v>22.78</v>
      </c>
      <c r="I127" s="129" t="n">
        <v>22.98</v>
      </c>
      <c r="J127" s="129" t="n">
        <v>29.72</v>
      </c>
      <c r="K127" s="130" t="n">
        <v>24.55</v>
      </c>
      <c r="L127" s="130" t="n">
        <v>29.24</v>
      </c>
      <c r="M127" s="130" t="n">
        <v>27.3</v>
      </c>
      <c r="N127" s="130"/>
      <c r="O127" s="130"/>
      <c r="P127" s="139" t="n">
        <v>43.86</v>
      </c>
      <c r="Q127" s="15" t="n">
        <f aca="false">AVERAGE(D127:F127)</f>
        <v>30.3833333333333</v>
      </c>
      <c r="R127" s="15" t="n">
        <f aca="false">AVERAGE(G127:I127)</f>
        <v>22.7833333333333</v>
      </c>
      <c r="S127" s="15"/>
      <c r="T127" s="15"/>
    </row>
    <row r="128" customFormat="false" ht="12.75" hidden="false" customHeight="false" outlineLevel="0" collapsed="false">
      <c r="B128" s="137" t="s">
        <v>163</v>
      </c>
      <c r="C128" s="140"/>
      <c r="D128" s="141"/>
      <c r="E128" s="141"/>
      <c r="F128" s="141"/>
      <c r="G128" s="141"/>
      <c r="H128" s="141"/>
      <c r="I128" s="141"/>
      <c r="J128" s="141" t="n">
        <v>25.39</v>
      </c>
      <c r="K128" s="141" t="n">
        <v>14.55</v>
      </c>
      <c r="L128" s="141" t="n">
        <v>11.29</v>
      </c>
      <c r="M128" s="141" t="n">
        <v>33.74</v>
      </c>
      <c r="N128" s="141"/>
      <c r="O128" s="141"/>
      <c r="P128" s="142" t="n">
        <v>57.63</v>
      </c>
      <c r="Q128" s="15"/>
      <c r="R128" s="15"/>
      <c r="S128" s="15" t="n">
        <f aca="false">AVERAGE(J128:L128)</f>
        <v>17.0766666666667</v>
      </c>
      <c r="T128" s="15" t="n">
        <f aca="false">AVERAGE(M128:P128,C127)</f>
        <v>44.4533333333333</v>
      </c>
    </row>
    <row r="129" customFormat="false" ht="12.75" hidden="false" customHeight="false" outlineLevel="0" collapsed="false">
      <c r="B129" s="129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5"/>
      <c r="R129" s="15"/>
      <c r="S129" s="15"/>
      <c r="T129" s="15"/>
    </row>
    <row r="130" customFormat="false" ht="12.75" hidden="false" customHeight="false" outlineLevel="0" collapsed="false">
      <c r="B130" s="129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5"/>
      <c r="R130" s="15"/>
      <c r="S130" s="15"/>
      <c r="T130" s="15"/>
    </row>
    <row r="132" customFormat="false" ht="12.75" hidden="false" customHeight="false" outlineLevel="0" collapsed="false">
      <c r="B132" s="39" t="s">
        <v>168</v>
      </c>
    </row>
    <row r="133" customFormat="false" ht="12.75" hidden="false" customHeight="false" outlineLevel="0" collapsed="false">
      <c r="B133" s="65" t="s">
        <v>169</v>
      </c>
      <c r="C133" s="144" t="n">
        <v>2.28</v>
      </c>
      <c r="D133" s="144" t="n">
        <v>2.83</v>
      </c>
      <c r="E133" s="144" t="n">
        <v>3.11</v>
      </c>
      <c r="F133" s="144" t="n">
        <v>2.16</v>
      </c>
      <c r="G133" s="144" t="n">
        <v>2.06</v>
      </c>
      <c r="H133" s="144" t="n">
        <v>1.76</v>
      </c>
      <c r="I133" s="144" t="n">
        <v>2.01</v>
      </c>
      <c r="J133" s="144" t="n">
        <v>2.06</v>
      </c>
      <c r="K133" s="144"/>
      <c r="L133" s="144"/>
      <c r="M133" s="144"/>
      <c r="N133" s="144"/>
      <c r="O133" s="144"/>
      <c r="P133" s="144"/>
    </row>
    <row r="134" customFormat="false" ht="12.75" hidden="false" customHeight="false" outlineLevel="0" collapsed="false">
      <c r="B134" s="132"/>
      <c r="C134" s="133" t="s">
        <v>10</v>
      </c>
      <c r="D134" s="133" t="s">
        <v>11</v>
      </c>
      <c r="E134" s="133" t="s">
        <v>12</v>
      </c>
      <c r="F134" s="133" t="s">
        <v>13</v>
      </c>
      <c r="G134" s="133" t="s">
        <v>2</v>
      </c>
      <c r="H134" s="133" t="s">
        <v>3</v>
      </c>
      <c r="I134" s="133" t="s">
        <v>4</v>
      </c>
      <c r="J134" s="133" t="s">
        <v>5</v>
      </c>
      <c r="K134" s="133" t="s">
        <v>6</v>
      </c>
      <c r="L134" s="133" t="s">
        <v>7</v>
      </c>
      <c r="M134" s="133" t="s">
        <v>8</v>
      </c>
      <c r="N134" s="133"/>
      <c r="O134" s="133"/>
      <c r="P134" s="133" t="s">
        <v>9</v>
      </c>
      <c r="Q134" s="145" t="s">
        <v>51</v>
      </c>
      <c r="R134" s="145" t="s">
        <v>48</v>
      </c>
      <c r="S134" s="145" t="s">
        <v>49</v>
      </c>
      <c r="T134" s="145" t="s">
        <v>50</v>
      </c>
    </row>
    <row r="135" customFormat="false" ht="12.75" hidden="false" customHeight="false" outlineLevel="0" collapsed="false">
      <c r="B135" s="137" t="s">
        <v>162</v>
      </c>
      <c r="C135" s="129" t="n">
        <v>23.27</v>
      </c>
      <c r="D135" s="129" t="n">
        <v>15.22</v>
      </c>
      <c r="E135" s="129" t="n">
        <v>15.05</v>
      </c>
      <c r="F135" s="129" t="n">
        <v>15.97</v>
      </c>
      <c r="G135" s="129" t="n">
        <v>14.55</v>
      </c>
      <c r="H135" s="146" t="n">
        <v>14.06</v>
      </c>
      <c r="I135" s="129"/>
      <c r="J135" s="129"/>
      <c r="K135" s="129"/>
      <c r="L135" s="129"/>
      <c r="M135" s="129"/>
      <c r="N135" s="129"/>
      <c r="O135" s="129"/>
      <c r="P135" s="129"/>
      <c r="Q135" s="15" t="n">
        <f aca="false">AVERAGE(D135:F135)</f>
        <v>15.4133333333333</v>
      </c>
      <c r="T135" s="15"/>
    </row>
    <row r="136" customFormat="false" ht="12.75" hidden="false" customHeight="false" outlineLevel="0" collapsed="false">
      <c r="B136" s="137" t="s">
        <v>163</v>
      </c>
      <c r="C136" s="147" t="n">
        <v>17.06</v>
      </c>
      <c r="D136" s="147" t="n">
        <v>12.81</v>
      </c>
      <c r="E136" s="147" t="n">
        <v>14.31</v>
      </c>
      <c r="F136" s="147" t="n">
        <v>16.03</v>
      </c>
      <c r="G136" s="148" t="n">
        <v>14.85</v>
      </c>
      <c r="H136" s="148" t="n">
        <v>11.8</v>
      </c>
      <c r="I136" s="148" t="n">
        <v>13.25</v>
      </c>
      <c r="J136" s="148" t="n">
        <v>14.24</v>
      </c>
      <c r="K136" s="148" t="n">
        <v>7.6</v>
      </c>
      <c r="L136" s="148" t="n">
        <v>6.67</v>
      </c>
      <c r="M136" s="148" t="n">
        <v>18.21</v>
      </c>
      <c r="N136" s="148"/>
      <c r="O136" s="148"/>
      <c r="P136" s="148" t="n">
        <v>23.38</v>
      </c>
      <c r="Q136" s="15" t="n">
        <f aca="false">AVERAGE(D136:F136)</f>
        <v>14.3833333333333</v>
      </c>
      <c r="R136" s="15" t="n">
        <f aca="false">AVERAGE(G136:I136)</f>
        <v>13.3</v>
      </c>
      <c r="S136" s="15" t="n">
        <f aca="false">AVERAGE(J136:L136)</f>
        <v>9.50333333333333</v>
      </c>
      <c r="T136" s="15" t="n">
        <f aca="false">AVERAGE(M136:P136,C135)</f>
        <v>21.62</v>
      </c>
    </row>
    <row r="137" customFormat="false" ht="12.75" hidden="false" customHeight="false" outlineLevel="0" collapsed="false">
      <c r="B137" s="137" t="s">
        <v>170</v>
      </c>
      <c r="C137" s="140" t="n">
        <v>13.25</v>
      </c>
      <c r="D137" s="141" t="n">
        <v>13.06</v>
      </c>
      <c r="E137" s="141" t="n">
        <v>13.48</v>
      </c>
      <c r="F137" s="141" t="n">
        <v>15.59</v>
      </c>
      <c r="G137" s="141" t="n">
        <v>10.22</v>
      </c>
      <c r="H137" s="141" t="n">
        <v>9.29</v>
      </c>
      <c r="I137" s="141" t="n">
        <v>9.8</v>
      </c>
      <c r="J137" s="141" t="n">
        <v>9.89</v>
      </c>
      <c r="K137" s="141" t="n">
        <v>8.93</v>
      </c>
      <c r="L137" s="141" t="n">
        <v>8.28</v>
      </c>
      <c r="M137" s="141" t="n">
        <v>9.96</v>
      </c>
      <c r="N137" s="141"/>
      <c r="O137" s="141"/>
      <c r="P137" s="141" t="n">
        <v>13.19</v>
      </c>
      <c r="Q137" s="15" t="n">
        <f aca="false">AVERAGE(D137:F137)</f>
        <v>14.0433333333333</v>
      </c>
      <c r="R137" s="15" t="n">
        <f aca="false">AVERAGE(G137:I137)</f>
        <v>9.77</v>
      </c>
      <c r="S137" s="15" t="n">
        <f aca="false">AVERAGE(J137:L137)</f>
        <v>9.03333333333333</v>
      </c>
      <c r="T137" s="15" t="n">
        <f aca="false">AVERAGE(M137:P137,C136)</f>
        <v>13.4033333333333</v>
      </c>
    </row>
    <row r="138" customFormat="false" ht="12.75" hidden="false" customHeight="false" outlineLevel="0" collapsed="false">
      <c r="B138" s="132"/>
      <c r="C138" s="144" t="n">
        <v>1.55</v>
      </c>
      <c r="D138" s="144" t="n">
        <v>1.59</v>
      </c>
      <c r="E138" s="144" t="n">
        <v>2.45</v>
      </c>
      <c r="F138" s="144" t="n">
        <v>3.55</v>
      </c>
      <c r="G138" s="144" t="n">
        <v>4.05</v>
      </c>
      <c r="H138" s="144"/>
      <c r="I138" s="144" t="n">
        <v>1.46</v>
      </c>
      <c r="J138" s="144" t="n">
        <v>1.59</v>
      </c>
      <c r="K138" s="144"/>
      <c r="L138" s="144"/>
      <c r="M138" s="144"/>
      <c r="N138" s="144"/>
      <c r="O138" s="144"/>
      <c r="P138" s="144"/>
    </row>
    <row r="139" customFormat="false" ht="12.75" hidden="false" customHeight="false" outlineLevel="0" collapsed="false">
      <c r="B139" s="132"/>
      <c r="C139" s="149" t="n">
        <v>78.2</v>
      </c>
      <c r="D139" s="149" t="n">
        <v>67.2</v>
      </c>
      <c r="E139" s="149" t="n">
        <v>77.6</v>
      </c>
      <c r="F139" s="149" t="n">
        <v>97.8</v>
      </c>
      <c r="G139" s="149" t="n">
        <v>132</v>
      </c>
      <c r="H139" s="65"/>
      <c r="I139" s="65"/>
      <c r="J139" s="65"/>
      <c r="K139" s="65"/>
      <c r="L139" s="65"/>
      <c r="M139" s="65"/>
      <c r="N139" s="65"/>
      <c r="O139" s="65"/>
      <c r="P139" s="65"/>
      <c r="S139" s="15"/>
      <c r="T139" s="150"/>
    </row>
    <row r="140" customFormat="false" ht="12.75" hidden="false" customHeight="false" outlineLevel="0" collapsed="false">
      <c r="B140" s="132" t="s">
        <v>171</v>
      </c>
      <c r="C140" s="149" t="n">
        <v>98.9</v>
      </c>
      <c r="D140" s="149" t="n">
        <v>108.5</v>
      </c>
      <c r="E140" s="149" t="n">
        <v>97</v>
      </c>
      <c r="F140" s="149" t="n">
        <v>130.1</v>
      </c>
      <c r="G140" s="149" t="n">
        <v>109.4</v>
      </c>
      <c r="H140" s="149" t="n">
        <v>132.8</v>
      </c>
      <c r="I140" s="149" t="n">
        <v>109.4</v>
      </c>
      <c r="J140" s="149" t="n">
        <v>69.97</v>
      </c>
      <c r="K140" s="149" t="n">
        <v>133.7</v>
      </c>
      <c r="L140" s="149" t="n">
        <v>143.95</v>
      </c>
      <c r="M140" s="149" t="n">
        <v>118</v>
      </c>
      <c r="N140" s="149"/>
      <c r="O140" s="149"/>
      <c r="P140" s="149" t="n">
        <v>107</v>
      </c>
      <c r="S140" s="15"/>
      <c r="T140" s="150"/>
    </row>
    <row r="141" customFormat="false" ht="12.75" hidden="false" customHeight="false" outlineLevel="0" collapsed="false">
      <c r="B141" s="132"/>
      <c r="C141" s="133" t="s">
        <v>10</v>
      </c>
      <c r="D141" s="133" t="s">
        <v>11</v>
      </c>
      <c r="E141" s="133" t="s">
        <v>12</v>
      </c>
      <c r="F141" s="133" t="s">
        <v>13</v>
      </c>
      <c r="G141" s="133" t="s">
        <v>2</v>
      </c>
      <c r="H141" s="133" t="s">
        <v>3</v>
      </c>
      <c r="I141" s="133" t="s">
        <v>4</v>
      </c>
      <c r="J141" s="133" t="s">
        <v>5</v>
      </c>
      <c r="K141" s="133" t="s">
        <v>6</v>
      </c>
      <c r="L141" s="133" t="s">
        <v>7</v>
      </c>
      <c r="M141" s="133" t="s">
        <v>8</v>
      </c>
      <c r="N141" s="133"/>
      <c r="O141" s="133"/>
      <c r="P141" s="133" t="s">
        <v>9</v>
      </c>
      <c r="Q141" s="145" t="s">
        <v>51</v>
      </c>
      <c r="R141" s="145" t="s">
        <v>48</v>
      </c>
      <c r="S141" s="145" t="s">
        <v>49</v>
      </c>
      <c r="T141" s="145" t="s">
        <v>50</v>
      </c>
    </row>
    <row r="142" customFormat="false" ht="12.75" hidden="false" customHeight="false" outlineLevel="0" collapsed="false">
      <c r="B142" s="137" t="s">
        <v>162</v>
      </c>
      <c r="C142" s="129" t="n">
        <v>25.13</v>
      </c>
      <c r="D142" s="129" t="n">
        <v>26.09</v>
      </c>
      <c r="E142" s="129" t="n">
        <v>25.42</v>
      </c>
      <c r="F142" s="129" t="n">
        <v>24.9</v>
      </c>
      <c r="G142" s="129" t="n">
        <v>13.87</v>
      </c>
      <c r="H142" s="146" t="n">
        <v>13.61</v>
      </c>
      <c r="I142" s="129"/>
      <c r="J142" s="129"/>
      <c r="K142" s="129"/>
      <c r="L142" s="129"/>
      <c r="M142" s="129"/>
      <c r="N142" s="129"/>
      <c r="O142" s="129"/>
      <c r="P142" s="129"/>
      <c r="Q142" s="15" t="n">
        <f aca="false">AVERAGE(D142:F142)</f>
        <v>25.47</v>
      </c>
      <c r="T142" s="15"/>
    </row>
    <row r="143" customFormat="false" ht="12.75" hidden="false" customHeight="false" outlineLevel="0" collapsed="false">
      <c r="B143" s="137" t="s">
        <v>163</v>
      </c>
      <c r="C143" s="148" t="n">
        <v>15.8</v>
      </c>
      <c r="D143" s="148" t="n">
        <v>12.95</v>
      </c>
      <c r="E143" s="148" t="n">
        <v>14.97</v>
      </c>
      <c r="F143" s="148" t="n">
        <v>16.62</v>
      </c>
      <c r="G143" s="148" t="n">
        <v>16.07</v>
      </c>
      <c r="H143" s="148" t="n">
        <v>11.51</v>
      </c>
      <c r="I143" s="148" t="n">
        <v>15.21</v>
      </c>
      <c r="J143" s="148" t="n">
        <v>18.51</v>
      </c>
      <c r="K143" s="148" t="n">
        <v>8.29</v>
      </c>
      <c r="L143" s="148" t="n">
        <v>6.05</v>
      </c>
      <c r="M143" s="148" t="n">
        <v>19.46</v>
      </c>
      <c r="N143" s="148"/>
      <c r="O143" s="148"/>
      <c r="P143" s="148" t="n">
        <v>27.8</v>
      </c>
      <c r="Q143" s="15" t="n">
        <f aca="false">AVERAGE(D143:F143)</f>
        <v>14.8466666666667</v>
      </c>
      <c r="R143" s="15" t="n">
        <f aca="false">AVERAGE(G143:I143)</f>
        <v>14.2633333333333</v>
      </c>
      <c r="S143" s="15" t="n">
        <f aca="false">AVERAGE(J143:L143)</f>
        <v>10.95</v>
      </c>
      <c r="T143" s="15" t="n">
        <f aca="false">AVERAGE(M143:P143,C142)</f>
        <v>24.13</v>
      </c>
    </row>
    <row r="144" customFormat="false" ht="12.75" hidden="false" customHeight="false" outlineLevel="0" collapsed="false">
      <c r="B144" s="137" t="s">
        <v>170</v>
      </c>
      <c r="C144" s="140" t="n">
        <v>12.87</v>
      </c>
      <c r="D144" s="141" t="n">
        <v>14.73</v>
      </c>
      <c r="E144" s="141" t="n">
        <v>18.32</v>
      </c>
      <c r="F144" s="141" t="n">
        <v>15.85</v>
      </c>
      <c r="G144" s="141" t="n">
        <v>8.98</v>
      </c>
      <c r="H144" s="141" t="n">
        <v>6.67</v>
      </c>
      <c r="I144" s="141" t="n">
        <v>7.2</v>
      </c>
      <c r="J144" s="141" t="n">
        <v>7.79</v>
      </c>
      <c r="K144" s="141" t="n">
        <v>5.29</v>
      </c>
      <c r="L144" s="141" t="n">
        <v>3.68</v>
      </c>
      <c r="M144" s="141" t="n">
        <v>6.58</v>
      </c>
      <c r="N144" s="141"/>
      <c r="O144" s="141"/>
      <c r="P144" s="141" t="n">
        <v>12.71</v>
      </c>
      <c r="Q144" s="15" t="n">
        <f aca="false">AVERAGE(D144:F144)</f>
        <v>16.3</v>
      </c>
      <c r="R144" s="15" t="n">
        <f aca="false">AVERAGE(G144:I144)</f>
        <v>7.61666666666667</v>
      </c>
      <c r="S144" s="15" t="n">
        <f aca="false">AVERAGE(J144:L144)</f>
        <v>5.58666666666667</v>
      </c>
      <c r="T144" s="15" t="n">
        <f aca="false">AVERAGE(M144:P144,C143)</f>
        <v>11.6966666666667</v>
      </c>
    </row>
    <row r="145" customFormat="false" ht="12.75" hidden="false" customHeight="false" outlineLevel="0" collapsed="false">
      <c r="B145" s="132"/>
      <c r="C145" s="149" t="n">
        <v>92.4</v>
      </c>
      <c r="D145" s="149" t="n">
        <v>92.9</v>
      </c>
      <c r="E145" s="149" t="n">
        <v>94.9</v>
      </c>
      <c r="F145" s="149" t="n">
        <v>113.4</v>
      </c>
      <c r="G145" s="149" t="n">
        <v>142.6</v>
      </c>
      <c r="H145" s="149" t="n">
        <v>143.9</v>
      </c>
      <c r="I145" s="149" t="n">
        <v>130.7</v>
      </c>
      <c r="J145" s="149" t="n">
        <v>155.5</v>
      </c>
      <c r="K145" s="149" t="n">
        <v>219.6</v>
      </c>
      <c r="L145" s="149" t="n">
        <v>260.4</v>
      </c>
      <c r="M145" s="149" t="n">
        <v>170.9</v>
      </c>
      <c r="N145" s="149"/>
      <c r="O145" s="149"/>
      <c r="P145" s="149" t="n">
        <v>137.2</v>
      </c>
      <c r="S145" s="15"/>
      <c r="T145" s="150"/>
    </row>
    <row r="146" customFormat="false" ht="12.75" hidden="false" customHeight="false" outlineLevel="0" collapsed="false">
      <c r="B146" s="132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S146" s="15"/>
      <c r="T146" s="150"/>
    </row>
    <row r="147" customFormat="false" ht="12.75" hidden="false" customHeight="false" outlineLevel="0" collapsed="false">
      <c r="B147" s="132" t="s">
        <v>172</v>
      </c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S147" s="15"/>
      <c r="T147" s="150"/>
    </row>
    <row r="148" customFormat="false" ht="12.75" hidden="false" customHeight="false" outlineLevel="0" collapsed="false">
      <c r="B148" s="132"/>
      <c r="C148" s="133" t="s">
        <v>10</v>
      </c>
      <c r="D148" s="133" t="s">
        <v>11</v>
      </c>
      <c r="E148" s="133" t="s">
        <v>12</v>
      </c>
      <c r="F148" s="133" t="s">
        <v>13</v>
      </c>
      <c r="G148" s="133" t="s">
        <v>2</v>
      </c>
      <c r="H148" s="133" t="s">
        <v>3</v>
      </c>
      <c r="I148" s="133" t="s">
        <v>4</v>
      </c>
      <c r="J148" s="133" t="s">
        <v>5</v>
      </c>
      <c r="K148" s="133" t="s">
        <v>6</v>
      </c>
      <c r="L148" s="133" t="s">
        <v>7</v>
      </c>
      <c r="M148" s="133" t="s">
        <v>8</v>
      </c>
      <c r="N148" s="133"/>
      <c r="O148" s="133"/>
      <c r="P148" s="133" t="s">
        <v>9</v>
      </c>
      <c r="Q148" s="145" t="s">
        <v>51</v>
      </c>
      <c r="R148" s="145" t="s">
        <v>48</v>
      </c>
      <c r="S148" s="145" t="s">
        <v>49</v>
      </c>
      <c r="T148" s="145" t="s">
        <v>50</v>
      </c>
    </row>
    <row r="149" customFormat="false" ht="12.75" hidden="false" customHeight="false" outlineLevel="0" collapsed="false">
      <c r="B149" s="137" t="s">
        <v>162</v>
      </c>
      <c r="C149" s="129" t="n">
        <v>24.39</v>
      </c>
      <c r="D149" s="129" t="n">
        <v>25.07</v>
      </c>
      <c r="E149" s="129" t="n">
        <v>25.88</v>
      </c>
      <c r="F149" s="129" t="n">
        <v>24.07</v>
      </c>
      <c r="G149" s="129" t="n">
        <v>15.47</v>
      </c>
      <c r="H149" s="146" t="n">
        <v>14.01</v>
      </c>
      <c r="I149" s="129"/>
      <c r="J149" s="129"/>
      <c r="K149" s="129"/>
      <c r="L149" s="129"/>
      <c r="M149" s="129"/>
      <c r="N149" s="129"/>
      <c r="O149" s="129"/>
      <c r="P149" s="129"/>
      <c r="Q149" s="15" t="n">
        <f aca="false">AVERAGE(D149:F149)</f>
        <v>25.0066666666667</v>
      </c>
      <c r="T149" s="15"/>
    </row>
    <row r="150" customFormat="false" ht="12.75" hidden="false" customHeight="false" outlineLevel="0" collapsed="false">
      <c r="B150" s="137" t="s">
        <v>163</v>
      </c>
      <c r="C150" s="148" t="n">
        <v>16.53</v>
      </c>
      <c r="D150" s="148" t="n">
        <v>13.65</v>
      </c>
      <c r="E150" s="148" t="n">
        <v>16.42</v>
      </c>
      <c r="F150" s="148" t="n">
        <v>17.4</v>
      </c>
      <c r="G150" s="148" t="n">
        <v>16.63</v>
      </c>
      <c r="H150" s="148" t="n">
        <v>11.45</v>
      </c>
      <c r="I150" s="148" t="n">
        <v>14.47</v>
      </c>
      <c r="J150" s="148" t="n">
        <v>16.28</v>
      </c>
      <c r="K150" s="148" t="n">
        <v>6.99</v>
      </c>
      <c r="L150" s="148" t="n">
        <v>4.97</v>
      </c>
      <c r="M150" s="148" t="n">
        <v>19.21</v>
      </c>
      <c r="N150" s="148"/>
      <c r="O150" s="148"/>
      <c r="P150" s="148" t="n">
        <v>24.79</v>
      </c>
      <c r="Q150" s="15" t="n">
        <f aca="false">AVERAGE(D150:F150)</f>
        <v>15.8233333333333</v>
      </c>
      <c r="R150" s="15" t="n">
        <f aca="false">AVERAGE(G150:I150)</f>
        <v>14.1833333333333</v>
      </c>
      <c r="S150" s="15" t="n">
        <f aca="false">AVERAGE(J150:L150)</f>
        <v>9.41333333333333</v>
      </c>
      <c r="T150" s="15" t="n">
        <f aca="false">AVERAGE(M150:P150,C149)</f>
        <v>22.7966666666667</v>
      </c>
    </row>
    <row r="151" customFormat="false" ht="12.75" hidden="false" customHeight="false" outlineLevel="0" collapsed="false">
      <c r="B151" s="137" t="s">
        <v>170</v>
      </c>
      <c r="C151" s="140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</row>
    <row r="152" customFormat="false" ht="12.75" hidden="false" customHeight="false" outlineLevel="0" collapsed="false">
      <c r="B152" s="129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</row>
    <row r="153" customFormat="false" ht="12.75" hidden="false" customHeight="false" outlineLevel="0" collapsed="false">
      <c r="B153" s="131" t="s">
        <v>173</v>
      </c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</row>
    <row r="154" customFormat="false" ht="12.75" hidden="false" customHeight="false" outlineLevel="0" collapsed="false">
      <c r="B154" s="132"/>
      <c r="C154" s="133" t="s">
        <v>10</v>
      </c>
      <c r="D154" s="133" t="s">
        <v>11</v>
      </c>
      <c r="E154" s="133" t="s">
        <v>12</v>
      </c>
      <c r="F154" s="133" t="s">
        <v>13</v>
      </c>
      <c r="G154" s="133" t="s">
        <v>2</v>
      </c>
      <c r="H154" s="133" t="s">
        <v>3</v>
      </c>
      <c r="I154" s="133" t="s">
        <v>4</v>
      </c>
      <c r="J154" s="133" t="s">
        <v>5</v>
      </c>
      <c r="K154" s="133" t="s">
        <v>6</v>
      </c>
      <c r="L154" s="133" t="s">
        <v>7</v>
      </c>
      <c r="M154" s="133" t="s">
        <v>8</v>
      </c>
      <c r="N154" s="133"/>
      <c r="O154" s="133"/>
      <c r="P154" s="133" t="s">
        <v>9</v>
      </c>
    </row>
    <row r="155" customFormat="false" ht="12.75" hidden="false" customHeight="false" outlineLevel="0" collapsed="false">
      <c r="B155" s="137" t="s">
        <v>162</v>
      </c>
      <c r="C155" s="151"/>
      <c r="D155" s="152"/>
      <c r="E155" s="152"/>
      <c r="F155" s="152"/>
      <c r="G155" s="153"/>
      <c r="H155" s="152"/>
      <c r="I155" s="152"/>
      <c r="J155" s="152"/>
      <c r="K155" s="152"/>
      <c r="L155" s="152"/>
      <c r="M155" s="152"/>
      <c r="N155" s="152"/>
      <c r="O155" s="152"/>
      <c r="P155" s="154"/>
    </row>
    <row r="156" customFormat="false" ht="12.75" hidden="false" customHeight="false" outlineLevel="0" collapsed="false">
      <c r="B156" s="137" t="s">
        <v>163</v>
      </c>
      <c r="C156" s="140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2"/>
    </row>
    <row r="157" customFormat="false" ht="12.75" hidden="false" customHeight="false" outlineLevel="0" collapsed="false">
      <c r="B157" s="129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</row>
    <row r="158" customFormat="false" ht="12.75" hidden="false" customHeight="false" outlineLevel="0" collapsed="false">
      <c r="B158" s="131" t="s">
        <v>161</v>
      </c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</row>
    <row r="159" customFormat="false" ht="12.75" hidden="false" customHeight="false" outlineLevel="0" collapsed="false">
      <c r="B159" s="132"/>
      <c r="C159" s="133" t="s">
        <v>10</v>
      </c>
      <c r="D159" s="133" t="s">
        <v>11</v>
      </c>
      <c r="E159" s="133" t="s">
        <v>12</v>
      </c>
      <c r="F159" s="133" t="s">
        <v>13</v>
      </c>
      <c r="G159" s="133" t="s">
        <v>2</v>
      </c>
      <c r="H159" s="133" t="s">
        <v>3</v>
      </c>
      <c r="I159" s="133" t="s">
        <v>4</v>
      </c>
      <c r="J159" s="133" t="s">
        <v>5</v>
      </c>
      <c r="K159" s="133" t="s">
        <v>6</v>
      </c>
      <c r="L159" s="133" t="s">
        <v>7</v>
      </c>
      <c r="M159" s="133" t="s">
        <v>8</v>
      </c>
      <c r="N159" s="133"/>
      <c r="O159" s="133"/>
      <c r="P159" s="133" t="s">
        <v>9</v>
      </c>
    </row>
    <row r="160" customFormat="false" ht="12.75" hidden="false" customHeight="false" outlineLevel="0" collapsed="false">
      <c r="B160" s="137" t="s">
        <v>162</v>
      </c>
      <c r="C160" s="151"/>
      <c r="D160" s="152"/>
      <c r="E160" s="152"/>
      <c r="F160" s="152"/>
      <c r="G160" s="153"/>
      <c r="H160" s="152"/>
      <c r="I160" s="152"/>
      <c r="J160" s="152"/>
      <c r="K160" s="152"/>
      <c r="L160" s="152"/>
      <c r="M160" s="152"/>
      <c r="N160" s="152"/>
      <c r="O160" s="152"/>
      <c r="P160" s="154"/>
    </row>
    <row r="161" customFormat="false" ht="12.75" hidden="false" customHeight="false" outlineLevel="0" collapsed="false">
      <c r="B161" s="137" t="s">
        <v>163</v>
      </c>
      <c r="C161" s="140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2"/>
    </row>
    <row r="162" customFormat="false" ht="12.75" hidden="false" customHeight="false" outlineLevel="0" collapsed="false">
      <c r="B162" s="129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</row>
    <row r="163" customFormat="false" ht="12.75" hidden="false" customHeight="false" outlineLevel="0" collapsed="false">
      <c r="B163" s="131" t="s">
        <v>164</v>
      </c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</row>
    <row r="164" customFormat="false" ht="12.75" hidden="false" customHeight="false" outlineLevel="0" collapsed="false">
      <c r="B164" s="132"/>
      <c r="C164" s="133" t="s">
        <v>10</v>
      </c>
      <c r="D164" s="133" t="s">
        <v>11</v>
      </c>
      <c r="E164" s="133" t="s">
        <v>12</v>
      </c>
      <c r="F164" s="133" t="s">
        <v>13</v>
      </c>
      <c r="G164" s="133" t="s">
        <v>2</v>
      </c>
      <c r="H164" s="133" t="s">
        <v>3</v>
      </c>
      <c r="I164" s="133" t="s">
        <v>4</v>
      </c>
      <c r="J164" s="133" t="s">
        <v>5</v>
      </c>
      <c r="K164" s="133" t="s">
        <v>6</v>
      </c>
      <c r="L164" s="133" t="s">
        <v>7</v>
      </c>
      <c r="M164" s="133" t="s">
        <v>8</v>
      </c>
      <c r="N164" s="133"/>
      <c r="O164" s="133"/>
      <c r="P164" s="133" t="s">
        <v>9</v>
      </c>
    </row>
    <row r="165" customFormat="false" ht="12.75" hidden="false" customHeight="false" outlineLevel="0" collapsed="false">
      <c r="B165" s="137" t="s">
        <v>162</v>
      </c>
      <c r="C165" s="151"/>
      <c r="D165" s="152"/>
      <c r="E165" s="152"/>
      <c r="F165" s="152"/>
      <c r="G165" s="153"/>
      <c r="H165" s="152"/>
      <c r="I165" s="152"/>
      <c r="J165" s="152"/>
      <c r="K165" s="152"/>
      <c r="L165" s="152"/>
      <c r="M165" s="152"/>
      <c r="N165" s="152"/>
      <c r="O165" s="152"/>
      <c r="P165" s="154"/>
    </row>
    <row r="166" customFormat="false" ht="12.75" hidden="false" customHeight="false" outlineLevel="0" collapsed="false">
      <c r="B166" s="137" t="s">
        <v>163</v>
      </c>
      <c r="C166" s="140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2"/>
    </row>
    <row r="167" customFormat="false" ht="12.75" hidden="false" customHeight="false" outlineLevel="0" collapsed="false">
      <c r="B167" s="129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</row>
    <row r="168" customFormat="false" ht="12.75" hidden="false" customHeight="false" outlineLevel="0" collapsed="false">
      <c r="B168" s="131" t="s">
        <v>166</v>
      </c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</row>
    <row r="169" customFormat="false" ht="12.75" hidden="false" customHeight="false" outlineLevel="0" collapsed="false">
      <c r="B169" s="132"/>
      <c r="C169" s="133" t="s">
        <v>10</v>
      </c>
      <c r="D169" s="133" t="s">
        <v>11</v>
      </c>
      <c r="E169" s="133" t="s">
        <v>12</v>
      </c>
      <c r="F169" s="133" t="s">
        <v>13</v>
      </c>
      <c r="G169" s="133" t="s">
        <v>2</v>
      </c>
      <c r="H169" s="133" t="s">
        <v>3</v>
      </c>
      <c r="I169" s="133" t="s">
        <v>4</v>
      </c>
      <c r="J169" s="133" t="s">
        <v>5</v>
      </c>
      <c r="K169" s="133" t="s">
        <v>6</v>
      </c>
      <c r="L169" s="133" t="s">
        <v>7</v>
      </c>
      <c r="M169" s="133" t="s">
        <v>8</v>
      </c>
      <c r="N169" s="133"/>
      <c r="O169" s="133"/>
      <c r="P169" s="133" t="s">
        <v>9</v>
      </c>
    </row>
    <row r="170" customFormat="false" ht="12.75" hidden="false" customHeight="false" outlineLevel="0" collapsed="false">
      <c r="B170" s="137" t="s">
        <v>162</v>
      </c>
      <c r="C170" s="151"/>
      <c r="D170" s="152"/>
      <c r="E170" s="152"/>
      <c r="F170" s="152"/>
      <c r="G170" s="153"/>
      <c r="H170" s="152"/>
      <c r="I170" s="152"/>
      <c r="J170" s="152"/>
      <c r="K170" s="152"/>
      <c r="L170" s="152"/>
      <c r="M170" s="152"/>
      <c r="N170" s="152"/>
      <c r="O170" s="152"/>
      <c r="P170" s="154"/>
    </row>
    <row r="171" customFormat="false" ht="12.75" hidden="false" customHeight="false" outlineLevel="0" collapsed="false">
      <c r="B171" s="137" t="s">
        <v>163</v>
      </c>
      <c r="C171" s="140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2"/>
    </row>
    <row r="172" customFormat="false" ht="12.75" hidden="false" customHeight="false" outlineLevel="0" collapsed="false">
      <c r="B172" s="129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</row>
    <row r="173" customFormat="false" ht="12.75" hidden="false" customHeight="false" outlineLevel="0" collapsed="false">
      <c r="B173" s="131" t="s">
        <v>167</v>
      </c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</row>
    <row r="174" customFormat="false" ht="12.75" hidden="false" customHeight="false" outlineLevel="0" collapsed="false">
      <c r="B174" s="132"/>
      <c r="C174" s="133" t="s">
        <v>10</v>
      </c>
      <c r="D174" s="133" t="s">
        <v>11</v>
      </c>
      <c r="E174" s="133" t="s">
        <v>12</v>
      </c>
      <c r="F174" s="133" t="s">
        <v>13</v>
      </c>
      <c r="G174" s="133" t="s">
        <v>2</v>
      </c>
      <c r="H174" s="133" t="s">
        <v>3</v>
      </c>
      <c r="I174" s="133" t="s">
        <v>4</v>
      </c>
      <c r="J174" s="133" t="s">
        <v>5</v>
      </c>
      <c r="K174" s="133" t="s">
        <v>6</v>
      </c>
      <c r="L174" s="133" t="s">
        <v>7</v>
      </c>
      <c r="M174" s="133" t="s">
        <v>8</v>
      </c>
      <c r="N174" s="133"/>
      <c r="O174" s="133"/>
      <c r="P174" s="133" t="s">
        <v>9</v>
      </c>
    </row>
    <row r="175" customFormat="false" ht="12.75" hidden="false" customHeight="false" outlineLevel="0" collapsed="false">
      <c r="B175" s="137" t="s">
        <v>162</v>
      </c>
      <c r="C175" s="151"/>
      <c r="D175" s="152"/>
      <c r="E175" s="152"/>
      <c r="F175" s="152"/>
      <c r="G175" s="153"/>
      <c r="H175" s="152"/>
      <c r="I175" s="152"/>
      <c r="J175" s="152"/>
      <c r="K175" s="152"/>
      <c r="L175" s="152"/>
      <c r="M175" s="152"/>
      <c r="N175" s="152"/>
      <c r="O175" s="152"/>
      <c r="P175" s="154"/>
    </row>
    <row r="176" customFormat="false" ht="12.75" hidden="false" customHeight="false" outlineLevel="0" collapsed="false">
      <c r="B176" s="137" t="s">
        <v>163</v>
      </c>
      <c r="C176" s="140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2"/>
    </row>
    <row r="177" customFormat="false" ht="12.75" hidden="false" customHeight="false" outlineLevel="0" collapsed="false">
      <c r="B177" s="129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</row>
    <row r="178" customFormat="false" ht="12.75" hidden="false" customHeight="false" outlineLevel="0" collapsed="false">
      <c r="B178" s="129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H33" activeCellId="0" sqref="H3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24" min="24" style="0" width="6.56"/>
    <col collapsed="false" customWidth="true" hidden="false" outlineLevel="0" max="48" min="25" style="0" width="5.85"/>
    <col collapsed="false" customWidth="true" hidden="false" outlineLevel="0" max="58" min="49" style="0" width="6.56"/>
    <col collapsed="false" customWidth="true" hidden="false" outlineLevel="0" max="60" min="60" style="0" width="21.56"/>
    <col collapsed="false" customWidth="true" hidden="false" outlineLevel="0" max="64" min="64" style="0" width="13.14"/>
  </cols>
  <sheetData>
    <row r="1" customFormat="false" ht="12.75" hidden="false" customHeight="false" outlineLevel="0" collapsed="false">
      <c r="B1" s="20" t="s">
        <v>97</v>
      </c>
      <c r="M1" s="39" t="s">
        <v>98</v>
      </c>
      <c r="N1" s="39"/>
      <c r="O1" s="39"/>
      <c r="R1" s="0" t="s">
        <v>99</v>
      </c>
      <c r="S1" s="20" t="s">
        <v>100</v>
      </c>
      <c r="Y1" s="20"/>
      <c r="BH1" s="0" t="s">
        <v>118</v>
      </c>
      <c r="BI1" s="0" t="s">
        <v>119</v>
      </c>
      <c r="BJ1" s="0" t="s">
        <v>120</v>
      </c>
      <c r="BK1" s="0" t="s">
        <v>121</v>
      </c>
      <c r="BL1" s="0" t="s">
        <v>178</v>
      </c>
      <c r="BM1" s="0" t="s">
        <v>179</v>
      </c>
      <c r="BN1" s="0" t="s">
        <v>124</v>
      </c>
      <c r="BO1" s="0" t="s">
        <v>125</v>
      </c>
      <c r="BP1" s="0" t="s">
        <v>90</v>
      </c>
      <c r="BQ1" s="0" t="s">
        <v>26</v>
      </c>
      <c r="BR1" s="0" t="s">
        <v>28</v>
      </c>
    </row>
    <row r="2" customFormat="false" ht="12.75" hidden="false" customHeight="false" outlineLevel="0" collapsed="false">
      <c r="B2" s="40" t="s">
        <v>101</v>
      </c>
      <c r="C2" s="40"/>
      <c r="D2" s="41" t="s">
        <v>54</v>
      </c>
      <c r="E2" s="41"/>
      <c r="F2" s="160"/>
      <c r="G2" s="43" t="s">
        <v>57</v>
      </c>
      <c r="H2" s="44" t="s">
        <v>57</v>
      </c>
      <c r="I2" s="45" t="s">
        <v>102</v>
      </c>
      <c r="J2" s="45" t="s">
        <v>103</v>
      </c>
      <c r="K2" s="45" t="s">
        <v>104</v>
      </c>
      <c r="L2" s="45" t="s">
        <v>105</v>
      </c>
      <c r="M2" s="45"/>
      <c r="N2" s="45"/>
      <c r="O2" s="45"/>
      <c r="P2" s="45"/>
      <c r="Q2" s="45"/>
      <c r="S2" s="46" t="s">
        <v>38</v>
      </c>
      <c r="T2" s="47"/>
      <c r="U2" s="43"/>
      <c r="V2" s="43"/>
      <c r="W2" s="43"/>
      <c r="X2" s="46" t="s">
        <v>174</v>
      </c>
      <c r="Y2" s="43"/>
      <c r="Z2" s="47"/>
      <c r="AA2" s="43"/>
      <c r="AB2" s="44"/>
      <c r="AC2" s="46" t="s">
        <v>9</v>
      </c>
      <c r="AD2" s="43"/>
      <c r="AE2" s="47"/>
      <c r="AF2" s="43"/>
      <c r="AG2" s="44"/>
      <c r="AH2" s="46" t="s">
        <v>39</v>
      </c>
      <c r="AI2" s="43"/>
      <c r="AJ2" s="47"/>
      <c r="AK2" s="43"/>
      <c r="AL2" s="44"/>
      <c r="AM2" s="46" t="s">
        <v>51</v>
      </c>
      <c r="AN2" s="43"/>
      <c r="AO2" s="47"/>
      <c r="AP2" s="43"/>
      <c r="AQ2" s="44"/>
      <c r="AR2" s="46" t="s">
        <v>48</v>
      </c>
      <c r="AS2" s="43"/>
      <c r="AT2" s="47"/>
      <c r="AU2" s="43"/>
      <c r="AV2" s="44"/>
      <c r="AW2" s="46"/>
      <c r="AX2" s="43"/>
      <c r="AY2" s="47"/>
      <c r="AZ2" s="43"/>
      <c r="BA2" s="44"/>
      <c r="BB2" s="46"/>
      <c r="BC2" s="43"/>
      <c r="BD2" s="47"/>
      <c r="BE2" s="43"/>
      <c r="BF2" s="44"/>
      <c r="BG2" s="36"/>
      <c r="BH2" s="36"/>
      <c r="BI2" s="36"/>
      <c r="BJ2" s="36"/>
      <c r="BK2" s="36"/>
      <c r="BW2" s="48" t="n">
        <v>36557</v>
      </c>
      <c r="BZ2" s="48" t="n">
        <v>36586</v>
      </c>
      <c r="CC2" s="48" t="n">
        <v>36617</v>
      </c>
    </row>
    <row r="3" customFormat="false" ht="12.75" hidden="false" customHeight="false" outlineLevel="0" collapsed="false">
      <c r="B3" s="49" t="s">
        <v>110</v>
      </c>
      <c r="C3" s="50" t="s">
        <v>111</v>
      </c>
      <c r="D3" s="49" t="s">
        <v>110</v>
      </c>
      <c r="E3" s="51" t="s">
        <v>111</v>
      </c>
      <c r="F3" s="161"/>
      <c r="G3" s="51" t="s">
        <v>110</v>
      </c>
      <c r="H3" s="50" t="s">
        <v>111</v>
      </c>
      <c r="I3" s="53" t="s">
        <v>112</v>
      </c>
      <c r="J3" s="53" t="s">
        <v>112</v>
      </c>
      <c r="K3" s="53" t="s">
        <v>112</v>
      </c>
      <c r="L3" s="53" t="s">
        <v>112</v>
      </c>
      <c r="M3" s="53" t="s">
        <v>113</v>
      </c>
      <c r="N3" s="53" t="s">
        <v>114</v>
      </c>
      <c r="O3" s="53" t="s">
        <v>115</v>
      </c>
      <c r="P3" s="53" t="s">
        <v>116</v>
      </c>
      <c r="Q3" s="53" t="s">
        <v>117</v>
      </c>
      <c r="S3" s="49" t="s">
        <v>53</v>
      </c>
      <c r="T3" s="51" t="s">
        <v>54</v>
      </c>
      <c r="U3" s="51" t="s">
        <v>57</v>
      </c>
      <c r="V3" s="51" t="s">
        <v>75</v>
      </c>
      <c r="W3" s="51" t="s">
        <v>76</v>
      </c>
      <c r="X3" s="49" t="s">
        <v>53</v>
      </c>
      <c r="Y3" s="51" t="s">
        <v>54</v>
      </c>
      <c r="Z3" s="51" t="s">
        <v>57</v>
      </c>
      <c r="AA3" s="51" t="s">
        <v>75</v>
      </c>
      <c r="AB3" s="50" t="s">
        <v>76</v>
      </c>
      <c r="AC3" s="49" t="s">
        <v>53</v>
      </c>
      <c r="AD3" s="51" t="s">
        <v>54</v>
      </c>
      <c r="AE3" s="51" t="s">
        <v>57</v>
      </c>
      <c r="AF3" s="51" t="s">
        <v>75</v>
      </c>
      <c r="AG3" s="50" t="s">
        <v>76</v>
      </c>
      <c r="AH3" s="49" t="s">
        <v>53</v>
      </c>
      <c r="AI3" s="51" t="s">
        <v>54</v>
      </c>
      <c r="AJ3" s="51" t="s">
        <v>57</v>
      </c>
      <c r="AK3" s="51" t="s">
        <v>75</v>
      </c>
      <c r="AL3" s="50" t="s">
        <v>76</v>
      </c>
      <c r="AM3" s="49" t="s">
        <v>53</v>
      </c>
      <c r="AN3" s="51" t="s">
        <v>54</v>
      </c>
      <c r="AO3" s="51" t="s">
        <v>57</v>
      </c>
      <c r="AP3" s="51" t="s">
        <v>75</v>
      </c>
      <c r="AQ3" s="50" t="s">
        <v>76</v>
      </c>
      <c r="AR3" s="49" t="s">
        <v>53</v>
      </c>
      <c r="AS3" s="51" t="s">
        <v>54</v>
      </c>
      <c r="AT3" s="51" t="s">
        <v>57</v>
      </c>
      <c r="AU3" s="51" t="s">
        <v>75</v>
      </c>
      <c r="AV3" s="50" t="s">
        <v>76</v>
      </c>
      <c r="AW3" s="49" t="s">
        <v>53</v>
      </c>
      <c r="AX3" s="51" t="s">
        <v>54</v>
      </c>
      <c r="AY3" s="51" t="s">
        <v>57</v>
      </c>
      <c r="AZ3" s="51" t="s">
        <v>75</v>
      </c>
      <c r="BA3" s="50" t="s">
        <v>76</v>
      </c>
      <c r="BB3" s="49" t="s">
        <v>53</v>
      </c>
      <c r="BC3" s="51" t="s">
        <v>54</v>
      </c>
      <c r="BD3" s="51" t="s">
        <v>57</v>
      </c>
      <c r="BE3" s="51" t="s">
        <v>75</v>
      </c>
      <c r="BF3" s="50" t="s">
        <v>76</v>
      </c>
      <c r="BG3" s="36"/>
      <c r="BH3" s="36"/>
      <c r="BI3" s="36"/>
      <c r="BJ3" s="78"/>
      <c r="BK3" s="78"/>
      <c r="BW3" s="0" t="s">
        <v>180</v>
      </c>
      <c r="BX3" s="0" t="s">
        <v>181</v>
      </c>
      <c r="BY3" s="0" t="s">
        <v>182</v>
      </c>
      <c r="BZ3" s="0" t="s">
        <v>180</v>
      </c>
      <c r="CA3" s="0" t="s">
        <v>181</v>
      </c>
      <c r="CB3" s="0" t="s">
        <v>182</v>
      </c>
      <c r="CC3" s="0" t="s">
        <v>180</v>
      </c>
      <c r="CD3" s="0" t="s">
        <v>181</v>
      </c>
      <c r="CE3" s="0" t="s">
        <v>182</v>
      </c>
    </row>
    <row r="4" customFormat="false" ht="12.75" hidden="false" customHeight="false" outlineLevel="0" collapsed="false">
      <c r="A4" s="54" t="n">
        <v>37043</v>
      </c>
      <c r="B4" s="162" t="n">
        <v>146</v>
      </c>
      <c r="C4" s="163" t="n">
        <v>75</v>
      </c>
      <c r="D4" s="162" t="n">
        <v>145</v>
      </c>
      <c r="E4" s="163" t="n">
        <v>79</v>
      </c>
      <c r="F4" s="164"/>
      <c r="G4" s="163" t="n">
        <v>170</v>
      </c>
      <c r="H4" s="165" t="n">
        <v>37</v>
      </c>
      <c r="I4" s="59" t="n">
        <v>151</v>
      </c>
      <c r="J4" s="59" t="n">
        <v>50</v>
      </c>
      <c r="K4" s="59" t="n">
        <v>162</v>
      </c>
      <c r="L4" s="59" t="n">
        <v>79</v>
      </c>
      <c r="M4" s="60" t="n">
        <f aca="false">+B4-D4</f>
        <v>1</v>
      </c>
      <c r="N4" s="60" t="n">
        <f aca="false">+B4-K4</f>
        <v>-16</v>
      </c>
      <c r="O4" s="60" t="n">
        <f aca="false">+G4-I4</f>
        <v>19</v>
      </c>
      <c r="P4" s="60" t="n">
        <f aca="false">+K4-I4</f>
        <v>11</v>
      </c>
      <c r="Q4" s="60" t="n">
        <f aca="false">+B4-G4</f>
        <v>-24</v>
      </c>
      <c r="R4" s="61" t="n">
        <f aca="false">A4</f>
        <v>37043</v>
      </c>
      <c r="S4" s="62" t="n">
        <v>200</v>
      </c>
      <c r="T4" s="63" t="n">
        <v>200</v>
      </c>
      <c r="U4" s="63" t="n">
        <v>225</v>
      </c>
      <c r="V4" s="63" t="n">
        <v>190</v>
      </c>
      <c r="W4" s="64" t="n">
        <v>200</v>
      </c>
      <c r="X4" s="62" t="n">
        <v>260</v>
      </c>
      <c r="Y4" s="63" t="n">
        <v>265</v>
      </c>
      <c r="Z4" s="63" t="n">
        <v>300</v>
      </c>
      <c r="AA4" s="63" t="n">
        <v>250</v>
      </c>
      <c r="AB4" s="64" t="n">
        <v>253</v>
      </c>
      <c r="AC4" s="62" t="n">
        <v>310</v>
      </c>
      <c r="AD4" s="63" t="n">
        <v>310</v>
      </c>
      <c r="AE4" s="63" t="n">
        <v>355</v>
      </c>
      <c r="AF4" s="63" t="n">
        <v>285</v>
      </c>
      <c r="AG4" s="64" t="n">
        <v>285</v>
      </c>
      <c r="AH4" s="62" t="n">
        <v>205</v>
      </c>
      <c r="AI4" s="63" t="n">
        <v>200</v>
      </c>
      <c r="AJ4" s="63" t="n">
        <v>205</v>
      </c>
      <c r="AK4" s="63" t="n">
        <v>185</v>
      </c>
      <c r="AL4" s="64" t="n">
        <v>190</v>
      </c>
      <c r="AM4" s="62" t="n">
        <v>166.67</v>
      </c>
      <c r="AN4" s="63" t="n">
        <v>170</v>
      </c>
      <c r="AO4" s="63" t="n">
        <v>110</v>
      </c>
      <c r="AP4" s="63" t="n">
        <v>112</v>
      </c>
      <c r="AQ4" s="64" t="n">
        <v>120</v>
      </c>
      <c r="AR4" s="62" t="n">
        <v>210.7</v>
      </c>
      <c r="AS4" s="63" t="n">
        <v>112</v>
      </c>
      <c r="AT4" s="63" t="n">
        <v>202</v>
      </c>
      <c r="AU4" s="63" t="n">
        <v>178</v>
      </c>
      <c r="AV4" s="64" t="n">
        <v>184</v>
      </c>
      <c r="AW4" s="62"/>
      <c r="AX4" s="63"/>
      <c r="AY4" s="63"/>
      <c r="AZ4" s="63"/>
      <c r="BA4" s="64"/>
      <c r="BB4" s="62"/>
      <c r="BC4" s="63"/>
      <c r="BD4" s="63"/>
      <c r="BE4" s="63"/>
      <c r="BF4" s="64"/>
      <c r="BG4" s="166" t="n">
        <f aca="false">A4</f>
        <v>37043</v>
      </c>
      <c r="BH4" s="0" t="n">
        <v>49</v>
      </c>
      <c r="BI4" s="77" t="n">
        <v>-3</v>
      </c>
      <c r="BJ4" s="78" t="n">
        <v>59</v>
      </c>
      <c r="BK4" s="77" t="n">
        <v>-6</v>
      </c>
      <c r="BL4" s="78" t="n">
        <v>62</v>
      </c>
      <c r="BM4" s="77" t="n">
        <v>-5</v>
      </c>
      <c r="BN4" s="79" t="n">
        <v>63</v>
      </c>
      <c r="BO4" s="77" t="n">
        <v>-8</v>
      </c>
      <c r="BP4" s="78" t="n">
        <v>113</v>
      </c>
      <c r="BQ4" s="24" t="n">
        <v>128</v>
      </c>
      <c r="BR4" s="0" t="n">
        <v>13200</v>
      </c>
      <c r="BV4" s="0" t="s">
        <v>183</v>
      </c>
      <c r="BW4" s="0" t="n">
        <v>224172</v>
      </c>
      <c r="BX4" s="0" t="n">
        <f aca="false">28*24</f>
        <v>672</v>
      </c>
      <c r="BY4" s="70" t="n">
        <f aca="false">+BW4/BX4</f>
        <v>333.589285714286</v>
      </c>
      <c r="BZ4" s="0" t="n">
        <v>185248</v>
      </c>
      <c r="CA4" s="0" t="n">
        <f aca="false">31*24</f>
        <v>744</v>
      </c>
      <c r="CB4" s="70" t="n">
        <f aca="false">+BZ4/CA4</f>
        <v>248.989247311828</v>
      </c>
      <c r="CC4" s="0" t="n">
        <v>131045</v>
      </c>
      <c r="CD4" s="0" t="n">
        <f aca="false">30*24</f>
        <v>720</v>
      </c>
      <c r="CE4" s="70" t="n">
        <f aca="false">+CC4/CD4</f>
        <v>182.006944444444</v>
      </c>
    </row>
    <row r="5" customFormat="false" ht="12.75" hidden="false" customHeight="false" outlineLevel="0" collapsed="false">
      <c r="A5" s="54" t="n">
        <v>37044</v>
      </c>
      <c r="B5" s="162" t="n">
        <v>146</v>
      </c>
      <c r="C5" s="163" t="n">
        <v>75</v>
      </c>
      <c r="D5" s="162" t="n">
        <v>145</v>
      </c>
      <c r="E5" s="163" t="n">
        <v>79</v>
      </c>
      <c r="F5" s="164"/>
      <c r="G5" s="163" t="n">
        <v>170</v>
      </c>
      <c r="H5" s="167" t="n">
        <v>37</v>
      </c>
      <c r="I5" s="72" t="n">
        <v>151</v>
      </c>
      <c r="J5" s="72" t="n">
        <v>50</v>
      </c>
      <c r="K5" s="72" t="n">
        <v>162</v>
      </c>
      <c r="L5" s="72" t="n">
        <v>79</v>
      </c>
      <c r="M5" s="73" t="n">
        <f aca="false">+B5-D5</f>
        <v>1</v>
      </c>
      <c r="N5" s="73" t="n">
        <f aca="false">+B5-K5</f>
        <v>-16</v>
      </c>
      <c r="O5" s="73" t="n">
        <f aca="false">+G5-I5</f>
        <v>19</v>
      </c>
      <c r="P5" s="73" t="n">
        <f aca="false">+K5-I5</f>
        <v>11</v>
      </c>
      <c r="Q5" s="73" t="n">
        <f aca="false">+B5-G5</f>
        <v>-24</v>
      </c>
      <c r="R5" s="61" t="n">
        <f aca="false">A5</f>
        <v>37044</v>
      </c>
      <c r="S5" s="74" t="n">
        <v>200</v>
      </c>
      <c r="T5" s="75" t="n">
        <v>200</v>
      </c>
      <c r="U5" s="75" t="n">
        <v>225</v>
      </c>
      <c r="V5" s="75" t="n">
        <v>190</v>
      </c>
      <c r="W5" s="76" t="n">
        <v>200</v>
      </c>
      <c r="X5" s="74" t="n">
        <v>260</v>
      </c>
      <c r="Y5" s="75" t="n">
        <v>265</v>
      </c>
      <c r="Z5" s="75" t="n">
        <v>300</v>
      </c>
      <c r="AA5" s="75" t="n">
        <v>250</v>
      </c>
      <c r="AB5" s="76" t="n">
        <v>253</v>
      </c>
      <c r="AC5" s="74" t="n">
        <v>310</v>
      </c>
      <c r="AD5" s="75" t="n">
        <v>31</v>
      </c>
      <c r="AE5" s="75" t="n">
        <v>355</v>
      </c>
      <c r="AF5" s="75" t="n">
        <v>285</v>
      </c>
      <c r="AG5" s="76" t="n">
        <v>285</v>
      </c>
      <c r="AH5" s="62" t="n">
        <v>205</v>
      </c>
      <c r="AI5" s="63" t="n">
        <v>200</v>
      </c>
      <c r="AJ5" s="63" t="n">
        <v>205</v>
      </c>
      <c r="AK5" s="63" t="n">
        <v>185</v>
      </c>
      <c r="AL5" s="64" t="n">
        <v>190</v>
      </c>
      <c r="AM5" s="74" t="n">
        <v>167</v>
      </c>
      <c r="AN5" s="75" t="n">
        <v>170</v>
      </c>
      <c r="AO5" s="75" t="n">
        <v>110</v>
      </c>
      <c r="AP5" s="75" t="n">
        <v>112</v>
      </c>
      <c r="AQ5" s="76" t="n">
        <v>120</v>
      </c>
      <c r="AR5" s="62" t="n">
        <v>210.7</v>
      </c>
      <c r="AS5" s="63" t="n">
        <v>112</v>
      </c>
      <c r="AT5" s="63" t="n">
        <v>202</v>
      </c>
      <c r="AU5" s="63" t="n">
        <v>178</v>
      </c>
      <c r="AV5" s="64" t="n">
        <v>184</v>
      </c>
      <c r="AW5" s="74"/>
      <c r="AX5" s="75"/>
      <c r="AY5" s="75"/>
      <c r="AZ5" s="75"/>
      <c r="BA5" s="76"/>
      <c r="BB5" s="74"/>
      <c r="BC5" s="75"/>
      <c r="BD5" s="75"/>
      <c r="BE5" s="75"/>
      <c r="BF5" s="76"/>
      <c r="BG5" s="166" t="n">
        <f aca="false">A5</f>
        <v>37044</v>
      </c>
      <c r="BH5" s="0" t="n">
        <v>46</v>
      </c>
      <c r="BI5" s="77" t="n">
        <v>-4</v>
      </c>
      <c r="BJ5" s="78" t="n">
        <v>54</v>
      </c>
      <c r="BK5" s="77" t="n">
        <v>-6</v>
      </c>
      <c r="BL5" s="78" t="n">
        <v>59</v>
      </c>
      <c r="BM5" s="77" t="n">
        <v>-6</v>
      </c>
      <c r="BN5" s="79" t="n">
        <v>66</v>
      </c>
      <c r="BO5" s="77" t="n">
        <v>-5</v>
      </c>
      <c r="BP5" s="78" t="n">
        <v>92</v>
      </c>
      <c r="BQ5" s="24" t="n">
        <v>118</v>
      </c>
      <c r="BV5" s="0" t="s">
        <v>184</v>
      </c>
      <c r="BW5" s="0" t="n">
        <v>48334</v>
      </c>
      <c r="BX5" s="0" t="n">
        <f aca="false">28*24</f>
        <v>672</v>
      </c>
      <c r="BY5" s="70" t="n">
        <f aca="false">+BW5/BX5</f>
        <v>71.9255952380952</v>
      </c>
      <c r="BZ5" s="0" t="n">
        <v>43206</v>
      </c>
      <c r="CA5" s="0" t="n">
        <f aca="false">31*24</f>
        <v>744</v>
      </c>
      <c r="CB5" s="70" t="n">
        <f aca="false">+BZ5/CA5</f>
        <v>58.0725806451613</v>
      </c>
      <c r="CC5" s="0" t="n">
        <v>32321</v>
      </c>
      <c r="CD5" s="0" t="n">
        <f aca="false">30*24</f>
        <v>720</v>
      </c>
      <c r="CE5" s="70" t="n">
        <f aca="false">+CC5/CD5</f>
        <v>44.8902777777778</v>
      </c>
    </row>
    <row r="6" customFormat="false" ht="12.75" hidden="false" customHeight="false" outlineLevel="0" collapsed="false">
      <c r="A6" s="54" t="n">
        <v>37045</v>
      </c>
      <c r="B6" s="162"/>
      <c r="C6" s="163"/>
      <c r="D6" s="162"/>
      <c r="E6" s="163"/>
      <c r="F6" s="164"/>
      <c r="G6" s="163"/>
      <c r="H6" s="167" t="n">
        <v>83</v>
      </c>
      <c r="I6" s="72"/>
      <c r="J6" s="72" t="n">
        <v>79</v>
      </c>
      <c r="K6" s="72"/>
      <c r="L6" s="72" t="n">
        <v>98</v>
      </c>
      <c r="M6" s="73"/>
      <c r="N6" s="73"/>
      <c r="O6" s="73"/>
      <c r="P6" s="73"/>
      <c r="Q6" s="73"/>
      <c r="R6" s="61" t="n">
        <f aca="false">A6</f>
        <v>37045</v>
      </c>
      <c r="S6" s="74"/>
      <c r="T6" s="75"/>
      <c r="U6" s="75"/>
      <c r="V6" s="75"/>
      <c r="W6" s="76"/>
      <c r="X6" s="74"/>
      <c r="Y6" s="75"/>
      <c r="Z6" s="75"/>
      <c r="AA6" s="75"/>
      <c r="AB6" s="76"/>
      <c r="AC6" s="74"/>
      <c r="AD6" s="75"/>
      <c r="AE6" s="75"/>
      <c r="AF6" s="75"/>
      <c r="AG6" s="76"/>
      <c r="AH6" s="74"/>
      <c r="AI6" s="75"/>
      <c r="AJ6" s="75"/>
      <c r="AK6" s="75"/>
      <c r="AL6" s="76"/>
      <c r="AM6" s="74"/>
      <c r="AN6" s="75"/>
      <c r="AO6" s="75"/>
      <c r="AP6" s="75"/>
      <c r="AQ6" s="76"/>
      <c r="AR6" s="74"/>
      <c r="AS6" s="75"/>
      <c r="AT6" s="75"/>
      <c r="AU6" s="75"/>
      <c r="AV6" s="76"/>
      <c r="AW6" s="74"/>
      <c r="AX6" s="75"/>
      <c r="AY6" s="75"/>
      <c r="AZ6" s="75"/>
      <c r="BA6" s="76"/>
      <c r="BB6" s="74"/>
      <c r="BC6" s="75"/>
      <c r="BD6" s="75"/>
      <c r="BE6" s="75"/>
      <c r="BF6" s="76"/>
      <c r="BG6" s="166" t="n">
        <f aca="false">A6</f>
        <v>37045</v>
      </c>
      <c r="BH6" s="0" t="n">
        <v>50</v>
      </c>
      <c r="BI6" s="77" t="n">
        <v>-5</v>
      </c>
      <c r="BJ6" s="78" t="n">
        <v>54</v>
      </c>
      <c r="BK6" s="77" t="n">
        <v>-7</v>
      </c>
      <c r="BL6" s="78" t="n">
        <v>60</v>
      </c>
      <c r="BM6" s="77" t="n">
        <v>-4</v>
      </c>
      <c r="BN6" s="79" t="n">
        <v>65</v>
      </c>
      <c r="BO6" s="77" t="n">
        <v>-4</v>
      </c>
      <c r="BP6" s="78" t="n">
        <v>80</v>
      </c>
      <c r="BQ6" s="24" t="n">
        <v>105</v>
      </c>
      <c r="BV6" s="0" t="s">
        <v>185</v>
      </c>
      <c r="BW6" s="0" t="n">
        <v>37055</v>
      </c>
      <c r="BX6" s="0" t="n">
        <f aca="false">28*24</f>
        <v>672</v>
      </c>
      <c r="BY6" s="70" t="n">
        <f aca="false">+BW6/BX6</f>
        <v>55.1413690476191</v>
      </c>
      <c r="BZ6" s="0" t="n">
        <v>90438</v>
      </c>
      <c r="CA6" s="0" t="n">
        <f aca="false">31*24</f>
        <v>744</v>
      </c>
      <c r="CB6" s="70" t="n">
        <f aca="false">+BZ6/CA6</f>
        <v>121.556451612903</v>
      </c>
      <c r="CC6" s="0" t="n">
        <v>44390</v>
      </c>
      <c r="CD6" s="0" t="n">
        <f aca="false">30*24</f>
        <v>720</v>
      </c>
      <c r="CE6" s="70" t="n">
        <f aca="false">+CC6/CD6</f>
        <v>61.6527777777778</v>
      </c>
    </row>
    <row r="7" customFormat="false" ht="12.75" hidden="false" customHeight="false" outlineLevel="0" collapsed="false">
      <c r="A7" s="54" t="n">
        <v>37046</v>
      </c>
      <c r="B7" s="162" t="n">
        <v>148</v>
      </c>
      <c r="C7" s="163" t="n">
        <v>89</v>
      </c>
      <c r="D7" s="162" t="n">
        <v>159</v>
      </c>
      <c r="E7" s="163" t="n">
        <v>89</v>
      </c>
      <c r="F7" s="164"/>
      <c r="G7" s="163" t="n">
        <v>188</v>
      </c>
      <c r="H7" s="167" t="n">
        <v>83</v>
      </c>
      <c r="I7" s="72" t="n">
        <v>160</v>
      </c>
      <c r="J7" s="72" t="n">
        <v>79</v>
      </c>
      <c r="K7" s="72" t="n">
        <v>170</v>
      </c>
      <c r="L7" s="72" t="n">
        <v>98</v>
      </c>
      <c r="M7" s="73" t="n">
        <f aca="false">+B7-D7</f>
        <v>-11</v>
      </c>
      <c r="N7" s="73" t="n">
        <f aca="false">+B7-K7</f>
        <v>-22</v>
      </c>
      <c r="O7" s="73" t="n">
        <f aca="false">+G7-I7</f>
        <v>28</v>
      </c>
      <c r="P7" s="73" t="n">
        <f aca="false">+K7-I7</f>
        <v>10</v>
      </c>
      <c r="Q7" s="73" t="n">
        <f aca="false">+B7-G7</f>
        <v>-40</v>
      </c>
      <c r="R7" s="61" t="n">
        <f aca="false">A7</f>
        <v>37046</v>
      </c>
      <c r="S7" s="127" t="n">
        <v>140</v>
      </c>
      <c r="T7" s="128" t="n">
        <v>145</v>
      </c>
      <c r="U7" s="75" t="n">
        <v>197</v>
      </c>
      <c r="V7" s="75" t="n">
        <v>167</v>
      </c>
      <c r="W7" s="76" t="n">
        <v>175</v>
      </c>
      <c r="X7" s="74" t="n">
        <v>225</v>
      </c>
      <c r="Y7" s="75" t="n">
        <v>228</v>
      </c>
      <c r="Z7" s="75" t="n">
        <v>265</v>
      </c>
      <c r="AA7" s="75" t="n">
        <v>220</v>
      </c>
      <c r="AB7" s="76" t="n">
        <v>222</v>
      </c>
      <c r="AC7" s="74" t="n">
        <v>290</v>
      </c>
      <c r="AD7" s="75" t="n">
        <v>290</v>
      </c>
      <c r="AE7" s="75" t="n">
        <v>300</v>
      </c>
      <c r="AF7" s="75" t="n">
        <v>255</v>
      </c>
      <c r="AG7" s="76" t="n">
        <v>260</v>
      </c>
      <c r="AH7" s="74" t="n">
        <v>190</v>
      </c>
      <c r="AI7" s="75" t="n">
        <v>195</v>
      </c>
      <c r="AJ7" s="75" t="n">
        <v>175</v>
      </c>
      <c r="AK7" s="75" t="n">
        <v>172</v>
      </c>
      <c r="AL7" s="76" t="n">
        <v>180</v>
      </c>
      <c r="AM7" s="74" t="n">
        <v>158.6</v>
      </c>
      <c r="AN7" s="75" t="n">
        <v>164.6</v>
      </c>
      <c r="AO7" s="75" t="n">
        <v>94</v>
      </c>
      <c r="AP7" s="75" t="n">
        <v>100</v>
      </c>
      <c r="AQ7" s="76" t="n">
        <v>109</v>
      </c>
      <c r="AR7" s="74" t="n">
        <v>188.7</v>
      </c>
      <c r="AS7" s="75" t="n">
        <v>193</v>
      </c>
      <c r="AT7" s="75" t="n">
        <v>174</v>
      </c>
      <c r="AU7" s="75" t="n">
        <v>159</v>
      </c>
      <c r="AV7" s="76" t="n">
        <v>166</v>
      </c>
      <c r="AW7" s="74"/>
      <c r="AX7" s="75"/>
      <c r="AY7" s="75"/>
      <c r="AZ7" s="75"/>
      <c r="BA7" s="76"/>
      <c r="BB7" s="74"/>
      <c r="BC7" s="75"/>
      <c r="BD7" s="75"/>
      <c r="BE7" s="75"/>
      <c r="BF7" s="76"/>
      <c r="BG7" s="166" t="n">
        <f aca="false">A7</f>
        <v>37046</v>
      </c>
      <c r="BH7" s="0" t="n">
        <v>53</v>
      </c>
      <c r="BI7" s="77" t="n">
        <v>-1</v>
      </c>
      <c r="BJ7" s="78" t="n">
        <v>61</v>
      </c>
      <c r="BK7" s="77" t="n">
        <v>2</v>
      </c>
      <c r="BL7" s="78" t="n">
        <v>60</v>
      </c>
      <c r="BM7" s="77" t="n">
        <v>-1</v>
      </c>
      <c r="BN7" s="79" t="n">
        <v>72</v>
      </c>
      <c r="BO7" s="77" t="n">
        <v>0</v>
      </c>
      <c r="BP7" s="78"/>
      <c r="BQ7" s="24"/>
      <c r="BV7" s="0" t="s">
        <v>186</v>
      </c>
      <c r="BW7" s="0" t="n">
        <v>23501</v>
      </c>
      <c r="BX7" s="0" t="n">
        <f aca="false">28*24</f>
        <v>672</v>
      </c>
      <c r="BY7" s="70" t="n">
        <f aca="false">+BW7/BX7</f>
        <v>34.9717261904762</v>
      </c>
      <c r="BZ7" s="0" t="n">
        <v>42837</v>
      </c>
      <c r="CA7" s="0" t="n">
        <f aca="false">31*24</f>
        <v>744</v>
      </c>
      <c r="CB7" s="70" t="n">
        <f aca="false">+BZ7/CA7</f>
        <v>57.5766129032258</v>
      </c>
      <c r="CC7" s="0" t="n">
        <v>46793</v>
      </c>
      <c r="CD7" s="0" t="n">
        <f aca="false">30*24</f>
        <v>720</v>
      </c>
      <c r="CE7" s="70" t="n">
        <f aca="false">+CC7/CD7</f>
        <v>64.9902777777778</v>
      </c>
    </row>
    <row r="8" customFormat="false" ht="12.75" hidden="false" customHeight="false" outlineLevel="0" collapsed="false">
      <c r="A8" s="54" t="n">
        <v>37047</v>
      </c>
      <c r="B8" s="162" t="n">
        <v>99</v>
      </c>
      <c r="C8" s="163" t="n">
        <v>49</v>
      </c>
      <c r="D8" s="162" t="n">
        <v>101</v>
      </c>
      <c r="E8" s="163" t="n">
        <v>52</v>
      </c>
      <c r="F8" s="164"/>
      <c r="G8" s="163" t="n">
        <v>128.5</v>
      </c>
      <c r="H8" s="167" t="n">
        <v>25</v>
      </c>
      <c r="I8" s="72" t="n">
        <v>116</v>
      </c>
      <c r="J8" s="72" t="n">
        <v>30</v>
      </c>
      <c r="K8" s="72" t="n">
        <v>107</v>
      </c>
      <c r="L8" s="72" t="n">
        <v>56</v>
      </c>
      <c r="M8" s="73" t="n">
        <f aca="false">+B8-D8</f>
        <v>-2</v>
      </c>
      <c r="N8" s="73" t="n">
        <f aca="false">+B8-K8</f>
        <v>-8</v>
      </c>
      <c r="O8" s="73" t="n">
        <f aca="false">+G8-I8</f>
        <v>12.5</v>
      </c>
      <c r="P8" s="73" t="n">
        <f aca="false">+K8-I8</f>
        <v>-9</v>
      </c>
      <c r="Q8" s="73" t="n">
        <f aca="false">+B8-G8</f>
        <v>-29.5</v>
      </c>
      <c r="R8" s="61" t="n">
        <f aca="false">A8</f>
        <v>37047</v>
      </c>
      <c r="S8" s="127" t="n">
        <v>105</v>
      </c>
      <c r="T8" s="128" t="n">
        <v>110</v>
      </c>
      <c r="U8" s="75" t="n">
        <v>140</v>
      </c>
      <c r="V8" s="75" t="n">
        <v>115</v>
      </c>
      <c r="W8" s="76" t="n">
        <v>119</v>
      </c>
      <c r="X8" s="74" t="n">
        <v>185</v>
      </c>
      <c r="Y8" s="75" t="n">
        <v>190</v>
      </c>
      <c r="Z8" s="75" t="n">
        <v>220</v>
      </c>
      <c r="AA8" s="75" t="n">
        <v>170</v>
      </c>
      <c r="AB8" s="76" t="n">
        <v>170</v>
      </c>
      <c r="AC8" s="74" t="n">
        <v>235</v>
      </c>
      <c r="AD8" s="75" t="n">
        <v>250</v>
      </c>
      <c r="AE8" s="75" t="n">
        <v>260</v>
      </c>
      <c r="AF8" s="75" t="n">
        <v>195</v>
      </c>
      <c r="AG8" s="76" t="n">
        <v>200</v>
      </c>
      <c r="AH8" s="74" t="n">
        <v>150</v>
      </c>
      <c r="AI8" s="75" t="n">
        <v>155</v>
      </c>
      <c r="AJ8" s="75" t="n">
        <v>175</v>
      </c>
      <c r="AK8" s="75" t="n">
        <v>135</v>
      </c>
      <c r="AL8" s="76" t="n">
        <v>143</v>
      </c>
      <c r="AM8" s="74" t="n">
        <v>132</v>
      </c>
      <c r="AN8" s="75" t="n">
        <v>140.6</v>
      </c>
      <c r="AO8" s="75" t="n">
        <v>85</v>
      </c>
      <c r="AP8" s="75" t="n">
        <v>82</v>
      </c>
      <c r="AQ8" s="76" t="n">
        <v>88</v>
      </c>
      <c r="AR8" s="74" t="n">
        <v>153</v>
      </c>
      <c r="AS8" s="75" t="n">
        <v>161</v>
      </c>
      <c r="AT8" s="75" t="n">
        <v>150</v>
      </c>
      <c r="AU8" s="75" t="n">
        <v>123</v>
      </c>
      <c r="AV8" s="76" t="n">
        <v>128</v>
      </c>
      <c r="AW8" s="74"/>
      <c r="AX8" s="75"/>
      <c r="AY8" s="75"/>
      <c r="AZ8" s="75"/>
      <c r="BA8" s="76"/>
      <c r="BB8" s="74"/>
      <c r="BC8" s="75"/>
      <c r="BD8" s="75"/>
      <c r="BE8" s="75"/>
      <c r="BF8" s="76"/>
      <c r="BG8" s="168" t="n">
        <f aca="false">A8</f>
        <v>37047</v>
      </c>
      <c r="BH8" s="65" t="n">
        <v>60</v>
      </c>
      <c r="BI8" s="66" t="n">
        <v>5</v>
      </c>
      <c r="BJ8" s="67" t="n">
        <v>56</v>
      </c>
      <c r="BK8" s="66" t="n">
        <v>-3</v>
      </c>
      <c r="BL8" s="67" t="n">
        <v>60</v>
      </c>
      <c r="BM8" s="66" t="n">
        <v>-1</v>
      </c>
      <c r="BN8" s="68" t="n">
        <v>73</v>
      </c>
      <c r="BO8" s="66" t="n">
        <v>3</v>
      </c>
      <c r="BP8" s="67"/>
      <c r="BQ8" s="69"/>
      <c r="BR8" s="65" t="n">
        <v>11000</v>
      </c>
      <c r="BV8" s="0" t="s">
        <v>187</v>
      </c>
      <c r="BW8" s="0" t="n">
        <v>90856</v>
      </c>
      <c r="BX8" s="0" t="n">
        <f aca="false">28*24</f>
        <v>672</v>
      </c>
      <c r="BY8" s="70" t="n">
        <f aca="false">+BW8/BX8</f>
        <v>135.202380952381</v>
      </c>
      <c r="BZ8" s="0" t="n">
        <v>76894</v>
      </c>
      <c r="CA8" s="0" t="n">
        <f aca="false">31*24</f>
        <v>744</v>
      </c>
      <c r="CB8" s="70" t="n">
        <f aca="false">+BZ8/CA8</f>
        <v>103.352150537634</v>
      </c>
      <c r="CC8" s="0" t="n">
        <v>60422</v>
      </c>
      <c r="CD8" s="0" t="n">
        <f aca="false">30*24</f>
        <v>720</v>
      </c>
      <c r="CE8" s="70" t="n">
        <f aca="false">+CC8/CD8</f>
        <v>83.9194444444445</v>
      </c>
    </row>
    <row r="9" customFormat="false" ht="12.75" hidden="false" customHeight="false" outlineLevel="0" collapsed="false">
      <c r="A9" s="54" t="n">
        <v>37048</v>
      </c>
      <c r="B9" s="162" t="n">
        <v>60</v>
      </c>
      <c r="C9" s="163" t="n">
        <v>35</v>
      </c>
      <c r="D9" s="162" t="n">
        <v>64</v>
      </c>
      <c r="E9" s="163" t="n">
        <v>39</v>
      </c>
      <c r="F9" s="164"/>
      <c r="G9" s="163" t="n">
        <v>91</v>
      </c>
      <c r="H9" s="167" t="n">
        <v>23</v>
      </c>
      <c r="I9" s="72" t="n">
        <v>77</v>
      </c>
      <c r="J9" s="72" t="n">
        <v>29</v>
      </c>
      <c r="K9" s="72" t="n">
        <v>77</v>
      </c>
      <c r="L9" s="72" t="n">
        <v>42</v>
      </c>
      <c r="M9" s="73" t="n">
        <f aca="false">+B9-D9</f>
        <v>-4</v>
      </c>
      <c r="N9" s="73" t="n">
        <f aca="false">+B9-K9</f>
        <v>-17</v>
      </c>
      <c r="O9" s="73" t="n">
        <f aca="false">+G9-I9</f>
        <v>14</v>
      </c>
      <c r="P9" s="73" t="n">
        <f aca="false">+K9-I9</f>
        <v>0</v>
      </c>
      <c r="Q9" s="73" t="n">
        <f aca="false">+B9-G9</f>
        <v>-31</v>
      </c>
      <c r="R9" s="61" t="n">
        <f aca="false">A9</f>
        <v>37048</v>
      </c>
      <c r="S9" s="127" t="n">
        <v>80</v>
      </c>
      <c r="T9" s="75" t="n">
        <v>80</v>
      </c>
      <c r="U9" s="75" t="n">
        <v>110</v>
      </c>
      <c r="V9" s="75" t="n">
        <v>88</v>
      </c>
      <c r="W9" s="76" t="n">
        <v>88</v>
      </c>
      <c r="X9" s="74" t="n">
        <v>157</v>
      </c>
      <c r="Y9" s="75" t="n">
        <v>190</v>
      </c>
      <c r="Z9" s="75" t="n">
        <v>175</v>
      </c>
      <c r="AA9" s="75" t="n">
        <v>140</v>
      </c>
      <c r="AB9" s="76" t="n">
        <v>140</v>
      </c>
      <c r="AC9" s="74" t="n">
        <v>190</v>
      </c>
      <c r="AD9" s="75" t="n">
        <v>250</v>
      </c>
      <c r="AE9" s="75" t="n">
        <v>220</v>
      </c>
      <c r="AF9" s="75" t="n">
        <v>172</v>
      </c>
      <c r="AG9" s="76" t="n">
        <v>175</v>
      </c>
      <c r="AH9" s="74" t="n">
        <v>133</v>
      </c>
      <c r="AI9" s="75" t="n">
        <v>155</v>
      </c>
      <c r="AJ9" s="75" t="n">
        <v>130</v>
      </c>
      <c r="AK9" s="75" t="n">
        <v>120</v>
      </c>
      <c r="AL9" s="76" t="n">
        <v>130</v>
      </c>
      <c r="AM9" s="74" t="n">
        <v>132</v>
      </c>
      <c r="AN9" s="75" t="n">
        <v>141</v>
      </c>
      <c r="AO9" s="75" t="n">
        <v>78</v>
      </c>
      <c r="AP9" s="75" t="n">
        <v>75</v>
      </c>
      <c r="AQ9" s="76" t="n">
        <v>80</v>
      </c>
      <c r="AR9" s="74" t="n">
        <v>136</v>
      </c>
      <c r="AS9" s="75" t="n">
        <v>158</v>
      </c>
      <c r="AT9" s="75" t="n">
        <v>124</v>
      </c>
      <c r="AU9" s="75" t="n">
        <v>106</v>
      </c>
      <c r="AV9" s="76" t="n">
        <v>110</v>
      </c>
      <c r="AW9" s="74"/>
      <c r="AX9" s="75"/>
      <c r="AY9" s="75"/>
      <c r="AZ9" s="75"/>
      <c r="BA9" s="76"/>
      <c r="BB9" s="74"/>
      <c r="BC9" s="75"/>
      <c r="BD9" s="75"/>
      <c r="BE9" s="75"/>
      <c r="BF9" s="76"/>
      <c r="BG9" s="166" t="n">
        <f aca="false">A9</f>
        <v>37048</v>
      </c>
      <c r="BI9" s="77"/>
      <c r="BJ9" s="78"/>
      <c r="BK9" s="77"/>
      <c r="BL9" s="78"/>
      <c r="BM9" s="77"/>
      <c r="BN9" s="79"/>
      <c r="BO9" s="77"/>
      <c r="BP9" s="78"/>
      <c r="BQ9" s="24"/>
      <c r="BV9" s="0" t="s">
        <v>188</v>
      </c>
      <c r="BW9" s="0" t="n">
        <v>71030</v>
      </c>
      <c r="BX9" s="0" t="n">
        <f aca="false">28*24</f>
        <v>672</v>
      </c>
      <c r="BY9" s="70" t="n">
        <f aca="false">+BW9/BX9</f>
        <v>105.699404761905</v>
      </c>
      <c r="BZ9" s="0" t="n">
        <v>76832</v>
      </c>
      <c r="CA9" s="0" t="n">
        <f aca="false">31*24</f>
        <v>744</v>
      </c>
      <c r="CB9" s="70" t="n">
        <f aca="false">+BZ9/CA9</f>
        <v>103.268817204301</v>
      </c>
      <c r="CC9" s="0" t="n">
        <v>57758</v>
      </c>
      <c r="CD9" s="0" t="n">
        <f aca="false">30*24</f>
        <v>720</v>
      </c>
      <c r="CE9" s="70" t="n">
        <f aca="false">+CC9/CD9</f>
        <v>80.2194444444445</v>
      </c>
    </row>
    <row r="10" customFormat="false" ht="12.75" hidden="false" customHeight="false" outlineLevel="0" collapsed="false">
      <c r="A10" s="54" t="n">
        <v>37049</v>
      </c>
      <c r="B10" s="162" t="n">
        <v>54</v>
      </c>
      <c r="C10" s="163" t="n">
        <v>32</v>
      </c>
      <c r="D10" s="162" t="n">
        <v>56</v>
      </c>
      <c r="E10" s="163" t="n">
        <v>31</v>
      </c>
      <c r="F10" s="164"/>
      <c r="G10" s="163" t="n">
        <v>77</v>
      </c>
      <c r="H10" s="167" t="n">
        <v>15</v>
      </c>
      <c r="I10" s="72" t="n">
        <v>65</v>
      </c>
      <c r="J10" s="72" t="n">
        <v>18</v>
      </c>
      <c r="K10" s="72" t="n">
        <v>59</v>
      </c>
      <c r="L10" s="72" t="n">
        <v>39</v>
      </c>
      <c r="M10" s="73" t="n">
        <f aca="false">+B10-D10</f>
        <v>-2</v>
      </c>
      <c r="N10" s="73" t="n">
        <f aca="false">+B10-K10</f>
        <v>-5</v>
      </c>
      <c r="O10" s="73" t="n">
        <f aca="false">+G10-I10</f>
        <v>12</v>
      </c>
      <c r="P10" s="73" t="n">
        <f aca="false">+K10-I10</f>
        <v>-6</v>
      </c>
      <c r="Q10" s="73" t="n">
        <f aca="false">+B10-G10</f>
        <v>-23</v>
      </c>
      <c r="R10" s="61" t="n">
        <f aca="false">A10</f>
        <v>37049</v>
      </c>
      <c r="S10" s="127" t="n">
        <v>85</v>
      </c>
      <c r="T10" s="75" t="n">
        <v>88</v>
      </c>
      <c r="U10" s="75" t="n">
        <v>115</v>
      </c>
      <c r="V10" s="75" t="n">
        <v>95</v>
      </c>
      <c r="W10" s="76" t="n">
        <v>93</v>
      </c>
      <c r="X10" s="74" t="n">
        <v>150</v>
      </c>
      <c r="Y10" s="75" t="n">
        <v>153</v>
      </c>
      <c r="Z10" s="75" t="n">
        <v>175</v>
      </c>
      <c r="AA10" s="75" t="n">
        <v>140</v>
      </c>
      <c r="AB10" s="76" t="n">
        <v>140</v>
      </c>
      <c r="AC10" s="74" t="n">
        <v>190</v>
      </c>
      <c r="AD10" s="75" t="n">
        <v>210</v>
      </c>
      <c r="AE10" s="75" t="n">
        <v>220</v>
      </c>
      <c r="AF10" s="75" t="n">
        <v>180</v>
      </c>
      <c r="AG10" s="76" t="n">
        <v>180</v>
      </c>
      <c r="AH10" s="74" t="n">
        <v>133</v>
      </c>
      <c r="AI10" s="75" t="n">
        <v>135</v>
      </c>
      <c r="AJ10" s="75" t="n">
        <v>135</v>
      </c>
      <c r="AK10" s="75" t="n">
        <v>128</v>
      </c>
      <c r="AL10" s="76" t="n">
        <v>135</v>
      </c>
      <c r="AM10" s="74" t="n">
        <v>131.6</v>
      </c>
      <c r="AN10" s="75" t="n">
        <v>135</v>
      </c>
      <c r="AO10" s="75" t="n">
        <v>79</v>
      </c>
      <c r="AP10" s="75" t="n">
        <v>80</v>
      </c>
      <c r="AQ10" s="76" t="n">
        <v>90</v>
      </c>
      <c r="AR10" s="74" t="n">
        <v>136</v>
      </c>
      <c r="AS10" s="75" t="n">
        <v>141.5</v>
      </c>
      <c r="AT10" s="75" t="n">
        <v>126</v>
      </c>
      <c r="AU10" s="75" t="n">
        <v>111.8</v>
      </c>
      <c r="AV10" s="76" t="n">
        <v>116.8</v>
      </c>
      <c r="AW10" s="74"/>
      <c r="AX10" s="75"/>
      <c r="AY10" s="75"/>
      <c r="AZ10" s="75"/>
      <c r="BA10" s="76"/>
      <c r="BB10" s="74"/>
      <c r="BC10" s="75"/>
      <c r="BD10" s="75"/>
      <c r="BE10" s="75"/>
      <c r="BF10" s="76"/>
      <c r="BG10" s="166" t="n">
        <f aca="false">A10</f>
        <v>37049</v>
      </c>
      <c r="BI10" s="77"/>
      <c r="BJ10" s="78"/>
      <c r="BK10" s="77"/>
      <c r="BL10" s="78"/>
      <c r="BM10" s="77"/>
      <c r="BN10" s="79"/>
      <c r="BO10" s="77"/>
      <c r="BP10" s="78"/>
      <c r="BQ10" s="24"/>
      <c r="BV10" s="0" t="s">
        <v>189</v>
      </c>
      <c r="BW10" s="0" t="n">
        <v>7392</v>
      </c>
      <c r="BX10" s="0" t="n">
        <f aca="false">28*24</f>
        <v>672</v>
      </c>
      <c r="BY10" s="70" t="n">
        <f aca="false">+BW10/BX10</f>
        <v>11</v>
      </c>
      <c r="BZ10" s="0" t="n">
        <v>8516</v>
      </c>
      <c r="CA10" s="0" t="n">
        <f aca="false">31*24</f>
        <v>744</v>
      </c>
      <c r="CB10" s="70" t="n">
        <f aca="false">+BZ10/CA10</f>
        <v>11.4462365591398</v>
      </c>
      <c r="CC10" s="0" t="n">
        <v>7851</v>
      </c>
      <c r="CD10" s="0" t="n">
        <f aca="false">30*24</f>
        <v>720</v>
      </c>
      <c r="CE10" s="70" t="n">
        <f aca="false">+CC10/CD10</f>
        <v>10.9041666666667</v>
      </c>
    </row>
    <row r="11" customFormat="false" ht="12.75" hidden="false" customHeight="false" outlineLevel="0" collapsed="false">
      <c r="A11" s="54" t="n">
        <v>37050</v>
      </c>
      <c r="B11" s="162" t="n">
        <v>36</v>
      </c>
      <c r="C11" s="163" t="n">
        <v>24</v>
      </c>
      <c r="D11" s="162" t="n">
        <v>40</v>
      </c>
      <c r="E11" s="163" t="n">
        <v>29</v>
      </c>
      <c r="F11" s="164"/>
      <c r="G11" s="163" t="n">
        <v>55</v>
      </c>
      <c r="H11" s="167" t="n">
        <v>16</v>
      </c>
      <c r="I11" s="72" t="n">
        <v>45</v>
      </c>
      <c r="J11" s="72" t="n">
        <v>17</v>
      </c>
      <c r="K11" s="72" t="n">
        <v>40</v>
      </c>
      <c r="L11" s="72" t="n">
        <v>26</v>
      </c>
      <c r="M11" s="73" t="n">
        <f aca="false">+B11-D11</f>
        <v>-4</v>
      </c>
      <c r="N11" s="73" t="n">
        <f aca="false">+B11-K11</f>
        <v>-4</v>
      </c>
      <c r="O11" s="73" t="n">
        <f aca="false">+G11-I11</f>
        <v>10</v>
      </c>
      <c r="P11" s="73" t="n">
        <f aca="false">+K11-I11</f>
        <v>-5</v>
      </c>
      <c r="Q11" s="73" t="n">
        <f aca="false">+B11-G11</f>
        <v>-19</v>
      </c>
      <c r="R11" s="61" t="n">
        <f aca="false">A11</f>
        <v>37050</v>
      </c>
      <c r="S11" s="127" t="n">
        <v>95</v>
      </c>
      <c r="T11" s="75" t="n">
        <v>98</v>
      </c>
      <c r="U11" s="75" t="n">
        <v>125</v>
      </c>
      <c r="V11" s="75" t="n">
        <v>112</v>
      </c>
      <c r="W11" s="76" t="n">
        <v>110</v>
      </c>
      <c r="X11" s="74" t="n">
        <v>160</v>
      </c>
      <c r="Y11" s="75" t="n">
        <v>165</v>
      </c>
      <c r="Z11" s="75" t="n">
        <v>190</v>
      </c>
      <c r="AA11" s="75" t="n">
        <v>165</v>
      </c>
      <c r="AB11" s="76" t="n">
        <v>165</v>
      </c>
      <c r="AC11" s="74"/>
      <c r="AD11" s="75"/>
      <c r="AE11" s="75"/>
      <c r="AF11" s="75"/>
      <c r="AG11" s="76"/>
      <c r="AH11" s="74"/>
      <c r="AI11" s="75"/>
      <c r="AJ11" s="75"/>
      <c r="AK11" s="75"/>
      <c r="AL11" s="76"/>
      <c r="AM11" s="74"/>
      <c r="AN11" s="75"/>
      <c r="AO11" s="75"/>
      <c r="AP11" s="75"/>
      <c r="AQ11" s="76"/>
      <c r="AR11" s="74"/>
      <c r="AS11" s="75"/>
      <c r="AT11" s="75"/>
      <c r="AU11" s="75"/>
      <c r="AV11" s="76"/>
      <c r="AW11" s="74"/>
      <c r="AX11" s="75"/>
      <c r="AY11" s="75"/>
      <c r="AZ11" s="75"/>
      <c r="BA11" s="76"/>
      <c r="BB11" s="74"/>
      <c r="BC11" s="75"/>
      <c r="BD11" s="75"/>
      <c r="BE11" s="75"/>
      <c r="BF11" s="76"/>
      <c r="BG11" s="166" t="n">
        <f aca="false">A11</f>
        <v>37050</v>
      </c>
      <c r="BI11" s="77"/>
      <c r="BJ11" s="78"/>
      <c r="BK11" s="77"/>
      <c r="BL11" s="78"/>
      <c r="BM11" s="77"/>
      <c r="BN11" s="79"/>
      <c r="BO11" s="77"/>
      <c r="BP11" s="78"/>
      <c r="BQ11" s="24"/>
      <c r="BV11" s="0" t="s">
        <v>190</v>
      </c>
      <c r="BW11" s="0" t="n">
        <v>26258</v>
      </c>
      <c r="BX11" s="0" t="n">
        <f aca="false">28*24</f>
        <v>672</v>
      </c>
      <c r="BY11" s="70" t="n">
        <f aca="false">+BW11/BX11</f>
        <v>39.0744047619048</v>
      </c>
      <c r="BZ11" s="0" t="n">
        <v>58682</v>
      </c>
      <c r="CA11" s="0" t="n">
        <f aca="false">31*24</f>
        <v>744</v>
      </c>
      <c r="CB11" s="70" t="n">
        <f aca="false">+BZ11/CA11</f>
        <v>78.8736559139785</v>
      </c>
      <c r="CC11" s="0" t="n">
        <v>67656</v>
      </c>
      <c r="CD11" s="0" t="n">
        <f aca="false">30*24</f>
        <v>720</v>
      </c>
      <c r="CE11" s="70" t="n">
        <f aca="false">+CC11/CD11</f>
        <v>93.9666666666667</v>
      </c>
    </row>
    <row r="12" customFormat="false" ht="12.75" hidden="false" customHeight="false" outlineLevel="0" collapsed="false">
      <c r="A12" s="54" t="n">
        <v>37051</v>
      </c>
      <c r="B12" s="162" t="n">
        <v>36</v>
      </c>
      <c r="C12" s="163" t="n">
        <v>24</v>
      </c>
      <c r="D12" s="162" t="n">
        <v>40</v>
      </c>
      <c r="E12" s="163" t="n">
        <v>29</v>
      </c>
      <c r="F12" s="164"/>
      <c r="G12" s="163" t="n">
        <v>55</v>
      </c>
      <c r="H12" s="167" t="n">
        <v>16</v>
      </c>
      <c r="I12" s="72" t="n">
        <v>45</v>
      </c>
      <c r="J12" s="72" t="n">
        <v>17</v>
      </c>
      <c r="K12" s="72" t="n">
        <v>40</v>
      </c>
      <c r="L12" s="72" t="n">
        <v>26</v>
      </c>
      <c r="M12" s="73"/>
      <c r="N12" s="73"/>
      <c r="O12" s="73"/>
      <c r="P12" s="73"/>
      <c r="Q12" s="73"/>
      <c r="R12" s="61" t="n">
        <f aca="false">A12</f>
        <v>37051</v>
      </c>
      <c r="S12" s="127"/>
      <c r="T12" s="75"/>
      <c r="U12" s="75"/>
      <c r="V12" s="75"/>
      <c r="W12" s="76"/>
      <c r="X12" s="74"/>
      <c r="Y12" s="75"/>
      <c r="Z12" s="75"/>
      <c r="AA12" s="75"/>
      <c r="AB12" s="76"/>
      <c r="AC12" s="74"/>
      <c r="AD12" s="75"/>
      <c r="AE12" s="75"/>
      <c r="AF12" s="75"/>
      <c r="AG12" s="76"/>
      <c r="AH12" s="74"/>
      <c r="AI12" s="75"/>
      <c r="AJ12" s="75"/>
      <c r="AK12" s="75"/>
      <c r="AL12" s="76"/>
      <c r="AM12" s="74"/>
      <c r="AN12" s="75"/>
      <c r="AO12" s="75"/>
      <c r="AP12" s="75"/>
      <c r="AQ12" s="76"/>
      <c r="AR12" s="74"/>
      <c r="AS12" s="75"/>
      <c r="AT12" s="75"/>
      <c r="AU12" s="75"/>
      <c r="AV12" s="76"/>
      <c r="AW12" s="74"/>
      <c r="AX12" s="75"/>
      <c r="AY12" s="75"/>
      <c r="AZ12" s="75"/>
      <c r="BA12" s="76"/>
      <c r="BB12" s="74"/>
      <c r="BC12" s="75"/>
      <c r="BD12" s="75"/>
      <c r="BE12" s="75"/>
      <c r="BF12" s="76"/>
      <c r="BG12" s="166" t="n">
        <f aca="false">A12</f>
        <v>37051</v>
      </c>
      <c r="BI12" s="77"/>
      <c r="BJ12" s="78"/>
      <c r="BK12" s="77"/>
      <c r="BL12" s="78"/>
      <c r="BM12" s="77"/>
      <c r="BN12" s="79"/>
      <c r="BO12" s="77"/>
      <c r="BP12" s="78"/>
      <c r="BQ12" s="24"/>
      <c r="BV12" s="0" t="s">
        <v>191</v>
      </c>
      <c r="BW12" s="0" t="n">
        <v>1475</v>
      </c>
      <c r="BX12" s="0" t="n">
        <f aca="false">28*24</f>
        <v>672</v>
      </c>
      <c r="BY12" s="70" t="n">
        <f aca="false">+BW12/BX12</f>
        <v>2.19494047619048</v>
      </c>
      <c r="BZ12" s="0" t="n">
        <v>1460</v>
      </c>
      <c r="CA12" s="0" t="n">
        <f aca="false">31*24</f>
        <v>744</v>
      </c>
      <c r="CB12" s="70" t="n">
        <f aca="false">+BZ12/CA12</f>
        <v>1.96236559139785</v>
      </c>
      <c r="CC12" s="0" t="n">
        <v>2577</v>
      </c>
      <c r="CD12" s="0" t="n">
        <f aca="false">30*24</f>
        <v>720</v>
      </c>
      <c r="CE12" s="70" t="n">
        <f aca="false">+CC12/CD12</f>
        <v>3.57916666666667</v>
      </c>
    </row>
    <row r="13" customFormat="false" ht="12.75" hidden="false" customHeight="false" outlineLevel="0" collapsed="false">
      <c r="A13" s="54" t="n">
        <v>37052</v>
      </c>
      <c r="B13" s="162"/>
      <c r="C13" s="163" t="n">
        <v>40</v>
      </c>
      <c r="D13" s="162"/>
      <c r="E13" s="163" t="n">
        <v>39</v>
      </c>
      <c r="F13" s="164"/>
      <c r="G13" s="163"/>
      <c r="H13" s="167" t="n">
        <v>36</v>
      </c>
      <c r="I13" s="72"/>
      <c r="J13" s="72"/>
      <c r="K13" s="72"/>
      <c r="L13" s="72"/>
      <c r="M13" s="73" t="n">
        <f aca="false">+B13-D13</f>
        <v>0</v>
      </c>
      <c r="N13" s="73" t="n">
        <f aca="false">+B13-K13</f>
        <v>0</v>
      </c>
      <c r="O13" s="73" t="n">
        <f aca="false">+G13-I13</f>
        <v>0</v>
      </c>
      <c r="P13" s="73" t="n">
        <f aca="false">+K13-I13</f>
        <v>0</v>
      </c>
      <c r="Q13" s="73" t="n">
        <f aca="false">+B13-G13</f>
        <v>0</v>
      </c>
      <c r="R13" s="61" t="n">
        <f aca="false">A13</f>
        <v>37052</v>
      </c>
      <c r="S13" s="74"/>
      <c r="T13" s="75"/>
      <c r="U13" s="75"/>
      <c r="V13" s="75"/>
      <c r="W13" s="76"/>
      <c r="X13" s="74"/>
      <c r="Y13" s="75"/>
      <c r="Z13" s="75"/>
      <c r="AA13" s="75"/>
      <c r="AB13" s="76"/>
      <c r="AC13" s="74"/>
      <c r="AD13" s="75"/>
      <c r="AE13" s="75"/>
      <c r="AF13" s="75"/>
      <c r="AG13" s="76"/>
      <c r="AH13" s="74"/>
      <c r="AI13" s="75"/>
      <c r="AJ13" s="75"/>
      <c r="AK13" s="75"/>
      <c r="AL13" s="76"/>
      <c r="AM13" s="74"/>
      <c r="AN13" s="75"/>
      <c r="AO13" s="75"/>
      <c r="AP13" s="75"/>
      <c r="AQ13" s="76"/>
      <c r="AR13" s="74"/>
      <c r="AS13" s="75"/>
      <c r="AT13" s="75"/>
      <c r="AU13" s="75"/>
      <c r="AV13" s="76"/>
      <c r="AW13" s="74"/>
      <c r="AX13" s="75"/>
      <c r="AY13" s="75"/>
      <c r="AZ13" s="75"/>
      <c r="BA13" s="76"/>
      <c r="BB13" s="74"/>
      <c r="BC13" s="75"/>
      <c r="BD13" s="75"/>
      <c r="BE13" s="75"/>
      <c r="BF13" s="76"/>
      <c r="BG13" s="166" t="n">
        <f aca="false">A13</f>
        <v>37052</v>
      </c>
      <c r="BI13" s="77"/>
      <c r="BJ13" s="78"/>
      <c r="BK13" s="77"/>
      <c r="BL13" s="78"/>
      <c r="BM13" s="77"/>
      <c r="BN13" s="79"/>
      <c r="BO13" s="77"/>
      <c r="BP13" s="78"/>
      <c r="BQ13" s="24"/>
      <c r="BV13" s="0" t="s">
        <v>192</v>
      </c>
    </row>
    <row r="14" customFormat="false" ht="12.75" hidden="false" customHeight="false" outlineLevel="0" collapsed="false">
      <c r="A14" s="54" t="n">
        <v>37053</v>
      </c>
      <c r="B14" s="162" t="n">
        <v>55</v>
      </c>
      <c r="C14" s="163" t="n">
        <v>40</v>
      </c>
      <c r="D14" s="162" t="n">
        <v>57.6</v>
      </c>
      <c r="E14" s="163" t="n">
        <v>39</v>
      </c>
      <c r="F14" s="164"/>
      <c r="G14" s="163" t="n">
        <v>76</v>
      </c>
      <c r="H14" s="167" t="n">
        <v>36</v>
      </c>
      <c r="I14" s="72" t="n">
        <v>62</v>
      </c>
      <c r="J14" s="72" t="n">
        <v>34</v>
      </c>
      <c r="K14" s="72" t="n">
        <v>59</v>
      </c>
      <c r="L14" s="72" t="n">
        <v>39</v>
      </c>
      <c r="M14" s="73" t="n">
        <f aca="false">+B14-D14</f>
        <v>-2.6</v>
      </c>
      <c r="N14" s="73" t="n">
        <f aca="false">+B14-K14</f>
        <v>-4</v>
      </c>
      <c r="O14" s="73" t="n">
        <f aca="false">+G14-I14</f>
        <v>14</v>
      </c>
      <c r="P14" s="73" t="n">
        <f aca="false">+K14-I14</f>
        <v>-3</v>
      </c>
      <c r="Q14" s="73" t="n">
        <f aca="false">+B14-G14</f>
        <v>-21</v>
      </c>
      <c r="R14" s="61" t="n">
        <f aca="false">A14</f>
        <v>37053</v>
      </c>
      <c r="S14" s="74" t="n">
        <v>90</v>
      </c>
      <c r="T14" s="75" t="n">
        <v>90</v>
      </c>
      <c r="U14" s="75" t="n">
        <v>117</v>
      </c>
      <c r="V14" s="75" t="n">
        <v>104</v>
      </c>
      <c r="W14" s="76" t="n">
        <v>103</v>
      </c>
      <c r="X14" s="74" t="n">
        <v>178</v>
      </c>
      <c r="Y14" s="75" t="n">
        <v>183</v>
      </c>
      <c r="Z14" s="75" t="n">
        <v>200</v>
      </c>
      <c r="AA14" s="75" t="n">
        <v>178</v>
      </c>
      <c r="AB14" s="76" t="n">
        <v>180</v>
      </c>
      <c r="AC14" s="74" t="n">
        <v>230</v>
      </c>
      <c r="AD14" s="75" t="n">
        <v>235</v>
      </c>
      <c r="AE14" s="75" t="n">
        <v>245</v>
      </c>
      <c r="AF14" s="75" t="n">
        <v>220</v>
      </c>
      <c r="AG14" s="76" t="n">
        <v>220</v>
      </c>
      <c r="AH14" s="74" t="n">
        <v>155</v>
      </c>
      <c r="AI14" s="75" t="n">
        <v>155</v>
      </c>
      <c r="AJ14" s="75" t="n">
        <v>150</v>
      </c>
      <c r="AK14" s="75" t="n">
        <v>150</v>
      </c>
      <c r="AL14" s="76" t="n">
        <v>163</v>
      </c>
      <c r="AM14" s="74" t="n">
        <v>144</v>
      </c>
      <c r="AN14" s="75" t="n">
        <v>144.6</v>
      </c>
      <c r="AO14" s="75" t="n">
        <v>88</v>
      </c>
      <c r="AP14" s="75" t="n">
        <v>90</v>
      </c>
      <c r="AQ14" s="76" t="n">
        <v>102</v>
      </c>
      <c r="AR14" s="74" t="n">
        <v>155</v>
      </c>
      <c r="AS14" s="75" t="n">
        <v>157</v>
      </c>
      <c r="AT14" s="75" t="n">
        <v>139.5</v>
      </c>
      <c r="AU14" s="75" t="n">
        <v>131.7</v>
      </c>
      <c r="AV14" s="76" t="n">
        <v>138.8</v>
      </c>
      <c r="AW14" s="74"/>
      <c r="AX14" s="75"/>
      <c r="AY14" s="75"/>
      <c r="AZ14" s="75"/>
      <c r="BA14" s="76"/>
      <c r="BB14" s="74"/>
      <c r="BC14" s="75"/>
      <c r="BD14" s="75"/>
      <c r="BE14" s="75"/>
      <c r="BF14" s="76"/>
      <c r="BG14" s="166" t="n">
        <f aca="false">A14</f>
        <v>37053</v>
      </c>
      <c r="BI14" s="77"/>
      <c r="BJ14" s="78"/>
      <c r="BK14" s="77"/>
      <c r="BL14" s="78"/>
      <c r="BM14" s="77"/>
      <c r="BN14" s="79"/>
      <c r="BO14" s="77"/>
      <c r="BP14" s="78"/>
      <c r="BQ14" s="24"/>
    </row>
    <row r="15" customFormat="false" ht="12.75" hidden="false" customHeight="false" outlineLevel="0" collapsed="false">
      <c r="A15" s="54" t="n">
        <v>37054</v>
      </c>
      <c r="B15" s="162" t="n">
        <v>48.69</v>
      </c>
      <c r="C15" s="163" t="n">
        <v>38</v>
      </c>
      <c r="D15" s="162" t="n">
        <v>51</v>
      </c>
      <c r="E15" s="163" t="n">
        <v>38</v>
      </c>
      <c r="F15" s="164"/>
      <c r="G15" s="163" t="n">
        <v>65</v>
      </c>
      <c r="H15" s="167" t="n">
        <v>22</v>
      </c>
      <c r="I15" s="72" t="n">
        <v>57.6</v>
      </c>
      <c r="J15" s="72" t="n">
        <v>25.65</v>
      </c>
      <c r="K15" s="72" t="n">
        <v>53.5</v>
      </c>
      <c r="L15" s="72" t="n">
        <v>39</v>
      </c>
      <c r="M15" s="73" t="n">
        <f aca="false">+B15-D15</f>
        <v>-2.31</v>
      </c>
      <c r="N15" s="73" t="n">
        <f aca="false">+B15-K15</f>
        <v>-4.81</v>
      </c>
      <c r="O15" s="73" t="n">
        <f aca="false">+G15-I15</f>
        <v>7.4</v>
      </c>
      <c r="P15" s="73" t="n">
        <f aca="false">+K15-I15</f>
        <v>-4.1</v>
      </c>
      <c r="Q15" s="73" t="n">
        <f aca="false">+B15-G15</f>
        <v>-16.31</v>
      </c>
      <c r="R15" s="61" t="n">
        <f aca="false">A15</f>
        <v>37054</v>
      </c>
      <c r="S15" s="74" t="n">
        <v>92.5</v>
      </c>
      <c r="T15" s="75" t="n">
        <v>95.5</v>
      </c>
      <c r="U15" s="75" t="n">
        <v>115</v>
      </c>
      <c r="V15" s="75" t="n">
        <v>104</v>
      </c>
      <c r="W15" s="76" t="n">
        <v>103</v>
      </c>
      <c r="X15" s="74" t="n">
        <v>179</v>
      </c>
      <c r="Y15" s="75" t="n">
        <v>183</v>
      </c>
      <c r="Z15" s="75" t="n">
        <v>200</v>
      </c>
      <c r="AA15" s="75" t="n">
        <v>173</v>
      </c>
      <c r="AB15" s="76" t="n">
        <v>180</v>
      </c>
      <c r="AC15" s="74" t="n">
        <v>230</v>
      </c>
      <c r="AD15" s="75" t="n">
        <v>235</v>
      </c>
      <c r="AE15" s="75" t="n">
        <v>240</v>
      </c>
      <c r="AF15" s="75" t="n">
        <v>210</v>
      </c>
      <c r="AG15" s="76" t="n">
        <v>212</v>
      </c>
      <c r="AH15" s="74" t="n">
        <v>155</v>
      </c>
      <c r="AI15" s="75" t="n">
        <v>155</v>
      </c>
      <c r="AJ15" s="75" t="n">
        <v>150</v>
      </c>
      <c r="AK15" s="75" t="n">
        <v>150</v>
      </c>
      <c r="AL15" s="76" t="n">
        <v>163</v>
      </c>
      <c r="AM15" s="74" t="n">
        <v>144</v>
      </c>
      <c r="AN15" s="75" t="n">
        <v>144.6</v>
      </c>
      <c r="AO15" s="75" t="n">
        <v>88</v>
      </c>
      <c r="AP15" s="75" t="n">
        <v>100</v>
      </c>
      <c r="AQ15" s="76" t="n">
        <v>110</v>
      </c>
      <c r="AR15" s="74" t="n">
        <v>155.6</v>
      </c>
      <c r="AS15" s="75" t="n">
        <v>157.5</v>
      </c>
      <c r="AT15" s="75" t="n">
        <v>138.5</v>
      </c>
      <c r="AU15" s="75" t="n">
        <v>133.8</v>
      </c>
      <c r="AV15" s="76" t="n">
        <v>141</v>
      </c>
      <c r="AW15" s="74"/>
      <c r="AX15" s="75"/>
      <c r="AY15" s="75"/>
      <c r="AZ15" s="75"/>
      <c r="BA15" s="76"/>
      <c r="BB15" s="74"/>
      <c r="BC15" s="75"/>
      <c r="BD15" s="75"/>
      <c r="BE15" s="75"/>
      <c r="BF15" s="76"/>
      <c r="BG15" s="168" t="n">
        <f aca="false">A15</f>
        <v>37054</v>
      </c>
      <c r="BH15" s="65"/>
      <c r="BI15" s="66"/>
      <c r="BJ15" s="67"/>
      <c r="BK15" s="66"/>
      <c r="BL15" s="67"/>
      <c r="BM15" s="66"/>
      <c r="BN15" s="68"/>
      <c r="BO15" s="66"/>
      <c r="BP15" s="67"/>
      <c r="BQ15" s="69"/>
      <c r="BR15" s="65"/>
      <c r="BV15" s="0" t="s">
        <v>78</v>
      </c>
      <c r="BY15" s="70" t="n">
        <f aca="false">SUM(BY4:BY13)</f>
        <v>788.799107142857</v>
      </c>
      <c r="CB15" s="70" t="n">
        <f aca="false">SUM(CB4:CB13)</f>
        <v>785.09811827957</v>
      </c>
      <c r="CE15" s="70" t="n">
        <f aca="false">SUM(CE4:CE13)</f>
        <v>626.129166666667</v>
      </c>
    </row>
    <row r="16" customFormat="false" ht="12.75" hidden="false" customHeight="false" outlineLevel="0" collapsed="false">
      <c r="A16" s="54" t="n">
        <v>37055</v>
      </c>
      <c r="B16" s="162" t="n">
        <v>62</v>
      </c>
      <c r="C16" s="163" t="n">
        <v>47.5</v>
      </c>
      <c r="D16" s="162" t="n">
        <v>60.25</v>
      </c>
      <c r="E16" s="163" t="n">
        <v>48</v>
      </c>
      <c r="F16" s="164"/>
      <c r="G16" s="163" t="n">
        <v>63</v>
      </c>
      <c r="H16" s="167" t="n">
        <v>28</v>
      </c>
      <c r="I16" s="72" t="n">
        <v>57.5</v>
      </c>
      <c r="J16" s="72" t="n">
        <v>31.6</v>
      </c>
      <c r="K16" s="72" t="n">
        <v>57.25</v>
      </c>
      <c r="L16" s="72" t="n">
        <v>46</v>
      </c>
      <c r="M16" s="73"/>
      <c r="N16" s="73"/>
      <c r="O16" s="73"/>
      <c r="P16" s="73"/>
      <c r="Q16" s="73"/>
      <c r="R16" s="61" t="n">
        <f aca="false">A16</f>
        <v>37055</v>
      </c>
      <c r="S16" s="74" t="n">
        <v>80</v>
      </c>
      <c r="T16" s="75" t="n">
        <v>82.5</v>
      </c>
      <c r="U16" s="75" t="n">
        <v>90</v>
      </c>
      <c r="V16" s="75" t="n">
        <v>81</v>
      </c>
      <c r="W16" s="76" t="n">
        <v>80</v>
      </c>
      <c r="X16" s="74" t="n">
        <v>165</v>
      </c>
      <c r="Y16" s="75" t="n">
        <v>170</v>
      </c>
      <c r="Z16" s="75" t="n">
        <v>180</v>
      </c>
      <c r="AA16" s="75" t="n">
        <v>157</v>
      </c>
      <c r="AB16" s="76" t="n">
        <v>165</v>
      </c>
      <c r="AC16" s="74" t="n">
        <v>210</v>
      </c>
      <c r="AD16" s="75" t="n">
        <v>220</v>
      </c>
      <c r="AE16" s="75" t="n">
        <v>225</v>
      </c>
      <c r="AF16" s="75" t="n">
        <v>190</v>
      </c>
      <c r="AG16" s="76" t="n">
        <v>195</v>
      </c>
      <c r="AH16" s="74" t="n">
        <v>155</v>
      </c>
      <c r="AI16" s="75" t="n">
        <v>155</v>
      </c>
      <c r="AJ16" s="75" t="n">
        <v>145</v>
      </c>
      <c r="AK16" s="75" t="n">
        <v>140</v>
      </c>
      <c r="AL16" s="76" t="n">
        <v>149</v>
      </c>
      <c r="AM16" s="74" t="n">
        <v>141.6</v>
      </c>
      <c r="AN16" s="75" t="n">
        <v>141</v>
      </c>
      <c r="AO16" s="75" t="n">
        <v>84</v>
      </c>
      <c r="AP16" s="75" t="n">
        <v>85</v>
      </c>
      <c r="AQ16" s="76" t="n">
        <v>99</v>
      </c>
      <c r="AR16" s="74" t="n">
        <v>147.8</v>
      </c>
      <c r="AS16" s="75" t="n">
        <v>150</v>
      </c>
      <c r="AT16" s="75" t="n">
        <v>127.4</v>
      </c>
      <c r="AU16" s="75" t="n">
        <v>117.5</v>
      </c>
      <c r="AV16" s="76" t="n">
        <v>126.5</v>
      </c>
      <c r="AW16" s="74"/>
      <c r="AX16" s="75"/>
      <c r="AY16" s="75"/>
      <c r="AZ16" s="75"/>
      <c r="BA16" s="76"/>
      <c r="BB16" s="74"/>
      <c r="BC16" s="75"/>
      <c r="BD16" s="75"/>
      <c r="BE16" s="75"/>
      <c r="BF16" s="76"/>
      <c r="BG16" s="166" t="n">
        <f aca="false">A16</f>
        <v>37055</v>
      </c>
      <c r="BI16" s="77"/>
      <c r="BJ16" s="78"/>
      <c r="BK16" s="77"/>
      <c r="BL16" s="78"/>
      <c r="BM16" s="77"/>
      <c r="BN16" s="79"/>
      <c r="BO16" s="77"/>
      <c r="BP16" s="78"/>
      <c r="BQ16" s="24"/>
    </row>
    <row r="17" customFormat="false" ht="12.75" hidden="false" customHeight="false" outlineLevel="0" collapsed="false">
      <c r="A17" s="54" t="n">
        <v>37056</v>
      </c>
      <c r="B17" s="162" t="n">
        <v>55</v>
      </c>
      <c r="C17" s="163" t="n">
        <v>47</v>
      </c>
      <c r="D17" s="162" t="n">
        <v>55.5</v>
      </c>
      <c r="E17" s="163" t="n">
        <v>42.75</v>
      </c>
      <c r="F17" s="164"/>
      <c r="G17" s="163" t="n">
        <v>64</v>
      </c>
      <c r="H17" s="167" t="n">
        <v>29</v>
      </c>
      <c r="I17" s="72" t="n">
        <v>57</v>
      </c>
      <c r="J17" s="72"/>
      <c r="K17" s="72" t="n">
        <v>56</v>
      </c>
      <c r="L17" s="72" t="n">
        <v>42.5</v>
      </c>
      <c r="M17" s="73" t="n">
        <f aca="false">+B17-D17</f>
        <v>-0.5</v>
      </c>
      <c r="N17" s="73" t="n">
        <f aca="false">+B17-K17</f>
        <v>-1</v>
      </c>
      <c r="O17" s="73" t="n">
        <f aca="false">+G17-I17</f>
        <v>7</v>
      </c>
      <c r="P17" s="73" t="n">
        <f aca="false">+K17-I17</f>
        <v>-1</v>
      </c>
      <c r="Q17" s="73" t="n">
        <f aca="false">+B17-G17</f>
        <v>-9</v>
      </c>
      <c r="R17" s="61" t="n">
        <f aca="false">A17</f>
        <v>37056</v>
      </c>
      <c r="S17" s="74" t="n">
        <v>73</v>
      </c>
      <c r="T17" s="75" t="n">
        <v>75.5</v>
      </c>
      <c r="U17" s="75" t="n">
        <v>90</v>
      </c>
      <c r="V17" s="75" t="n">
        <v>81</v>
      </c>
      <c r="W17" s="76" t="n">
        <v>80</v>
      </c>
      <c r="X17" s="74" t="n">
        <v>142</v>
      </c>
      <c r="Y17" s="75" t="n">
        <v>146</v>
      </c>
      <c r="Z17" s="75" t="n">
        <v>160</v>
      </c>
      <c r="AA17" s="75" t="n">
        <v>138</v>
      </c>
      <c r="AB17" s="76" t="n">
        <v>145</v>
      </c>
      <c r="AC17" s="74" t="n">
        <v>180</v>
      </c>
      <c r="AD17" s="75" t="n">
        <v>185</v>
      </c>
      <c r="AE17" s="75" t="n">
        <v>195</v>
      </c>
      <c r="AF17" s="75" t="n">
        <v>165</v>
      </c>
      <c r="AG17" s="76" t="n">
        <v>165</v>
      </c>
      <c r="AH17" s="74" t="n">
        <v>135</v>
      </c>
      <c r="AI17" s="75" t="n">
        <v>138</v>
      </c>
      <c r="AJ17" s="75" t="n">
        <v>130</v>
      </c>
      <c r="AK17" s="75" t="n">
        <v>124</v>
      </c>
      <c r="AL17" s="76" t="n">
        <v>128</v>
      </c>
      <c r="AM17" s="74" t="n">
        <v>123</v>
      </c>
      <c r="AN17" s="75" t="n">
        <v>126</v>
      </c>
      <c r="AO17" s="75" t="n">
        <v>77.6</v>
      </c>
      <c r="AP17" s="75" t="n">
        <v>78</v>
      </c>
      <c r="AQ17" s="76" t="n">
        <v>92</v>
      </c>
      <c r="AR17" s="74" t="n">
        <v>128.5</v>
      </c>
      <c r="AS17" s="75" t="n">
        <v>131.7</v>
      </c>
      <c r="AT17" s="75" t="n">
        <v>115</v>
      </c>
      <c r="AU17" s="75" t="n">
        <v>106</v>
      </c>
      <c r="AV17" s="76" t="n">
        <v>113</v>
      </c>
      <c r="AW17" s="74"/>
      <c r="AX17" s="75"/>
      <c r="AY17" s="75"/>
      <c r="AZ17" s="75"/>
      <c r="BA17" s="76"/>
      <c r="BB17" s="74"/>
      <c r="BC17" s="75"/>
      <c r="BD17" s="75"/>
      <c r="BE17" s="75"/>
      <c r="BF17" s="76"/>
      <c r="BG17" s="166" t="n">
        <f aca="false">A17</f>
        <v>37056</v>
      </c>
      <c r="BI17" s="77"/>
      <c r="BJ17" s="78"/>
      <c r="BK17" s="77"/>
      <c r="BL17" s="78"/>
      <c r="BM17" s="77"/>
      <c r="BN17" s="79"/>
      <c r="BO17" s="77"/>
      <c r="BP17" s="78"/>
      <c r="BQ17" s="24"/>
    </row>
    <row r="18" customFormat="false" ht="12.75" hidden="false" customHeight="false" outlineLevel="0" collapsed="false">
      <c r="A18" s="54" t="n">
        <v>37057</v>
      </c>
      <c r="B18" s="162" t="n">
        <v>41.5</v>
      </c>
      <c r="C18" s="163" t="n">
        <v>34.5</v>
      </c>
      <c r="D18" s="162" t="n">
        <v>42.75</v>
      </c>
      <c r="E18" s="163" t="n">
        <v>35.25</v>
      </c>
      <c r="F18" s="164"/>
      <c r="G18" s="163" t="n">
        <v>45</v>
      </c>
      <c r="H18" s="167" t="n">
        <v>21</v>
      </c>
      <c r="I18" s="72" t="n">
        <v>43</v>
      </c>
      <c r="J18" s="72" t="n">
        <v>27</v>
      </c>
      <c r="K18" s="72" t="n">
        <v>43</v>
      </c>
      <c r="L18" s="72" t="n">
        <v>35.75</v>
      </c>
      <c r="M18" s="73" t="n">
        <f aca="false">+B18-D18</f>
        <v>-1.25</v>
      </c>
      <c r="N18" s="73" t="n">
        <f aca="false">+B18-K18</f>
        <v>-1.5</v>
      </c>
      <c r="O18" s="73" t="n">
        <f aca="false">+G18-I18</f>
        <v>2</v>
      </c>
      <c r="P18" s="73" t="n">
        <f aca="false">+K18-I18</f>
        <v>0</v>
      </c>
      <c r="Q18" s="73" t="n">
        <f aca="false">+B18-G18</f>
        <v>-3.5</v>
      </c>
      <c r="R18" s="61" t="n">
        <f aca="false">A18</f>
        <v>37057</v>
      </c>
      <c r="S18" s="74" t="n">
        <v>80</v>
      </c>
      <c r="T18" s="75" t="n">
        <v>83</v>
      </c>
      <c r="U18" s="75" t="n">
        <v>95</v>
      </c>
      <c r="V18" s="75" t="n">
        <v>85</v>
      </c>
      <c r="W18" s="76" t="n">
        <v>85</v>
      </c>
      <c r="X18" s="74" t="n">
        <v>142</v>
      </c>
      <c r="Y18" s="75" t="n">
        <v>142</v>
      </c>
      <c r="Z18" s="75" t="n">
        <v>156</v>
      </c>
      <c r="AA18" s="75" t="n">
        <v>130</v>
      </c>
      <c r="AB18" s="76" t="n">
        <v>136</v>
      </c>
      <c r="AC18" s="74" t="n">
        <v>175</v>
      </c>
      <c r="AD18" s="75" t="n">
        <v>175</v>
      </c>
      <c r="AE18" s="75" t="n">
        <v>185</v>
      </c>
      <c r="AF18" s="75" t="n">
        <v>160</v>
      </c>
      <c r="AG18" s="76" t="n">
        <v>160</v>
      </c>
      <c r="AH18" s="74" t="n">
        <v>130</v>
      </c>
      <c r="AI18" s="75" t="n">
        <v>138</v>
      </c>
      <c r="AJ18" s="75" t="n">
        <v>125</v>
      </c>
      <c r="AK18" s="75" t="n">
        <v>122</v>
      </c>
      <c r="AL18" s="76" t="n">
        <v>126</v>
      </c>
      <c r="AM18" s="74" t="n">
        <v>121</v>
      </c>
      <c r="AN18" s="75" t="n">
        <v>126</v>
      </c>
      <c r="AO18" s="75" t="n">
        <v>77.6</v>
      </c>
      <c r="AP18" s="75" t="n">
        <v>76</v>
      </c>
      <c r="AQ18" s="76" t="n">
        <v>84</v>
      </c>
      <c r="AR18" s="74" t="n">
        <v>127</v>
      </c>
      <c r="AS18" s="75" t="n">
        <v>132</v>
      </c>
      <c r="AT18" s="75" t="n">
        <v>113</v>
      </c>
      <c r="AU18" s="75" t="n">
        <v>103.5</v>
      </c>
      <c r="AV18" s="76" t="n">
        <v>108</v>
      </c>
      <c r="AW18" s="74"/>
      <c r="AX18" s="75"/>
      <c r="AY18" s="75"/>
      <c r="AZ18" s="75"/>
      <c r="BA18" s="76"/>
      <c r="BB18" s="74"/>
      <c r="BC18" s="75"/>
      <c r="BD18" s="75"/>
      <c r="BE18" s="75"/>
      <c r="BF18" s="76"/>
      <c r="BG18" s="166" t="n">
        <f aca="false">A18</f>
        <v>37057</v>
      </c>
      <c r="BI18" s="77"/>
      <c r="BJ18" s="78"/>
      <c r="BK18" s="77"/>
      <c r="BL18" s="78"/>
      <c r="BM18" s="77"/>
      <c r="BN18" s="79"/>
      <c r="BO18" s="77"/>
      <c r="BP18" s="78"/>
      <c r="BQ18" s="24"/>
    </row>
    <row r="19" customFormat="false" ht="12.75" hidden="false" customHeight="false" outlineLevel="0" collapsed="false">
      <c r="A19" s="54" t="n">
        <v>37058</v>
      </c>
      <c r="B19" s="162" t="n">
        <v>42</v>
      </c>
      <c r="C19" s="163" t="n">
        <v>35</v>
      </c>
      <c r="D19" s="162" t="n">
        <v>43</v>
      </c>
      <c r="E19" s="163" t="n">
        <v>35</v>
      </c>
      <c r="F19" s="164"/>
      <c r="G19" s="163" t="n">
        <v>45</v>
      </c>
      <c r="H19" s="167" t="n">
        <v>21</v>
      </c>
      <c r="I19" s="72" t="n">
        <v>43</v>
      </c>
      <c r="J19" s="72" t="n">
        <v>27</v>
      </c>
      <c r="K19" s="72" t="n">
        <v>43</v>
      </c>
      <c r="L19" s="72" t="n">
        <v>35.75</v>
      </c>
      <c r="M19" s="73" t="n">
        <f aca="false">+B19-D19</f>
        <v>-1</v>
      </c>
      <c r="N19" s="73" t="n">
        <v>2</v>
      </c>
      <c r="O19" s="73" t="n">
        <f aca="false">+G19-I19</f>
        <v>2</v>
      </c>
      <c r="P19" s="73" t="n">
        <f aca="false">+K19-I19</f>
        <v>0</v>
      </c>
      <c r="Q19" s="73" t="n">
        <f aca="false">+B19-G19</f>
        <v>-3</v>
      </c>
      <c r="R19" s="61" t="n">
        <f aca="false">A19</f>
        <v>37058</v>
      </c>
      <c r="S19" s="74"/>
      <c r="T19" s="75"/>
      <c r="U19" s="75"/>
      <c r="V19" s="75"/>
      <c r="W19" s="76"/>
      <c r="X19" s="74"/>
      <c r="Y19" s="75"/>
      <c r="Z19" s="75"/>
      <c r="AA19" s="75"/>
      <c r="AB19" s="76"/>
      <c r="AC19" s="74"/>
      <c r="AD19" s="75"/>
      <c r="AE19" s="75"/>
      <c r="AF19" s="75"/>
      <c r="AG19" s="76"/>
      <c r="AH19" s="74"/>
      <c r="AI19" s="75"/>
      <c r="AJ19" s="75"/>
      <c r="AK19" s="75"/>
      <c r="AL19" s="76"/>
      <c r="AM19" s="74"/>
      <c r="AN19" s="75"/>
      <c r="AO19" s="75"/>
      <c r="AP19" s="75"/>
      <c r="AQ19" s="76"/>
      <c r="AR19" s="74"/>
      <c r="AS19" s="75"/>
      <c r="AT19" s="75"/>
      <c r="AU19" s="75"/>
      <c r="AV19" s="76"/>
      <c r="AW19" s="74"/>
      <c r="AX19" s="75"/>
      <c r="AY19" s="75"/>
      <c r="AZ19" s="75"/>
      <c r="BA19" s="76"/>
      <c r="BB19" s="74"/>
      <c r="BC19" s="75"/>
      <c r="BD19" s="75"/>
      <c r="BE19" s="75"/>
      <c r="BF19" s="76"/>
      <c r="BG19" s="166" t="n">
        <f aca="false">A19</f>
        <v>37058</v>
      </c>
      <c r="BI19" s="77"/>
      <c r="BJ19" s="78"/>
      <c r="BK19" s="77"/>
      <c r="BL19" s="78"/>
      <c r="BM19" s="77"/>
      <c r="BN19" s="79"/>
      <c r="BO19" s="77"/>
      <c r="BP19" s="78"/>
      <c r="BQ19" s="24"/>
    </row>
    <row r="20" customFormat="false" ht="12.75" hidden="false" customHeight="false" outlineLevel="0" collapsed="false">
      <c r="A20" s="54" t="n">
        <v>37059</v>
      </c>
      <c r="B20" s="162"/>
      <c r="C20" s="163" t="n">
        <v>45.25</v>
      </c>
      <c r="D20" s="162"/>
      <c r="E20" s="163" t="n">
        <v>45</v>
      </c>
      <c r="F20" s="164"/>
      <c r="G20" s="163"/>
      <c r="H20" s="167" t="n">
        <v>38</v>
      </c>
      <c r="I20" s="72"/>
      <c r="J20" s="72" t="n">
        <v>33.75</v>
      </c>
      <c r="K20" s="72"/>
      <c r="L20" s="72" t="n">
        <v>43.25</v>
      </c>
      <c r="M20" s="73" t="n">
        <f aca="false">+B20-D20</f>
        <v>0</v>
      </c>
      <c r="N20" s="73" t="n">
        <f aca="false">+B20-K20</f>
        <v>0</v>
      </c>
      <c r="O20" s="73" t="n">
        <f aca="false">+G20-I20</f>
        <v>0</v>
      </c>
      <c r="P20" s="73" t="n">
        <f aca="false">+K20-I20</f>
        <v>0</v>
      </c>
      <c r="Q20" s="73" t="n">
        <f aca="false">+B20-G20</f>
        <v>0</v>
      </c>
      <c r="R20" s="61" t="n">
        <f aca="false">A20</f>
        <v>37059</v>
      </c>
      <c r="S20" s="74"/>
      <c r="T20" s="75"/>
      <c r="U20" s="75"/>
      <c r="V20" s="75"/>
      <c r="W20" s="76"/>
      <c r="X20" s="74"/>
      <c r="Y20" s="75"/>
      <c r="Z20" s="75"/>
      <c r="AA20" s="75"/>
      <c r="AB20" s="76"/>
      <c r="AC20" s="74"/>
      <c r="AD20" s="75"/>
      <c r="AE20" s="75"/>
      <c r="AF20" s="75"/>
      <c r="AG20" s="76"/>
      <c r="AH20" s="74"/>
      <c r="AI20" s="75"/>
      <c r="AJ20" s="75"/>
      <c r="AK20" s="75"/>
      <c r="AL20" s="76"/>
      <c r="AM20" s="74"/>
      <c r="AN20" s="75"/>
      <c r="AO20" s="75"/>
      <c r="AP20" s="75"/>
      <c r="AQ20" s="76"/>
      <c r="AR20" s="74"/>
      <c r="AS20" s="75"/>
      <c r="AT20" s="75"/>
      <c r="AU20" s="75"/>
      <c r="AV20" s="76"/>
      <c r="AW20" s="74"/>
      <c r="AX20" s="75"/>
      <c r="AY20" s="75"/>
      <c r="AZ20" s="75"/>
      <c r="BA20" s="76"/>
      <c r="BB20" s="74"/>
      <c r="BC20" s="75"/>
      <c r="BD20" s="75"/>
      <c r="BE20" s="75"/>
      <c r="BF20" s="76"/>
      <c r="BG20" s="166" t="n">
        <f aca="false">A20</f>
        <v>37059</v>
      </c>
      <c r="BI20" s="77"/>
      <c r="BJ20" s="78"/>
      <c r="BK20" s="77"/>
      <c r="BL20" s="78"/>
      <c r="BM20" s="77"/>
      <c r="BN20" s="79"/>
      <c r="BO20" s="77"/>
      <c r="BP20" s="78"/>
      <c r="BQ20" s="24"/>
    </row>
    <row r="21" customFormat="false" ht="12.75" hidden="false" customHeight="false" outlineLevel="0" collapsed="false">
      <c r="A21" s="54" t="n">
        <v>37060</v>
      </c>
      <c r="B21" s="162" t="n">
        <v>59</v>
      </c>
      <c r="C21" s="163" t="n">
        <v>45.25</v>
      </c>
      <c r="D21" s="162" t="n">
        <v>61.6</v>
      </c>
      <c r="E21" s="163" t="n">
        <v>45</v>
      </c>
      <c r="F21" s="164"/>
      <c r="G21" s="163" t="n">
        <v>70</v>
      </c>
      <c r="H21" s="167" t="n">
        <v>38</v>
      </c>
      <c r="I21" s="72" t="n">
        <v>62.5</v>
      </c>
      <c r="J21" s="72" t="n">
        <v>33.75</v>
      </c>
      <c r="K21" s="72" t="n">
        <v>62.5</v>
      </c>
      <c r="L21" s="72" t="n">
        <v>43.25</v>
      </c>
      <c r="M21" s="73" t="n">
        <f aca="false">+B21-D21</f>
        <v>-2.6</v>
      </c>
      <c r="N21" s="73" t="n">
        <f aca="false">+B21-K21</f>
        <v>-3.5</v>
      </c>
      <c r="O21" s="73" t="n">
        <f aca="false">+G21-I21</f>
        <v>7.5</v>
      </c>
      <c r="P21" s="73" t="n">
        <f aca="false">+K21-I21</f>
        <v>0</v>
      </c>
      <c r="Q21" s="73" t="n">
        <f aca="false">+B21-G21</f>
        <v>-11</v>
      </c>
      <c r="R21" s="61" t="n">
        <f aca="false">A21</f>
        <v>37060</v>
      </c>
      <c r="S21" s="74" t="n">
        <v>102.5</v>
      </c>
      <c r="T21" s="75" t="n">
        <v>104.5</v>
      </c>
      <c r="U21" s="75" t="n">
        <v>115</v>
      </c>
      <c r="V21" s="75" t="n">
        <v>100</v>
      </c>
      <c r="W21" s="76" t="n">
        <v>100</v>
      </c>
      <c r="X21" s="74" t="n">
        <v>142</v>
      </c>
      <c r="Y21" s="75" t="n">
        <v>142</v>
      </c>
      <c r="Z21" s="75" t="n">
        <v>158</v>
      </c>
      <c r="AA21" s="75" t="n">
        <v>130</v>
      </c>
      <c r="AB21" s="76" t="n">
        <v>136</v>
      </c>
      <c r="AC21" s="74" t="n">
        <v>170</v>
      </c>
      <c r="AD21" s="75" t="n">
        <v>177</v>
      </c>
      <c r="AE21" s="75" t="n">
        <v>180</v>
      </c>
      <c r="AF21" s="75" t="n">
        <v>155</v>
      </c>
      <c r="AG21" s="76" t="n">
        <v>155</v>
      </c>
      <c r="AH21" s="74" t="n">
        <v>125</v>
      </c>
      <c r="AI21" s="75" t="n">
        <v>128</v>
      </c>
      <c r="AJ21" s="75" t="n">
        <v>120</v>
      </c>
      <c r="AK21" s="75" t="n">
        <v>120</v>
      </c>
      <c r="AL21" s="76" t="n">
        <v>125</v>
      </c>
      <c r="AM21" s="74" t="n">
        <v>116</v>
      </c>
      <c r="AN21" s="75" t="n">
        <v>117</v>
      </c>
      <c r="AO21" s="75" t="n">
        <v>70</v>
      </c>
      <c r="AP21" s="75" t="n">
        <v>70</v>
      </c>
      <c r="AQ21" s="76" t="n">
        <v>78</v>
      </c>
      <c r="AR21" s="74" t="n">
        <v>126.7</v>
      </c>
      <c r="AS21" s="75" t="n">
        <v>129</v>
      </c>
      <c r="AT21" s="75" t="n">
        <v>111.8</v>
      </c>
      <c r="AU21" s="75" t="n">
        <v>102</v>
      </c>
      <c r="AV21" s="76" t="n">
        <v>107</v>
      </c>
      <c r="AW21" s="74"/>
      <c r="AX21" s="75"/>
      <c r="AY21" s="75"/>
      <c r="AZ21" s="75"/>
      <c r="BA21" s="76"/>
      <c r="BB21" s="74"/>
      <c r="BC21" s="75"/>
      <c r="BD21" s="75"/>
      <c r="BE21" s="75"/>
      <c r="BF21" s="76"/>
      <c r="BG21" s="166" t="n">
        <f aca="false">A21</f>
        <v>37060</v>
      </c>
      <c r="BI21" s="77"/>
      <c r="BJ21" s="78"/>
      <c r="BK21" s="77"/>
      <c r="BL21" s="78"/>
      <c r="BM21" s="77"/>
      <c r="BN21" s="79"/>
      <c r="BO21" s="77"/>
      <c r="BP21" s="78"/>
      <c r="BQ21" s="24"/>
    </row>
    <row r="22" customFormat="false" ht="12.75" hidden="false" customHeight="false" outlineLevel="0" collapsed="false">
      <c r="A22" s="54" t="n">
        <v>37061</v>
      </c>
      <c r="B22" s="162" t="n">
        <v>108.25</v>
      </c>
      <c r="C22" s="163" t="n">
        <v>64.25</v>
      </c>
      <c r="D22" s="162" t="n">
        <v>109.29</v>
      </c>
      <c r="E22" s="163" t="n">
        <v>63</v>
      </c>
      <c r="F22" s="164"/>
      <c r="G22" s="163" t="n">
        <v>132</v>
      </c>
      <c r="H22" s="167" t="n">
        <v>38</v>
      </c>
      <c r="I22" s="72" t="n">
        <v>110</v>
      </c>
      <c r="J22" s="72" t="n">
        <v>40</v>
      </c>
      <c r="K22" s="72" t="n">
        <v>110</v>
      </c>
      <c r="L22" s="72" t="n">
        <v>60</v>
      </c>
      <c r="M22" s="73" t="n">
        <f aca="false">+B22-D22</f>
        <v>-1.04000000000001</v>
      </c>
      <c r="N22" s="73" t="n">
        <f aca="false">+B22-K22</f>
        <v>-1.75</v>
      </c>
      <c r="O22" s="73" t="n">
        <f aca="false">+G22-I22</f>
        <v>22</v>
      </c>
      <c r="P22" s="73" t="n">
        <f aca="false">+K22-I22</f>
        <v>0</v>
      </c>
      <c r="Q22" s="73" t="n">
        <f aca="false">+B22-G22</f>
        <v>-23.75</v>
      </c>
      <c r="R22" s="61" t="n">
        <f aca="false">A22</f>
        <v>37061</v>
      </c>
      <c r="S22" s="74" t="n">
        <v>82.5</v>
      </c>
      <c r="T22" s="75" t="n">
        <v>85</v>
      </c>
      <c r="U22" s="75" t="n">
        <v>95</v>
      </c>
      <c r="V22" s="75" t="n">
        <v>82</v>
      </c>
      <c r="W22" s="76" t="n">
        <v>82</v>
      </c>
      <c r="X22" s="74" t="n">
        <v>118</v>
      </c>
      <c r="Y22" s="75" t="n">
        <v>120</v>
      </c>
      <c r="Z22" s="75" t="n">
        <v>125</v>
      </c>
      <c r="AA22" s="75" t="n">
        <v>120</v>
      </c>
      <c r="AB22" s="76" t="n">
        <v>125</v>
      </c>
      <c r="AC22" s="74" t="n">
        <v>135</v>
      </c>
      <c r="AD22" s="75" t="n">
        <v>140</v>
      </c>
      <c r="AE22" s="75" t="n">
        <v>135</v>
      </c>
      <c r="AF22" s="75" t="n">
        <v>130</v>
      </c>
      <c r="AG22" s="76" t="n">
        <v>121</v>
      </c>
      <c r="AH22" s="74" t="n">
        <v>110</v>
      </c>
      <c r="AI22" s="75" t="n">
        <v>112</v>
      </c>
      <c r="AJ22" s="75" t="n">
        <v>105</v>
      </c>
      <c r="AK22" s="75" t="n">
        <v>100</v>
      </c>
      <c r="AL22" s="76" t="n">
        <v>108</v>
      </c>
      <c r="AM22" s="74" t="n">
        <v>107.6</v>
      </c>
      <c r="AN22" s="75" t="n">
        <v>108</v>
      </c>
      <c r="AO22" s="75" t="n">
        <v>68</v>
      </c>
      <c r="AP22" s="75" t="n">
        <v>68</v>
      </c>
      <c r="AQ22" s="76" t="n">
        <v>74</v>
      </c>
      <c r="AR22" s="74" t="n">
        <v>109.7</v>
      </c>
      <c r="AS22" s="75" t="n">
        <v>111.5</v>
      </c>
      <c r="AT22" s="75" t="n">
        <v>95</v>
      </c>
      <c r="AU22" s="75" t="n">
        <v>89</v>
      </c>
      <c r="AV22" s="76" t="n">
        <v>94</v>
      </c>
      <c r="AW22" s="74"/>
      <c r="AX22" s="75"/>
      <c r="AY22" s="75"/>
      <c r="AZ22" s="75"/>
      <c r="BA22" s="76"/>
      <c r="BB22" s="74"/>
      <c r="BC22" s="75"/>
      <c r="BD22" s="75"/>
      <c r="BE22" s="75"/>
      <c r="BF22" s="76"/>
      <c r="BG22" s="168" t="n">
        <f aca="false">A22</f>
        <v>37061</v>
      </c>
      <c r="BH22" s="65"/>
      <c r="BI22" s="66"/>
      <c r="BJ22" s="67"/>
      <c r="BK22" s="66"/>
      <c r="BL22" s="67"/>
      <c r="BM22" s="66"/>
      <c r="BN22" s="68"/>
      <c r="BO22" s="66"/>
      <c r="BP22" s="67"/>
      <c r="BQ22" s="69"/>
      <c r="BR22" s="65"/>
    </row>
    <row r="23" customFormat="false" ht="12.75" hidden="false" customHeight="false" outlineLevel="0" collapsed="false">
      <c r="A23" s="54" t="n">
        <v>37062</v>
      </c>
      <c r="B23" s="162" t="n">
        <v>86.58</v>
      </c>
      <c r="C23" s="163" t="n">
        <v>57.25</v>
      </c>
      <c r="D23" s="162" t="n">
        <v>91.75</v>
      </c>
      <c r="E23" s="163" t="n">
        <v>55.6</v>
      </c>
      <c r="F23" s="164"/>
      <c r="G23" s="163" t="n">
        <v>112</v>
      </c>
      <c r="H23" s="167" t="n">
        <v>34</v>
      </c>
      <c r="I23" s="72" t="n">
        <v>88.6</v>
      </c>
      <c r="J23" s="72" t="n">
        <v>38</v>
      </c>
      <c r="K23" s="72" t="n">
        <v>88.5</v>
      </c>
      <c r="L23" s="72" t="n">
        <v>50</v>
      </c>
      <c r="M23" s="73"/>
      <c r="N23" s="73"/>
      <c r="O23" s="73"/>
      <c r="P23" s="73"/>
      <c r="Q23" s="73"/>
      <c r="R23" s="61" t="n">
        <f aca="false">A23</f>
        <v>37062</v>
      </c>
      <c r="S23" s="74" t="n">
        <v>81</v>
      </c>
      <c r="T23" s="75" t="n">
        <v>86.5</v>
      </c>
      <c r="U23" s="75" t="n">
        <v>95</v>
      </c>
      <c r="V23" s="75" t="n">
        <v>84</v>
      </c>
      <c r="W23" s="76" t="n">
        <v>84</v>
      </c>
      <c r="X23" s="74" t="n">
        <v>108</v>
      </c>
      <c r="Y23" s="75" t="n">
        <v>112</v>
      </c>
      <c r="Z23" s="75" t="n">
        <v>120</v>
      </c>
      <c r="AA23" s="75" t="n">
        <v>113</v>
      </c>
      <c r="AB23" s="76" t="n">
        <v>116</v>
      </c>
      <c r="AC23" s="74" t="n">
        <v>126</v>
      </c>
      <c r="AD23" s="75" t="n">
        <v>129</v>
      </c>
      <c r="AE23" s="75" t="n">
        <v>133</v>
      </c>
      <c r="AF23" s="75" t="n">
        <v>120</v>
      </c>
      <c r="AG23" s="76" t="n">
        <v>121</v>
      </c>
      <c r="AH23" s="74" t="n">
        <v>105</v>
      </c>
      <c r="AI23" s="75" t="n">
        <v>106</v>
      </c>
      <c r="AJ23" s="75" t="n">
        <v>105</v>
      </c>
      <c r="AK23" s="75" t="n">
        <v>100</v>
      </c>
      <c r="AL23" s="76" t="n">
        <v>108</v>
      </c>
      <c r="AM23" s="74" t="n">
        <v>104.6</v>
      </c>
      <c r="AN23" s="75" t="n">
        <v>102.6</v>
      </c>
      <c r="AO23" s="75" t="n">
        <v>67</v>
      </c>
      <c r="AP23" s="75" t="n">
        <v>68</v>
      </c>
      <c r="AQ23" s="76" t="n">
        <v>74</v>
      </c>
      <c r="AR23" s="74" t="n">
        <v>104.8</v>
      </c>
      <c r="AS23" s="75" t="n">
        <v>105.9</v>
      </c>
      <c r="AT23" s="75" t="n">
        <v>93</v>
      </c>
      <c r="AU23" s="75" t="n">
        <v>88.7</v>
      </c>
      <c r="AV23" s="76" t="n">
        <v>93.4</v>
      </c>
      <c r="AW23" s="74"/>
      <c r="AX23" s="75"/>
      <c r="AY23" s="75"/>
      <c r="AZ23" s="75"/>
      <c r="BA23" s="76"/>
      <c r="BB23" s="74"/>
      <c r="BC23" s="75"/>
      <c r="BD23" s="75"/>
      <c r="BE23" s="75"/>
      <c r="BF23" s="76"/>
      <c r="BG23" s="166" t="n">
        <f aca="false">A23</f>
        <v>37062</v>
      </c>
      <c r="BI23" s="77"/>
      <c r="BJ23" s="81"/>
      <c r="BK23" s="77"/>
      <c r="BL23" s="81"/>
      <c r="BM23" s="77"/>
      <c r="BN23" s="81"/>
      <c r="BO23" s="77"/>
      <c r="BP23" s="24"/>
      <c r="BQ23" s="24"/>
    </row>
    <row r="24" customFormat="false" ht="12.75" hidden="false" customHeight="false" outlineLevel="0" collapsed="false">
      <c r="A24" s="54" t="n">
        <v>37063</v>
      </c>
      <c r="B24" s="162" t="n">
        <v>82.25</v>
      </c>
      <c r="C24" s="163" t="n">
        <v>55</v>
      </c>
      <c r="D24" s="162" t="n">
        <v>86.25</v>
      </c>
      <c r="E24" s="163" t="n">
        <v>56.75</v>
      </c>
      <c r="F24" s="164"/>
      <c r="G24" s="163" t="n">
        <v>97</v>
      </c>
      <c r="H24" s="167" t="n">
        <v>35</v>
      </c>
      <c r="I24" s="72" t="n">
        <v>87</v>
      </c>
      <c r="J24" s="72" t="n">
        <v>41.35</v>
      </c>
      <c r="K24" s="72" t="n">
        <v>86</v>
      </c>
      <c r="L24" s="72" t="n">
        <v>56</v>
      </c>
      <c r="M24" s="73" t="n">
        <f aca="false">+B24-D24</f>
        <v>-4</v>
      </c>
      <c r="N24" s="73" t="n">
        <f aca="false">+B24-K24</f>
        <v>-3.75</v>
      </c>
      <c r="O24" s="73" t="n">
        <f aca="false">+G24-I24</f>
        <v>10</v>
      </c>
      <c r="P24" s="73" t="n">
        <f aca="false">+K24-I24</f>
        <v>-1</v>
      </c>
      <c r="Q24" s="73" t="n">
        <f aca="false">+B24-G24</f>
        <v>-14.75</v>
      </c>
      <c r="R24" s="61" t="n">
        <f aca="false">A24</f>
        <v>37063</v>
      </c>
      <c r="S24" s="74" t="n">
        <v>72.5</v>
      </c>
      <c r="T24" s="75" t="n">
        <v>75</v>
      </c>
      <c r="U24" s="75" t="n">
        <v>85</v>
      </c>
      <c r="V24" s="75" t="n">
        <v>79</v>
      </c>
      <c r="W24" s="76" t="n">
        <v>79</v>
      </c>
      <c r="X24" s="74" t="n">
        <v>100</v>
      </c>
      <c r="Y24" s="75" t="n">
        <v>106</v>
      </c>
      <c r="Z24" s="75" t="n">
        <v>110</v>
      </c>
      <c r="AA24" s="75" t="n">
        <v>97</v>
      </c>
      <c r="AB24" s="76" t="n">
        <v>97</v>
      </c>
      <c r="AC24" s="74" t="n">
        <v>122</v>
      </c>
      <c r="AD24" s="75" t="n">
        <v>124</v>
      </c>
      <c r="AE24" s="75" t="n">
        <v>118</v>
      </c>
      <c r="AF24" s="75" t="n">
        <v>110</v>
      </c>
      <c r="AG24" s="76" t="n">
        <v>110</v>
      </c>
      <c r="AH24" s="74" t="n">
        <v>100</v>
      </c>
      <c r="AI24" s="75" t="n">
        <v>103</v>
      </c>
      <c r="AJ24" s="75" t="n">
        <v>98</v>
      </c>
      <c r="AK24" s="75" t="n">
        <v>92</v>
      </c>
      <c r="AL24" s="76" t="n">
        <v>98</v>
      </c>
      <c r="AM24" s="74" t="n">
        <v>99</v>
      </c>
      <c r="AN24" s="75" t="n">
        <v>99.6</v>
      </c>
      <c r="AO24" s="75" t="n">
        <v>60</v>
      </c>
      <c r="AP24" s="75" t="n">
        <v>63</v>
      </c>
      <c r="AQ24" s="76" t="n">
        <v>71</v>
      </c>
      <c r="AR24" s="74" t="n">
        <v>98.9</v>
      </c>
      <c r="AS24" s="75" t="n">
        <v>101</v>
      </c>
      <c r="AT24" s="75" t="n">
        <v>84.5</v>
      </c>
      <c r="AU24" s="75" t="n">
        <v>81</v>
      </c>
      <c r="AV24" s="76" t="n">
        <v>86</v>
      </c>
      <c r="AW24" s="74"/>
      <c r="AX24" s="75"/>
      <c r="AY24" s="75"/>
      <c r="AZ24" s="75"/>
      <c r="BA24" s="76"/>
      <c r="BB24" s="74"/>
      <c r="BC24" s="75"/>
      <c r="BD24" s="75"/>
      <c r="BE24" s="75"/>
      <c r="BF24" s="76"/>
      <c r="BG24" s="166" t="n">
        <f aca="false">A24</f>
        <v>37063</v>
      </c>
      <c r="BI24" s="77"/>
      <c r="BJ24" s="81"/>
      <c r="BK24" s="77"/>
      <c r="BL24" s="81"/>
      <c r="BM24" s="77"/>
      <c r="BN24" s="81"/>
      <c r="BO24" s="77"/>
      <c r="BP24" s="24"/>
      <c r="BQ24" s="24"/>
    </row>
    <row r="25" customFormat="false" ht="12.75" hidden="false" customHeight="false" outlineLevel="0" collapsed="false">
      <c r="A25" s="54" t="n">
        <v>37064</v>
      </c>
      <c r="B25" s="162" t="n">
        <v>71.5</v>
      </c>
      <c r="C25" s="163" t="n">
        <v>53</v>
      </c>
      <c r="D25" s="162" t="n">
        <v>82.5</v>
      </c>
      <c r="E25" s="163" t="n">
        <v>56.75</v>
      </c>
      <c r="F25" s="169"/>
      <c r="G25" s="163" t="n">
        <v>89</v>
      </c>
      <c r="H25" s="167" t="n">
        <v>37</v>
      </c>
      <c r="I25" s="72" t="n">
        <v>85.85</v>
      </c>
      <c r="J25" s="72" t="n">
        <v>42.67</v>
      </c>
      <c r="K25" s="72" t="n">
        <v>83.6</v>
      </c>
      <c r="L25" s="72" t="n">
        <v>55.85</v>
      </c>
      <c r="M25" s="73" t="n">
        <f aca="false">+B25-D25</f>
        <v>-11</v>
      </c>
      <c r="N25" s="73" t="n">
        <f aca="false">+B25-K25</f>
        <v>-12.1</v>
      </c>
      <c r="O25" s="73" t="n">
        <f aca="false">+G25-I25</f>
        <v>3.15000000000001</v>
      </c>
      <c r="P25" s="73" t="n">
        <f aca="false">+K25-I25</f>
        <v>-2.25</v>
      </c>
      <c r="Q25" s="73" t="n">
        <f aca="false">+B25-G25</f>
        <v>-17.5</v>
      </c>
      <c r="R25" s="61" t="n">
        <f aca="false">A25</f>
        <v>37064</v>
      </c>
      <c r="S25" s="74" t="n">
        <v>72.5</v>
      </c>
      <c r="T25" s="75" t="n">
        <v>75</v>
      </c>
      <c r="U25" s="75" t="n">
        <v>81</v>
      </c>
      <c r="V25" s="75" t="n">
        <v>75</v>
      </c>
      <c r="W25" s="76" t="n">
        <v>75</v>
      </c>
      <c r="X25" s="74" t="n">
        <v>90</v>
      </c>
      <c r="Y25" s="75" t="n">
        <v>95</v>
      </c>
      <c r="Z25" s="75" t="n">
        <v>90</v>
      </c>
      <c r="AA25" s="75" t="n">
        <v>86</v>
      </c>
      <c r="AB25" s="76" t="n">
        <v>88</v>
      </c>
      <c r="AC25" s="74" t="n">
        <v>100</v>
      </c>
      <c r="AD25" s="75" t="n">
        <v>102</v>
      </c>
      <c r="AE25" s="75" t="n">
        <v>100</v>
      </c>
      <c r="AF25" s="75" t="n">
        <v>91</v>
      </c>
      <c r="AG25" s="76" t="n">
        <v>94</v>
      </c>
      <c r="AH25" s="74" t="n">
        <v>90</v>
      </c>
      <c r="AI25" s="75" t="n">
        <v>93</v>
      </c>
      <c r="AJ25" s="75" t="n">
        <v>98</v>
      </c>
      <c r="AK25" s="75" t="n">
        <v>86</v>
      </c>
      <c r="AL25" s="76" t="n">
        <v>88</v>
      </c>
      <c r="AM25" s="74" t="n">
        <v>95</v>
      </c>
      <c r="AN25" s="75" t="n">
        <v>95</v>
      </c>
      <c r="AO25" s="75" t="n">
        <v>60</v>
      </c>
      <c r="AP25" s="75" t="n">
        <v>61.6</v>
      </c>
      <c r="AQ25" s="76" t="n">
        <v>69</v>
      </c>
      <c r="AR25" s="74" t="n">
        <v>91</v>
      </c>
      <c r="AS25" s="75" t="n">
        <v>93</v>
      </c>
      <c r="AT25" s="75" t="n">
        <v>78.5</v>
      </c>
      <c r="AU25" s="75" t="n">
        <v>74.7</v>
      </c>
      <c r="AV25" s="76" t="n">
        <v>78.8</v>
      </c>
      <c r="AW25" s="74"/>
      <c r="AX25" s="75"/>
      <c r="AY25" s="75"/>
      <c r="AZ25" s="75"/>
      <c r="BA25" s="76"/>
      <c r="BB25" s="74"/>
      <c r="BC25" s="75"/>
      <c r="BD25" s="75"/>
      <c r="BE25" s="75"/>
      <c r="BF25" s="76"/>
      <c r="BG25" s="166" t="n">
        <f aca="false">A25</f>
        <v>37064</v>
      </c>
      <c r="BI25" s="77"/>
      <c r="BJ25" s="78"/>
      <c r="BK25" s="77"/>
      <c r="BL25" s="78"/>
      <c r="BM25" s="77"/>
      <c r="BN25" s="79"/>
      <c r="BO25" s="77"/>
      <c r="BP25" s="78"/>
      <c r="BQ25" s="24"/>
    </row>
    <row r="26" customFormat="false" ht="12.75" hidden="false" customHeight="false" outlineLevel="0" collapsed="false">
      <c r="A26" s="54" t="n">
        <v>37065</v>
      </c>
      <c r="B26" s="162" t="n">
        <v>72</v>
      </c>
      <c r="C26" s="163" t="n">
        <v>53</v>
      </c>
      <c r="D26" s="162" t="n">
        <v>82.5</v>
      </c>
      <c r="E26" s="163" t="n">
        <v>56.75</v>
      </c>
      <c r="F26" s="169"/>
      <c r="G26" s="163" t="n">
        <v>89</v>
      </c>
      <c r="H26" s="167" t="n">
        <v>37</v>
      </c>
      <c r="I26" s="72" t="n">
        <v>85.85</v>
      </c>
      <c r="J26" s="72" t="n">
        <v>42.67</v>
      </c>
      <c r="K26" s="72" t="n">
        <v>83.6</v>
      </c>
      <c r="L26" s="72" t="n">
        <v>55.85</v>
      </c>
      <c r="M26" s="73" t="n">
        <f aca="false">+B26-D26</f>
        <v>-10.5</v>
      </c>
      <c r="N26" s="73" t="n">
        <f aca="false">+B26-K26</f>
        <v>-11.6</v>
      </c>
      <c r="O26" s="73" t="n">
        <f aca="false">+G26-I26</f>
        <v>3.15000000000001</v>
      </c>
      <c r="P26" s="73" t="n">
        <f aca="false">+K26-I26</f>
        <v>-2.25</v>
      </c>
      <c r="Q26" s="73" t="n">
        <f aca="false">+B26-G26</f>
        <v>-17</v>
      </c>
      <c r="R26" s="61" t="n">
        <f aca="false">A26</f>
        <v>37065</v>
      </c>
      <c r="S26" s="74"/>
      <c r="T26" s="75"/>
      <c r="U26" s="75"/>
      <c r="V26" s="75"/>
      <c r="W26" s="76"/>
      <c r="X26" s="74"/>
      <c r="Y26" s="75"/>
      <c r="Z26" s="75"/>
      <c r="AA26" s="75"/>
      <c r="AB26" s="76"/>
      <c r="AC26" s="74"/>
      <c r="AD26" s="75"/>
      <c r="AE26" s="75"/>
      <c r="AF26" s="75"/>
      <c r="AG26" s="76"/>
      <c r="AH26" s="74"/>
      <c r="AI26" s="75"/>
      <c r="AJ26" s="75"/>
      <c r="AK26" s="75"/>
      <c r="AL26" s="76"/>
      <c r="AM26" s="74"/>
      <c r="AN26" s="75"/>
      <c r="AO26" s="75"/>
      <c r="AP26" s="75"/>
      <c r="AQ26" s="76"/>
      <c r="AR26" s="74"/>
      <c r="AS26" s="75"/>
      <c r="AT26" s="75"/>
      <c r="AU26" s="75"/>
      <c r="AV26" s="76"/>
      <c r="AW26" s="74"/>
      <c r="AX26" s="75"/>
      <c r="AY26" s="75"/>
      <c r="AZ26" s="75"/>
      <c r="BA26" s="76"/>
      <c r="BB26" s="74"/>
      <c r="BC26" s="75"/>
      <c r="BD26" s="75"/>
      <c r="BE26" s="75"/>
      <c r="BF26" s="76"/>
      <c r="BG26" s="166" t="n">
        <f aca="false">A26</f>
        <v>37065</v>
      </c>
      <c r="BI26" s="77"/>
      <c r="BJ26" s="81"/>
      <c r="BK26" s="77"/>
      <c r="BL26" s="81"/>
      <c r="BM26" s="77"/>
      <c r="BN26" s="81"/>
      <c r="BO26" s="77"/>
      <c r="BP26" s="24"/>
      <c r="BQ26" s="24"/>
    </row>
    <row r="27" customFormat="false" ht="12.75" hidden="false" customHeight="false" outlineLevel="0" collapsed="false">
      <c r="A27" s="54" t="n">
        <v>37066</v>
      </c>
      <c r="B27" s="162"/>
      <c r="C27" s="163" t="n">
        <v>57.25</v>
      </c>
      <c r="D27" s="162"/>
      <c r="E27" s="163" t="n">
        <v>59</v>
      </c>
      <c r="F27" s="169"/>
      <c r="G27" s="163"/>
      <c r="H27" s="167" t="n">
        <v>48</v>
      </c>
      <c r="I27" s="72"/>
      <c r="J27" s="72" t="n">
        <v>38</v>
      </c>
      <c r="K27" s="72"/>
      <c r="L27" s="72" t="n">
        <v>57</v>
      </c>
      <c r="M27" s="73" t="n">
        <f aca="false">+B27-D27</f>
        <v>0</v>
      </c>
      <c r="N27" s="73" t="n">
        <f aca="false">+B27-K27</f>
        <v>0</v>
      </c>
      <c r="O27" s="73" t="n">
        <f aca="false">+G27-I27</f>
        <v>0</v>
      </c>
      <c r="P27" s="73" t="n">
        <f aca="false">+K27-I27</f>
        <v>0</v>
      </c>
      <c r="Q27" s="73" t="n">
        <f aca="false">+B27-G27</f>
        <v>0</v>
      </c>
      <c r="R27" s="61" t="n">
        <f aca="false">A27</f>
        <v>37066</v>
      </c>
      <c r="S27" s="74"/>
      <c r="T27" s="75"/>
      <c r="U27" s="75"/>
      <c r="V27" s="75"/>
      <c r="W27" s="76"/>
      <c r="X27" s="74"/>
      <c r="Y27" s="75"/>
      <c r="Z27" s="75"/>
      <c r="AA27" s="75"/>
      <c r="AB27" s="76"/>
      <c r="AC27" s="74"/>
      <c r="AD27" s="75"/>
      <c r="AE27" s="75"/>
      <c r="AF27" s="75"/>
      <c r="AG27" s="76"/>
      <c r="AH27" s="74"/>
      <c r="AI27" s="75"/>
      <c r="AJ27" s="75"/>
      <c r="AK27" s="75"/>
      <c r="AL27" s="76"/>
      <c r="AM27" s="74"/>
      <c r="AN27" s="75"/>
      <c r="AO27" s="75"/>
      <c r="AP27" s="75"/>
      <c r="AQ27" s="76"/>
      <c r="AR27" s="74"/>
      <c r="AS27" s="75"/>
      <c r="AT27" s="75"/>
      <c r="AU27" s="75"/>
      <c r="AV27" s="76"/>
      <c r="AW27" s="74"/>
      <c r="AX27" s="75"/>
      <c r="AY27" s="75"/>
      <c r="AZ27" s="75"/>
      <c r="BA27" s="76"/>
      <c r="BB27" s="74"/>
      <c r="BC27" s="75"/>
      <c r="BD27" s="75"/>
      <c r="BE27" s="75"/>
      <c r="BF27" s="76"/>
      <c r="BG27" s="166" t="n">
        <f aca="false">A27</f>
        <v>37066</v>
      </c>
      <c r="BI27" s="77"/>
      <c r="BJ27" s="78"/>
      <c r="BK27" s="77"/>
      <c r="BL27" s="78"/>
      <c r="BM27" s="77"/>
      <c r="BN27" s="79"/>
      <c r="BO27" s="77"/>
      <c r="BP27" s="78"/>
      <c r="BQ27" s="24"/>
    </row>
    <row r="28" customFormat="false" ht="12.75" hidden="false" customHeight="false" outlineLevel="0" collapsed="false">
      <c r="A28" s="54" t="n">
        <v>37067</v>
      </c>
      <c r="B28" s="162" t="n">
        <v>74</v>
      </c>
      <c r="C28" s="163" t="n">
        <v>57.25</v>
      </c>
      <c r="D28" s="162" t="n">
        <v>70.25</v>
      </c>
      <c r="E28" s="163" t="n">
        <v>59</v>
      </c>
      <c r="F28" s="169"/>
      <c r="G28" s="163" t="n">
        <v>84</v>
      </c>
      <c r="H28" s="167" t="n">
        <v>48</v>
      </c>
      <c r="I28" s="72" t="n">
        <v>75.5</v>
      </c>
      <c r="J28" s="72" t="n">
        <v>38</v>
      </c>
      <c r="K28" s="72" t="n">
        <v>75.5</v>
      </c>
      <c r="L28" s="72" t="n">
        <v>57</v>
      </c>
      <c r="M28" s="73" t="n">
        <f aca="false">+B28-D28</f>
        <v>3.75</v>
      </c>
      <c r="N28" s="73" t="n">
        <f aca="false">+B28-K28</f>
        <v>-1.5</v>
      </c>
      <c r="O28" s="73" t="n">
        <f aca="false">+G28-I28</f>
        <v>8.5</v>
      </c>
      <c r="P28" s="73" t="n">
        <f aca="false">+K28-I28</f>
        <v>0</v>
      </c>
      <c r="Q28" s="73" t="n">
        <f aca="false">+B28-G28</f>
        <v>-10</v>
      </c>
      <c r="R28" s="61" t="n">
        <f aca="false">A28</f>
        <v>37067</v>
      </c>
      <c r="S28" s="74" t="n">
        <v>47</v>
      </c>
      <c r="T28" s="75" t="n">
        <v>50</v>
      </c>
      <c r="U28" s="75" t="n">
        <v>56</v>
      </c>
      <c r="V28" s="75" t="n">
        <v>50</v>
      </c>
      <c r="W28" s="76" t="n">
        <v>50</v>
      </c>
      <c r="X28" s="74" t="n">
        <v>75</v>
      </c>
      <c r="Y28" s="75" t="n">
        <v>77</v>
      </c>
      <c r="Z28" s="75" t="n">
        <v>80</v>
      </c>
      <c r="AA28" s="75" t="n">
        <v>73</v>
      </c>
      <c r="AB28" s="76" t="n">
        <v>77</v>
      </c>
      <c r="AC28" s="74" t="n">
        <v>83</v>
      </c>
      <c r="AD28" s="75" t="n">
        <v>100</v>
      </c>
      <c r="AE28" s="75" t="n">
        <v>87</v>
      </c>
      <c r="AF28" s="75" t="n">
        <v>76</v>
      </c>
      <c r="AG28" s="76" t="n">
        <v>78</v>
      </c>
      <c r="AH28" s="74" t="n">
        <v>74</v>
      </c>
      <c r="AI28" s="75" t="n">
        <v>90</v>
      </c>
      <c r="AJ28" s="75" t="n">
        <v>70</v>
      </c>
      <c r="AK28" s="75" t="n">
        <v>66</v>
      </c>
      <c r="AL28" s="76" t="n">
        <v>73</v>
      </c>
      <c r="AM28" s="74" t="n">
        <v>80</v>
      </c>
      <c r="AN28" s="75" t="n">
        <v>91.6</v>
      </c>
      <c r="AO28" s="75" t="n">
        <v>54</v>
      </c>
      <c r="AP28" s="75" t="n">
        <v>50</v>
      </c>
      <c r="AQ28" s="76" t="n">
        <v>59</v>
      </c>
      <c r="AR28" s="74" t="n">
        <v>74</v>
      </c>
      <c r="AS28" s="75" t="n">
        <v>71.7</v>
      </c>
      <c r="AT28" s="75" t="n">
        <v>65</v>
      </c>
      <c r="AU28" s="75" t="n">
        <v>59</v>
      </c>
      <c r="AV28" s="76" t="n">
        <v>64</v>
      </c>
      <c r="AW28" s="74"/>
      <c r="AX28" s="75"/>
      <c r="AY28" s="75"/>
      <c r="AZ28" s="75"/>
      <c r="BA28" s="76"/>
      <c r="BB28" s="74"/>
      <c r="BC28" s="75"/>
      <c r="BD28" s="75"/>
      <c r="BE28" s="75"/>
      <c r="BF28" s="76"/>
      <c r="BG28" s="166" t="n">
        <f aca="false">A28</f>
        <v>37067</v>
      </c>
      <c r="BI28" s="77"/>
      <c r="BJ28" s="78"/>
      <c r="BK28" s="77"/>
      <c r="BL28" s="78"/>
      <c r="BM28" s="77"/>
      <c r="BN28" s="79"/>
      <c r="BO28" s="77"/>
      <c r="BP28" s="78"/>
      <c r="BQ28" s="24"/>
    </row>
    <row r="29" customFormat="false" ht="12.75" hidden="false" customHeight="false" outlineLevel="0" collapsed="false">
      <c r="A29" s="54" t="n">
        <v>37068</v>
      </c>
      <c r="B29" s="162" t="n">
        <v>40.5</v>
      </c>
      <c r="C29" s="163" t="n">
        <v>35.25</v>
      </c>
      <c r="D29" s="162" t="n">
        <v>41.5</v>
      </c>
      <c r="E29" s="163" t="n">
        <v>36</v>
      </c>
      <c r="F29" s="169"/>
      <c r="G29" s="163" t="n">
        <v>55</v>
      </c>
      <c r="H29" s="167" t="n">
        <v>24</v>
      </c>
      <c r="I29" s="72" t="n">
        <v>47</v>
      </c>
      <c r="J29" s="72" t="n">
        <v>23.05</v>
      </c>
      <c r="K29" s="72" t="n">
        <v>46.5</v>
      </c>
      <c r="L29" s="72" t="n">
        <v>36.5</v>
      </c>
      <c r="M29" s="73" t="n">
        <f aca="false">+B29-D29</f>
        <v>-1</v>
      </c>
      <c r="N29" s="73" t="n">
        <f aca="false">+B29-K29</f>
        <v>-6</v>
      </c>
      <c r="O29" s="73" t="n">
        <f aca="false">+G29-I29</f>
        <v>8</v>
      </c>
      <c r="P29" s="73" t="n">
        <f aca="false">+K29-I29</f>
        <v>-0.5</v>
      </c>
      <c r="Q29" s="73" t="n">
        <f aca="false">+B29-G29</f>
        <v>-14.5</v>
      </c>
      <c r="R29" s="61" t="n">
        <f aca="false">A29</f>
        <v>37068</v>
      </c>
      <c r="S29" s="74" t="n">
        <v>47</v>
      </c>
      <c r="T29" s="75" t="n">
        <v>50</v>
      </c>
      <c r="U29" s="75" t="n">
        <v>57.5</v>
      </c>
      <c r="V29" s="75" t="n">
        <v>51</v>
      </c>
      <c r="W29" s="76" t="n">
        <v>51</v>
      </c>
      <c r="X29" s="74" t="n">
        <v>66</v>
      </c>
      <c r="Y29" s="75" t="n">
        <v>70</v>
      </c>
      <c r="Z29" s="75" t="n">
        <v>76</v>
      </c>
      <c r="AA29" s="75" t="n">
        <v>73</v>
      </c>
      <c r="AB29" s="76" t="n">
        <v>73</v>
      </c>
      <c r="AC29" s="74" t="n">
        <v>77</v>
      </c>
      <c r="AD29" s="75" t="n">
        <v>80</v>
      </c>
      <c r="AE29" s="75" t="n">
        <v>82</v>
      </c>
      <c r="AF29" s="75" t="n">
        <v>76</v>
      </c>
      <c r="AG29" s="76" t="n">
        <v>78</v>
      </c>
      <c r="AH29" s="74" t="n">
        <v>67</v>
      </c>
      <c r="AI29" s="75" t="n">
        <v>90</v>
      </c>
      <c r="AJ29" s="75" t="n">
        <v>70</v>
      </c>
      <c r="AK29" s="75" t="n">
        <v>66</v>
      </c>
      <c r="AL29" s="76" t="n">
        <v>73</v>
      </c>
      <c r="AM29" s="74" t="n">
        <v>74.6</v>
      </c>
      <c r="AN29" s="75" t="n">
        <v>91.6</v>
      </c>
      <c r="AO29" s="75" t="n">
        <v>51</v>
      </c>
      <c r="AP29" s="75" t="n">
        <v>50</v>
      </c>
      <c r="AQ29" s="76" t="n">
        <v>59</v>
      </c>
      <c r="AR29" s="74" t="n">
        <v>68.7</v>
      </c>
      <c r="AS29" s="75" t="n">
        <v>80.7</v>
      </c>
      <c r="AT29" s="75" t="n">
        <v>62.7</v>
      </c>
      <c r="AU29" s="75" t="n">
        <v>59</v>
      </c>
      <c r="AV29" s="76" t="n">
        <v>64.5</v>
      </c>
      <c r="AW29" s="74"/>
      <c r="AX29" s="75"/>
      <c r="AY29" s="75"/>
      <c r="AZ29" s="75"/>
      <c r="BA29" s="76"/>
      <c r="BB29" s="74"/>
      <c r="BC29" s="75"/>
      <c r="BD29" s="75"/>
      <c r="BE29" s="75"/>
      <c r="BF29" s="76"/>
      <c r="BG29" s="168" t="n">
        <f aca="false">A29</f>
        <v>37068</v>
      </c>
      <c r="BH29" s="65"/>
      <c r="BI29" s="66"/>
      <c r="BJ29" s="67"/>
      <c r="BK29" s="66"/>
      <c r="BL29" s="67"/>
      <c r="BM29" s="66"/>
      <c r="BN29" s="68"/>
      <c r="BO29" s="66"/>
      <c r="BP29" s="67"/>
      <c r="BQ29" s="69"/>
      <c r="BR29" s="65"/>
    </row>
    <row r="30" customFormat="false" ht="12.75" hidden="false" customHeight="false" outlineLevel="0" collapsed="false">
      <c r="A30" s="54" t="n">
        <v>37069</v>
      </c>
      <c r="B30" s="162" t="n">
        <v>41.25</v>
      </c>
      <c r="C30" s="163" t="n">
        <v>33.25</v>
      </c>
      <c r="D30" s="162" t="n">
        <v>41.5</v>
      </c>
      <c r="E30" s="163" t="n">
        <v>34</v>
      </c>
      <c r="F30" s="169"/>
      <c r="G30" s="163" t="n">
        <v>50</v>
      </c>
      <c r="H30" s="167" t="n">
        <v>25</v>
      </c>
      <c r="I30" s="72" t="n">
        <v>46</v>
      </c>
      <c r="J30" s="72" t="n">
        <v>26</v>
      </c>
      <c r="K30" s="72" t="n">
        <v>46</v>
      </c>
      <c r="L30" s="72" t="n">
        <v>33</v>
      </c>
      <c r="M30" s="73" t="n">
        <f aca="false">+B30-D30</f>
        <v>-0.25</v>
      </c>
      <c r="N30" s="73" t="n">
        <f aca="false">+B30-K30</f>
        <v>-4.75</v>
      </c>
      <c r="O30" s="73" t="n">
        <f aca="false">+G30-I30</f>
        <v>4</v>
      </c>
      <c r="P30" s="73" t="n">
        <f aca="false">+K30-I30</f>
        <v>0</v>
      </c>
      <c r="Q30" s="73" t="n">
        <f aca="false">+B30-G30</f>
        <v>-8.75</v>
      </c>
      <c r="R30" s="61" t="n">
        <f aca="false">A30</f>
        <v>37069</v>
      </c>
      <c r="S30" s="74" t="n">
        <v>45</v>
      </c>
      <c r="T30" s="75" t="n">
        <v>47</v>
      </c>
      <c r="U30" s="75" t="n">
        <v>51.5</v>
      </c>
      <c r="V30" s="75" t="n">
        <v>51</v>
      </c>
      <c r="W30" s="76" t="n">
        <v>51</v>
      </c>
      <c r="X30" s="74" t="n">
        <v>73</v>
      </c>
      <c r="Y30" s="75" t="n">
        <v>77</v>
      </c>
      <c r="Z30" s="75" t="n">
        <v>80</v>
      </c>
      <c r="AA30" s="75" t="n">
        <v>73</v>
      </c>
      <c r="AB30" s="76" t="n">
        <v>73</v>
      </c>
      <c r="AC30" s="74" t="n">
        <v>83</v>
      </c>
      <c r="AD30" s="75" t="n">
        <v>85</v>
      </c>
      <c r="AE30" s="75" t="n">
        <v>90</v>
      </c>
      <c r="AF30" s="75" t="n">
        <v>84</v>
      </c>
      <c r="AG30" s="76" t="n">
        <v>86</v>
      </c>
      <c r="AH30" s="74" t="n">
        <v>70</v>
      </c>
      <c r="AI30" s="75" t="n">
        <v>90</v>
      </c>
      <c r="AJ30" s="75" t="n">
        <v>67</v>
      </c>
      <c r="AK30" s="75" t="n">
        <v>67</v>
      </c>
      <c r="AL30" s="76" t="n">
        <v>73</v>
      </c>
      <c r="AM30" s="74" t="n">
        <v>74.6</v>
      </c>
      <c r="AN30" s="75" t="n">
        <v>91.6</v>
      </c>
      <c r="AO30" s="75" t="n">
        <v>54</v>
      </c>
      <c r="AP30" s="75" t="n">
        <v>57</v>
      </c>
      <c r="AQ30" s="76" t="n">
        <v>64</v>
      </c>
      <c r="AR30" s="74" t="n">
        <v>70.7</v>
      </c>
      <c r="AS30" s="75" t="n">
        <v>82</v>
      </c>
      <c r="AT30" s="75" t="n">
        <v>57.6</v>
      </c>
      <c r="AU30" s="75"/>
      <c r="AV30" s="76"/>
      <c r="AW30" s="74"/>
      <c r="AX30" s="75"/>
      <c r="AY30" s="75"/>
      <c r="AZ30" s="75"/>
      <c r="BA30" s="76"/>
      <c r="BB30" s="74"/>
      <c r="BC30" s="75"/>
      <c r="BD30" s="75"/>
      <c r="BE30" s="75"/>
      <c r="BF30" s="76"/>
      <c r="BG30" s="166" t="n">
        <f aca="false">A30</f>
        <v>37069</v>
      </c>
      <c r="BI30" s="77"/>
      <c r="BJ30" s="78"/>
      <c r="BK30" s="77"/>
      <c r="BL30" s="78"/>
      <c r="BM30" s="77"/>
      <c r="BN30" s="79"/>
      <c r="BO30" s="77"/>
      <c r="BP30" s="78"/>
      <c r="BQ30" s="24"/>
    </row>
    <row r="31" customFormat="false" ht="12.75" hidden="false" customHeight="false" outlineLevel="0" collapsed="false">
      <c r="A31" s="54" t="n">
        <v>37070</v>
      </c>
      <c r="B31" s="162" t="n">
        <v>47</v>
      </c>
      <c r="C31" s="163" t="n">
        <v>38.25</v>
      </c>
      <c r="D31" s="162" t="n">
        <v>48</v>
      </c>
      <c r="E31" s="163" t="n">
        <v>38.5</v>
      </c>
      <c r="F31" s="169"/>
      <c r="G31" s="163" t="n">
        <v>56</v>
      </c>
      <c r="H31" s="167" t="n">
        <v>28</v>
      </c>
      <c r="I31" s="72" t="n">
        <v>48.88</v>
      </c>
      <c r="J31" s="72" t="n">
        <v>31.5</v>
      </c>
      <c r="K31" s="72" t="n">
        <v>49.25</v>
      </c>
      <c r="L31" s="72" t="n">
        <v>37.25</v>
      </c>
      <c r="M31" s="73" t="n">
        <f aca="false">+B31-D31</f>
        <v>-1</v>
      </c>
      <c r="N31" s="73" t="n">
        <f aca="false">+B31-K31</f>
        <v>-2.25</v>
      </c>
      <c r="O31" s="73" t="n">
        <f aca="false">+G31-I31</f>
        <v>7.12</v>
      </c>
      <c r="P31" s="73" t="n">
        <f aca="false">+K31-I31</f>
        <v>0.369999999999997</v>
      </c>
      <c r="Q31" s="73" t="n">
        <f aca="false">+B31-G31</f>
        <v>-9</v>
      </c>
      <c r="R31" s="61" t="n">
        <f aca="false">A31</f>
        <v>37070</v>
      </c>
      <c r="S31" s="74"/>
      <c r="T31" s="75"/>
      <c r="U31" s="75"/>
      <c r="V31" s="75"/>
      <c r="W31" s="76"/>
      <c r="X31" s="74" t="n">
        <v>75</v>
      </c>
      <c r="Y31" s="75" t="n">
        <v>80</v>
      </c>
      <c r="Z31" s="83" t="n">
        <v>80</v>
      </c>
      <c r="AA31" s="75" t="n">
        <v>76</v>
      </c>
      <c r="AB31" s="76" t="n">
        <v>77.5</v>
      </c>
      <c r="AC31" s="74" t="n">
        <v>85</v>
      </c>
      <c r="AD31" s="75" t="n">
        <v>87</v>
      </c>
      <c r="AE31" s="83" t="n">
        <v>87</v>
      </c>
      <c r="AF31" s="75" t="n">
        <v>80</v>
      </c>
      <c r="AG31" s="76" t="n">
        <v>83</v>
      </c>
      <c r="AH31" s="74" t="n">
        <v>78</v>
      </c>
      <c r="AI31" s="75" t="n">
        <v>98</v>
      </c>
      <c r="AJ31" s="83" t="n">
        <v>72</v>
      </c>
      <c r="AK31" s="75" t="n">
        <v>70</v>
      </c>
      <c r="AL31" s="76" t="n">
        <v>73</v>
      </c>
      <c r="AM31" s="74" t="n">
        <v>79</v>
      </c>
      <c r="AN31" s="75" t="n">
        <v>97</v>
      </c>
      <c r="AO31" s="75" t="n">
        <v>56</v>
      </c>
      <c r="AP31" s="75" t="n">
        <v>61</v>
      </c>
      <c r="AQ31" s="76" t="n">
        <v>74</v>
      </c>
      <c r="AR31" s="74" t="n">
        <v>74.4</v>
      </c>
      <c r="AS31" s="75" t="n">
        <v>86</v>
      </c>
      <c r="AT31" s="75" t="n">
        <v>65.7</v>
      </c>
      <c r="AU31" s="75" t="n">
        <v>65.4</v>
      </c>
      <c r="AV31" s="76" t="n">
        <v>71.9</v>
      </c>
      <c r="AW31" s="74"/>
      <c r="AX31" s="75"/>
      <c r="AY31" s="75"/>
      <c r="AZ31" s="75"/>
      <c r="BA31" s="76"/>
      <c r="BB31" s="74"/>
      <c r="BC31" s="75"/>
      <c r="BD31" s="75"/>
      <c r="BE31" s="75"/>
      <c r="BF31" s="76"/>
      <c r="BG31" s="166" t="n">
        <f aca="false">A31</f>
        <v>37070</v>
      </c>
      <c r="BJ31" s="78"/>
      <c r="BL31" s="78"/>
      <c r="BN31" s="79"/>
      <c r="BP31" s="79"/>
      <c r="BQ31" s="24"/>
    </row>
    <row r="32" customFormat="false" ht="12.75" hidden="false" customHeight="false" outlineLevel="0" collapsed="false">
      <c r="A32" s="54" t="n">
        <v>37071</v>
      </c>
      <c r="B32" s="162" t="n">
        <v>46.25</v>
      </c>
      <c r="C32" s="163" t="n">
        <v>36</v>
      </c>
      <c r="D32" s="162" t="n">
        <v>48.5</v>
      </c>
      <c r="E32" s="163" t="n">
        <v>36.5</v>
      </c>
      <c r="F32" s="169"/>
      <c r="G32" s="163" t="n">
        <v>53</v>
      </c>
      <c r="H32" s="167" t="n">
        <v>29</v>
      </c>
      <c r="I32" s="72" t="n">
        <v>48.9</v>
      </c>
      <c r="J32" s="72" t="n">
        <v>31.5</v>
      </c>
      <c r="K32" s="72" t="n">
        <v>48.25</v>
      </c>
      <c r="L32" s="72" t="n">
        <v>36.5</v>
      </c>
      <c r="M32" s="73" t="n">
        <f aca="false">+B32-D32</f>
        <v>-2.25</v>
      </c>
      <c r="N32" s="73" t="n">
        <f aca="false">+B32-K32</f>
        <v>-2</v>
      </c>
      <c r="O32" s="73" t="n">
        <f aca="false">+G32-I32</f>
        <v>4.1</v>
      </c>
      <c r="P32" s="73" t="n">
        <f aca="false">+K32-I32</f>
        <v>-0.649999999999999</v>
      </c>
      <c r="Q32" s="73" t="n">
        <f aca="false">+B32-G32</f>
        <v>-6.75</v>
      </c>
      <c r="R32" s="61" t="n">
        <f aca="false">A32</f>
        <v>37071</v>
      </c>
      <c r="S32" s="74"/>
      <c r="T32" s="75"/>
      <c r="U32" s="75"/>
      <c r="V32" s="75"/>
      <c r="W32" s="76"/>
      <c r="X32" s="74"/>
      <c r="Y32" s="75"/>
      <c r="Z32" s="75"/>
      <c r="AA32" s="75"/>
      <c r="AB32" s="76"/>
      <c r="AC32" s="74"/>
      <c r="AD32" s="75"/>
      <c r="AE32" s="75"/>
      <c r="AF32" s="75"/>
      <c r="AG32" s="76"/>
      <c r="AH32" s="74"/>
      <c r="AI32" s="75"/>
      <c r="AJ32" s="75"/>
      <c r="AK32" s="75"/>
      <c r="AL32" s="76"/>
      <c r="AM32" s="74"/>
      <c r="AN32" s="75"/>
      <c r="AO32" s="75"/>
      <c r="AP32" s="75"/>
      <c r="AQ32" s="76"/>
      <c r="AR32" s="74"/>
      <c r="AS32" s="75"/>
      <c r="AT32" s="75"/>
      <c r="AU32" s="75"/>
      <c r="AV32" s="76"/>
      <c r="AW32" s="74"/>
      <c r="AX32" s="75"/>
      <c r="AY32" s="75"/>
      <c r="AZ32" s="75"/>
      <c r="BA32" s="76"/>
      <c r="BB32" s="74"/>
      <c r="BC32" s="75"/>
      <c r="BD32" s="75"/>
      <c r="BE32" s="75"/>
      <c r="BF32" s="76"/>
      <c r="BG32" s="166" t="n">
        <f aca="false">A32</f>
        <v>37071</v>
      </c>
      <c r="BI32" s="77"/>
      <c r="BJ32" s="78"/>
      <c r="BK32" s="77"/>
      <c r="BL32" s="78"/>
      <c r="BM32" s="77"/>
      <c r="BN32" s="79"/>
      <c r="BO32" s="77"/>
      <c r="BP32" s="78"/>
      <c r="BQ32" s="24"/>
    </row>
    <row r="33" customFormat="false" ht="12.75" hidden="false" customHeight="false" outlineLevel="0" collapsed="false">
      <c r="A33" s="54" t="n">
        <v>37072</v>
      </c>
      <c r="B33" s="162" t="n">
        <v>46.25</v>
      </c>
      <c r="C33" s="163" t="n">
        <v>36</v>
      </c>
      <c r="D33" s="162" t="n">
        <v>48.5</v>
      </c>
      <c r="E33" s="163" t="n">
        <v>36.5</v>
      </c>
      <c r="F33" s="169"/>
      <c r="G33" s="163" t="n">
        <v>53</v>
      </c>
      <c r="H33" s="167" t="n">
        <v>29</v>
      </c>
      <c r="I33" s="72" t="n">
        <v>49</v>
      </c>
      <c r="J33" s="72" t="n">
        <v>31.5</v>
      </c>
      <c r="K33" s="72" t="n">
        <v>48.25</v>
      </c>
      <c r="L33" s="72" t="n">
        <v>36.5</v>
      </c>
      <c r="M33" s="73" t="n">
        <f aca="false">+B33-D33</f>
        <v>-2.25</v>
      </c>
      <c r="N33" s="73" t="n">
        <f aca="false">+B33-K33</f>
        <v>-2</v>
      </c>
      <c r="O33" s="73" t="n">
        <f aca="false">+G33-I33</f>
        <v>4</v>
      </c>
      <c r="P33" s="73" t="n">
        <f aca="false">+K33-I33</f>
        <v>-0.75</v>
      </c>
      <c r="Q33" s="73" t="n">
        <f aca="false">+B33-G33</f>
        <v>-6.75</v>
      </c>
      <c r="R33" s="61" t="n">
        <f aca="false">A33</f>
        <v>37072</v>
      </c>
      <c r="S33" s="74"/>
      <c r="T33" s="75"/>
      <c r="U33" s="75"/>
      <c r="V33" s="75"/>
      <c r="W33" s="76"/>
      <c r="X33" s="74"/>
      <c r="Y33" s="75"/>
      <c r="Z33" s="75"/>
      <c r="AA33" s="75"/>
      <c r="AB33" s="76"/>
      <c r="AC33" s="74"/>
      <c r="AD33" s="75"/>
      <c r="AE33" s="75"/>
      <c r="AF33" s="75"/>
      <c r="AG33" s="76"/>
      <c r="AH33" s="74"/>
      <c r="AI33" s="75"/>
      <c r="AJ33" s="75"/>
      <c r="AK33" s="75"/>
      <c r="AL33" s="76"/>
      <c r="AM33" s="74"/>
      <c r="AN33" s="75"/>
      <c r="AO33" s="75"/>
      <c r="AP33" s="75"/>
      <c r="AQ33" s="76"/>
      <c r="AR33" s="74"/>
      <c r="AS33" s="75"/>
      <c r="AT33" s="75"/>
      <c r="AU33" s="75"/>
      <c r="AV33" s="76"/>
      <c r="AW33" s="74"/>
      <c r="AX33" s="75"/>
      <c r="AY33" s="75"/>
      <c r="AZ33" s="75"/>
      <c r="BA33" s="76"/>
      <c r="BB33" s="74"/>
      <c r="BC33" s="75"/>
      <c r="BD33" s="75"/>
      <c r="BE33" s="75"/>
      <c r="BF33" s="76"/>
      <c r="BG33" s="166" t="n">
        <f aca="false">A33</f>
        <v>37072</v>
      </c>
      <c r="BJ33" s="78"/>
      <c r="BL33" s="78"/>
      <c r="BN33" s="79"/>
      <c r="BP33" s="79"/>
    </row>
    <row r="34" customFormat="false" ht="12.75" hidden="false" customHeight="false" outlineLevel="0" collapsed="false">
      <c r="A34" s="54"/>
      <c r="B34" s="170"/>
      <c r="C34" s="171"/>
      <c r="D34" s="170"/>
      <c r="E34" s="171"/>
      <c r="F34" s="172"/>
      <c r="G34" s="171"/>
      <c r="H34" s="173"/>
      <c r="I34" s="88"/>
      <c r="J34" s="88"/>
      <c r="K34" s="89"/>
      <c r="L34" s="89"/>
      <c r="M34" s="155"/>
      <c r="N34" s="155"/>
      <c r="O34" s="155"/>
      <c r="P34" s="155"/>
      <c r="Q34" s="156"/>
      <c r="R34" s="61" t="n">
        <f aca="false">A34</f>
        <v>0</v>
      </c>
      <c r="S34" s="90"/>
      <c r="T34" s="91"/>
      <c r="U34" s="91"/>
      <c r="V34" s="91"/>
      <c r="W34" s="92"/>
      <c r="X34" s="90"/>
      <c r="Y34" s="91"/>
      <c r="Z34" s="91"/>
      <c r="AA34" s="91"/>
      <c r="AB34" s="92"/>
      <c r="AC34" s="90"/>
      <c r="AD34" s="91"/>
      <c r="AE34" s="91"/>
      <c r="AF34" s="91"/>
      <c r="AG34" s="92"/>
      <c r="AH34" s="90"/>
      <c r="AI34" s="91"/>
      <c r="AJ34" s="91"/>
      <c r="AK34" s="91"/>
      <c r="AL34" s="92"/>
      <c r="AM34" s="90"/>
      <c r="AN34" s="91"/>
      <c r="AO34" s="91"/>
      <c r="AP34" s="91"/>
      <c r="AQ34" s="92"/>
      <c r="AR34" s="90"/>
      <c r="AS34" s="91"/>
      <c r="AT34" s="91"/>
      <c r="AU34" s="91"/>
      <c r="AV34" s="92"/>
      <c r="AW34" s="90"/>
      <c r="AX34" s="91"/>
      <c r="AY34" s="91"/>
      <c r="AZ34" s="91"/>
      <c r="BA34" s="92"/>
      <c r="BB34" s="90"/>
      <c r="BC34" s="91"/>
      <c r="BD34" s="91"/>
      <c r="BE34" s="91"/>
      <c r="BF34" s="92"/>
      <c r="BG34" s="166" t="n">
        <f aca="false">A34</f>
        <v>0</v>
      </c>
      <c r="BJ34" s="78"/>
      <c r="BL34" s="78"/>
      <c r="BN34" s="79"/>
      <c r="BP34" s="79"/>
    </row>
    <row r="35" customFormat="false" ht="12.75" hidden="false" customHeight="false" outlineLevel="0" collapsed="false">
      <c r="A35" s="93"/>
      <c r="B35" s="94" t="s">
        <v>126</v>
      </c>
      <c r="C35" s="94"/>
      <c r="D35" s="94" t="s">
        <v>54</v>
      </c>
      <c r="E35" s="94"/>
      <c r="F35" s="94"/>
      <c r="G35" s="94" t="s">
        <v>57</v>
      </c>
      <c r="H35" s="94"/>
      <c r="I35" s="94" t="s">
        <v>75</v>
      </c>
      <c r="J35" s="94"/>
      <c r="K35" s="94" t="s">
        <v>76</v>
      </c>
      <c r="L35" s="94"/>
      <c r="M35" s="94" t="s">
        <v>113</v>
      </c>
      <c r="N35" s="94" t="s">
        <v>114</v>
      </c>
      <c r="O35" s="94" t="s">
        <v>115</v>
      </c>
      <c r="P35" s="0" t="s">
        <v>116</v>
      </c>
      <c r="Q35" s="0" t="s">
        <v>117</v>
      </c>
      <c r="W35" s="95"/>
      <c r="AV35" s="77"/>
      <c r="AW35" s="96"/>
      <c r="BA35" s="81"/>
      <c r="BB35" s="81"/>
      <c r="BC35" s="95"/>
      <c r="BD35" s="95"/>
      <c r="BE35" s="95"/>
      <c r="BF35" s="95"/>
      <c r="BI35" s="81"/>
      <c r="BJ35" s="81"/>
      <c r="BK35" s="81"/>
    </row>
    <row r="36" customFormat="false" ht="12.75" hidden="false" customHeight="false" outlineLevel="0" collapsed="false">
      <c r="A36" s="93" t="s">
        <v>127</v>
      </c>
      <c r="B36" s="70" t="n">
        <f aca="false">AVERAGE(B4:B33)</f>
        <v>69.3853846153846</v>
      </c>
      <c r="C36" s="70" t="n">
        <f aca="false">AVERAGE(C4:C33)</f>
        <v>46.5948275862069</v>
      </c>
      <c r="D36" s="70" t="n">
        <f aca="false">AVERAGE(D4:D33)</f>
        <v>72.0092307692308</v>
      </c>
      <c r="E36" s="70" t="n">
        <f aca="false">AVERAGE(E4:E33)</f>
        <v>47.6672413793103</v>
      </c>
      <c r="F36" s="70"/>
      <c r="G36" s="70" t="n">
        <f aca="false">AVERAGE(G4:G33)</f>
        <v>85.8653846153846</v>
      </c>
      <c r="H36" s="70" t="n">
        <f aca="false">AVERAGE(H4:H33)</f>
        <v>33.8666666666667</v>
      </c>
      <c r="I36" s="70" t="n">
        <f aca="false">AVERAGE(I4:I33)</f>
        <v>75.5838461538462</v>
      </c>
      <c r="J36" s="70" t="n">
        <f aca="false">AVERAGE(J4:J33)</f>
        <v>35.9282142857143</v>
      </c>
      <c r="K36" s="70" t="n">
        <f aca="false">AVERAGE(K4:K33)</f>
        <v>75.2576923076923</v>
      </c>
      <c r="L36" s="70" t="n">
        <f aca="false">AVERAGE(L4:L33)</f>
        <v>49.6189655172414</v>
      </c>
      <c r="M36" s="70" t="n">
        <f aca="false">AVERAGE(M4:M33)</f>
        <v>-2.33846153846154</v>
      </c>
      <c r="N36" s="70" t="n">
        <f aca="false">AVERAGE(N4:N33)</f>
        <v>-5.71192307692308</v>
      </c>
      <c r="O36" s="70" t="n">
        <f aca="false">AVERAGE(O4:O33)</f>
        <v>8.78538461538462</v>
      </c>
      <c r="P36" s="70" t="n">
        <f aca="false">AVERAGE(P4:P33)</f>
        <v>-0.120384615384615</v>
      </c>
      <c r="Q36" s="70" t="n">
        <f aca="false">AVERAGE(Q4:Q33)</f>
        <v>-14.7330769230769</v>
      </c>
      <c r="R36" s="93" t="s">
        <v>127</v>
      </c>
      <c r="S36" s="70" t="n">
        <f aca="false">AVERAGE(S4:S34)</f>
        <v>93.525</v>
      </c>
      <c r="T36" s="70" t="n">
        <f aca="false">AVERAGE(T4:T34)</f>
        <v>96.025</v>
      </c>
      <c r="U36" s="70" t="n">
        <f aca="false">AVERAGE(U4:U34)</f>
        <v>114</v>
      </c>
      <c r="V36" s="70" t="n">
        <f aca="false">AVERAGE(V4:V34)</f>
        <v>99.2</v>
      </c>
      <c r="W36" s="70" t="n">
        <f aca="false">AVERAGE(W4:W34)</f>
        <v>100.4</v>
      </c>
      <c r="X36" s="70" t="n">
        <f aca="false">AVERAGE(X4:X34)</f>
        <v>145.238095238095</v>
      </c>
      <c r="Y36" s="70" t="n">
        <f aca="false">AVERAGE(Y4:Y34)</f>
        <v>150.428571428571</v>
      </c>
      <c r="Z36" s="70" t="n">
        <f aca="false">AVERAGE(Z4:Z34)</f>
        <v>163.809523809524</v>
      </c>
      <c r="AA36" s="70" t="n">
        <f aca="false">AVERAGE(AA4:AA34)</f>
        <v>140.571428571429</v>
      </c>
      <c r="AB36" s="70" t="n">
        <f aca="false">AVERAGE(AB4:AB34)</f>
        <v>143.404761904762</v>
      </c>
      <c r="AC36" s="70" t="n">
        <f aca="false">AVERAGE(AC4:AC34)</f>
        <v>176.55</v>
      </c>
      <c r="AD36" s="70" t="n">
        <f aca="false">AVERAGE(AD4:AD34)</f>
        <v>170.75</v>
      </c>
      <c r="AE36" s="70" t="n">
        <f aca="false">AVERAGE(AE4:AE34)</f>
        <v>190.6</v>
      </c>
      <c r="AF36" s="70" t="n">
        <f aca="false">AVERAGE(AF4:AF34)</f>
        <v>161.95</v>
      </c>
      <c r="AG36" s="70" t="n">
        <f aca="false">AVERAGE(AG4:AG34)</f>
        <v>163.15</v>
      </c>
      <c r="AH36" s="70" t="n">
        <f aca="false">AVERAGE(AH4:AH34)</f>
        <v>128.25</v>
      </c>
      <c r="AI36" s="70" t="n">
        <f aca="false">AVERAGE(AI4:AI34)</f>
        <v>134.55</v>
      </c>
      <c r="AJ36" s="70" t="n">
        <f aca="false">AVERAGE(AJ4:AJ34)</f>
        <v>126.5</v>
      </c>
      <c r="AK36" s="70" t="n">
        <f aca="false">AVERAGE(AK4:AK34)</f>
        <v>118.9</v>
      </c>
      <c r="AL36" s="70" t="n">
        <f aca="false">AVERAGE(AL4:AL34)</f>
        <v>125.8</v>
      </c>
      <c r="AM36" s="70" t="n">
        <f aca="false">AVERAGE(AM4:AM34)</f>
        <v>119.5935</v>
      </c>
      <c r="AN36" s="70" t="n">
        <f aca="false">AVERAGE(AN4:AN34)</f>
        <v>124.87</v>
      </c>
      <c r="AO36" s="70" t="n">
        <f aca="false">AVERAGE(AO4:AO34)</f>
        <v>75.56</v>
      </c>
      <c r="AP36" s="70" t="n">
        <f aca="false">AVERAGE(AP4:AP34)</f>
        <v>76.93</v>
      </c>
      <c r="AQ36" s="70" t="n">
        <f aca="false">AVERAGE(AQ4:AQ34)</f>
        <v>85.8</v>
      </c>
      <c r="AR36" s="70" t="n">
        <f aca="false">AVERAGE(AR4:AR34)</f>
        <v>128.395</v>
      </c>
      <c r="AS36" s="70" t="n">
        <f aca="false">AVERAGE(AS4:AS34)</f>
        <v>123.325</v>
      </c>
      <c r="AT36" s="70" t="n">
        <f aca="false">AVERAGE(AT4:AT34)</f>
        <v>116.26</v>
      </c>
      <c r="AU36" s="70" t="n">
        <f aca="false">AVERAGE(AU4:AU34)</f>
        <v>108.794736842105</v>
      </c>
      <c r="AV36" s="70" t="n">
        <f aca="false">AVERAGE(AV4:AV34)</f>
        <v>114.510526315789</v>
      </c>
      <c r="AW36" s="70" t="e">
        <f aca="false">AVERAGE(AW4:AW34)</f>
        <v>#DIV/0!</v>
      </c>
      <c r="AX36" s="70" t="e">
        <f aca="false">AVERAGE(AX4:AX34)</f>
        <v>#DIV/0!</v>
      </c>
      <c r="AY36" s="70" t="e">
        <f aca="false">AVERAGE(AY4:AY34)</f>
        <v>#DIV/0!</v>
      </c>
      <c r="AZ36" s="70" t="e">
        <f aca="false">AVERAGE(AZ4:AZ34)</f>
        <v>#DIV/0!</v>
      </c>
      <c r="BA36" s="70" t="e">
        <f aca="false">AVERAGE(BA4:BA34)</f>
        <v>#DIV/0!</v>
      </c>
      <c r="BB36" s="70" t="e">
        <f aca="false">AVERAGE(BB4:BB34)</f>
        <v>#DIV/0!</v>
      </c>
      <c r="BC36" s="70" t="e">
        <f aca="false">AVERAGE(BC4:BC34)</f>
        <v>#DIV/0!</v>
      </c>
      <c r="BD36" s="70" t="e">
        <f aca="false">AVERAGE(BD4:BD34)</f>
        <v>#DIV/0!</v>
      </c>
      <c r="BE36" s="70" t="e">
        <f aca="false">AVERAGE(BE4:BE34)</f>
        <v>#DIV/0!</v>
      </c>
      <c r="BF36" s="70" t="e">
        <f aca="false">AVERAGE(BF4:BF34)</f>
        <v>#DIV/0!</v>
      </c>
      <c r="BM36" s="15"/>
    </row>
    <row r="37" customFormat="false" ht="13.5" hidden="false" customHeight="false" outlineLevel="0" collapsed="false">
      <c r="A37" s="93" t="s">
        <v>128</v>
      </c>
      <c r="B37" s="70" t="n">
        <f aca="false">MIN(B4:B33)</f>
        <v>36</v>
      </c>
      <c r="C37" s="70" t="n">
        <f aca="false">MIN(C4:C33)</f>
        <v>24</v>
      </c>
      <c r="D37" s="70" t="n">
        <f aca="false">MIN(D4:D33)</f>
        <v>40</v>
      </c>
      <c r="E37" s="70" t="n">
        <f aca="false">MIN(E4:E33)</f>
        <v>29</v>
      </c>
      <c r="F37" s="70"/>
      <c r="G37" s="70" t="n">
        <f aca="false">MIN(G4:G33)</f>
        <v>45</v>
      </c>
      <c r="H37" s="70" t="n">
        <f aca="false">MIN(H4:H33)</f>
        <v>15</v>
      </c>
      <c r="I37" s="70" t="n">
        <f aca="false">MIN(I4:I33)</f>
        <v>43</v>
      </c>
      <c r="J37" s="70" t="n">
        <f aca="false">MIN(J4:J33)</f>
        <v>17</v>
      </c>
      <c r="K37" s="70" t="n">
        <f aca="false">MIN(K4:K33)</f>
        <v>40</v>
      </c>
      <c r="L37" s="70" t="n">
        <f aca="false">MIN(L4:L33)</f>
        <v>26</v>
      </c>
      <c r="M37" s="70" t="n">
        <f aca="false">MIN(M4:M33)</f>
        <v>-11</v>
      </c>
      <c r="N37" s="70" t="n">
        <f aca="false">MIN(N4:N33)</f>
        <v>-22</v>
      </c>
      <c r="O37" s="70" t="n">
        <f aca="false">MIN(O4:O33)</f>
        <v>0</v>
      </c>
      <c r="P37" s="70" t="n">
        <f aca="false">MIN(P4:P33)</f>
        <v>-9</v>
      </c>
      <c r="Q37" s="70" t="n">
        <f aca="false">MIN(Q4:Q33)</f>
        <v>-40</v>
      </c>
      <c r="R37" s="93" t="s">
        <v>128</v>
      </c>
      <c r="S37" s="70" t="n">
        <f aca="false">MIN(S4:S34)</f>
        <v>45</v>
      </c>
      <c r="T37" s="70" t="n">
        <f aca="false">MIN(T4:T34)</f>
        <v>47</v>
      </c>
      <c r="U37" s="70" t="n">
        <f aca="false">MIN(U4:U34)</f>
        <v>51.5</v>
      </c>
      <c r="V37" s="70" t="n">
        <f aca="false">MIN(V4:V34)</f>
        <v>50</v>
      </c>
      <c r="W37" s="70" t="n">
        <f aca="false">MIN(W4:W34)</f>
        <v>50</v>
      </c>
      <c r="X37" s="70" t="n">
        <f aca="false">MIN(X4:X34)</f>
        <v>66</v>
      </c>
      <c r="Y37" s="70" t="n">
        <f aca="false">MIN(Y4:Y34)</f>
        <v>70</v>
      </c>
      <c r="Z37" s="70" t="n">
        <f aca="false">MIN(Z4:Z34)</f>
        <v>76</v>
      </c>
      <c r="AA37" s="70" t="n">
        <f aca="false">MIN(AA4:AA34)</f>
        <v>73</v>
      </c>
      <c r="AB37" s="70" t="n">
        <f aca="false">MIN(AB4:AB34)</f>
        <v>73</v>
      </c>
      <c r="AC37" s="70" t="n">
        <f aca="false">MIN(AC4:AC34)</f>
        <v>77</v>
      </c>
      <c r="AD37" s="70" t="n">
        <f aca="false">MIN(AD4:AD34)</f>
        <v>31</v>
      </c>
      <c r="AE37" s="70" t="n">
        <f aca="false">MIN(AE4:AE34)</f>
        <v>82</v>
      </c>
      <c r="AF37" s="70" t="n">
        <f aca="false">MIN(AF4:AF34)</f>
        <v>76</v>
      </c>
      <c r="AG37" s="70" t="n">
        <f aca="false">MIN(AG4:AG34)</f>
        <v>78</v>
      </c>
      <c r="AH37" s="70" t="n">
        <f aca="false">MIN(AH4:AH34)</f>
        <v>67</v>
      </c>
      <c r="AI37" s="70" t="n">
        <f aca="false">MIN(AI4:AI34)</f>
        <v>90</v>
      </c>
      <c r="AJ37" s="70" t="n">
        <f aca="false">MIN(AJ4:AJ34)</f>
        <v>67</v>
      </c>
      <c r="AK37" s="70" t="n">
        <f aca="false">MIN(AK4:AK34)</f>
        <v>66</v>
      </c>
      <c r="AL37" s="70" t="n">
        <f aca="false">MIN(AL4:AL34)</f>
        <v>73</v>
      </c>
      <c r="AM37" s="70" t="n">
        <f aca="false">MIN(AM4:AM34)</f>
        <v>74.6</v>
      </c>
      <c r="AN37" s="70" t="n">
        <f aca="false">MIN(AN4:AN34)</f>
        <v>91.6</v>
      </c>
      <c r="AO37" s="70" t="n">
        <f aca="false">MIN(AO4:AO34)</f>
        <v>51</v>
      </c>
      <c r="AP37" s="70" t="n">
        <f aca="false">MIN(AP4:AP34)</f>
        <v>50</v>
      </c>
      <c r="AQ37" s="70" t="n">
        <f aca="false">MIN(AQ4:AQ34)</f>
        <v>59</v>
      </c>
      <c r="AR37" s="70" t="n">
        <f aca="false">MIN(AR4:AR34)</f>
        <v>68.7</v>
      </c>
      <c r="AS37" s="70" t="n">
        <f aca="false">MIN(AS4:AS34)</f>
        <v>71.7</v>
      </c>
      <c r="AT37" s="70" t="n">
        <f aca="false">MIN(AT4:AT34)</f>
        <v>57.6</v>
      </c>
      <c r="AU37" s="70" t="n">
        <f aca="false">MIN(AU4:AU34)</f>
        <v>59</v>
      </c>
      <c r="AV37" s="70" t="n">
        <f aca="false">MIN(AV4:AV34)</f>
        <v>64</v>
      </c>
      <c r="AW37" s="70" t="n">
        <f aca="false">MIN(AW4:AW34)</f>
        <v>0</v>
      </c>
      <c r="AX37" s="70" t="n">
        <f aca="false">MIN(AX4:AX34)</f>
        <v>0</v>
      </c>
      <c r="AY37" s="70" t="n">
        <f aca="false">MIN(AY4:AY34)</f>
        <v>0</v>
      </c>
      <c r="AZ37" s="70" t="n">
        <f aca="false">MIN(AZ4:AZ34)</f>
        <v>0</v>
      </c>
      <c r="BA37" s="70" t="n">
        <f aca="false">MIN(BA4:BA34)</f>
        <v>0</v>
      </c>
      <c r="BB37" s="70" t="n">
        <f aca="false">MIN(BB4:BB34)</f>
        <v>0</v>
      </c>
      <c r="BC37" s="70" t="n">
        <f aca="false">MIN(BC4:BC34)</f>
        <v>0</v>
      </c>
      <c r="BD37" s="70" t="n">
        <f aca="false">MIN(BD4:BD34)</f>
        <v>0</v>
      </c>
      <c r="BE37" s="70" t="n">
        <f aca="false">MIN(BE4:BE34)</f>
        <v>0</v>
      </c>
      <c r="BF37" s="70" t="n">
        <f aca="false">MIN(BF4:BF34)</f>
        <v>0</v>
      </c>
    </row>
    <row r="38" customFormat="false" ht="12.75" hidden="false" customHeight="false" outlineLevel="0" collapsed="false">
      <c r="A38" s="93" t="s">
        <v>131</v>
      </c>
      <c r="B38" s="70" t="n">
        <f aca="false">MAX(B4:B33)</f>
        <v>148</v>
      </c>
      <c r="C38" s="70" t="n">
        <f aca="false">MAX(C4:C33)</f>
        <v>89</v>
      </c>
      <c r="D38" s="70" t="n">
        <f aca="false">MAX(D4:D33)</f>
        <v>159</v>
      </c>
      <c r="E38" s="70" t="n">
        <f aca="false">MAX(E4:E33)</f>
        <v>89</v>
      </c>
      <c r="F38" s="70"/>
      <c r="G38" s="70" t="n">
        <f aca="false">MAX(G4:G33)</f>
        <v>188</v>
      </c>
      <c r="H38" s="70" t="n">
        <f aca="false">MAX(H4:H33)</f>
        <v>83</v>
      </c>
      <c r="I38" s="70" t="n">
        <f aca="false">MAX(I4:I33)</f>
        <v>160</v>
      </c>
      <c r="J38" s="70" t="n">
        <f aca="false">MAX(J4:J33)</f>
        <v>79</v>
      </c>
      <c r="K38" s="70" t="n">
        <f aca="false">MAX(K4:K33)</f>
        <v>170</v>
      </c>
      <c r="L38" s="70" t="n">
        <f aca="false">MAX(L4:L33)</f>
        <v>98</v>
      </c>
      <c r="M38" s="70" t="n">
        <f aca="false">MAX(M4:M33)</f>
        <v>3.75</v>
      </c>
      <c r="N38" s="70" t="n">
        <f aca="false">MAX(N4:N33)</f>
        <v>2</v>
      </c>
      <c r="O38" s="70" t="n">
        <f aca="false">MAX(O4:O33)</f>
        <v>28</v>
      </c>
      <c r="P38" s="70" t="n">
        <f aca="false">MAX(P4:P33)</f>
        <v>11</v>
      </c>
      <c r="Q38" s="70" t="n">
        <f aca="false">MAX(Q4:Q33)</f>
        <v>0</v>
      </c>
      <c r="R38" s="93" t="s">
        <v>131</v>
      </c>
      <c r="S38" s="70" t="n">
        <f aca="false">MAX(S4:S34)</f>
        <v>200</v>
      </c>
      <c r="T38" s="70" t="n">
        <f aca="false">MAX(T4:T34)</f>
        <v>200</v>
      </c>
      <c r="U38" s="70" t="n">
        <f aca="false">MAX(U4:U34)</f>
        <v>225</v>
      </c>
      <c r="V38" s="70" t="n">
        <f aca="false">MAX(V4:V34)</f>
        <v>190</v>
      </c>
      <c r="W38" s="70" t="n">
        <f aca="false">MAX(W4:W34)</f>
        <v>200</v>
      </c>
      <c r="X38" s="70" t="n">
        <f aca="false">MAX(X4:X34)</f>
        <v>260</v>
      </c>
      <c r="Y38" s="70" t="n">
        <f aca="false">MAX(Y4:Y34)</f>
        <v>265</v>
      </c>
      <c r="Z38" s="70" t="n">
        <f aca="false">MAX(Z4:Z34)</f>
        <v>300</v>
      </c>
      <c r="AA38" s="70" t="n">
        <f aca="false">MAX(AA4:AA34)</f>
        <v>250</v>
      </c>
      <c r="AB38" s="70" t="n">
        <f aca="false">MAX(AB4:AB34)</f>
        <v>253</v>
      </c>
      <c r="AC38" s="70" t="n">
        <f aca="false">MAX(AC4:AC34)</f>
        <v>310</v>
      </c>
      <c r="AD38" s="70" t="n">
        <f aca="false">MAX(AD4:AD34)</f>
        <v>310</v>
      </c>
      <c r="AE38" s="70" t="n">
        <f aca="false">MAX(AE4:AE34)</f>
        <v>355</v>
      </c>
      <c r="AF38" s="70" t="n">
        <f aca="false">MAX(AF4:AF34)</f>
        <v>285</v>
      </c>
      <c r="AG38" s="70" t="n">
        <f aca="false">MAX(AG4:AG34)</f>
        <v>285</v>
      </c>
      <c r="AH38" s="70" t="n">
        <f aca="false">MAX(AH4:AH34)</f>
        <v>205</v>
      </c>
      <c r="AI38" s="70" t="n">
        <f aca="false">MAX(AI4:AI34)</f>
        <v>200</v>
      </c>
      <c r="AJ38" s="70" t="n">
        <f aca="false">MAX(AJ4:AJ34)</f>
        <v>205</v>
      </c>
      <c r="AK38" s="70" t="n">
        <f aca="false">MAX(AK4:AK34)</f>
        <v>185</v>
      </c>
      <c r="AL38" s="70" t="n">
        <f aca="false">MAX(AL4:AL34)</f>
        <v>190</v>
      </c>
      <c r="AM38" s="70" t="n">
        <f aca="false">MAX(AM4:AM34)</f>
        <v>167</v>
      </c>
      <c r="AN38" s="70" t="n">
        <f aca="false">MAX(AN4:AN34)</f>
        <v>170</v>
      </c>
      <c r="AO38" s="70" t="n">
        <f aca="false">MAX(AO4:AO34)</f>
        <v>110</v>
      </c>
      <c r="AP38" s="70" t="n">
        <f aca="false">MAX(AP4:AP34)</f>
        <v>112</v>
      </c>
      <c r="AQ38" s="70" t="n">
        <f aca="false">MAX(AQ4:AQ34)</f>
        <v>120</v>
      </c>
      <c r="AR38" s="70" t="n">
        <f aca="false">MAX(AR4:AR34)</f>
        <v>210.7</v>
      </c>
      <c r="AS38" s="70" t="n">
        <f aca="false">MAX(AS4:AS34)</f>
        <v>193</v>
      </c>
      <c r="AT38" s="70" t="n">
        <f aca="false">MAX(AT4:AT34)</f>
        <v>202</v>
      </c>
      <c r="AU38" s="70" t="n">
        <f aca="false">MAX(AU4:AU34)</f>
        <v>178</v>
      </c>
      <c r="AV38" s="70" t="n">
        <f aca="false">MAX(AV4:AV34)</f>
        <v>184</v>
      </c>
      <c r="AW38" s="70" t="n">
        <f aca="false">MAX(AW4:AW34)</f>
        <v>0</v>
      </c>
      <c r="AX38" s="70" t="n">
        <f aca="false">MAX(AX4:AX34)</f>
        <v>0</v>
      </c>
      <c r="AY38" s="70" t="n">
        <f aca="false">MAX(AY4:AY34)</f>
        <v>0</v>
      </c>
      <c r="AZ38" s="70" t="n">
        <f aca="false">MAX(AZ4:AZ34)</f>
        <v>0</v>
      </c>
      <c r="BA38" s="70" t="n">
        <f aca="false">MAX(BA4:BA34)</f>
        <v>0</v>
      </c>
      <c r="BB38" s="70" t="n">
        <f aca="false">MAX(BB4:BB34)</f>
        <v>0</v>
      </c>
      <c r="BC38" s="70" t="n">
        <f aca="false">MAX(BC4:BC34)</f>
        <v>0</v>
      </c>
      <c r="BD38" s="70" t="n">
        <f aca="false">MAX(BD4:BD34)</f>
        <v>0</v>
      </c>
      <c r="BE38" s="70" t="n">
        <f aca="false">MAX(BE4:BE34)</f>
        <v>0</v>
      </c>
      <c r="BF38" s="70" t="n">
        <f aca="false">MAX(BF4:BF34)</f>
        <v>0</v>
      </c>
      <c r="BM38" s="15"/>
      <c r="BQ38" s="157"/>
      <c r="BR38" s="158"/>
      <c r="BS38" s="158"/>
      <c r="BT38" s="158"/>
      <c r="BU38" s="158"/>
      <c r="BV38" s="159"/>
    </row>
    <row r="39" customFormat="false" ht="12" hidden="false" customHeight="true" outlineLevel="0" collapsed="false">
      <c r="AA39" s="96"/>
      <c r="AD39" s="35"/>
      <c r="AE39" s="96"/>
      <c r="AF39" s="95"/>
      <c r="AG39" s="95"/>
      <c r="AY39" s="97"/>
      <c r="BG39" s="98"/>
      <c r="BH39" s="2"/>
      <c r="BI39" s="99" t="s">
        <v>73</v>
      </c>
      <c r="BJ39" s="99" t="s">
        <v>74</v>
      </c>
      <c r="BK39" s="99" t="s">
        <v>134</v>
      </c>
      <c r="BL39" s="100"/>
    </row>
    <row r="40" customFormat="false" ht="12.75" hidden="false" customHeight="false" outlineLevel="0" collapsed="false">
      <c r="B40" s="39" t="s">
        <v>6</v>
      </c>
      <c r="D40" s="20"/>
      <c r="J40" s="101"/>
      <c r="L40" s="39" t="s">
        <v>7</v>
      </c>
      <c r="N40" s="20"/>
      <c r="T40" s="20"/>
      <c r="V40" s="39" t="s">
        <v>193</v>
      </c>
      <c r="X40" s="20"/>
      <c r="AD40" s="20"/>
      <c r="BG40" s="98"/>
      <c r="BH40" s="102" t="s">
        <v>137</v>
      </c>
      <c r="BI40" s="25" t="n">
        <f aca="false">0.59/16*100</f>
        <v>3.6875</v>
      </c>
      <c r="BJ40" s="25" t="n">
        <f aca="false">0.59/8*100</f>
        <v>7.375</v>
      </c>
      <c r="BK40" s="25" t="n">
        <f aca="false">0.59/24*100</f>
        <v>2.45833333333333</v>
      </c>
      <c r="BL40" s="100"/>
    </row>
    <row r="41" customFormat="false" ht="12.75" hidden="false" customHeight="false" outlineLevel="0" collapsed="false">
      <c r="B41" s="46" t="s">
        <v>53</v>
      </c>
      <c r="C41" s="106"/>
      <c r="D41" s="43" t="s">
        <v>54</v>
      </c>
      <c r="E41" s="47"/>
      <c r="F41" s="46" t="s">
        <v>57</v>
      </c>
      <c r="G41" s="47"/>
      <c r="H41" s="46" t="s">
        <v>139</v>
      </c>
      <c r="I41" s="106"/>
      <c r="J41" s="43" t="s">
        <v>140</v>
      </c>
      <c r="K41" s="47"/>
      <c r="L41" s="46" t="s">
        <v>53</v>
      </c>
      <c r="M41" s="106"/>
      <c r="N41" s="43" t="s">
        <v>54</v>
      </c>
      <c r="O41" s="47"/>
      <c r="P41" s="46" t="s">
        <v>57</v>
      </c>
      <c r="Q41" s="47"/>
      <c r="R41" s="46" t="s">
        <v>139</v>
      </c>
      <c r="S41" s="106"/>
      <c r="T41" s="43" t="s">
        <v>140</v>
      </c>
      <c r="U41" s="47"/>
      <c r="V41" s="46" t="s">
        <v>53</v>
      </c>
      <c r="W41" s="106"/>
      <c r="X41" s="43" t="s">
        <v>54</v>
      </c>
      <c r="Y41" s="47"/>
      <c r="Z41" s="46" t="s">
        <v>57</v>
      </c>
      <c r="AA41" s="47"/>
      <c r="AB41" s="46" t="s">
        <v>139</v>
      </c>
      <c r="AC41" s="106"/>
      <c r="AD41" s="43" t="s">
        <v>140</v>
      </c>
      <c r="AE41" s="47"/>
      <c r="AY41" s="15"/>
      <c r="BG41" s="98"/>
      <c r="BH41" s="2" t="s">
        <v>141</v>
      </c>
      <c r="BI41" s="107" t="n">
        <v>0.03</v>
      </c>
      <c r="BJ41" s="107" t="n">
        <v>0.03</v>
      </c>
      <c r="BK41" s="107" t="n">
        <v>0.03</v>
      </c>
      <c r="BL41" s="100"/>
    </row>
    <row r="42" customFormat="false" ht="12.75" hidden="false" customHeight="false" outlineLevel="0" collapsed="false">
      <c r="B42" s="49" t="s">
        <v>143</v>
      </c>
      <c r="C42" s="50" t="s">
        <v>14</v>
      </c>
      <c r="D42" s="51" t="s">
        <v>143</v>
      </c>
      <c r="E42" s="51" t="s">
        <v>14</v>
      </c>
      <c r="F42" s="49" t="s">
        <v>143</v>
      </c>
      <c r="G42" s="51" t="s">
        <v>14</v>
      </c>
      <c r="H42" s="49" t="s">
        <v>143</v>
      </c>
      <c r="I42" s="50" t="s">
        <v>14</v>
      </c>
      <c r="J42" s="51" t="s">
        <v>143</v>
      </c>
      <c r="K42" s="51" t="s">
        <v>14</v>
      </c>
      <c r="L42" s="49" t="s">
        <v>143</v>
      </c>
      <c r="M42" s="50" t="s">
        <v>14</v>
      </c>
      <c r="N42" s="51" t="s">
        <v>143</v>
      </c>
      <c r="O42" s="51" t="s">
        <v>14</v>
      </c>
      <c r="P42" s="49" t="s">
        <v>143</v>
      </c>
      <c r="Q42" s="51" t="s">
        <v>14</v>
      </c>
      <c r="R42" s="49" t="s">
        <v>143</v>
      </c>
      <c r="S42" s="50" t="s">
        <v>14</v>
      </c>
      <c r="T42" s="51" t="s">
        <v>143</v>
      </c>
      <c r="U42" s="51" t="s">
        <v>14</v>
      </c>
      <c r="V42" s="49" t="s">
        <v>143</v>
      </c>
      <c r="W42" s="50" t="s">
        <v>14</v>
      </c>
      <c r="X42" s="51" t="s">
        <v>143</v>
      </c>
      <c r="Y42" s="51" t="s">
        <v>14</v>
      </c>
      <c r="Z42" s="49" t="s">
        <v>143</v>
      </c>
      <c r="AA42" s="51" t="s">
        <v>14</v>
      </c>
      <c r="AB42" s="49" t="s">
        <v>143</v>
      </c>
      <c r="AC42" s="50" t="s">
        <v>14</v>
      </c>
      <c r="AD42" s="51" t="s">
        <v>143</v>
      </c>
      <c r="AE42" s="51" t="s">
        <v>14</v>
      </c>
      <c r="BG42" s="98"/>
      <c r="BH42" s="2" t="s">
        <v>144</v>
      </c>
      <c r="BI42" s="25" t="n">
        <f aca="false">0.46/16*100</f>
        <v>2.875</v>
      </c>
      <c r="BJ42" s="25" t="n">
        <f aca="false">0.46/8*100</f>
        <v>5.75</v>
      </c>
      <c r="BK42" s="25" t="n">
        <f aca="false">0.46/24*100</f>
        <v>1.91666666666667</v>
      </c>
      <c r="BL42" s="100"/>
    </row>
    <row r="43" customFormat="false" ht="12.75" hidden="false" customHeight="false" outlineLevel="0" collapsed="false">
      <c r="A43" s="0" t="s">
        <v>110</v>
      </c>
      <c r="B43" s="110"/>
      <c r="C43" s="111"/>
      <c r="D43" s="112"/>
      <c r="E43" s="113"/>
      <c r="F43" s="112"/>
      <c r="G43" s="114"/>
      <c r="H43" s="112"/>
      <c r="I43" s="113"/>
      <c r="J43" s="112"/>
      <c r="K43" s="113"/>
      <c r="L43" s="110"/>
      <c r="M43" s="111"/>
      <c r="N43" s="112"/>
      <c r="O43" s="113"/>
      <c r="P43" s="112"/>
      <c r="Q43" s="114"/>
      <c r="R43" s="112"/>
      <c r="S43" s="113"/>
      <c r="T43" s="112"/>
      <c r="U43" s="113"/>
      <c r="V43" s="110"/>
      <c r="W43" s="111"/>
      <c r="X43" s="112"/>
      <c r="Y43" s="113"/>
      <c r="Z43" s="112"/>
      <c r="AA43" s="114"/>
      <c r="AB43" s="112"/>
      <c r="AC43" s="113"/>
      <c r="AD43" s="112"/>
      <c r="AE43" s="113"/>
      <c r="BC43" s="15"/>
      <c r="BG43" s="98"/>
      <c r="BH43" s="2" t="s">
        <v>146</v>
      </c>
      <c r="BI43" s="107" t="n">
        <v>0.019</v>
      </c>
      <c r="BJ43" s="107" t="n">
        <v>0.019</v>
      </c>
      <c r="BK43" s="107" t="n">
        <v>0.019</v>
      </c>
      <c r="BL43" s="100"/>
    </row>
    <row r="44" customFormat="false" ht="12.75" hidden="false" customHeight="false" outlineLevel="0" collapsed="false">
      <c r="B44" s="110"/>
      <c r="C44" s="115"/>
      <c r="D44" s="111"/>
      <c r="E44" s="111"/>
      <c r="F44" s="110"/>
      <c r="G44" s="111"/>
      <c r="H44" s="110"/>
      <c r="I44" s="115"/>
      <c r="J44" s="116"/>
      <c r="K44" s="115"/>
      <c r="L44" s="110"/>
      <c r="M44" s="111"/>
      <c r="N44" s="110"/>
      <c r="O44" s="115"/>
      <c r="P44" s="110"/>
      <c r="Q44" s="111"/>
      <c r="R44" s="110"/>
      <c r="S44" s="115"/>
      <c r="T44" s="116"/>
      <c r="U44" s="115"/>
      <c r="V44" s="110"/>
      <c r="W44" s="111"/>
      <c r="X44" s="110"/>
      <c r="Y44" s="115"/>
      <c r="Z44" s="110"/>
      <c r="AA44" s="111"/>
      <c r="AB44" s="110"/>
      <c r="AC44" s="115"/>
      <c r="AD44" s="116"/>
      <c r="AE44" s="115"/>
      <c r="BC44" s="15"/>
      <c r="BG44" s="98"/>
      <c r="BH44" s="2" t="s">
        <v>148</v>
      </c>
      <c r="BI44" s="2" t="n">
        <v>22.8</v>
      </c>
      <c r="BJ44" s="2" t="n">
        <v>22.8</v>
      </c>
      <c r="BK44" s="2" t="n">
        <v>22.8</v>
      </c>
      <c r="BL44" s="100"/>
    </row>
    <row r="45" customFormat="false" ht="12.75" hidden="false" customHeight="false" outlineLevel="0" collapsed="false">
      <c r="B45" s="117"/>
      <c r="C45" s="118"/>
      <c r="D45" s="117"/>
      <c r="E45" s="118"/>
      <c r="F45" s="117"/>
      <c r="G45" s="119"/>
      <c r="H45" s="117"/>
      <c r="I45" s="119"/>
      <c r="J45" s="117"/>
      <c r="K45" s="119"/>
      <c r="L45" s="117"/>
      <c r="M45" s="118"/>
      <c r="N45" s="117"/>
      <c r="O45" s="118"/>
      <c r="P45" s="117"/>
      <c r="Q45" s="119"/>
      <c r="R45" s="117"/>
      <c r="S45" s="119"/>
      <c r="T45" s="117"/>
      <c r="U45" s="119"/>
      <c r="V45" s="117"/>
      <c r="W45" s="118"/>
      <c r="X45" s="117"/>
      <c r="Y45" s="118"/>
      <c r="Z45" s="117"/>
      <c r="AA45" s="119"/>
      <c r="AB45" s="117"/>
      <c r="AC45" s="119"/>
      <c r="AD45" s="117"/>
      <c r="AE45" s="119"/>
      <c r="BG45" s="98"/>
      <c r="BH45" s="2" t="s">
        <v>150</v>
      </c>
      <c r="BI45" s="2" t="n">
        <v>2.15</v>
      </c>
      <c r="BJ45" s="2" t="n">
        <v>2.15</v>
      </c>
      <c r="BK45" s="2" t="n">
        <v>2.15</v>
      </c>
      <c r="BL45" s="100"/>
    </row>
    <row r="46" customFormat="false" ht="12.75" hidden="false" customHeight="false" outlineLevel="0" collapsed="false">
      <c r="A46" s="0" t="s">
        <v>111</v>
      </c>
      <c r="B46" s="110"/>
      <c r="C46" s="111"/>
      <c r="D46" s="110"/>
      <c r="E46" s="115"/>
      <c r="F46" s="111"/>
      <c r="G46" s="111"/>
      <c r="H46" s="110"/>
      <c r="I46" s="115"/>
      <c r="J46" s="110"/>
      <c r="K46" s="115"/>
      <c r="L46" s="110"/>
      <c r="M46" s="111"/>
      <c r="N46" s="110"/>
      <c r="O46" s="115"/>
      <c r="P46" s="111"/>
      <c r="Q46" s="111"/>
      <c r="R46" s="110"/>
      <c r="S46" s="115"/>
      <c r="T46" s="110"/>
      <c r="U46" s="115"/>
      <c r="V46" s="110"/>
      <c r="W46" s="111"/>
      <c r="X46" s="110"/>
      <c r="Y46" s="115"/>
      <c r="Z46" s="111"/>
      <c r="AA46" s="111"/>
      <c r="AB46" s="110"/>
      <c r="AC46" s="115"/>
      <c r="AD46" s="110"/>
      <c r="AE46" s="115"/>
      <c r="BG46" s="98"/>
      <c r="BH46" s="2" t="s">
        <v>152</v>
      </c>
      <c r="BI46" s="2" t="n">
        <v>1.83</v>
      </c>
      <c r="BJ46" s="2" t="n">
        <v>1.83</v>
      </c>
      <c r="BK46" s="2" t="n">
        <v>1.83</v>
      </c>
      <c r="BL46" s="100"/>
    </row>
    <row r="47" customFormat="false" ht="12.75" hidden="false" customHeight="false" outlineLevel="0" collapsed="false">
      <c r="B47" s="110"/>
      <c r="C47" s="111"/>
      <c r="D47" s="110"/>
      <c r="E47" s="115"/>
      <c r="F47" s="110"/>
      <c r="G47" s="111"/>
      <c r="H47" s="110"/>
      <c r="I47" s="115"/>
      <c r="J47" s="110"/>
      <c r="K47" s="115"/>
      <c r="L47" s="110"/>
      <c r="M47" s="111"/>
      <c r="N47" s="110"/>
      <c r="O47" s="115"/>
      <c r="P47" s="110"/>
      <c r="Q47" s="111"/>
      <c r="R47" s="110"/>
      <c r="S47" s="115"/>
      <c r="T47" s="110"/>
      <c r="U47" s="115"/>
      <c r="V47" s="110"/>
      <c r="W47" s="111"/>
      <c r="X47" s="110"/>
      <c r="Y47" s="115"/>
      <c r="Z47" s="110"/>
      <c r="AA47" s="111"/>
      <c r="AB47" s="110"/>
      <c r="AC47" s="115"/>
      <c r="AD47" s="110"/>
      <c r="AE47" s="115"/>
      <c r="BG47" s="98"/>
      <c r="BH47" s="2" t="s">
        <v>154</v>
      </c>
      <c r="BI47" s="25" t="n">
        <v>3</v>
      </c>
      <c r="BJ47" s="25" t="n">
        <v>1</v>
      </c>
      <c r="BK47" s="2" t="n">
        <f aca="false">+BI47*0.67+BJ47*0.33</f>
        <v>2.34</v>
      </c>
      <c r="BL47" s="100"/>
    </row>
    <row r="48" customFormat="false" ht="12.75" hidden="false" customHeight="false" outlineLevel="0" collapsed="false">
      <c r="B48" s="117"/>
      <c r="C48" s="118"/>
      <c r="D48" s="117"/>
      <c r="E48" s="119"/>
      <c r="F48" s="117"/>
      <c r="G48" s="118"/>
      <c r="H48" s="117"/>
      <c r="I48" s="119"/>
      <c r="J48" s="117"/>
      <c r="K48" s="119"/>
      <c r="L48" s="117"/>
      <c r="M48" s="118"/>
      <c r="N48" s="117"/>
      <c r="O48" s="119"/>
      <c r="P48" s="117"/>
      <c r="Q48" s="118"/>
      <c r="R48" s="117"/>
      <c r="S48" s="119"/>
      <c r="T48" s="117"/>
      <c r="U48" s="119"/>
      <c r="V48" s="117"/>
      <c r="W48" s="118"/>
      <c r="X48" s="117"/>
      <c r="Y48" s="119"/>
      <c r="Z48" s="117"/>
      <c r="AA48" s="118"/>
      <c r="AB48" s="117"/>
      <c r="AC48" s="119"/>
      <c r="AD48" s="117"/>
      <c r="AE48" s="119"/>
      <c r="BG48" s="98"/>
      <c r="BH48" s="2" t="s">
        <v>156</v>
      </c>
      <c r="BI48" s="2" t="n">
        <v>0.25</v>
      </c>
      <c r="BJ48" s="2" t="n">
        <v>0.25</v>
      </c>
      <c r="BK48" s="4" t="n">
        <v>0.25</v>
      </c>
      <c r="BL48" s="100"/>
    </row>
    <row r="49" customFormat="false" ht="12.75" hidden="false" customHeight="false" outlineLevel="0" collapsed="false">
      <c r="B49" s="39"/>
      <c r="Z49" s="35"/>
      <c r="AA49" s="96"/>
      <c r="AB49" s="15"/>
      <c r="AC49" s="15"/>
      <c r="AE49" s="96"/>
      <c r="AF49" s="15"/>
      <c r="AG49" s="15"/>
      <c r="BC49" s="15"/>
      <c r="BG49" s="98"/>
      <c r="BH49" s="2" t="s">
        <v>158</v>
      </c>
      <c r="BI49" s="25" t="n">
        <f aca="false">SUM(BI41,BI43)*BI44</f>
        <v>1.1172</v>
      </c>
      <c r="BJ49" s="25" t="n">
        <f aca="false">SUM(BJ41,BJ43)*BJ44</f>
        <v>1.1172</v>
      </c>
      <c r="BK49" s="25" t="n">
        <f aca="false">SUM(BK41,BK43)*BK44</f>
        <v>1.1172</v>
      </c>
      <c r="BL49" s="100"/>
    </row>
    <row r="50" customFormat="false" ht="12.75" hidden="false" customHeight="false" outlineLevel="0" collapsed="false">
      <c r="B50" s="39" t="s">
        <v>50</v>
      </c>
      <c r="D50" s="20"/>
      <c r="J50" s="20"/>
      <c r="L50" s="39" t="s">
        <v>51</v>
      </c>
      <c r="N50" s="20"/>
      <c r="T50" s="20"/>
      <c r="V50" s="39" t="s">
        <v>48</v>
      </c>
      <c r="X50" s="20"/>
      <c r="AD50" s="20"/>
      <c r="BG50" s="98"/>
      <c r="BH50" s="2"/>
      <c r="BI50" s="2"/>
      <c r="BJ50" s="2"/>
      <c r="BK50" s="2"/>
      <c r="BL50" s="100"/>
    </row>
    <row r="51" customFormat="false" ht="13.5" hidden="false" customHeight="false" outlineLevel="0" collapsed="false">
      <c r="B51" s="46" t="s">
        <v>53</v>
      </c>
      <c r="C51" s="106"/>
      <c r="D51" s="43" t="s">
        <v>54</v>
      </c>
      <c r="E51" s="47"/>
      <c r="F51" s="46" t="s">
        <v>57</v>
      </c>
      <c r="G51" s="47"/>
      <c r="H51" s="46" t="s">
        <v>139</v>
      </c>
      <c r="I51" s="106"/>
      <c r="J51" s="43" t="s">
        <v>140</v>
      </c>
      <c r="K51" s="47"/>
      <c r="L51" s="46" t="s">
        <v>53</v>
      </c>
      <c r="M51" s="106"/>
      <c r="N51" s="43" t="s">
        <v>54</v>
      </c>
      <c r="O51" s="47"/>
      <c r="P51" s="46" t="s">
        <v>57</v>
      </c>
      <c r="Q51" s="47"/>
      <c r="R51" s="46" t="s">
        <v>139</v>
      </c>
      <c r="S51" s="106"/>
      <c r="T51" s="43" t="s">
        <v>140</v>
      </c>
      <c r="U51" s="47"/>
      <c r="V51" s="46" t="s">
        <v>53</v>
      </c>
      <c r="W51" s="106"/>
      <c r="X51" s="43" t="s">
        <v>54</v>
      </c>
      <c r="Y51" s="47"/>
      <c r="Z51" s="46" t="s">
        <v>57</v>
      </c>
      <c r="AA51" s="47"/>
      <c r="AB51" s="46" t="s">
        <v>139</v>
      </c>
      <c r="AC51" s="106"/>
      <c r="AD51" s="43" t="s">
        <v>140</v>
      </c>
      <c r="AE51" s="47"/>
      <c r="BG51" s="123"/>
      <c r="BH51" s="124" t="s">
        <v>159</v>
      </c>
      <c r="BI51" s="125" t="n">
        <f aca="false">SUM(BI40,BI42,BI45,BI46,BI47,BI48,BI49)</f>
        <v>14.9097</v>
      </c>
      <c r="BJ51" s="125" t="n">
        <f aca="false">SUM(BJ40,BJ42,BJ45,BJ46,BJ47,BJ48,BJ49)</f>
        <v>19.4722</v>
      </c>
      <c r="BK51" s="125" t="n">
        <f aca="false">SUM(BK40,BK42,BK45,BK46,BK47,BK48,BK49)</f>
        <v>12.0622</v>
      </c>
      <c r="BL51" s="126"/>
    </row>
    <row r="52" customFormat="false" ht="12.75" hidden="false" customHeight="false" outlineLevel="0" collapsed="false">
      <c r="B52" s="49" t="s">
        <v>143</v>
      </c>
      <c r="C52" s="50" t="s">
        <v>14</v>
      </c>
      <c r="D52" s="51" t="s">
        <v>143</v>
      </c>
      <c r="E52" s="51" t="s">
        <v>14</v>
      </c>
      <c r="F52" s="49" t="s">
        <v>143</v>
      </c>
      <c r="G52" s="51" t="s">
        <v>14</v>
      </c>
      <c r="H52" s="49" t="s">
        <v>143</v>
      </c>
      <c r="I52" s="50" t="s">
        <v>14</v>
      </c>
      <c r="J52" s="51" t="s">
        <v>143</v>
      </c>
      <c r="K52" s="51" t="s">
        <v>14</v>
      </c>
      <c r="L52" s="49" t="s">
        <v>143</v>
      </c>
      <c r="M52" s="50" t="s">
        <v>14</v>
      </c>
      <c r="N52" s="51" t="s">
        <v>143</v>
      </c>
      <c r="O52" s="51" t="s">
        <v>14</v>
      </c>
      <c r="P52" s="49" t="s">
        <v>143</v>
      </c>
      <c r="Q52" s="51" t="s">
        <v>14</v>
      </c>
      <c r="R52" s="49" t="s">
        <v>143</v>
      </c>
      <c r="S52" s="50" t="s">
        <v>14</v>
      </c>
      <c r="T52" s="51" t="s">
        <v>143</v>
      </c>
      <c r="U52" s="51" t="s">
        <v>14</v>
      </c>
      <c r="V52" s="49" t="s">
        <v>143</v>
      </c>
      <c r="W52" s="50" t="s">
        <v>14</v>
      </c>
      <c r="X52" s="51" t="s">
        <v>143</v>
      </c>
      <c r="Y52" s="51" t="s">
        <v>14</v>
      </c>
      <c r="Z52" s="49" t="s">
        <v>143</v>
      </c>
      <c r="AA52" s="51" t="s">
        <v>14</v>
      </c>
      <c r="AB52" s="49" t="s">
        <v>143</v>
      </c>
      <c r="AC52" s="50" t="s">
        <v>14</v>
      </c>
      <c r="AD52" s="51" t="s">
        <v>143</v>
      </c>
      <c r="AE52" s="51" t="s">
        <v>14</v>
      </c>
    </row>
    <row r="53" customFormat="false" ht="12.75" hidden="false" customHeight="false" outlineLevel="0" collapsed="false">
      <c r="B53" s="110"/>
      <c r="C53" s="111"/>
      <c r="D53" s="112"/>
      <c r="E53" s="113"/>
      <c r="F53" s="112"/>
      <c r="G53" s="114"/>
      <c r="H53" s="112"/>
      <c r="I53" s="113"/>
      <c r="J53" s="112"/>
      <c r="K53" s="113"/>
      <c r="L53" s="110"/>
      <c r="M53" s="111"/>
      <c r="N53" s="112"/>
      <c r="O53" s="113"/>
      <c r="P53" s="112"/>
      <c r="Q53" s="114"/>
      <c r="R53" s="112"/>
      <c r="S53" s="113"/>
      <c r="T53" s="112"/>
      <c r="U53" s="113"/>
      <c r="V53" s="110"/>
      <c r="W53" s="111"/>
      <c r="X53" s="112"/>
      <c r="Y53" s="113"/>
      <c r="Z53" s="112"/>
      <c r="AA53" s="114"/>
      <c r="AB53" s="112"/>
      <c r="AC53" s="113"/>
      <c r="AD53" s="112"/>
      <c r="AE53" s="113"/>
    </row>
    <row r="54" customFormat="false" ht="12.75" hidden="false" customHeight="false" outlineLevel="0" collapsed="false">
      <c r="B54" s="110"/>
      <c r="C54" s="111"/>
      <c r="D54" s="110"/>
      <c r="E54" s="115"/>
      <c r="F54" s="110"/>
      <c r="G54" s="111"/>
      <c r="H54" s="110"/>
      <c r="I54" s="115"/>
      <c r="J54" s="116"/>
      <c r="K54" s="115"/>
      <c r="L54" s="110"/>
      <c r="M54" s="111"/>
      <c r="N54" s="110"/>
      <c r="O54" s="115"/>
      <c r="P54" s="110"/>
      <c r="Q54" s="111"/>
      <c r="R54" s="110"/>
      <c r="S54" s="115"/>
      <c r="T54" s="116"/>
      <c r="U54" s="115"/>
      <c r="V54" s="110"/>
      <c r="W54" s="111"/>
      <c r="X54" s="110"/>
      <c r="Y54" s="115"/>
      <c r="Z54" s="110"/>
      <c r="AA54" s="111"/>
      <c r="AB54" s="110"/>
      <c r="AC54" s="115"/>
      <c r="AD54" s="116"/>
      <c r="AE54" s="115"/>
    </row>
    <row r="55" customFormat="false" ht="12.75" hidden="false" customHeight="false" outlineLevel="0" collapsed="false">
      <c r="B55" s="117"/>
      <c r="C55" s="118"/>
      <c r="D55" s="117"/>
      <c r="E55" s="118"/>
      <c r="F55" s="117"/>
      <c r="G55" s="119"/>
      <c r="H55" s="117"/>
      <c r="I55" s="119"/>
      <c r="J55" s="117"/>
      <c r="K55" s="119"/>
      <c r="L55" s="117"/>
      <c r="M55" s="118"/>
      <c r="N55" s="117"/>
      <c r="O55" s="118"/>
      <c r="P55" s="117"/>
      <c r="Q55" s="119"/>
      <c r="R55" s="117"/>
      <c r="S55" s="119"/>
      <c r="T55" s="117"/>
      <c r="U55" s="119"/>
      <c r="V55" s="117"/>
      <c r="W55" s="118"/>
      <c r="X55" s="117"/>
      <c r="Y55" s="118"/>
      <c r="Z55" s="117"/>
      <c r="AA55" s="119"/>
      <c r="AB55" s="117"/>
      <c r="AC55" s="119"/>
      <c r="AD55" s="117"/>
      <c r="AE55" s="119"/>
    </row>
    <row r="56" customFormat="false" ht="12.75" hidden="false" customHeight="false" outlineLevel="0" collapsed="false">
      <c r="B56" s="110"/>
      <c r="C56" s="111"/>
      <c r="D56" s="110"/>
      <c r="E56" s="115"/>
      <c r="F56" s="111"/>
      <c r="G56" s="111"/>
      <c r="H56" s="110"/>
      <c r="I56" s="115"/>
      <c r="J56" s="110"/>
      <c r="K56" s="115"/>
      <c r="L56" s="110"/>
      <c r="M56" s="111"/>
      <c r="N56" s="110"/>
      <c r="O56" s="115"/>
      <c r="P56" s="111"/>
      <c r="Q56" s="111"/>
      <c r="R56" s="110"/>
      <c r="S56" s="115"/>
      <c r="T56" s="110"/>
      <c r="U56" s="115"/>
      <c r="V56" s="110"/>
      <c r="W56" s="111"/>
      <c r="X56" s="110"/>
      <c r="Y56" s="115"/>
      <c r="Z56" s="111"/>
      <c r="AA56" s="111"/>
      <c r="AB56" s="110"/>
      <c r="AC56" s="115"/>
      <c r="AD56" s="110"/>
      <c r="AE56" s="115"/>
    </row>
    <row r="57" customFormat="false" ht="12.75" hidden="false" customHeight="false" outlineLevel="0" collapsed="false">
      <c r="B57" s="110"/>
      <c r="C57" s="111"/>
      <c r="D57" s="110"/>
      <c r="E57" s="115"/>
      <c r="F57" s="110"/>
      <c r="G57" s="111"/>
      <c r="H57" s="110"/>
      <c r="I57" s="115"/>
      <c r="J57" s="110"/>
      <c r="K57" s="115"/>
      <c r="L57" s="110"/>
      <c r="M57" s="111"/>
      <c r="N57" s="110"/>
      <c r="O57" s="115"/>
      <c r="P57" s="110"/>
      <c r="Q57" s="111"/>
      <c r="R57" s="110"/>
      <c r="S57" s="115"/>
      <c r="T57" s="110"/>
      <c r="U57" s="115"/>
      <c r="V57" s="110"/>
      <c r="W57" s="111"/>
      <c r="X57" s="110"/>
      <c r="Y57" s="115"/>
      <c r="Z57" s="110"/>
      <c r="AA57" s="111"/>
      <c r="AB57" s="110"/>
      <c r="AC57" s="115"/>
      <c r="AD57" s="110"/>
      <c r="AE57" s="115"/>
    </row>
    <row r="58" customFormat="false" ht="12.75" hidden="false" customHeight="false" outlineLevel="0" collapsed="false">
      <c r="B58" s="117"/>
      <c r="C58" s="118"/>
      <c r="D58" s="117"/>
      <c r="E58" s="119"/>
      <c r="F58" s="117"/>
      <c r="G58" s="118"/>
      <c r="H58" s="117"/>
      <c r="I58" s="119"/>
      <c r="J58" s="117"/>
      <c r="K58" s="119"/>
      <c r="L58" s="117"/>
      <c r="M58" s="118"/>
      <c r="N58" s="117"/>
      <c r="O58" s="119"/>
      <c r="P58" s="117"/>
      <c r="Q58" s="118"/>
      <c r="R58" s="117"/>
      <c r="S58" s="119"/>
      <c r="T58" s="117"/>
      <c r="U58" s="119"/>
      <c r="V58" s="117"/>
      <c r="W58" s="118"/>
      <c r="X58" s="117"/>
      <c r="Y58" s="119"/>
      <c r="Z58" s="117"/>
      <c r="AA58" s="118"/>
      <c r="AB58" s="117"/>
      <c r="AC58" s="119"/>
      <c r="AD58" s="117"/>
      <c r="AE58" s="119"/>
    </row>
    <row r="61" customFormat="false" ht="12.75" hidden="false" customHeight="false" outlineLevel="0" collapsed="false">
      <c r="B61" s="20" t="s">
        <v>160</v>
      </c>
      <c r="H61" s="20"/>
    </row>
    <row r="62" customFormat="false" ht="12.75" hidden="false" customHeight="false" outlineLevel="0" collapsed="false">
      <c r="B62" s="46" t="s">
        <v>38</v>
      </c>
      <c r="C62" s="43"/>
      <c r="D62" s="47"/>
      <c r="E62" s="43"/>
      <c r="F62" s="44"/>
      <c r="G62" s="46" t="s">
        <v>174</v>
      </c>
      <c r="H62" s="43"/>
      <c r="I62" s="47"/>
      <c r="J62" s="43"/>
      <c r="K62" s="44"/>
      <c r="L62" s="46" t="s">
        <v>177</v>
      </c>
      <c r="M62" s="43"/>
      <c r="N62" s="47"/>
      <c r="O62" s="43"/>
      <c r="P62" s="44"/>
      <c r="Q62" s="46" t="s">
        <v>39</v>
      </c>
      <c r="R62" s="43"/>
      <c r="S62" s="47"/>
      <c r="T62" s="43"/>
      <c r="U62" s="44"/>
      <c r="V62" s="46" t="s">
        <v>51</v>
      </c>
      <c r="W62" s="43"/>
      <c r="X62" s="47"/>
      <c r="Y62" s="43"/>
      <c r="Z62" s="44"/>
      <c r="AA62" s="46" t="s">
        <v>194</v>
      </c>
      <c r="AB62" s="43"/>
      <c r="AC62" s="47"/>
      <c r="AD62" s="43"/>
      <c r="AE62" s="44"/>
      <c r="AF62" s="46"/>
      <c r="AG62" s="43"/>
      <c r="AH62" s="47"/>
      <c r="AI62" s="43"/>
      <c r="AJ62" s="44"/>
      <c r="AK62" s="46" t="s">
        <v>194</v>
      </c>
      <c r="AL62" s="43"/>
      <c r="AM62" s="47"/>
      <c r="AN62" s="43"/>
      <c r="AO62" s="44"/>
    </row>
    <row r="63" customFormat="false" ht="12.75" hidden="false" customHeight="false" outlineLevel="0" collapsed="false">
      <c r="B63" s="49" t="s">
        <v>53</v>
      </c>
      <c r="C63" s="51" t="s">
        <v>54</v>
      </c>
      <c r="D63" s="51" t="s">
        <v>57</v>
      </c>
      <c r="E63" s="51" t="s">
        <v>75</v>
      </c>
      <c r="F63" s="51" t="s">
        <v>76</v>
      </c>
      <c r="G63" s="49" t="s">
        <v>53</v>
      </c>
      <c r="H63" s="51" t="s">
        <v>54</v>
      </c>
      <c r="I63" s="51" t="s">
        <v>57</v>
      </c>
      <c r="J63" s="51" t="s">
        <v>75</v>
      </c>
      <c r="K63" s="50" t="s">
        <v>76</v>
      </c>
      <c r="L63" s="49" t="s">
        <v>53</v>
      </c>
      <c r="M63" s="51" t="s">
        <v>54</v>
      </c>
      <c r="N63" s="51" t="s">
        <v>57</v>
      </c>
      <c r="O63" s="51" t="s">
        <v>75</v>
      </c>
      <c r="P63" s="50" t="s">
        <v>76</v>
      </c>
      <c r="Q63" s="49" t="s">
        <v>53</v>
      </c>
      <c r="R63" s="51" t="s">
        <v>54</v>
      </c>
      <c r="S63" s="51" t="s">
        <v>57</v>
      </c>
      <c r="T63" s="51" t="s">
        <v>75</v>
      </c>
      <c r="U63" s="50" t="s">
        <v>76</v>
      </c>
      <c r="V63" s="49" t="s">
        <v>53</v>
      </c>
      <c r="W63" s="51" t="s">
        <v>54</v>
      </c>
      <c r="X63" s="51" t="s">
        <v>57</v>
      </c>
      <c r="Y63" s="51" t="s">
        <v>75</v>
      </c>
      <c r="Z63" s="50" t="s">
        <v>76</v>
      </c>
      <c r="AA63" s="49" t="s">
        <v>53</v>
      </c>
      <c r="AB63" s="51" t="s">
        <v>54</v>
      </c>
      <c r="AC63" s="51" t="s">
        <v>57</v>
      </c>
      <c r="AD63" s="51" t="s">
        <v>75</v>
      </c>
      <c r="AE63" s="50" t="s">
        <v>76</v>
      </c>
      <c r="AF63" s="49" t="s">
        <v>53</v>
      </c>
      <c r="AG63" s="51" t="s">
        <v>54</v>
      </c>
      <c r="AH63" s="51" t="s">
        <v>57</v>
      </c>
      <c r="AI63" s="51" t="s">
        <v>75</v>
      </c>
      <c r="AJ63" s="50" t="s">
        <v>76</v>
      </c>
      <c r="AK63" s="49" t="s">
        <v>53</v>
      </c>
      <c r="AL63" s="51" t="s">
        <v>54</v>
      </c>
      <c r="AM63" s="51" t="s">
        <v>57</v>
      </c>
      <c r="AN63" s="51" t="s">
        <v>75</v>
      </c>
      <c r="AO63" s="50" t="s">
        <v>76</v>
      </c>
    </row>
    <row r="64" customFormat="false" ht="12.75" hidden="false" customHeight="false" outlineLevel="0" collapsed="false">
      <c r="A64" s="54" t="n">
        <v>37043</v>
      </c>
      <c r="B64" s="62"/>
      <c r="C64" s="63"/>
      <c r="D64" s="63"/>
      <c r="E64" s="63"/>
      <c r="F64" s="64"/>
      <c r="G64" s="62"/>
      <c r="H64" s="63"/>
      <c r="I64" s="63"/>
      <c r="J64" s="63"/>
      <c r="K64" s="64"/>
      <c r="L64" s="62"/>
      <c r="M64" s="63"/>
      <c r="N64" s="63"/>
      <c r="O64" s="63"/>
      <c r="P64" s="64"/>
      <c r="Q64" s="62"/>
      <c r="R64" s="63"/>
      <c r="S64" s="63"/>
      <c r="T64" s="63"/>
      <c r="U64" s="64"/>
      <c r="V64" s="62"/>
      <c r="W64" s="63"/>
      <c r="X64" s="63"/>
      <c r="Y64" s="63"/>
      <c r="Z64" s="64"/>
      <c r="AA64" s="62"/>
      <c r="AB64" s="63"/>
      <c r="AC64" s="63"/>
      <c r="AD64" s="63"/>
      <c r="AE64" s="64"/>
      <c r="AF64" s="62"/>
      <c r="AG64" s="63"/>
      <c r="AH64" s="63"/>
      <c r="AI64" s="63"/>
      <c r="AJ64" s="64"/>
      <c r="AK64" s="62"/>
      <c r="AL64" s="63"/>
      <c r="AM64" s="63"/>
      <c r="AN64" s="63"/>
      <c r="AO64" s="64"/>
    </row>
    <row r="65" customFormat="false" ht="12.75" hidden="false" customHeight="false" outlineLevel="0" collapsed="false">
      <c r="A65" s="54" t="n">
        <v>37044</v>
      </c>
      <c r="B65" s="74"/>
      <c r="C65" s="75"/>
      <c r="D65" s="75"/>
      <c r="E65" s="75"/>
      <c r="F65" s="76"/>
      <c r="G65" s="74"/>
      <c r="H65" s="75"/>
      <c r="I65" s="75"/>
      <c r="J65" s="75"/>
      <c r="K65" s="76"/>
      <c r="L65" s="74"/>
      <c r="M65" s="75"/>
      <c r="N65" s="75"/>
      <c r="O65" s="75"/>
      <c r="P65" s="76"/>
      <c r="Q65" s="74"/>
      <c r="R65" s="75"/>
      <c r="S65" s="75"/>
      <c r="T65" s="75"/>
      <c r="U65" s="76"/>
      <c r="V65" s="74"/>
      <c r="W65" s="75"/>
      <c r="X65" s="75"/>
      <c r="Y65" s="75"/>
      <c r="Z65" s="76"/>
      <c r="AA65" s="74"/>
      <c r="AB65" s="75"/>
      <c r="AC65" s="75"/>
      <c r="AD65" s="75"/>
      <c r="AE65" s="76"/>
      <c r="AF65" s="74"/>
      <c r="AG65" s="75"/>
      <c r="AH65" s="75"/>
      <c r="AI65" s="75"/>
      <c r="AJ65" s="76"/>
      <c r="AK65" s="74"/>
      <c r="AL65" s="75"/>
      <c r="AM65" s="75"/>
      <c r="AN65" s="75"/>
      <c r="AO65" s="76"/>
    </row>
    <row r="66" customFormat="false" ht="12.75" hidden="false" customHeight="false" outlineLevel="0" collapsed="false">
      <c r="A66" s="54" t="n">
        <v>37045</v>
      </c>
      <c r="B66" s="74"/>
      <c r="C66" s="75"/>
      <c r="D66" s="75"/>
      <c r="E66" s="75"/>
      <c r="F66" s="76"/>
      <c r="G66" s="74"/>
      <c r="H66" s="75"/>
      <c r="I66" s="75"/>
      <c r="J66" s="75"/>
      <c r="K66" s="76"/>
      <c r="L66" s="74"/>
      <c r="M66" s="75"/>
      <c r="N66" s="75"/>
      <c r="O66" s="75"/>
      <c r="P66" s="76"/>
      <c r="Q66" s="74"/>
      <c r="R66" s="75"/>
      <c r="S66" s="75"/>
      <c r="T66" s="75"/>
      <c r="U66" s="76"/>
      <c r="V66" s="74"/>
      <c r="W66" s="75"/>
      <c r="X66" s="75"/>
      <c r="Y66" s="75"/>
      <c r="Z66" s="76"/>
      <c r="AA66" s="74"/>
      <c r="AB66" s="75"/>
      <c r="AC66" s="75"/>
      <c r="AD66" s="75"/>
      <c r="AE66" s="76"/>
      <c r="AF66" s="74"/>
      <c r="AG66" s="75"/>
      <c r="AH66" s="75"/>
      <c r="AI66" s="75"/>
      <c r="AJ66" s="76"/>
      <c r="AK66" s="74"/>
      <c r="AL66" s="75"/>
      <c r="AM66" s="75"/>
      <c r="AN66" s="75"/>
      <c r="AO66" s="76"/>
    </row>
    <row r="67" customFormat="false" ht="12.75" hidden="false" customHeight="false" outlineLevel="0" collapsed="false">
      <c r="A67" s="54" t="n">
        <v>37046</v>
      </c>
      <c r="B67" s="127" t="n">
        <v>80</v>
      </c>
      <c r="C67" s="128" t="n">
        <v>83</v>
      </c>
      <c r="D67" s="75" t="n">
        <v>60</v>
      </c>
      <c r="E67" s="75" t="n">
        <v>37</v>
      </c>
      <c r="F67" s="76" t="n">
        <v>90</v>
      </c>
      <c r="G67" s="74" t="n">
        <v>101</v>
      </c>
      <c r="H67" s="75" t="n">
        <v>107</v>
      </c>
      <c r="I67" s="75" t="n">
        <v>47.9</v>
      </c>
      <c r="J67" s="75" t="n">
        <v>67.9</v>
      </c>
      <c r="K67" s="76" t="n">
        <v>85</v>
      </c>
      <c r="L67" s="74" t="n">
        <v>120</v>
      </c>
      <c r="M67" s="75" t="n">
        <v>132.5</v>
      </c>
      <c r="N67" s="75" t="n">
        <v>67.7</v>
      </c>
      <c r="O67" s="75" t="n">
        <v>101.6</v>
      </c>
      <c r="P67" s="76" t="n">
        <v>106.9</v>
      </c>
      <c r="Q67" s="74" t="n">
        <v>111</v>
      </c>
      <c r="R67" s="75" t="n">
        <v>123.5</v>
      </c>
      <c r="S67" s="75" t="n">
        <v>59.5</v>
      </c>
      <c r="T67" s="75" t="n">
        <v>67.4</v>
      </c>
      <c r="U67" s="76" t="n">
        <v>93</v>
      </c>
      <c r="V67" s="74" t="n">
        <v>111.5</v>
      </c>
      <c r="W67" s="75" t="n">
        <v>134.9</v>
      </c>
      <c r="X67" s="75" t="n">
        <v>50.25</v>
      </c>
      <c r="Y67" s="75" t="n">
        <v>55.21</v>
      </c>
      <c r="Z67" s="76" t="n">
        <v>90.13</v>
      </c>
      <c r="AA67" s="74" t="n">
        <v>106.6</v>
      </c>
      <c r="AB67" s="75" t="n">
        <v>121.6</v>
      </c>
      <c r="AC67" s="75" t="n">
        <v>55</v>
      </c>
      <c r="AD67" s="75" t="n">
        <v>67</v>
      </c>
      <c r="AE67" s="76" t="n">
        <v>92</v>
      </c>
      <c r="AF67" s="74"/>
      <c r="AG67" s="75"/>
      <c r="AH67" s="75"/>
      <c r="AI67" s="75"/>
      <c r="AJ67" s="76"/>
      <c r="AK67" s="74"/>
      <c r="AL67" s="75"/>
      <c r="AM67" s="75"/>
      <c r="AN67" s="75"/>
      <c r="AO67" s="76"/>
    </row>
    <row r="68" customFormat="false" ht="12.75" hidden="false" customHeight="false" outlineLevel="0" collapsed="false">
      <c r="A68" s="54" t="n">
        <v>37047</v>
      </c>
      <c r="B68" s="74" t="n">
        <v>50</v>
      </c>
      <c r="C68" s="75" t="n">
        <v>53</v>
      </c>
      <c r="D68" s="75" t="n">
        <v>40</v>
      </c>
      <c r="E68" s="75" t="n">
        <v>45</v>
      </c>
      <c r="F68" s="76" t="n">
        <v>70</v>
      </c>
      <c r="G68" s="74" t="n">
        <v>71</v>
      </c>
      <c r="H68" s="75" t="n">
        <v>76.6</v>
      </c>
      <c r="I68" s="75" t="n">
        <v>33</v>
      </c>
      <c r="J68" s="75" t="n">
        <v>40.8</v>
      </c>
      <c r="K68" s="76" t="n">
        <v>75.4</v>
      </c>
      <c r="L68" s="74" t="n">
        <v>99</v>
      </c>
      <c r="M68" s="75" t="n">
        <v>108.8</v>
      </c>
      <c r="N68" s="75" t="n">
        <v>56.6</v>
      </c>
      <c r="O68" s="75" t="n">
        <v>75</v>
      </c>
      <c r="P68" s="76" t="n">
        <v>99.6</v>
      </c>
      <c r="Q68" s="74" t="n">
        <v>95</v>
      </c>
      <c r="R68" s="75" t="n">
        <v>114.5</v>
      </c>
      <c r="S68" s="75" t="n">
        <v>31.5</v>
      </c>
      <c r="T68" s="75" t="n">
        <v>57.5</v>
      </c>
      <c r="U68" s="76" t="n">
        <v>76</v>
      </c>
      <c r="V68" s="74" t="n">
        <v>104.3</v>
      </c>
      <c r="W68" s="75" t="n">
        <v>114</v>
      </c>
      <c r="X68" s="75" t="n">
        <v>45.9</v>
      </c>
      <c r="Y68" s="75" t="n">
        <v>36</v>
      </c>
      <c r="Z68" s="76" t="n">
        <v>71</v>
      </c>
      <c r="AA68" s="74" t="n">
        <v>89.7</v>
      </c>
      <c r="AB68" s="75" t="n">
        <v>99.4</v>
      </c>
      <c r="AC68" s="75" t="n">
        <v>42.74</v>
      </c>
      <c r="AD68" s="75" t="n">
        <v>51</v>
      </c>
      <c r="AE68" s="76" t="n">
        <v>76</v>
      </c>
      <c r="AF68" s="74"/>
      <c r="AG68" s="75"/>
      <c r="AH68" s="75"/>
      <c r="AI68" s="75"/>
      <c r="AJ68" s="76"/>
      <c r="AK68" s="74"/>
      <c r="AL68" s="75"/>
      <c r="AM68" s="75"/>
      <c r="AN68" s="75"/>
      <c r="AO68" s="76"/>
    </row>
    <row r="69" customFormat="false" ht="12.75" hidden="false" customHeight="false" outlineLevel="0" collapsed="false">
      <c r="A69" s="54" t="n">
        <v>37048</v>
      </c>
      <c r="B69" s="74" t="n">
        <v>45</v>
      </c>
      <c r="C69" s="75" t="n">
        <v>47</v>
      </c>
      <c r="D69" s="75" t="n">
        <v>30</v>
      </c>
      <c r="E69" s="75" t="n">
        <v>36</v>
      </c>
      <c r="F69" s="76" t="n">
        <v>49</v>
      </c>
      <c r="G69" s="74" t="n">
        <v>58</v>
      </c>
      <c r="H69" s="75" t="n">
        <v>76.6</v>
      </c>
      <c r="I69" s="75" t="n">
        <v>39</v>
      </c>
      <c r="J69" s="75" t="n">
        <v>49.5</v>
      </c>
      <c r="K69" s="76" t="n">
        <v>84</v>
      </c>
      <c r="L69" s="74" t="n">
        <v>99</v>
      </c>
      <c r="M69" s="75" t="n">
        <v>108.8</v>
      </c>
      <c r="N69" s="75" t="n">
        <v>58</v>
      </c>
      <c r="O69" s="75" t="n">
        <v>80</v>
      </c>
      <c r="P69" s="76" t="n">
        <v>105</v>
      </c>
      <c r="Q69" s="74" t="n">
        <v>97</v>
      </c>
      <c r="R69" s="75" t="n">
        <v>114.5</v>
      </c>
      <c r="S69" s="75" t="n">
        <v>42</v>
      </c>
      <c r="T69" s="75" t="n">
        <v>62</v>
      </c>
      <c r="U69" s="76" t="n">
        <v>80</v>
      </c>
      <c r="V69" s="74" t="n">
        <v>96.8</v>
      </c>
      <c r="W69" s="75" t="n">
        <v>114.4</v>
      </c>
      <c r="X69" s="75" t="n">
        <v>40</v>
      </c>
      <c r="Y69" s="75" t="n">
        <v>48</v>
      </c>
      <c r="Z69" s="76" t="n">
        <v>73</v>
      </c>
      <c r="AA69" s="74" t="n">
        <v>84</v>
      </c>
      <c r="AB69" s="75" t="n">
        <v>98.6</v>
      </c>
      <c r="AC69" s="75" t="n">
        <v>41.6</v>
      </c>
      <c r="AD69" s="75" t="n">
        <v>53</v>
      </c>
      <c r="AE69" s="76" t="n">
        <v>76.8</v>
      </c>
      <c r="AF69" s="74"/>
      <c r="AG69" s="75"/>
      <c r="AH69" s="75"/>
      <c r="AI69" s="75"/>
      <c r="AJ69" s="76"/>
      <c r="AK69" s="74"/>
      <c r="AL69" s="75"/>
      <c r="AM69" s="75"/>
      <c r="AN69" s="75"/>
      <c r="AO69" s="76"/>
    </row>
    <row r="70" customFormat="false" ht="12.75" hidden="false" customHeight="false" outlineLevel="0" collapsed="false">
      <c r="A70" s="54" t="n">
        <v>37049</v>
      </c>
      <c r="B70" s="74" t="n">
        <v>50</v>
      </c>
      <c r="C70" s="75" t="n">
        <v>53</v>
      </c>
      <c r="D70" s="75" t="n">
        <v>30</v>
      </c>
      <c r="E70" s="75" t="n">
        <v>37</v>
      </c>
      <c r="F70" s="76" t="n">
        <v>56</v>
      </c>
      <c r="G70" s="74" t="n">
        <v>74.35</v>
      </c>
      <c r="H70" s="75" t="n">
        <v>80</v>
      </c>
      <c r="I70" s="75" t="n">
        <v>39</v>
      </c>
      <c r="J70" s="75" t="n">
        <v>49.5</v>
      </c>
      <c r="K70" s="76" t="n">
        <v>84</v>
      </c>
      <c r="L70" s="74" t="n">
        <v>105</v>
      </c>
      <c r="M70" s="75" t="n">
        <v>110</v>
      </c>
      <c r="N70" s="75" t="n">
        <v>58</v>
      </c>
      <c r="O70" s="75" t="n">
        <v>78</v>
      </c>
      <c r="P70" s="76" t="n">
        <v>103.5</v>
      </c>
      <c r="Q70" s="74" t="n">
        <v>97</v>
      </c>
      <c r="R70" s="75" t="n">
        <v>120.5</v>
      </c>
      <c r="S70" s="75" t="n">
        <v>40</v>
      </c>
      <c r="T70" s="75" t="n">
        <v>59.6</v>
      </c>
      <c r="U70" s="76" t="n">
        <v>78.5</v>
      </c>
      <c r="V70" s="74" t="n">
        <v>96.8</v>
      </c>
      <c r="W70" s="75" t="n">
        <v>115.6</v>
      </c>
      <c r="X70" s="75" t="n">
        <v>40.38</v>
      </c>
      <c r="Y70" s="75" t="n">
        <v>46.8</v>
      </c>
      <c r="Z70" s="76" t="n">
        <v>70.9</v>
      </c>
      <c r="AA70" s="74" t="n">
        <v>88</v>
      </c>
      <c r="AB70" s="75" t="n">
        <v>101.6</v>
      </c>
      <c r="AC70" s="75" t="n">
        <v>41.3</v>
      </c>
      <c r="AD70" s="75" t="n">
        <v>52</v>
      </c>
      <c r="AE70" s="76" t="n">
        <v>76</v>
      </c>
      <c r="AF70" s="74"/>
      <c r="AG70" s="75"/>
      <c r="AH70" s="75"/>
      <c r="AI70" s="75"/>
      <c r="AJ70" s="76"/>
      <c r="AK70" s="74"/>
      <c r="AL70" s="75"/>
      <c r="AM70" s="75"/>
      <c r="AN70" s="75"/>
      <c r="AO70" s="76"/>
    </row>
    <row r="71" customFormat="false" ht="12.75" hidden="false" customHeight="false" outlineLevel="0" collapsed="false">
      <c r="A71" s="54" t="n">
        <v>37050</v>
      </c>
      <c r="B71" s="74" t="n">
        <v>52.5</v>
      </c>
      <c r="C71" s="75" t="n">
        <v>55.5</v>
      </c>
      <c r="D71" s="75" t="n">
        <v>35</v>
      </c>
      <c r="E71" s="75" t="n">
        <v>44</v>
      </c>
      <c r="F71" s="76" t="n">
        <v>65</v>
      </c>
      <c r="G71" s="74" t="n">
        <v>85.3</v>
      </c>
      <c r="H71" s="75" t="n">
        <v>90.8</v>
      </c>
      <c r="I71" s="75" t="n">
        <v>41.9</v>
      </c>
      <c r="J71" s="75" t="n">
        <v>49</v>
      </c>
      <c r="K71" s="76" t="n">
        <v>107.4</v>
      </c>
      <c r="L71" s="74" t="n">
        <v>103</v>
      </c>
      <c r="M71" s="75" t="n">
        <v>110</v>
      </c>
      <c r="N71" s="75" t="n">
        <v>55</v>
      </c>
      <c r="O71" s="75" t="n">
        <v>74</v>
      </c>
      <c r="P71" s="76" t="n">
        <v>112</v>
      </c>
      <c r="Q71" s="74" t="n">
        <v>100</v>
      </c>
      <c r="R71" s="75" t="n">
        <v>116</v>
      </c>
      <c r="S71" s="75" t="n">
        <v>39</v>
      </c>
      <c r="T71" s="75" t="n">
        <v>62</v>
      </c>
      <c r="U71" s="76" t="n">
        <v>96.5</v>
      </c>
      <c r="V71" s="74" t="n">
        <v>90.5</v>
      </c>
      <c r="W71" s="75" t="n">
        <v>115</v>
      </c>
      <c r="X71" s="75" t="n">
        <v>39.8</v>
      </c>
      <c r="Y71" s="75" t="n">
        <v>52</v>
      </c>
      <c r="Z71" s="76" t="n">
        <v>76</v>
      </c>
      <c r="AA71" s="74" t="n">
        <v>87.5</v>
      </c>
      <c r="AB71" s="75" t="n">
        <v>102.6</v>
      </c>
      <c r="AC71" s="75" t="n">
        <v>41.5</v>
      </c>
      <c r="AD71" s="75" t="n">
        <v>55.28</v>
      </c>
      <c r="AE71" s="76" t="n">
        <v>87.12</v>
      </c>
      <c r="AF71" s="74"/>
      <c r="AG71" s="75"/>
      <c r="AH71" s="75"/>
      <c r="AI71" s="75"/>
      <c r="AJ71" s="76"/>
      <c r="AK71" s="74"/>
      <c r="AL71" s="75"/>
      <c r="AM71" s="75"/>
      <c r="AN71" s="75"/>
      <c r="AO71" s="76"/>
    </row>
    <row r="72" customFormat="false" ht="12.75" hidden="false" customHeight="false" outlineLevel="0" collapsed="false">
      <c r="A72" s="54" t="n">
        <v>37051</v>
      </c>
      <c r="B72" s="74"/>
      <c r="C72" s="75"/>
      <c r="D72" s="75"/>
      <c r="E72" s="75"/>
      <c r="F72" s="76"/>
      <c r="G72" s="74"/>
      <c r="H72" s="75"/>
      <c r="I72" s="75"/>
      <c r="J72" s="75"/>
      <c r="K72" s="76"/>
      <c r="L72" s="74"/>
      <c r="M72" s="75"/>
      <c r="N72" s="75"/>
      <c r="O72" s="75"/>
      <c r="P72" s="76"/>
      <c r="Q72" s="74"/>
      <c r="R72" s="75"/>
      <c r="S72" s="75"/>
      <c r="T72" s="75"/>
      <c r="U72" s="76"/>
      <c r="V72" s="74"/>
      <c r="W72" s="75"/>
      <c r="X72" s="75"/>
      <c r="Y72" s="75"/>
      <c r="Z72" s="76"/>
      <c r="AA72" s="74"/>
      <c r="AB72" s="75"/>
      <c r="AC72" s="75"/>
      <c r="AD72" s="75"/>
      <c r="AE72" s="76"/>
      <c r="AF72" s="74"/>
      <c r="AG72" s="75"/>
      <c r="AH72" s="75"/>
      <c r="AI72" s="75"/>
      <c r="AJ72" s="76"/>
      <c r="AK72" s="74"/>
      <c r="AL72" s="75"/>
      <c r="AM72" s="75"/>
      <c r="AN72" s="75"/>
      <c r="AO72" s="76"/>
    </row>
    <row r="73" customFormat="false" ht="12.75" hidden="false" customHeight="false" outlineLevel="0" collapsed="false">
      <c r="A73" s="54" t="n">
        <v>37052</v>
      </c>
      <c r="B73" s="74"/>
      <c r="C73" s="75"/>
      <c r="D73" s="75"/>
      <c r="E73" s="75"/>
      <c r="F73" s="76"/>
      <c r="G73" s="74"/>
      <c r="H73" s="75"/>
      <c r="I73" s="75"/>
      <c r="J73" s="75"/>
      <c r="K73" s="76"/>
      <c r="L73" s="74"/>
      <c r="M73" s="75"/>
      <c r="N73" s="75"/>
      <c r="O73" s="75"/>
      <c r="P73" s="76"/>
      <c r="Q73" s="74"/>
      <c r="R73" s="75"/>
      <c r="S73" s="75"/>
      <c r="T73" s="75"/>
      <c r="U73" s="76"/>
      <c r="V73" s="74"/>
      <c r="W73" s="75"/>
      <c r="X73" s="75"/>
      <c r="Y73" s="75"/>
      <c r="Z73" s="76"/>
      <c r="AA73" s="74"/>
      <c r="AB73" s="75"/>
      <c r="AC73" s="75"/>
      <c r="AD73" s="75"/>
      <c r="AE73" s="76"/>
      <c r="AF73" s="74"/>
      <c r="AG73" s="75"/>
      <c r="AH73" s="75"/>
      <c r="AI73" s="75"/>
      <c r="AJ73" s="76"/>
      <c r="AK73" s="74"/>
      <c r="AL73" s="75"/>
      <c r="AM73" s="75"/>
      <c r="AN73" s="75"/>
      <c r="AO73" s="76"/>
    </row>
    <row r="74" customFormat="false" ht="12.75" hidden="false" customHeight="false" outlineLevel="0" collapsed="false">
      <c r="A74" s="54" t="n">
        <v>37053</v>
      </c>
      <c r="B74" s="74" t="n">
        <v>60</v>
      </c>
      <c r="C74" s="75" t="n">
        <v>65</v>
      </c>
      <c r="D74" s="75" t="n">
        <v>40</v>
      </c>
      <c r="E74" s="75" t="n">
        <v>47</v>
      </c>
      <c r="F74" s="76" t="n">
        <v>69</v>
      </c>
      <c r="G74" s="74" t="n">
        <v>100</v>
      </c>
      <c r="H74" s="75" t="n">
        <v>99</v>
      </c>
      <c r="I74" s="75" t="n">
        <v>45.9</v>
      </c>
      <c r="J74" s="75" t="n">
        <v>45</v>
      </c>
      <c r="K74" s="76" t="n">
        <v>107</v>
      </c>
      <c r="L74" s="74" t="n">
        <v>106</v>
      </c>
      <c r="M74" s="75" t="n">
        <v>111.7</v>
      </c>
      <c r="N74" s="75" t="n">
        <v>59</v>
      </c>
      <c r="O74" s="75" t="n">
        <v>70.6</v>
      </c>
      <c r="P74" s="76" t="n">
        <v>114.6</v>
      </c>
      <c r="Q74" s="74" t="n">
        <v>100.5</v>
      </c>
      <c r="R74" s="75" t="n">
        <v>118.7</v>
      </c>
      <c r="S74" s="75" t="n">
        <v>53</v>
      </c>
      <c r="T74" s="75" t="n">
        <v>60</v>
      </c>
      <c r="U74" s="76" t="n">
        <v>91</v>
      </c>
      <c r="V74" s="74" t="n">
        <v>95.9</v>
      </c>
      <c r="W74" s="75" t="n">
        <v>113</v>
      </c>
      <c r="X74" s="75" t="n">
        <v>42.9</v>
      </c>
      <c r="Y74" s="75" t="n">
        <v>51.5</v>
      </c>
      <c r="Z74" s="76" t="n">
        <v>81</v>
      </c>
      <c r="AA74" s="74" t="n">
        <v>93.6</v>
      </c>
      <c r="AB74" s="75" t="n">
        <v>104.9</v>
      </c>
      <c r="AC74" s="75" t="n">
        <v>46.7</v>
      </c>
      <c r="AD74" s="75" t="n">
        <v>56.5</v>
      </c>
      <c r="AE74" s="76" t="n">
        <v>89.3</v>
      </c>
      <c r="AF74" s="74"/>
      <c r="AG74" s="75"/>
      <c r="AH74" s="75"/>
      <c r="AI74" s="75"/>
      <c r="AJ74" s="76"/>
      <c r="AK74" s="74"/>
      <c r="AL74" s="75"/>
      <c r="AM74" s="75"/>
      <c r="AN74" s="75"/>
      <c r="AO74" s="76"/>
    </row>
    <row r="75" customFormat="false" ht="12.75" hidden="false" customHeight="false" outlineLevel="0" collapsed="false">
      <c r="A75" s="54" t="n">
        <v>37054</v>
      </c>
      <c r="B75" s="74" t="n">
        <v>62.5</v>
      </c>
      <c r="C75" s="75" t="n">
        <v>65.5</v>
      </c>
      <c r="D75" s="75" t="n">
        <v>40</v>
      </c>
      <c r="E75" s="75" t="n">
        <v>47</v>
      </c>
      <c r="F75" s="76" t="n">
        <v>69</v>
      </c>
      <c r="G75" s="74" t="n">
        <v>100.6</v>
      </c>
      <c r="H75" s="75" t="n">
        <v>99.4</v>
      </c>
      <c r="I75" s="75" t="n">
        <v>45.9</v>
      </c>
      <c r="J75" s="75" t="n">
        <v>53.8</v>
      </c>
      <c r="K75" s="76" t="n">
        <v>111</v>
      </c>
      <c r="L75" s="74" t="n">
        <v>106.4</v>
      </c>
      <c r="M75" s="75" t="n">
        <v>111.7</v>
      </c>
      <c r="N75" s="75" t="n">
        <v>60.48</v>
      </c>
      <c r="O75" s="75" t="n">
        <v>72.5</v>
      </c>
      <c r="P75" s="76" t="n">
        <v>122.5</v>
      </c>
      <c r="Q75" s="74" t="n">
        <v>100.5</v>
      </c>
      <c r="R75" s="75" t="n">
        <v>118.7</v>
      </c>
      <c r="S75" s="75" t="n">
        <v>53</v>
      </c>
      <c r="T75" s="75" t="n">
        <v>67</v>
      </c>
      <c r="U75" s="76" t="n">
        <v>95.3</v>
      </c>
      <c r="V75" s="74" t="n">
        <v>95.9</v>
      </c>
      <c r="W75" s="75" t="n">
        <v>113</v>
      </c>
      <c r="X75" s="75" t="n">
        <v>42.9</v>
      </c>
      <c r="Y75" s="75" t="n">
        <v>55</v>
      </c>
      <c r="Z75" s="76" t="n">
        <v>92.35</v>
      </c>
      <c r="AA75" s="74" t="n">
        <v>92.9</v>
      </c>
      <c r="AB75" s="75" t="n">
        <v>105</v>
      </c>
      <c r="AC75" s="75" t="n">
        <v>46.9</v>
      </c>
      <c r="AD75" s="75" t="n">
        <v>57.9</v>
      </c>
      <c r="AE75" s="76" t="n">
        <v>96.47</v>
      </c>
      <c r="AF75" s="74"/>
      <c r="AG75" s="75"/>
      <c r="AH75" s="75"/>
      <c r="AI75" s="75"/>
      <c r="AJ75" s="76"/>
      <c r="AK75" s="74"/>
      <c r="AL75" s="75"/>
      <c r="AM75" s="75"/>
      <c r="AN75" s="75"/>
      <c r="AO75" s="76"/>
    </row>
    <row r="76" customFormat="false" ht="12.75" hidden="false" customHeight="false" outlineLevel="0" collapsed="false">
      <c r="A76" s="54" t="n">
        <v>37055</v>
      </c>
      <c r="B76" s="74" t="n">
        <v>50</v>
      </c>
      <c r="C76" s="75" t="n">
        <v>52.5</v>
      </c>
      <c r="D76" s="75" t="n">
        <v>35</v>
      </c>
      <c r="E76" s="75" t="n">
        <v>40</v>
      </c>
      <c r="F76" s="76" t="n">
        <v>53</v>
      </c>
      <c r="G76" s="74" t="n">
        <v>104.6</v>
      </c>
      <c r="H76" s="75" t="n">
        <v>89</v>
      </c>
      <c r="I76" s="75" t="n">
        <v>44.8</v>
      </c>
      <c r="J76" s="75" t="n">
        <v>51.5</v>
      </c>
      <c r="K76" s="76" t="n">
        <v>97.7</v>
      </c>
      <c r="L76" s="74" t="n">
        <v>110</v>
      </c>
      <c r="M76" s="75" t="n">
        <v>108</v>
      </c>
      <c r="N76" s="75" t="n">
        <v>57</v>
      </c>
      <c r="O76" s="75" t="n">
        <v>70</v>
      </c>
      <c r="P76" s="76" t="n">
        <v>113</v>
      </c>
      <c r="Q76" s="74" t="n">
        <v>100.5</v>
      </c>
      <c r="R76" s="75" t="n">
        <v>111.7</v>
      </c>
      <c r="S76" s="75" t="n">
        <v>54.5</v>
      </c>
      <c r="T76" s="75" t="n">
        <v>63</v>
      </c>
      <c r="U76" s="76" t="n">
        <v>99.5</v>
      </c>
      <c r="V76" s="74" t="n">
        <v>96.5</v>
      </c>
      <c r="W76" s="75" t="n">
        <v>111.8</v>
      </c>
      <c r="X76" s="75" t="n">
        <v>43.8</v>
      </c>
      <c r="Y76" s="75" t="n">
        <v>58.7</v>
      </c>
      <c r="Z76" s="76" t="n">
        <v>88.41</v>
      </c>
      <c r="AA76" s="74" t="n">
        <v>93.59</v>
      </c>
      <c r="AB76" s="75" t="n">
        <v>99.6</v>
      </c>
      <c r="AC76" s="75" t="n">
        <v>46</v>
      </c>
      <c r="AD76" s="75" t="n">
        <v>57</v>
      </c>
      <c r="AE76" s="76" t="n">
        <v>89.8</v>
      </c>
      <c r="AF76" s="74"/>
      <c r="AG76" s="75"/>
      <c r="AH76" s="75"/>
      <c r="AI76" s="75"/>
      <c r="AJ76" s="76"/>
      <c r="AK76" s="74"/>
      <c r="AL76" s="75"/>
      <c r="AM76" s="75"/>
      <c r="AN76" s="75"/>
      <c r="AO76" s="76"/>
    </row>
    <row r="77" customFormat="false" ht="12.75" hidden="false" customHeight="false" outlineLevel="0" collapsed="false">
      <c r="A77" s="54" t="n">
        <v>37056</v>
      </c>
      <c r="B77" s="74" t="n">
        <v>52.5</v>
      </c>
      <c r="C77" s="75" t="n">
        <v>55</v>
      </c>
      <c r="D77" s="75" t="n">
        <v>35</v>
      </c>
      <c r="E77" s="75" t="n">
        <v>40</v>
      </c>
      <c r="F77" s="76" t="n">
        <v>55</v>
      </c>
      <c r="G77" s="74" t="n">
        <v>69.7</v>
      </c>
      <c r="H77" s="75" t="n">
        <v>75.5</v>
      </c>
      <c r="I77" s="75" t="n">
        <v>46.4</v>
      </c>
      <c r="J77" s="75" t="n">
        <v>57</v>
      </c>
      <c r="K77" s="76" t="n">
        <v>82.7</v>
      </c>
      <c r="L77" s="74" t="n">
        <v>103.5</v>
      </c>
      <c r="M77" s="75" t="n">
        <v>108.8</v>
      </c>
      <c r="N77" s="75" t="n">
        <v>56.6</v>
      </c>
      <c r="O77" s="75" t="n">
        <v>71</v>
      </c>
      <c r="P77" s="76" t="n">
        <v>85</v>
      </c>
      <c r="Q77" s="74" t="n">
        <v>92.5</v>
      </c>
      <c r="R77" s="75" t="n">
        <v>112.6</v>
      </c>
      <c r="S77" s="75" t="n">
        <v>52</v>
      </c>
      <c r="T77" s="75" t="n">
        <v>60.8</v>
      </c>
      <c r="U77" s="76" t="n">
        <v>87.6</v>
      </c>
      <c r="V77" s="74" t="n">
        <v>96.88</v>
      </c>
      <c r="W77" s="75" t="n">
        <v>109.2</v>
      </c>
      <c r="X77" s="75" t="n">
        <v>45</v>
      </c>
      <c r="Y77" s="75" t="n">
        <v>60.4</v>
      </c>
      <c r="Z77" s="76" t="n">
        <v>88</v>
      </c>
      <c r="AA77" s="74" t="n">
        <v>86.99</v>
      </c>
      <c r="AB77" s="75" t="n">
        <v>97</v>
      </c>
      <c r="AC77" s="75" t="n">
        <v>46.5</v>
      </c>
      <c r="AD77" s="75" t="n">
        <v>58.6</v>
      </c>
      <c r="AE77" s="76" t="n">
        <v>82</v>
      </c>
      <c r="AF77" s="74"/>
      <c r="AG77" s="75"/>
      <c r="AH77" s="75"/>
      <c r="AI77" s="75"/>
      <c r="AJ77" s="76"/>
      <c r="AK77" s="74"/>
      <c r="AL77" s="75"/>
      <c r="AM77" s="75"/>
      <c r="AN77" s="75"/>
      <c r="AO77" s="76"/>
    </row>
    <row r="78" customFormat="false" ht="12.75" hidden="false" customHeight="false" outlineLevel="0" collapsed="false">
      <c r="A78" s="54" t="n">
        <v>37057</v>
      </c>
      <c r="B78" s="74" t="n">
        <v>55</v>
      </c>
      <c r="C78" s="75" t="n">
        <v>57.5</v>
      </c>
      <c r="D78" s="75" t="n">
        <v>35</v>
      </c>
      <c r="E78" s="75" t="n">
        <v>40</v>
      </c>
      <c r="F78" s="76" t="n">
        <v>56</v>
      </c>
      <c r="G78" s="74" t="n">
        <v>69.7</v>
      </c>
      <c r="H78" s="75" t="n">
        <v>76.6</v>
      </c>
      <c r="I78" s="75" t="n">
        <v>47.6</v>
      </c>
      <c r="J78" s="75" t="n">
        <v>59</v>
      </c>
      <c r="K78" s="76" t="n">
        <v>85</v>
      </c>
      <c r="L78" s="74" t="n">
        <v>104.5</v>
      </c>
      <c r="M78" s="75" t="n">
        <v>108.8</v>
      </c>
      <c r="N78" s="75" t="n">
        <v>58.5</v>
      </c>
      <c r="O78" s="75" t="n">
        <v>72</v>
      </c>
      <c r="P78" s="76" t="n">
        <v>86</v>
      </c>
      <c r="Q78" s="74" t="n">
        <v>92.5</v>
      </c>
      <c r="R78" s="75" t="n">
        <v>112.6</v>
      </c>
      <c r="S78" s="75" t="n">
        <v>52</v>
      </c>
      <c r="T78" s="75" t="n">
        <v>60.8</v>
      </c>
      <c r="U78" s="76" t="n">
        <v>87.6</v>
      </c>
      <c r="V78" s="74" t="n">
        <v>96.88</v>
      </c>
      <c r="W78" s="75" t="n">
        <v>109</v>
      </c>
      <c r="X78" s="75" t="n">
        <v>45</v>
      </c>
      <c r="Y78" s="75" t="n">
        <v>60</v>
      </c>
      <c r="Z78" s="76" t="n">
        <v>88</v>
      </c>
      <c r="AA78" s="74" t="n">
        <v>86.9</v>
      </c>
      <c r="AB78" s="75" t="n">
        <v>87</v>
      </c>
      <c r="AC78" s="75" t="n">
        <v>46.5</v>
      </c>
      <c r="AD78" s="75" t="n">
        <v>58.6</v>
      </c>
      <c r="AE78" s="76" t="n">
        <v>82</v>
      </c>
      <c r="AF78" s="74"/>
      <c r="AG78" s="75"/>
      <c r="AH78" s="75"/>
      <c r="AI78" s="75"/>
      <c r="AJ78" s="76"/>
      <c r="AK78" s="74"/>
      <c r="AL78" s="75"/>
      <c r="AM78" s="75"/>
      <c r="AN78" s="75"/>
      <c r="AO78" s="76"/>
    </row>
    <row r="79" customFormat="false" ht="12.75" hidden="false" customHeight="false" outlineLevel="0" collapsed="false">
      <c r="A79" s="54" t="n">
        <v>37058</v>
      </c>
      <c r="B79" s="74"/>
      <c r="C79" s="75"/>
      <c r="D79" s="75"/>
      <c r="E79" s="75"/>
      <c r="F79" s="76"/>
      <c r="G79" s="74"/>
      <c r="H79" s="75"/>
      <c r="I79" s="75"/>
      <c r="J79" s="75"/>
      <c r="K79" s="76"/>
      <c r="L79" s="74"/>
      <c r="M79" s="75"/>
      <c r="N79" s="75"/>
      <c r="O79" s="75"/>
      <c r="P79" s="76"/>
      <c r="Q79" s="74"/>
      <c r="R79" s="75"/>
      <c r="S79" s="75"/>
      <c r="T79" s="75"/>
      <c r="U79" s="76"/>
      <c r="V79" s="74"/>
      <c r="W79" s="75"/>
      <c r="X79" s="75"/>
      <c r="Y79" s="75"/>
      <c r="Z79" s="76"/>
      <c r="AA79" s="74"/>
      <c r="AB79" s="75"/>
      <c r="AC79" s="75"/>
      <c r="AD79" s="75"/>
      <c r="AE79" s="76"/>
      <c r="AF79" s="74"/>
      <c r="AG79" s="75"/>
      <c r="AH79" s="75"/>
      <c r="AI79" s="75"/>
      <c r="AJ79" s="76"/>
      <c r="AK79" s="74"/>
      <c r="AL79" s="75"/>
      <c r="AM79" s="75"/>
      <c r="AN79" s="75"/>
      <c r="AO79" s="76"/>
    </row>
    <row r="80" customFormat="false" ht="12.75" hidden="false" customHeight="false" outlineLevel="0" collapsed="false">
      <c r="A80" s="54" t="n">
        <v>37059</v>
      </c>
      <c r="B80" s="74"/>
      <c r="C80" s="75"/>
      <c r="D80" s="75"/>
      <c r="E80" s="75"/>
      <c r="F80" s="76"/>
      <c r="G80" s="74"/>
      <c r="H80" s="75"/>
      <c r="I80" s="75"/>
      <c r="J80" s="75"/>
      <c r="K80" s="76"/>
      <c r="L80" s="74"/>
      <c r="M80" s="75"/>
      <c r="N80" s="75"/>
      <c r="O80" s="75"/>
      <c r="P80" s="76"/>
      <c r="Q80" s="74"/>
      <c r="R80" s="75"/>
      <c r="S80" s="75"/>
      <c r="T80" s="75"/>
      <c r="U80" s="76"/>
      <c r="V80" s="74"/>
      <c r="W80" s="75"/>
      <c r="X80" s="75"/>
      <c r="Y80" s="75"/>
      <c r="Z80" s="76"/>
      <c r="AA80" s="74"/>
      <c r="AB80" s="75"/>
      <c r="AC80" s="75"/>
      <c r="AD80" s="75"/>
      <c r="AE80" s="76"/>
      <c r="AF80" s="74"/>
      <c r="AG80" s="75"/>
      <c r="AH80" s="75"/>
      <c r="AI80" s="75"/>
      <c r="AJ80" s="76"/>
      <c r="AK80" s="74"/>
      <c r="AL80" s="75"/>
      <c r="AM80" s="75"/>
      <c r="AN80" s="75"/>
      <c r="AO80" s="76"/>
    </row>
    <row r="81" customFormat="false" ht="12.75" hidden="false" customHeight="false" outlineLevel="0" collapsed="false">
      <c r="A81" s="54" t="n">
        <v>37060</v>
      </c>
      <c r="B81" s="74" t="n">
        <v>57.5</v>
      </c>
      <c r="C81" s="75" t="n">
        <v>60</v>
      </c>
      <c r="D81" s="75" t="n">
        <v>35</v>
      </c>
      <c r="E81" s="75" t="n">
        <v>40</v>
      </c>
      <c r="F81" s="76" t="n">
        <v>56</v>
      </c>
      <c r="G81" s="74" t="n">
        <v>69.7</v>
      </c>
      <c r="H81" s="75" t="n">
        <v>76.6</v>
      </c>
      <c r="I81" s="75" t="n">
        <v>44</v>
      </c>
      <c r="J81" s="75" t="n">
        <v>55</v>
      </c>
      <c r="K81" s="76" t="n">
        <v>78</v>
      </c>
      <c r="L81" s="74" t="n">
        <v>105</v>
      </c>
      <c r="M81" s="75" t="n">
        <v>110</v>
      </c>
      <c r="N81" s="75" t="n">
        <v>53</v>
      </c>
      <c r="O81" s="75" t="n">
        <v>69</v>
      </c>
      <c r="P81" s="76" t="n">
        <v>87</v>
      </c>
      <c r="Q81" s="74" t="n">
        <v>99.7</v>
      </c>
      <c r="R81" s="75" t="n">
        <v>115.6</v>
      </c>
      <c r="S81" s="75" t="n">
        <v>55</v>
      </c>
      <c r="T81" s="75" t="n">
        <v>59</v>
      </c>
      <c r="U81" s="76" t="n">
        <v>88.5</v>
      </c>
      <c r="V81" s="74" t="n">
        <v>98.8</v>
      </c>
      <c r="W81" s="75" t="n">
        <v>111</v>
      </c>
      <c r="X81" s="75" t="n">
        <v>47</v>
      </c>
      <c r="Y81" s="75" t="n">
        <v>55.79</v>
      </c>
      <c r="Z81" s="76" t="n">
        <v>78</v>
      </c>
      <c r="AA81" s="74" t="n">
        <v>89.8</v>
      </c>
      <c r="AB81" s="75" t="n">
        <v>99.5</v>
      </c>
      <c r="AC81" s="75" t="n">
        <v>47</v>
      </c>
      <c r="AD81" s="75" t="n">
        <v>55.8</v>
      </c>
      <c r="AE81" s="76" t="n">
        <v>77.75</v>
      </c>
      <c r="AF81" s="74"/>
      <c r="AG81" s="75"/>
      <c r="AH81" s="75"/>
      <c r="AI81" s="75"/>
      <c r="AJ81" s="76"/>
      <c r="AK81" s="74"/>
      <c r="AL81" s="75"/>
      <c r="AM81" s="75"/>
      <c r="AN81" s="75"/>
      <c r="AO81" s="76"/>
    </row>
    <row r="82" customFormat="false" ht="12.75" hidden="false" customHeight="false" outlineLevel="0" collapsed="false">
      <c r="A82" s="54" t="n">
        <v>37061</v>
      </c>
      <c r="B82" s="74" t="n">
        <v>55</v>
      </c>
      <c r="C82" s="75" t="n">
        <v>57.5</v>
      </c>
      <c r="D82" s="75" t="n">
        <v>37</v>
      </c>
      <c r="E82" s="75" t="n">
        <v>42</v>
      </c>
      <c r="F82" s="76" t="n">
        <v>53</v>
      </c>
      <c r="G82" s="74" t="n">
        <v>69.7</v>
      </c>
      <c r="H82" s="75" t="n">
        <v>69</v>
      </c>
      <c r="I82" s="75" t="n">
        <v>46.9</v>
      </c>
      <c r="J82" s="75" t="n">
        <v>58</v>
      </c>
      <c r="K82" s="76" t="n">
        <v>81.6</v>
      </c>
      <c r="L82" s="74" t="n">
        <v>99.6</v>
      </c>
      <c r="M82" s="75" t="n">
        <v>111</v>
      </c>
      <c r="N82" s="75" t="n">
        <v>61.9</v>
      </c>
      <c r="O82" s="75" t="n">
        <v>76</v>
      </c>
      <c r="P82" s="76" t="n">
        <v>93.5</v>
      </c>
      <c r="Q82" s="74" t="n">
        <v>93</v>
      </c>
      <c r="R82" s="75" t="n">
        <v>120</v>
      </c>
      <c r="S82" s="75" t="n">
        <v>52.5</v>
      </c>
      <c r="T82" s="75" t="n">
        <v>65</v>
      </c>
      <c r="U82" s="76" t="n">
        <v>79.6</v>
      </c>
      <c r="V82" s="74" t="n">
        <v>92.6</v>
      </c>
      <c r="W82" s="75" t="n">
        <v>113.7</v>
      </c>
      <c r="X82" s="75" t="n">
        <v>41</v>
      </c>
      <c r="Y82" s="75" t="n">
        <v>56</v>
      </c>
      <c r="Z82" s="76" t="n">
        <v>72.4</v>
      </c>
      <c r="AA82" s="74" t="n">
        <v>85</v>
      </c>
      <c r="AB82" s="75" t="n">
        <v>99.9</v>
      </c>
      <c r="AC82" s="75" t="n">
        <v>45.9</v>
      </c>
      <c r="AD82" s="75" t="n">
        <v>58.6</v>
      </c>
      <c r="AE82" s="76" t="n">
        <v>75</v>
      </c>
      <c r="AF82" s="74"/>
      <c r="AG82" s="75"/>
      <c r="AH82" s="75"/>
      <c r="AI82" s="75"/>
      <c r="AJ82" s="76"/>
      <c r="AK82" s="74"/>
      <c r="AL82" s="75"/>
      <c r="AM82" s="75"/>
      <c r="AN82" s="75"/>
      <c r="AO82" s="76"/>
    </row>
    <row r="83" customFormat="false" ht="12.75" hidden="false" customHeight="false" outlineLevel="0" collapsed="false">
      <c r="A83" s="54" t="n">
        <v>37062</v>
      </c>
      <c r="B83" s="74" t="n">
        <v>60</v>
      </c>
      <c r="C83" s="75" t="n">
        <v>62.5</v>
      </c>
      <c r="D83" s="75" t="n">
        <v>37</v>
      </c>
      <c r="E83" s="75" t="n">
        <v>45</v>
      </c>
      <c r="F83" s="76" t="n">
        <v>64</v>
      </c>
      <c r="G83" s="74" t="n">
        <v>72.6</v>
      </c>
      <c r="H83" s="75" t="n">
        <v>71.5</v>
      </c>
      <c r="I83" s="75" t="n">
        <v>48</v>
      </c>
      <c r="J83" s="75" t="n">
        <v>60</v>
      </c>
      <c r="K83" s="76" t="n">
        <v>84</v>
      </c>
      <c r="L83" s="74" t="n">
        <v>82.5</v>
      </c>
      <c r="M83" s="75" t="n">
        <v>113</v>
      </c>
      <c r="N83" s="75" t="n">
        <v>62</v>
      </c>
      <c r="O83" s="75" t="n">
        <v>76</v>
      </c>
      <c r="P83" s="76" t="n">
        <v>93.5</v>
      </c>
      <c r="Q83" s="74" t="n">
        <v>80.5</v>
      </c>
      <c r="R83" s="75" t="n">
        <v>122.2</v>
      </c>
      <c r="S83" s="75" t="n">
        <v>52.5</v>
      </c>
      <c r="T83" s="75" t="n">
        <v>65</v>
      </c>
      <c r="U83" s="76" t="n">
        <v>79.6</v>
      </c>
      <c r="V83" s="74" t="n">
        <v>86</v>
      </c>
      <c r="W83" s="75" t="n">
        <v>104</v>
      </c>
      <c r="X83" s="75" t="n">
        <v>41</v>
      </c>
      <c r="Y83" s="75" t="n">
        <v>56</v>
      </c>
      <c r="Z83" s="76" t="n">
        <v>72</v>
      </c>
      <c r="AA83" s="74" t="n">
        <v>79</v>
      </c>
      <c r="AB83" s="75" t="n">
        <v>97.5</v>
      </c>
      <c r="AC83" s="75" t="n">
        <v>46</v>
      </c>
      <c r="AD83" s="75" t="n">
        <v>59</v>
      </c>
      <c r="AE83" s="76" t="n">
        <v>76.9</v>
      </c>
      <c r="AF83" s="74"/>
      <c r="AG83" s="75"/>
      <c r="AH83" s="75"/>
      <c r="AI83" s="75"/>
      <c r="AJ83" s="76"/>
      <c r="AK83" s="74"/>
      <c r="AL83" s="75"/>
      <c r="AM83" s="75"/>
      <c r="AN83" s="75"/>
      <c r="AO83" s="76"/>
    </row>
    <row r="84" customFormat="false" ht="12.75" hidden="false" customHeight="false" outlineLevel="0" collapsed="false">
      <c r="A84" s="54" t="n">
        <v>37063</v>
      </c>
      <c r="B84" s="74" t="n">
        <v>57.5</v>
      </c>
      <c r="C84" s="75" t="n">
        <v>60</v>
      </c>
      <c r="D84" s="75" t="n">
        <v>40</v>
      </c>
      <c r="E84" s="75" t="n">
        <v>45</v>
      </c>
      <c r="F84" s="76" t="n">
        <v>58</v>
      </c>
      <c r="G84" s="74" t="n">
        <v>75</v>
      </c>
      <c r="H84" s="75" t="n">
        <v>73</v>
      </c>
      <c r="I84" s="75" t="n">
        <v>51</v>
      </c>
      <c r="J84" s="75" t="n">
        <v>60.6</v>
      </c>
      <c r="K84" s="76" t="n">
        <v>75.8</v>
      </c>
      <c r="L84" s="74" t="n">
        <v>83</v>
      </c>
      <c r="M84" s="75" t="n">
        <v>108</v>
      </c>
      <c r="N84" s="75" t="n">
        <v>65</v>
      </c>
      <c r="O84" s="75" t="n">
        <v>64</v>
      </c>
      <c r="P84" s="76" t="n">
        <v>85.6</v>
      </c>
      <c r="Q84" s="74" t="n">
        <v>82</v>
      </c>
      <c r="R84" s="75" t="n">
        <v>109</v>
      </c>
      <c r="S84" s="75" t="n">
        <v>54.6</v>
      </c>
      <c r="T84" s="75" t="n">
        <v>63</v>
      </c>
      <c r="U84" s="76" t="n">
        <v>75.6</v>
      </c>
      <c r="V84" s="74" t="n">
        <v>85</v>
      </c>
      <c r="W84" s="75" t="n">
        <v>102</v>
      </c>
      <c r="X84" s="75" t="n">
        <v>42.9</v>
      </c>
      <c r="Y84" s="75" t="n">
        <v>50.8</v>
      </c>
      <c r="Z84" s="76" t="n">
        <v>66.5</v>
      </c>
      <c r="AA84" s="74" t="n">
        <v>79</v>
      </c>
      <c r="AB84" s="75" t="n">
        <v>93.9</v>
      </c>
      <c r="AC84" s="75" t="n">
        <v>48.5</v>
      </c>
      <c r="AD84" s="75" t="n">
        <v>55</v>
      </c>
      <c r="AE84" s="76" t="n">
        <v>70.6</v>
      </c>
      <c r="AF84" s="74"/>
      <c r="AG84" s="75"/>
      <c r="AH84" s="75"/>
      <c r="AI84" s="75"/>
      <c r="AJ84" s="76"/>
      <c r="AK84" s="74"/>
      <c r="AL84" s="75"/>
      <c r="AM84" s="75"/>
      <c r="AN84" s="75"/>
      <c r="AO84" s="76"/>
    </row>
    <row r="85" customFormat="false" ht="12.75" hidden="false" customHeight="false" outlineLevel="0" collapsed="false">
      <c r="A85" s="54" t="n">
        <v>37064</v>
      </c>
      <c r="B85" s="74" t="n">
        <v>55</v>
      </c>
      <c r="C85" s="75" t="n">
        <v>57.5</v>
      </c>
      <c r="D85" s="75" t="n">
        <v>40</v>
      </c>
      <c r="E85" s="75" t="n">
        <v>42</v>
      </c>
      <c r="F85" s="76" t="n">
        <v>58</v>
      </c>
      <c r="G85" s="74" t="n">
        <v>70.97</v>
      </c>
      <c r="H85" s="75" t="n">
        <v>69.5</v>
      </c>
      <c r="I85" s="75" t="n">
        <v>47.3</v>
      </c>
      <c r="J85" s="75" t="n">
        <v>63.8</v>
      </c>
      <c r="K85" s="76" t="n">
        <v>78</v>
      </c>
      <c r="L85" s="74" t="n">
        <v>81.29</v>
      </c>
      <c r="M85" s="75" t="n">
        <v>112</v>
      </c>
      <c r="N85" s="75" t="n">
        <v>53.6</v>
      </c>
      <c r="O85" s="75" t="n">
        <v>67.9</v>
      </c>
      <c r="P85" s="76" t="n">
        <v>88.74</v>
      </c>
      <c r="Q85" s="74" t="n">
        <v>78</v>
      </c>
      <c r="R85" s="75" t="n">
        <v>112</v>
      </c>
      <c r="S85" s="75" t="n">
        <v>44.8</v>
      </c>
      <c r="T85" s="75" t="n">
        <v>65.2</v>
      </c>
      <c r="U85" s="76" t="n">
        <v>78.6</v>
      </c>
      <c r="V85" s="74" t="n">
        <v>86.3</v>
      </c>
      <c r="W85" s="75" t="n">
        <v>103.5</v>
      </c>
      <c r="X85" s="75" t="n">
        <v>40.3</v>
      </c>
      <c r="Y85" s="75" t="n">
        <v>51.2</v>
      </c>
      <c r="Z85" s="76" t="n">
        <v>67.05</v>
      </c>
      <c r="AA85" s="74" t="n">
        <v>77.7</v>
      </c>
      <c r="AB85" s="75" t="n">
        <v>94.5</v>
      </c>
      <c r="AC85" s="75" t="n">
        <v>43.8</v>
      </c>
      <c r="AD85" s="75" t="n">
        <v>56</v>
      </c>
      <c r="AE85" s="76" t="n">
        <v>72</v>
      </c>
      <c r="AF85" s="74"/>
      <c r="AG85" s="75"/>
      <c r="AH85" s="75"/>
      <c r="AI85" s="75"/>
      <c r="AJ85" s="76"/>
      <c r="AK85" s="74"/>
      <c r="AL85" s="75"/>
      <c r="AM85" s="75"/>
      <c r="AN85" s="75"/>
      <c r="AO85" s="76"/>
    </row>
    <row r="86" customFormat="false" ht="12.75" hidden="false" customHeight="false" outlineLevel="0" collapsed="false">
      <c r="A86" s="54" t="n">
        <v>37065</v>
      </c>
      <c r="B86" s="74"/>
      <c r="C86" s="75"/>
      <c r="D86" s="75"/>
      <c r="E86" s="75"/>
      <c r="F86" s="76"/>
      <c r="G86" s="74"/>
      <c r="H86" s="75"/>
      <c r="I86" s="75"/>
      <c r="J86" s="75"/>
      <c r="K86" s="76"/>
      <c r="L86" s="74"/>
      <c r="M86" s="75"/>
      <c r="N86" s="75"/>
      <c r="O86" s="75"/>
      <c r="P86" s="76"/>
      <c r="Q86" s="74"/>
      <c r="R86" s="75"/>
      <c r="S86" s="75"/>
      <c r="T86" s="75"/>
      <c r="U86" s="76"/>
      <c r="V86" s="74"/>
      <c r="W86" s="75"/>
      <c r="X86" s="75"/>
      <c r="Y86" s="75"/>
      <c r="Z86" s="76"/>
      <c r="AA86" s="74"/>
      <c r="AB86" s="75"/>
      <c r="AC86" s="75"/>
      <c r="AD86" s="75"/>
      <c r="AE86" s="76"/>
      <c r="AF86" s="74"/>
      <c r="AG86" s="75"/>
      <c r="AH86" s="75"/>
      <c r="AI86" s="75"/>
      <c r="AJ86" s="76"/>
      <c r="AK86" s="74"/>
      <c r="AL86" s="75"/>
      <c r="AM86" s="75"/>
      <c r="AN86" s="75"/>
      <c r="AO86" s="76"/>
    </row>
    <row r="87" customFormat="false" ht="12.75" hidden="false" customHeight="false" outlineLevel="0" collapsed="false">
      <c r="A87" s="54" t="n">
        <v>37066</v>
      </c>
      <c r="B87" s="74"/>
      <c r="C87" s="75"/>
      <c r="D87" s="75"/>
      <c r="E87" s="75"/>
      <c r="F87" s="76"/>
      <c r="G87" s="74"/>
      <c r="H87" s="75"/>
      <c r="I87" s="75"/>
      <c r="J87" s="75"/>
      <c r="K87" s="76"/>
      <c r="L87" s="74"/>
      <c r="M87" s="75"/>
      <c r="N87" s="75"/>
      <c r="O87" s="75"/>
      <c r="P87" s="76"/>
      <c r="Q87" s="74"/>
      <c r="R87" s="75"/>
      <c r="S87" s="75"/>
      <c r="T87" s="75"/>
      <c r="U87" s="76"/>
      <c r="V87" s="74"/>
      <c r="W87" s="75"/>
      <c r="X87" s="75"/>
      <c r="Y87" s="75"/>
      <c r="Z87" s="76"/>
      <c r="AA87" s="74"/>
      <c r="AB87" s="75"/>
      <c r="AC87" s="75"/>
      <c r="AD87" s="75"/>
      <c r="AE87" s="76"/>
      <c r="AF87" s="74"/>
      <c r="AG87" s="75"/>
      <c r="AH87" s="75"/>
      <c r="AI87" s="75"/>
      <c r="AJ87" s="76"/>
      <c r="AK87" s="74"/>
      <c r="AL87" s="75"/>
      <c r="AM87" s="75"/>
      <c r="AN87" s="75"/>
      <c r="AO87" s="76"/>
    </row>
    <row r="88" customFormat="false" ht="12.75" hidden="false" customHeight="false" outlineLevel="0" collapsed="false">
      <c r="A88" s="54" t="n">
        <v>37067</v>
      </c>
      <c r="B88" s="74" t="n">
        <v>38</v>
      </c>
      <c r="C88" s="75" t="n">
        <v>38</v>
      </c>
      <c r="D88" s="75" t="n">
        <v>27</v>
      </c>
      <c r="E88" s="75" t="n">
        <v>30</v>
      </c>
      <c r="F88" s="76" t="n">
        <v>40</v>
      </c>
      <c r="G88" s="74" t="n">
        <v>54.5</v>
      </c>
      <c r="H88" s="75" t="n">
        <v>56.7</v>
      </c>
      <c r="I88" s="75" t="n">
        <v>32</v>
      </c>
      <c r="J88" s="75" t="n">
        <v>28</v>
      </c>
      <c r="K88" s="76" t="n">
        <v>62</v>
      </c>
      <c r="L88" s="74" t="n">
        <v>63</v>
      </c>
      <c r="M88" s="75" t="n">
        <v>77</v>
      </c>
      <c r="N88" s="75" t="n">
        <v>46</v>
      </c>
      <c r="O88" s="75" t="n">
        <v>58</v>
      </c>
      <c r="P88" s="76" t="n">
        <v>66.6</v>
      </c>
      <c r="Q88" s="74" t="n">
        <v>75.8</v>
      </c>
      <c r="R88" s="75" t="n">
        <v>57</v>
      </c>
      <c r="S88" s="75" t="n">
        <v>42</v>
      </c>
      <c r="T88" s="75" t="n">
        <v>57</v>
      </c>
      <c r="U88" s="76" t="n">
        <v>69</v>
      </c>
      <c r="V88" s="74" t="n">
        <v>55</v>
      </c>
      <c r="W88" s="75" t="n">
        <v>58.6</v>
      </c>
      <c r="X88" s="75" t="n">
        <v>36.9</v>
      </c>
      <c r="Y88" s="75" t="n">
        <v>44.7</v>
      </c>
      <c r="Z88" s="76" t="n">
        <v>56</v>
      </c>
      <c r="AA88" s="74" t="n">
        <v>56.6</v>
      </c>
      <c r="AB88" s="75" t="n">
        <v>57.8</v>
      </c>
      <c r="AC88" s="75" t="n">
        <v>36.8</v>
      </c>
      <c r="AD88" s="75" t="n">
        <v>45</v>
      </c>
      <c r="AE88" s="76" t="n">
        <v>58</v>
      </c>
      <c r="AF88" s="74"/>
      <c r="AG88" s="75"/>
      <c r="AH88" s="75"/>
      <c r="AI88" s="75"/>
      <c r="AJ88" s="76"/>
      <c r="AK88" s="74"/>
      <c r="AL88" s="75"/>
      <c r="AM88" s="75"/>
      <c r="AN88" s="75"/>
      <c r="AO88" s="76"/>
    </row>
    <row r="89" customFormat="false" ht="12.75" hidden="false" customHeight="false" outlineLevel="0" collapsed="false">
      <c r="A89" s="54" t="n">
        <v>37068</v>
      </c>
      <c r="B89" s="74" t="n">
        <v>36</v>
      </c>
      <c r="C89" s="75" t="n">
        <v>37</v>
      </c>
      <c r="D89" s="75" t="n">
        <v>27</v>
      </c>
      <c r="E89" s="75" t="n">
        <v>31</v>
      </c>
      <c r="F89" s="76" t="n">
        <v>40</v>
      </c>
      <c r="G89" s="74" t="n">
        <v>54</v>
      </c>
      <c r="H89" s="75" t="n">
        <v>55.9</v>
      </c>
      <c r="I89" s="75" t="n">
        <v>33</v>
      </c>
      <c r="J89" s="75" t="n">
        <v>38.4</v>
      </c>
      <c r="K89" s="76" t="n">
        <v>62</v>
      </c>
      <c r="L89" s="74" t="n">
        <v>64.3</v>
      </c>
      <c r="M89" s="75" t="n">
        <v>63.7</v>
      </c>
      <c r="N89" s="75" t="n">
        <v>38</v>
      </c>
      <c r="O89" s="75" t="n">
        <v>58</v>
      </c>
      <c r="P89" s="76" t="n">
        <v>66.6</v>
      </c>
      <c r="Q89" s="74" t="n">
        <v>63.9</v>
      </c>
      <c r="R89" s="75" t="n">
        <v>57</v>
      </c>
      <c r="S89" s="75" t="n">
        <v>35</v>
      </c>
      <c r="T89" s="75" t="n">
        <v>57</v>
      </c>
      <c r="U89" s="76" t="n">
        <v>69</v>
      </c>
      <c r="V89" s="74" t="n">
        <v>55.9</v>
      </c>
      <c r="W89" s="75" t="n">
        <v>58.6</v>
      </c>
      <c r="X89" s="75" t="n">
        <v>37</v>
      </c>
      <c r="Y89" s="75" t="n">
        <v>44.7</v>
      </c>
      <c r="Z89" s="76" t="n">
        <v>56</v>
      </c>
      <c r="AA89" s="74" t="n">
        <v>55</v>
      </c>
      <c r="AB89" s="75" t="n">
        <v>55.6</v>
      </c>
      <c r="AC89" s="75" t="n">
        <v>35</v>
      </c>
      <c r="AD89" s="75" t="n">
        <v>45.6</v>
      </c>
      <c r="AE89" s="76" t="n">
        <v>58</v>
      </c>
      <c r="AF89" s="74"/>
      <c r="AG89" s="75"/>
      <c r="AH89" s="75"/>
      <c r="AI89" s="75"/>
      <c r="AJ89" s="76"/>
      <c r="AK89" s="74"/>
      <c r="AL89" s="75"/>
      <c r="AM89" s="75"/>
      <c r="AN89" s="75"/>
      <c r="AO89" s="76"/>
    </row>
    <row r="90" customFormat="false" ht="12.75" hidden="false" customHeight="false" outlineLevel="0" collapsed="false">
      <c r="A90" s="54" t="n">
        <v>37069</v>
      </c>
      <c r="B90" s="74" t="n">
        <v>36</v>
      </c>
      <c r="C90" s="75" t="n">
        <v>37</v>
      </c>
      <c r="D90" s="75" t="n">
        <v>27</v>
      </c>
      <c r="E90" s="75" t="n">
        <v>31</v>
      </c>
      <c r="F90" s="76" t="n">
        <v>40</v>
      </c>
      <c r="G90" s="74" t="n">
        <v>54</v>
      </c>
      <c r="H90" s="75" t="n">
        <v>55.9</v>
      </c>
      <c r="I90" s="75" t="n">
        <v>33</v>
      </c>
      <c r="J90" s="75" t="n">
        <v>38</v>
      </c>
      <c r="K90" s="76" t="n">
        <v>62</v>
      </c>
      <c r="L90" s="74" t="n">
        <v>64</v>
      </c>
      <c r="M90" s="75" t="n">
        <v>64</v>
      </c>
      <c r="N90" s="75" t="n">
        <v>38</v>
      </c>
      <c r="O90" s="75" t="n">
        <v>58</v>
      </c>
      <c r="P90" s="76" t="n">
        <v>66.7</v>
      </c>
      <c r="Q90" s="74" t="n">
        <v>63.9</v>
      </c>
      <c r="R90" s="75" t="n">
        <v>57</v>
      </c>
      <c r="S90" s="75" t="n">
        <v>35</v>
      </c>
      <c r="T90" s="75" t="n">
        <v>57</v>
      </c>
      <c r="U90" s="76" t="n">
        <v>69</v>
      </c>
      <c r="V90" s="74" t="n">
        <v>55.9</v>
      </c>
      <c r="W90" s="75" t="n">
        <v>58.6</v>
      </c>
      <c r="X90" s="75" t="n">
        <v>37</v>
      </c>
      <c r="Y90" s="75" t="n">
        <v>44.7</v>
      </c>
      <c r="Z90" s="76" t="n">
        <v>61.4</v>
      </c>
      <c r="AA90" s="74" t="n">
        <v>55</v>
      </c>
      <c r="AB90" s="75" t="n">
        <v>55.6</v>
      </c>
      <c r="AC90" s="75" t="n">
        <v>35</v>
      </c>
      <c r="AD90" s="75" t="n">
        <v>45.6</v>
      </c>
      <c r="AE90" s="76" t="n">
        <v>58</v>
      </c>
      <c r="AF90" s="74"/>
      <c r="AG90" s="75"/>
      <c r="AH90" s="75"/>
      <c r="AI90" s="75"/>
      <c r="AJ90" s="76"/>
      <c r="AK90" s="74"/>
      <c r="AL90" s="75"/>
      <c r="AM90" s="75"/>
      <c r="AN90" s="75"/>
      <c r="AO90" s="76"/>
    </row>
    <row r="91" customFormat="false" ht="12.75" hidden="false" customHeight="false" outlineLevel="0" collapsed="false">
      <c r="A91" s="54" t="n">
        <v>37070</v>
      </c>
      <c r="B91" s="74"/>
      <c r="C91" s="75"/>
      <c r="D91" s="75"/>
      <c r="E91" s="75"/>
      <c r="F91" s="76"/>
      <c r="G91" s="74" t="n">
        <v>64</v>
      </c>
      <c r="H91" s="75" t="n">
        <v>65.5</v>
      </c>
      <c r="I91" s="83" t="n">
        <v>39</v>
      </c>
      <c r="J91" s="75" t="n">
        <v>45</v>
      </c>
      <c r="K91" s="76" t="n">
        <v>60.7</v>
      </c>
      <c r="L91" s="74" t="n">
        <v>65</v>
      </c>
      <c r="M91" s="75" t="n">
        <v>67</v>
      </c>
      <c r="N91" s="83" t="n">
        <v>39.7</v>
      </c>
      <c r="O91" s="75" t="n">
        <v>60</v>
      </c>
      <c r="P91" s="76" t="n">
        <v>65.7</v>
      </c>
      <c r="Q91" s="74" t="n">
        <v>64.8</v>
      </c>
      <c r="R91" s="75" t="n">
        <v>57</v>
      </c>
      <c r="S91" s="83" t="n">
        <v>41</v>
      </c>
      <c r="T91" s="75" t="n">
        <v>56</v>
      </c>
      <c r="U91" s="76" t="n">
        <v>69</v>
      </c>
      <c r="V91" s="74" t="n">
        <v>72.7</v>
      </c>
      <c r="W91" s="75" t="n">
        <v>57</v>
      </c>
      <c r="X91" s="75" t="n">
        <v>41.6</v>
      </c>
      <c r="Y91" s="75" t="n">
        <v>50.5</v>
      </c>
      <c r="Z91" s="76" t="n">
        <v>72</v>
      </c>
      <c r="AA91" s="74" t="n">
        <v>64</v>
      </c>
      <c r="AB91" s="75" t="n">
        <v>57</v>
      </c>
      <c r="AC91" s="75" t="n">
        <v>39</v>
      </c>
      <c r="AD91" s="75" t="n">
        <v>49</v>
      </c>
      <c r="AE91" s="76" t="n">
        <v>64</v>
      </c>
      <c r="AF91" s="74"/>
      <c r="AG91" s="75"/>
      <c r="AH91" s="75"/>
      <c r="AI91" s="75"/>
      <c r="AJ91" s="76"/>
      <c r="AK91" s="74"/>
      <c r="AL91" s="75"/>
      <c r="AM91" s="75"/>
      <c r="AN91" s="75"/>
      <c r="AO91" s="76"/>
    </row>
    <row r="92" customFormat="false" ht="12.75" hidden="false" customHeight="false" outlineLevel="0" collapsed="false">
      <c r="A92" s="54" t="n">
        <v>37071</v>
      </c>
      <c r="B92" s="74"/>
      <c r="C92" s="75"/>
      <c r="D92" s="75"/>
      <c r="E92" s="75"/>
      <c r="F92" s="76"/>
      <c r="G92" s="74"/>
      <c r="H92" s="75"/>
      <c r="I92" s="75"/>
      <c r="J92" s="75"/>
      <c r="K92" s="76"/>
      <c r="L92" s="74"/>
      <c r="M92" s="75"/>
      <c r="N92" s="75"/>
      <c r="O92" s="75"/>
      <c r="P92" s="76"/>
      <c r="Q92" s="74"/>
      <c r="R92" s="75"/>
      <c r="S92" s="75"/>
      <c r="T92" s="75"/>
      <c r="U92" s="76"/>
      <c r="V92" s="74"/>
      <c r="W92" s="75"/>
      <c r="X92" s="75"/>
      <c r="Y92" s="75"/>
      <c r="Z92" s="76"/>
      <c r="AA92" s="74"/>
      <c r="AB92" s="75"/>
      <c r="AC92" s="75"/>
      <c r="AD92" s="75"/>
      <c r="AE92" s="76"/>
      <c r="AF92" s="74"/>
      <c r="AG92" s="75"/>
      <c r="AH92" s="75"/>
      <c r="AI92" s="75"/>
      <c r="AJ92" s="76"/>
      <c r="AK92" s="74"/>
      <c r="AL92" s="75"/>
      <c r="AM92" s="75"/>
      <c r="AN92" s="75"/>
      <c r="AO92" s="76"/>
    </row>
    <row r="93" customFormat="false" ht="12.75" hidden="false" customHeight="false" outlineLevel="0" collapsed="false">
      <c r="A93" s="54" t="n">
        <v>37072</v>
      </c>
      <c r="B93" s="74"/>
      <c r="C93" s="75"/>
      <c r="D93" s="75"/>
      <c r="E93" s="75"/>
      <c r="F93" s="76"/>
      <c r="G93" s="74"/>
      <c r="H93" s="75"/>
      <c r="I93" s="75"/>
      <c r="J93" s="75"/>
      <c r="K93" s="76"/>
      <c r="L93" s="74"/>
      <c r="M93" s="75"/>
      <c r="N93" s="75"/>
      <c r="O93" s="75"/>
      <c r="P93" s="76"/>
      <c r="Q93" s="74"/>
      <c r="R93" s="75"/>
      <c r="S93" s="75"/>
      <c r="T93" s="75"/>
      <c r="U93" s="76"/>
      <c r="V93" s="74"/>
      <c r="W93" s="75"/>
      <c r="X93" s="75"/>
      <c r="Y93" s="75"/>
      <c r="Z93" s="76"/>
      <c r="AA93" s="74"/>
      <c r="AB93" s="75"/>
      <c r="AC93" s="75"/>
      <c r="AD93" s="75"/>
      <c r="AE93" s="76"/>
      <c r="AF93" s="74"/>
      <c r="AG93" s="75"/>
      <c r="AH93" s="75"/>
      <c r="AI93" s="75"/>
      <c r="AJ93" s="76"/>
      <c r="AK93" s="74"/>
      <c r="AL93" s="75"/>
      <c r="AM93" s="75"/>
      <c r="AN93" s="75"/>
      <c r="AO93" s="76"/>
    </row>
    <row r="94" customFormat="false" ht="12.75" hidden="false" customHeight="false" outlineLevel="0" collapsed="false">
      <c r="A94" s="54"/>
      <c r="B94" s="90"/>
      <c r="C94" s="91"/>
      <c r="D94" s="91"/>
      <c r="E94" s="91"/>
      <c r="F94" s="92"/>
      <c r="G94" s="90"/>
      <c r="H94" s="91"/>
      <c r="I94" s="91"/>
      <c r="J94" s="91"/>
      <c r="K94" s="92"/>
      <c r="L94" s="90"/>
      <c r="M94" s="91"/>
      <c r="N94" s="91"/>
      <c r="O94" s="91"/>
      <c r="P94" s="92"/>
      <c r="Q94" s="90"/>
      <c r="R94" s="91"/>
      <c r="S94" s="91"/>
      <c r="T94" s="91"/>
      <c r="U94" s="92"/>
      <c r="V94" s="90"/>
      <c r="W94" s="91"/>
      <c r="X94" s="91"/>
      <c r="Y94" s="91"/>
      <c r="Z94" s="92"/>
      <c r="AA94" s="90"/>
      <c r="AB94" s="91"/>
      <c r="AC94" s="91"/>
      <c r="AD94" s="91"/>
      <c r="AE94" s="92"/>
      <c r="AF94" s="90"/>
      <c r="AG94" s="91"/>
      <c r="AH94" s="91"/>
      <c r="AI94" s="91"/>
      <c r="AJ94" s="92"/>
      <c r="AK94" s="90"/>
      <c r="AL94" s="91"/>
      <c r="AM94" s="91"/>
      <c r="AN94" s="91"/>
      <c r="AO94" s="92"/>
    </row>
    <row r="95" customFormat="false" ht="12.75" hidden="false" customHeight="false" outlineLevel="0" collapsed="false">
      <c r="F95" s="95"/>
      <c r="AE95" s="77"/>
      <c r="AF95" s="96"/>
      <c r="AJ95" s="81"/>
      <c r="AK95" s="81"/>
      <c r="AL95" s="95"/>
      <c r="AM95" s="95"/>
      <c r="AN95" s="95"/>
      <c r="AO95" s="95"/>
    </row>
    <row r="96" customFormat="false" ht="12.75" hidden="false" customHeight="false" outlineLevel="0" collapsed="false">
      <c r="B96" s="70" t="n">
        <f aca="false">AVERAGE(B64:B94)</f>
        <v>52.9166666666667</v>
      </c>
      <c r="C96" s="70" t="n">
        <f aca="false">AVERAGE(C64:C94)</f>
        <v>55.3611111111111</v>
      </c>
      <c r="D96" s="70" t="n">
        <f aca="false">AVERAGE(D64:D94)</f>
        <v>36.1111111111111</v>
      </c>
      <c r="E96" s="70" t="n">
        <f aca="false">AVERAGE(E64:E94)</f>
        <v>39.9444444444444</v>
      </c>
      <c r="F96" s="70" t="n">
        <f aca="false">AVERAGE(F64:F94)</f>
        <v>57.8333333333333</v>
      </c>
      <c r="G96" s="70" t="n">
        <f aca="false">AVERAGE(G64:G94)</f>
        <v>74.6694736842105</v>
      </c>
      <c r="H96" s="70" t="n">
        <f aca="false">AVERAGE(H64:H94)</f>
        <v>77.0578947368421</v>
      </c>
      <c r="I96" s="70" t="n">
        <f aca="false">AVERAGE(I64:I94)</f>
        <v>42.4</v>
      </c>
      <c r="J96" s="70" t="n">
        <f aca="false">AVERAGE(J64:J94)</f>
        <v>51.0421052631579</v>
      </c>
      <c r="K96" s="70" t="n">
        <f aca="false">AVERAGE(K64:K94)</f>
        <v>82.278947368421</v>
      </c>
      <c r="L96" s="70" t="n">
        <f aca="false">AVERAGE(L64:L94)</f>
        <v>92.8468421052632</v>
      </c>
      <c r="M96" s="70" t="n">
        <f aca="false">AVERAGE(M64:M94)</f>
        <v>102.357894736842</v>
      </c>
      <c r="N96" s="70" t="n">
        <f aca="false">AVERAGE(N64:N94)</f>
        <v>54.9515789473684</v>
      </c>
      <c r="O96" s="70" t="n">
        <f aca="false">AVERAGE(O64:O94)</f>
        <v>71.1368421052632</v>
      </c>
      <c r="P96" s="70" t="n">
        <f aca="false">AVERAGE(P64:P94)</f>
        <v>92.7389473684211</v>
      </c>
      <c r="Q96" s="70" t="n">
        <f aca="false">AVERAGE(Q64:Q94)</f>
        <v>88.8473684210526</v>
      </c>
      <c r="R96" s="70" t="n">
        <f aca="false">AVERAGE(R64:R94)</f>
        <v>103.689473684211</v>
      </c>
      <c r="S96" s="70" t="n">
        <f aca="false">AVERAGE(S64:S94)</f>
        <v>46.7842105263158</v>
      </c>
      <c r="T96" s="70" t="n">
        <f aca="false">AVERAGE(T64:T94)</f>
        <v>61.2789473684211</v>
      </c>
      <c r="U96" s="70" t="n">
        <f aca="false">AVERAGE(U64:U94)</f>
        <v>82.2578947368421</v>
      </c>
      <c r="V96" s="70" t="n">
        <f aca="false">AVERAGE(V64:V94)</f>
        <v>87.9031578947369</v>
      </c>
      <c r="W96" s="70" t="n">
        <f aca="false">AVERAGE(W64:W94)</f>
        <v>100.889473684211</v>
      </c>
      <c r="X96" s="70" t="n">
        <f aca="false">AVERAGE(X64:X94)</f>
        <v>42.1384210526316</v>
      </c>
      <c r="Y96" s="70" t="n">
        <f aca="false">AVERAGE(Y64:Y94)</f>
        <v>51.4736842105263</v>
      </c>
      <c r="Z96" s="70" t="n">
        <f aca="false">AVERAGE(Z64:Z94)</f>
        <v>74.7442105263158</v>
      </c>
      <c r="AA96" s="70" t="n">
        <f aca="false">AVERAGE(AA64:AA94)</f>
        <v>81.6252631578947</v>
      </c>
      <c r="AB96" s="70" t="n">
        <f aca="false">AVERAGE(AB64:AB94)</f>
        <v>90.9789473684211</v>
      </c>
      <c r="AC96" s="70" t="n">
        <f aca="false">AVERAGE(AC64:AC94)</f>
        <v>43.7757894736842</v>
      </c>
      <c r="AD96" s="70" t="n">
        <f aca="false">AVERAGE(AD64:AD94)</f>
        <v>54.5515789473684</v>
      </c>
      <c r="AE96" s="70" t="n">
        <f aca="false">AVERAGE(AE64:AE94)</f>
        <v>76.7231578947368</v>
      </c>
      <c r="AF96" s="70" t="e">
        <f aca="false">AVERAGE(AF64:AF94)</f>
        <v>#DIV/0!</v>
      </c>
      <c r="AG96" s="70" t="e">
        <f aca="false">AVERAGE(AG64:AG94)</f>
        <v>#DIV/0!</v>
      </c>
      <c r="AH96" s="70" t="e">
        <f aca="false">AVERAGE(AH64:AH94)</f>
        <v>#DIV/0!</v>
      </c>
      <c r="AI96" s="70" t="e">
        <f aca="false">AVERAGE(AI64:AI94)</f>
        <v>#DIV/0!</v>
      </c>
      <c r="AJ96" s="70" t="e">
        <f aca="false">AVERAGE(AJ64:AJ94)</f>
        <v>#DIV/0!</v>
      </c>
      <c r="AK96" s="70" t="e">
        <f aca="false">AVERAGE(AK64:AK94)</f>
        <v>#DIV/0!</v>
      </c>
      <c r="AL96" s="70" t="e">
        <f aca="false">AVERAGE(AL64:AL94)</f>
        <v>#DIV/0!</v>
      </c>
      <c r="AM96" s="70" t="e">
        <f aca="false">AVERAGE(AM64:AM94)</f>
        <v>#DIV/0!</v>
      </c>
      <c r="AN96" s="70" t="e">
        <f aca="false">AVERAGE(AN64:AN94)</f>
        <v>#DIV/0!</v>
      </c>
      <c r="AO96" s="70" t="e">
        <f aca="false">AVERAGE(AO64:AO94)</f>
        <v>#DIV/0!</v>
      </c>
    </row>
    <row r="97" customFormat="false" ht="12.75" hidden="false" customHeight="false" outlineLevel="0" collapsed="false">
      <c r="B97" s="70" t="n">
        <f aca="false">MIN(B64:B94)</f>
        <v>36</v>
      </c>
      <c r="C97" s="70" t="n">
        <f aca="false">MIN(C64:C94)</f>
        <v>37</v>
      </c>
      <c r="D97" s="70" t="n">
        <f aca="false">MIN(D64:D94)</f>
        <v>27</v>
      </c>
      <c r="E97" s="70" t="n">
        <f aca="false">MIN(E64:E94)</f>
        <v>30</v>
      </c>
      <c r="F97" s="70" t="n">
        <f aca="false">MIN(F64:F94)</f>
        <v>40</v>
      </c>
      <c r="G97" s="70" t="n">
        <f aca="false">MIN(G64:G94)</f>
        <v>54</v>
      </c>
      <c r="H97" s="70" t="n">
        <f aca="false">MIN(H64:H94)</f>
        <v>55.9</v>
      </c>
      <c r="I97" s="70" t="n">
        <f aca="false">MIN(I64:I94)</f>
        <v>32</v>
      </c>
      <c r="J97" s="70" t="n">
        <f aca="false">MIN(J64:J94)</f>
        <v>28</v>
      </c>
      <c r="K97" s="70" t="n">
        <f aca="false">MIN(K64:K94)</f>
        <v>60.7</v>
      </c>
      <c r="L97" s="70" t="n">
        <f aca="false">MIN(L64:L94)</f>
        <v>63</v>
      </c>
      <c r="M97" s="70" t="n">
        <f aca="false">MIN(M64:M94)</f>
        <v>63.7</v>
      </c>
      <c r="N97" s="70" t="n">
        <f aca="false">MIN(N64:N94)</f>
        <v>38</v>
      </c>
      <c r="O97" s="70" t="n">
        <f aca="false">MIN(O64:O94)</f>
        <v>58</v>
      </c>
      <c r="P97" s="70" t="n">
        <f aca="false">MIN(P64:P94)</f>
        <v>65.7</v>
      </c>
      <c r="Q97" s="70" t="n">
        <f aca="false">MIN(Q64:Q94)</f>
        <v>63.9</v>
      </c>
      <c r="R97" s="70" t="n">
        <f aca="false">MIN(R64:R94)</f>
        <v>57</v>
      </c>
      <c r="S97" s="70" t="n">
        <f aca="false">MIN(S64:S94)</f>
        <v>31.5</v>
      </c>
      <c r="T97" s="70" t="n">
        <f aca="false">MIN(T64:T94)</f>
        <v>56</v>
      </c>
      <c r="U97" s="70" t="n">
        <f aca="false">MIN(U64:U94)</f>
        <v>69</v>
      </c>
      <c r="V97" s="70" t="n">
        <f aca="false">MIN(V64:V94)</f>
        <v>55</v>
      </c>
      <c r="W97" s="70" t="n">
        <f aca="false">MIN(W64:W94)</f>
        <v>57</v>
      </c>
      <c r="X97" s="70" t="n">
        <f aca="false">MIN(X64:X94)</f>
        <v>36.9</v>
      </c>
      <c r="Y97" s="70" t="n">
        <f aca="false">MIN(Y64:Y94)</f>
        <v>36</v>
      </c>
      <c r="Z97" s="70" t="n">
        <f aca="false">MIN(Z64:Z94)</f>
        <v>56</v>
      </c>
      <c r="AA97" s="70" t="n">
        <f aca="false">MIN(AA64:AA94)</f>
        <v>55</v>
      </c>
      <c r="AB97" s="70" t="n">
        <f aca="false">MIN(AB64:AB94)</f>
        <v>55.6</v>
      </c>
      <c r="AC97" s="70" t="n">
        <f aca="false">MIN(AC64:AC94)</f>
        <v>35</v>
      </c>
      <c r="AD97" s="70" t="n">
        <f aca="false">MIN(AD64:AD94)</f>
        <v>45</v>
      </c>
      <c r="AE97" s="70" t="n">
        <f aca="false">MIN(AE64:AE94)</f>
        <v>58</v>
      </c>
      <c r="AF97" s="70" t="n">
        <f aca="false">MIN(AF64:AF94)</f>
        <v>0</v>
      </c>
      <c r="AG97" s="70" t="n">
        <f aca="false">MIN(AG64:AG94)</f>
        <v>0</v>
      </c>
      <c r="AH97" s="70" t="n">
        <f aca="false">MIN(AH64:AH94)</f>
        <v>0</v>
      </c>
      <c r="AI97" s="70" t="n">
        <f aca="false">MIN(AI64:AI94)</f>
        <v>0</v>
      </c>
      <c r="AJ97" s="70" t="n">
        <f aca="false">MIN(AJ64:AJ94)</f>
        <v>0</v>
      </c>
      <c r="AK97" s="70" t="n">
        <f aca="false">MIN(AK64:AK94)</f>
        <v>0</v>
      </c>
      <c r="AL97" s="70" t="n">
        <f aca="false">MIN(AL64:AL94)</f>
        <v>0</v>
      </c>
      <c r="AM97" s="70" t="n">
        <f aca="false">MIN(AM64:AM94)</f>
        <v>0</v>
      </c>
      <c r="AN97" s="70" t="n">
        <f aca="false">MIN(AN64:AN94)</f>
        <v>0</v>
      </c>
      <c r="AO97" s="70" t="n">
        <f aca="false">MIN(AO64:AO94)</f>
        <v>0</v>
      </c>
    </row>
    <row r="98" customFormat="false" ht="12.75" hidden="false" customHeight="false" outlineLevel="0" collapsed="false">
      <c r="B98" s="70" t="n">
        <f aca="false">MAX(B64:B94)</f>
        <v>80</v>
      </c>
      <c r="C98" s="70" t="n">
        <f aca="false">MAX(C64:C94)</f>
        <v>83</v>
      </c>
      <c r="D98" s="70" t="n">
        <f aca="false">MAX(D64:D94)</f>
        <v>60</v>
      </c>
      <c r="E98" s="70" t="n">
        <f aca="false">MAX(E64:E94)</f>
        <v>47</v>
      </c>
      <c r="F98" s="70" t="n">
        <f aca="false">MAX(F64:F94)</f>
        <v>90</v>
      </c>
      <c r="G98" s="70" t="n">
        <f aca="false">MAX(G64:G94)</f>
        <v>104.6</v>
      </c>
      <c r="H98" s="70" t="n">
        <f aca="false">MAX(H64:H94)</f>
        <v>107</v>
      </c>
      <c r="I98" s="70" t="n">
        <f aca="false">MAX(I64:I94)</f>
        <v>51</v>
      </c>
      <c r="J98" s="70" t="n">
        <f aca="false">MAX(J64:J94)</f>
        <v>67.9</v>
      </c>
      <c r="K98" s="70" t="n">
        <f aca="false">MAX(K64:K94)</f>
        <v>111</v>
      </c>
      <c r="L98" s="70" t="n">
        <f aca="false">MAX(L64:L94)</f>
        <v>120</v>
      </c>
      <c r="M98" s="70" t="n">
        <f aca="false">MAX(M64:M94)</f>
        <v>132.5</v>
      </c>
      <c r="N98" s="70" t="n">
        <f aca="false">MAX(N64:N94)</f>
        <v>67.7</v>
      </c>
      <c r="O98" s="70" t="n">
        <f aca="false">MAX(O64:O94)</f>
        <v>101.6</v>
      </c>
      <c r="P98" s="70" t="n">
        <f aca="false">MAX(P64:P94)</f>
        <v>122.5</v>
      </c>
      <c r="Q98" s="70" t="n">
        <f aca="false">MAX(Q64:Q94)</f>
        <v>111</v>
      </c>
      <c r="R98" s="70" t="n">
        <f aca="false">MAX(R64:R94)</f>
        <v>123.5</v>
      </c>
      <c r="S98" s="70" t="n">
        <f aca="false">MAX(S64:S94)</f>
        <v>59.5</v>
      </c>
      <c r="T98" s="70" t="n">
        <f aca="false">MAX(T64:T94)</f>
        <v>67.4</v>
      </c>
      <c r="U98" s="70" t="n">
        <f aca="false">MAX(U64:U94)</f>
        <v>99.5</v>
      </c>
      <c r="V98" s="70" t="n">
        <f aca="false">MAX(V64:V94)</f>
        <v>111.5</v>
      </c>
      <c r="W98" s="70" t="n">
        <f aca="false">MAX(W64:W94)</f>
        <v>134.9</v>
      </c>
      <c r="X98" s="70" t="n">
        <f aca="false">MAX(X64:X94)</f>
        <v>50.25</v>
      </c>
      <c r="Y98" s="70" t="n">
        <f aca="false">MAX(Y64:Y94)</f>
        <v>60.4</v>
      </c>
      <c r="Z98" s="70" t="n">
        <f aca="false">MAX(Z64:Z94)</f>
        <v>92.35</v>
      </c>
      <c r="AA98" s="70" t="n">
        <f aca="false">MAX(AA64:AA94)</f>
        <v>106.6</v>
      </c>
      <c r="AB98" s="70" t="n">
        <f aca="false">MAX(AB64:AB94)</f>
        <v>121.6</v>
      </c>
      <c r="AC98" s="70" t="n">
        <f aca="false">MAX(AC64:AC94)</f>
        <v>55</v>
      </c>
      <c r="AD98" s="70" t="n">
        <f aca="false">MAX(AD64:AD94)</f>
        <v>67</v>
      </c>
      <c r="AE98" s="70" t="n">
        <f aca="false">MAX(AE64:AE94)</f>
        <v>96.47</v>
      </c>
      <c r="AF98" s="70" t="n">
        <f aca="false">MAX(AF64:AF94)</f>
        <v>0</v>
      </c>
      <c r="AG98" s="70" t="n">
        <f aca="false">MAX(AG64:AG94)</f>
        <v>0</v>
      </c>
      <c r="AH98" s="70" t="n">
        <f aca="false">MAX(AH64:AH94)</f>
        <v>0</v>
      </c>
      <c r="AI98" s="70" t="n">
        <f aca="false">MAX(AI64:AI94)</f>
        <v>0</v>
      </c>
      <c r="AJ98" s="70" t="n">
        <f aca="false">MAX(AJ64:AJ94)</f>
        <v>0</v>
      </c>
      <c r="AK98" s="70" t="n">
        <f aca="false">MAX(AK64:AK94)</f>
        <v>0</v>
      </c>
      <c r="AL98" s="70" t="n">
        <f aca="false">MAX(AL64:AL94)</f>
        <v>0</v>
      </c>
      <c r="AM98" s="70" t="n">
        <f aca="false">MAX(AM64:AM94)</f>
        <v>0</v>
      </c>
      <c r="AN98" s="70" t="n">
        <f aca="false">MAX(AN64:AN94)</f>
        <v>0</v>
      </c>
      <c r="AO98" s="70" t="n">
        <f aca="false">MAX(AO64:AO94)</f>
        <v>0</v>
      </c>
    </row>
    <row r="99" customFormat="false" ht="12.75" hidden="false" customHeight="false" outlineLevel="0" collapsed="false">
      <c r="B99" s="129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5"/>
      <c r="R99" s="15"/>
      <c r="S99" s="15"/>
      <c r="T99" s="15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31" t="s">
        <v>161</v>
      </c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5"/>
      <c r="R100" s="15"/>
      <c r="S100" s="15"/>
      <c r="T100" s="15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32"/>
      <c r="C101" s="133" t="s">
        <v>10</v>
      </c>
      <c r="D101" s="133" t="s">
        <v>11</v>
      </c>
      <c r="E101" s="133" t="s">
        <v>12</v>
      </c>
      <c r="F101" s="133" t="s">
        <v>13</v>
      </c>
      <c r="G101" s="133" t="s">
        <v>2</v>
      </c>
      <c r="H101" s="133" t="s">
        <v>3</v>
      </c>
      <c r="I101" s="133" t="s">
        <v>4</v>
      </c>
      <c r="J101" s="133" t="s">
        <v>5</v>
      </c>
      <c r="K101" s="133" t="s">
        <v>6</v>
      </c>
      <c r="L101" s="133" t="s">
        <v>7</v>
      </c>
      <c r="M101" s="133" t="s">
        <v>8</v>
      </c>
      <c r="N101" s="133"/>
      <c r="O101" s="133"/>
      <c r="P101" s="133" t="s">
        <v>9</v>
      </c>
      <c r="Q101" s="15"/>
      <c r="R101" s="15"/>
      <c r="S101" s="15"/>
      <c r="T101" s="15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32"/>
      <c r="C102" s="134" t="n">
        <v>45.02</v>
      </c>
      <c r="D102" s="135" t="n">
        <v>77.77</v>
      </c>
      <c r="E102" s="135" t="n">
        <v>79.48</v>
      </c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6"/>
      <c r="Q102" s="15"/>
      <c r="R102" s="15"/>
      <c r="S102" s="15"/>
      <c r="T102" s="15"/>
    </row>
    <row r="103" customFormat="false" ht="12.75" hidden="false" customHeight="false" outlineLevel="0" collapsed="false">
      <c r="B103" s="137" t="s">
        <v>162</v>
      </c>
      <c r="C103" s="138" t="n">
        <v>45.64</v>
      </c>
      <c r="D103" s="130" t="n">
        <v>33.09</v>
      </c>
      <c r="E103" s="130" t="n">
        <v>31.88</v>
      </c>
      <c r="F103" s="130" t="n">
        <v>31.19</v>
      </c>
      <c r="G103" s="130" t="n">
        <v>22.61</v>
      </c>
      <c r="H103" s="129" t="n">
        <v>22.78</v>
      </c>
      <c r="I103" s="129" t="n">
        <v>22.98</v>
      </c>
      <c r="J103" s="129" t="n">
        <v>29.72</v>
      </c>
      <c r="K103" s="130" t="n">
        <v>24.55</v>
      </c>
      <c r="L103" s="130" t="n">
        <v>29.24</v>
      </c>
      <c r="M103" s="130" t="n">
        <v>27.3</v>
      </c>
      <c r="N103" s="130"/>
      <c r="O103" s="130"/>
      <c r="P103" s="139" t="n">
        <v>44.74</v>
      </c>
      <c r="Q103" s="15" t="n">
        <f aca="false">AVERAGE(D103:F103)</f>
        <v>32.0533333333333</v>
      </c>
      <c r="R103" s="15" t="n">
        <f aca="false">AVERAGE(G103:I103)</f>
        <v>22.79</v>
      </c>
      <c r="S103" s="15"/>
      <c r="T103" s="15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37" t="s">
        <v>163</v>
      </c>
      <c r="C104" s="140"/>
      <c r="D104" s="141"/>
      <c r="E104" s="141"/>
      <c r="F104" s="141"/>
      <c r="G104" s="141"/>
      <c r="H104" s="141"/>
      <c r="I104" s="141"/>
      <c r="J104" s="141" t="n">
        <v>25.41</v>
      </c>
      <c r="K104" s="141" t="n">
        <v>13.11</v>
      </c>
      <c r="L104" s="141" t="n">
        <v>11.29</v>
      </c>
      <c r="M104" s="141" t="n">
        <v>33.89</v>
      </c>
      <c r="N104" s="141"/>
      <c r="O104" s="141"/>
      <c r="P104" s="142" t="n">
        <v>58.25</v>
      </c>
      <c r="Q104" s="15"/>
      <c r="R104" s="15"/>
      <c r="S104" s="15" t="n">
        <f aca="false">AVERAGE(J104:L104)</f>
        <v>16.6033333333333</v>
      </c>
      <c r="T104" s="15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29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5"/>
      <c r="R105" s="15"/>
      <c r="S105" s="15"/>
      <c r="T105" s="15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31" t="s">
        <v>164</v>
      </c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5"/>
      <c r="R106" s="15"/>
      <c r="S106" s="15"/>
      <c r="T106" s="15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32"/>
      <c r="C107" s="133" t="s">
        <v>10</v>
      </c>
      <c r="D107" s="133" t="s">
        <v>11</v>
      </c>
      <c r="E107" s="133" t="s">
        <v>12</v>
      </c>
      <c r="F107" s="133" t="s">
        <v>13</v>
      </c>
      <c r="G107" s="133" t="s">
        <v>2</v>
      </c>
      <c r="H107" s="133" t="s">
        <v>3</v>
      </c>
      <c r="I107" s="133" t="s">
        <v>4</v>
      </c>
      <c r="J107" s="133" t="s">
        <v>5</v>
      </c>
      <c r="K107" s="133" t="s">
        <v>6</v>
      </c>
      <c r="L107" s="133" t="s">
        <v>7</v>
      </c>
      <c r="M107" s="133" t="s">
        <v>8</v>
      </c>
      <c r="N107" s="133"/>
      <c r="O107" s="133"/>
      <c r="P107" s="133" t="s">
        <v>9</v>
      </c>
      <c r="Q107" s="15"/>
      <c r="R107" s="15"/>
      <c r="S107" s="15"/>
      <c r="T107" s="15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32"/>
      <c r="C108" s="134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6"/>
      <c r="Q108" s="15"/>
      <c r="R108" s="15"/>
      <c r="S108" s="15"/>
      <c r="T108" s="15"/>
    </row>
    <row r="109" customFormat="false" ht="12.75" hidden="false" customHeight="false" outlineLevel="0" collapsed="false">
      <c r="B109" s="137" t="s">
        <v>162</v>
      </c>
      <c r="C109" s="138" t="n">
        <v>39.8</v>
      </c>
      <c r="D109" s="130" t="n">
        <v>30.02</v>
      </c>
      <c r="E109" s="130" t="n">
        <v>29</v>
      </c>
      <c r="F109" s="130" t="n">
        <v>31.9</v>
      </c>
      <c r="G109" s="130" t="n">
        <v>21.43</v>
      </c>
      <c r="H109" s="129" t="n">
        <v>21.36</v>
      </c>
      <c r="I109" s="129" t="n">
        <v>19.66</v>
      </c>
      <c r="J109" s="143" t="n">
        <v>26.97</v>
      </c>
      <c r="K109" s="130"/>
      <c r="L109" s="130"/>
      <c r="M109" s="130"/>
      <c r="N109" s="130"/>
      <c r="O109" s="130"/>
      <c r="P109" s="139"/>
      <c r="Q109" s="15" t="n">
        <f aca="false">AVERAGE(D109:F109)</f>
        <v>30.3066666666667</v>
      </c>
      <c r="R109" s="15" t="n">
        <f aca="false">AVERAGE(G109:I109)</f>
        <v>20.8166666666667</v>
      </c>
      <c r="S109" s="15"/>
      <c r="T109" s="15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37" t="s">
        <v>163</v>
      </c>
      <c r="C110" s="140"/>
      <c r="D110" s="141"/>
      <c r="E110" s="141"/>
      <c r="F110" s="141"/>
      <c r="G110" s="141"/>
      <c r="H110" s="141"/>
      <c r="I110" s="141"/>
      <c r="J110" s="141" t="n">
        <v>26.16</v>
      </c>
      <c r="K110" s="141" t="n">
        <v>14.63</v>
      </c>
      <c r="L110" s="141" t="n">
        <v>15.52</v>
      </c>
      <c r="M110" s="141" t="n">
        <v>33.89</v>
      </c>
      <c r="N110" s="141"/>
      <c r="O110" s="141"/>
      <c r="P110" s="142" t="n">
        <v>48.51</v>
      </c>
      <c r="Q110" s="15"/>
      <c r="R110" s="15"/>
      <c r="S110" s="15" t="n">
        <f aca="false">AVERAGE(J110:L110)</f>
        <v>18.77</v>
      </c>
      <c r="T110" s="15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29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5"/>
      <c r="R111" s="15"/>
      <c r="S111" s="15"/>
      <c r="T111" s="15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31" t="s">
        <v>165</v>
      </c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5"/>
      <c r="R112" s="15"/>
      <c r="S112" s="15"/>
      <c r="T112" s="15"/>
    </row>
    <row r="113" customFormat="false" ht="12.75" hidden="false" customHeight="false" outlineLevel="0" collapsed="false">
      <c r="B113" s="132"/>
      <c r="C113" s="133" t="s">
        <v>10</v>
      </c>
      <c r="D113" s="133" t="s">
        <v>11</v>
      </c>
      <c r="E113" s="133" t="s">
        <v>12</v>
      </c>
      <c r="F113" s="133" t="s">
        <v>13</v>
      </c>
      <c r="G113" s="133" t="s">
        <v>2</v>
      </c>
      <c r="H113" s="133" t="s">
        <v>3</v>
      </c>
      <c r="I113" s="133" t="s">
        <v>4</v>
      </c>
      <c r="J113" s="133" t="s">
        <v>5</v>
      </c>
      <c r="K113" s="133" t="s">
        <v>6</v>
      </c>
      <c r="L113" s="133" t="s">
        <v>7</v>
      </c>
      <c r="M113" s="133" t="s">
        <v>8</v>
      </c>
      <c r="N113" s="133"/>
      <c r="O113" s="133"/>
      <c r="P113" s="133" t="s">
        <v>9</v>
      </c>
      <c r="Q113" s="15"/>
      <c r="R113" s="15"/>
      <c r="S113" s="15"/>
      <c r="T113" s="15"/>
    </row>
    <row r="114" customFormat="false" ht="12.75" hidden="false" customHeight="false" outlineLevel="0" collapsed="false">
      <c r="B114" s="132"/>
      <c r="C114" s="134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6"/>
      <c r="Q114" s="15"/>
      <c r="R114" s="15"/>
      <c r="S114" s="15"/>
      <c r="T114" s="15"/>
    </row>
    <row r="115" customFormat="false" ht="12.75" hidden="false" customHeight="false" outlineLevel="0" collapsed="false">
      <c r="B115" s="137" t="s">
        <v>162</v>
      </c>
      <c r="C115" s="138" t="n">
        <v>40.59</v>
      </c>
      <c r="D115" s="130" t="n">
        <v>28.29</v>
      </c>
      <c r="E115" s="130" t="n">
        <v>29.55</v>
      </c>
      <c r="F115" s="130" t="n">
        <v>31.64</v>
      </c>
      <c r="G115" s="130" t="n">
        <v>24.55</v>
      </c>
      <c r="H115" s="129" t="n">
        <v>22.17</v>
      </c>
      <c r="I115" s="129" t="n">
        <v>21.83</v>
      </c>
      <c r="J115" s="143" t="n">
        <v>27.36</v>
      </c>
      <c r="K115" s="130"/>
      <c r="L115" s="130"/>
      <c r="M115" s="130"/>
      <c r="N115" s="130"/>
      <c r="O115" s="130"/>
      <c r="P115" s="139"/>
      <c r="Q115" s="15"/>
      <c r="R115" s="15" t="n">
        <f aca="false">AVERAGE(G115:I115)</f>
        <v>22.85</v>
      </c>
      <c r="S115" s="15"/>
      <c r="T115" s="15"/>
    </row>
    <row r="116" customFormat="false" ht="12.75" hidden="false" customHeight="false" outlineLevel="0" collapsed="false">
      <c r="B116" s="137" t="s">
        <v>163</v>
      </c>
      <c r="C116" s="140"/>
      <c r="D116" s="141"/>
      <c r="E116" s="141"/>
      <c r="F116" s="141"/>
      <c r="G116" s="141"/>
      <c r="H116" s="141"/>
      <c r="I116" s="141"/>
      <c r="J116" s="141" t="n">
        <v>26.17</v>
      </c>
      <c r="K116" s="141"/>
      <c r="L116" s="141" t="n">
        <v>16.49</v>
      </c>
      <c r="M116" s="141" t="n">
        <v>39.99</v>
      </c>
      <c r="N116" s="141"/>
      <c r="O116" s="141"/>
      <c r="P116" s="142" t="n">
        <v>51.15</v>
      </c>
      <c r="Q116" s="15"/>
      <c r="R116" s="15"/>
      <c r="S116" s="15"/>
      <c r="T116" s="15"/>
    </row>
    <row r="117" customFormat="false" ht="12.75" hidden="false" customHeight="false" outlineLevel="0" collapsed="false">
      <c r="B117" s="129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5"/>
      <c r="R117" s="15"/>
      <c r="S117" s="15"/>
      <c r="T117" s="15"/>
    </row>
    <row r="118" customFormat="false" ht="12.75" hidden="false" customHeight="false" outlineLevel="0" collapsed="false">
      <c r="B118" s="131" t="s">
        <v>166</v>
      </c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5"/>
      <c r="R118" s="15"/>
      <c r="S118" s="15"/>
      <c r="T118" s="15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32"/>
      <c r="C119" s="133" t="s">
        <v>10</v>
      </c>
      <c r="D119" s="133" t="s">
        <v>11</v>
      </c>
      <c r="E119" s="133" t="s">
        <v>12</v>
      </c>
      <c r="F119" s="133" t="s">
        <v>13</v>
      </c>
      <c r="G119" s="133" t="s">
        <v>2</v>
      </c>
      <c r="H119" s="133" t="s">
        <v>3</v>
      </c>
      <c r="I119" s="133" t="s">
        <v>4</v>
      </c>
      <c r="J119" s="133" t="s">
        <v>5</v>
      </c>
      <c r="K119" s="133" t="s">
        <v>6</v>
      </c>
      <c r="L119" s="133" t="s">
        <v>7</v>
      </c>
      <c r="M119" s="133" t="s">
        <v>8</v>
      </c>
      <c r="N119" s="133"/>
      <c r="O119" s="133"/>
      <c r="P119" s="133" t="s">
        <v>9</v>
      </c>
      <c r="Q119" s="15"/>
      <c r="R119" s="15"/>
      <c r="S119" s="15"/>
      <c r="T119" s="15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32"/>
      <c r="C120" s="134" t="n">
        <v>35.36</v>
      </c>
      <c r="D120" s="135" t="n">
        <v>43.96</v>
      </c>
      <c r="E120" s="135" t="n">
        <v>39.39</v>
      </c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6"/>
      <c r="Q120" s="15"/>
      <c r="R120" s="15"/>
      <c r="S120" s="15"/>
      <c r="T120" s="15"/>
    </row>
    <row r="121" customFormat="false" ht="12.75" hidden="false" customHeight="false" outlineLevel="0" collapsed="false">
      <c r="B121" s="137" t="s">
        <v>162</v>
      </c>
      <c r="C121" s="138" t="n">
        <v>41.56</v>
      </c>
      <c r="D121" s="130" t="n">
        <v>29.22</v>
      </c>
      <c r="E121" s="130" t="n">
        <v>29.55</v>
      </c>
      <c r="F121" s="130" t="n">
        <v>31.64</v>
      </c>
      <c r="G121" s="130" t="n">
        <v>25.11</v>
      </c>
      <c r="H121" s="129" t="n">
        <v>22.33</v>
      </c>
      <c r="I121" s="129" t="n">
        <v>22.43</v>
      </c>
      <c r="J121" s="129" t="n">
        <v>27.89</v>
      </c>
      <c r="K121" s="130" t="n">
        <v>29.63</v>
      </c>
      <c r="L121" s="130" t="n">
        <v>31.08</v>
      </c>
      <c r="M121" s="130" t="n">
        <v>37.53</v>
      </c>
      <c r="N121" s="130"/>
      <c r="O121" s="130"/>
      <c r="P121" s="139" t="n">
        <v>39.53</v>
      </c>
      <c r="Q121" s="15" t="n">
        <f aca="false">AVERAGE(D121:F121)</f>
        <v>30.1366666666667</v>
      </c>
      <c r="R121" s="15" t="n">
        <f aca="false">AVERAGE(G121:I121)</f>
        <v>23.29</v>
      </c>
      <c r="S121" s="15"/>
      <c r="T121" s="15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37" t="s">
        <v>163</v>
      </c>
      <c r="C122" s="140"/>
      <c r="D122" s="141"/>
      <c r="E122" s="141"/>
      <c r="F122" s="141"/>
      <c r="G122" s="141"/>
      <c r="H122" s="141"/>
      <c r="I122" s="141"/>
      <c r="J122" s="141" t="n">
        <v>26.17</v>
      </c>
      <c r="K122" s="141" t="n">
        <v>17.36</v>
      </c>
      <c r="L122" s="141" t="n">
        <v>17.07</v>
      </c>
      <c r="M122" s="141" t="n">
        <v>42.45</v>
      </c>
      <c r="N122" s="141"/>
      <c r="O122" s="141"/>
      <c r="P122" s="142" t="n">
        <v>51.86</v>
      </c>
      <c r="Q122" s="15"/>
      <c r="R122" s="15"/>
      <c r="S122" s="15" t="n">
        <f aca="false">AVERAGE(J122:L122)</f>
        <v>20.2</v>
      </c>
      <c r="T122" s="15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29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5"/>
      <c r="R123" s="15"/>
      <c r="S123" s="15"/>
      <c r="T123" s="15"/>
    </row>
    <row r="124" customFormat="false" ht="12.75" hidden="false" customHeight="false" outlineLevel="0" collapsed="false">
      <c r="B124" s="131" t="s">
        <v>167</v>
      </c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5"/>
      <c r="R124" s="15"/>
      <c r="S124" s="15"/>
      <c r="T124" s="15"/>
    </row>
    <row r="125" customFormat="false" ht="12.75" hidden="false" customHeight="false" outlineLevel="0" collapsed="false">
      <c r="B125" s="132"/>
      <c r="C125" s="133" t="s">
        <v>10</v>
      </c>
      <c r="D125" s="133" t="s">
        <v>11</v>
      </c>
      <c r="E125" s="133" t="s">
        <v>12</v>
      </c>
      <c r="F125" s="133" t="s">
        <v>13</v>
      </c>
      <c r="G125" s="133" t="s">
        <v>2</v>
      </c>
      <c r="H125" s="133" t="s">
        <v>3</v>
      </c>
      <c r="I125" s="133" t="s">
        <v>4</v>
      </c>
      <c r="J125" s="133" t="s">
        <v>5</v>
      </c>
      <c r="K125" s="133" t="s">
        <v>6</v>
      </c>
      <c r="L125" s="133" t="s">
        <v>7</v>
      </c>
      <c r="M125" s="133" t="s">
        <v>8</v>
      </c>
      <c r="N125" s="133"/>
      <c r="O125" s="133"/>
      <c r="P125" s="133" t="s">
        <v>9</v>
      </c>
      <c r="Q125" s="15"/>
      <c r="R125" s="15"/>
      <c r="S125" s="15"/>
      <c r="T125" s="15"/>
    </row>
    <row r="126" customFormat="false" ht="12.75" hidden="false" customHeight="false" outlineLevel="0" collapsed="false">
      <c r="B126" s="132"/>
      <c r="C126" s="134" t="n">
        <v>42.84</v>
      </c>
      <c r="D126" s="135" t="n">
        <v>50.78</v>
      </c>
      <c r="E126" s="135" t="n">
        <v>49.16</v>
      </c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6"/>
      <c r="Q126" s="15"/>
      <c r="R126" s="15"/>
      <c r="S126" s="15"/>
      <c r="T126" s="15"/>
    </row>
    <row r="127" customFormat="false" ht="12.75" hidden="false" customHeight="false" outlineLevel="0" collapsed="false">
      <c r="B127" s="137" t="s">
        <v>162</v>
      </c>
      <c r="C127" s="138" t="n">
        <v>41.99</v>
      </c>
      <c r="D127" s="130" t="n">
        <v>31.34</v>
      </c>
      <c r="E127" s="130" t="n">
        <v>30.16</v>
      </c>
      <c r="F127" s="130" t="n">
        <v>29.65</v>
      </c>
      <c r="G127" s="130" t="n">
        <v>22.59</v>
      </c>
      <c r="H127" s="129" t="n">
        <v>22.78</v>
      </c>
      <c r="I127" s="129" t="n">
        <v>22.98</v>
      </c>
      <c r="J127" s="129" t="n">
        <v>29.72</v>
      </c>
      <c r="K127" s="130" t="n">
        <v>24.55</v>
      </c>
      <c r="L127" s="130" t="n">
        <v>29.24</v>
      </c>
      <c r="M127" s="130" t="n">
        <v>27.3</v>
      </c>
      <c r="N127" s="130"/>
      <c r="O127" s="130"/>
      <c r="P127" s="139" t="n">
        <v>43.86</v>
      </c>
      <c r="Q127" s="15" t="n">
        <f aca="false">AVERAGE(D127:F127)</f>
        <v>30.3833333333333</v>
      </c>
      <c r="R127" s="15" t="n">
        <f aca="false">AVERAGE(G127:I127)</f>
        <v>22.7833333333333</v>
      </c>
      <c r="S127" s="15"/>
      <c r="T127" s="15"/>
    </row>
    <row r="128" customFormat="false" ht="12.75" hidden="false" customHeight="false" outlineLevel="0" collapsed="false">
      <c r="B128" s="137" t="s">
        <v>163</v>
      </c>
      <c r="C128" s="140"/>
      <c r="D128" s="141"/>
      <c r="E128" s="141"/>
      <c r="F128" s="141"/>
      <c r="G128" s="141"/>
      <c r="H128" s="141"/>
      <c r="I128" s="141"/>
      <c r="J128" s="141" t="n">
        <v>25.39</v>
      </c>
      <c r="K128" s="141" t="n">
        <v>14.55</v>
      </c>
      <c r="L128" s="141" t="n">
        <v>11.29</v>
      </c>
      <c r="M128" s="141" t="n">
        <v>33.74</v>
      </c>
      <c r="N128" s="141"/>
      <c r="O128" s="141"/>
      <c r="P128" s="142" t="n">
        <v>57.63</v>
      </c>
      <c r="Q128" s="15"/>
      <c r="R128" s="15"/>
      <c r="S128" s="15" t="n">
        <f aca="false">AVERAGE(J128:L128)</f>
        <v>17.0766666666667</v>
      </c>
      <c r="T128" s="15" t="n">
        <f aca="false">AVERAGE(M128:P128,C127)</f>
        <v>44.4533333333333</v>
      </c>
    </row>
    <row r="129" customFormat="false" ht="12.75" hidden="false" customHeight="false" outlineLevel="0" collapsed="false">
      <c r="B129" s="129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5"/>
      <c r="R129" s="15"/>
      <c r="S129" s="15"/>
      <c r="T129" s="15"/>
    </row>
    <row r="130" customFormat="false" ht="12.75" hidden="false" customHeight="false" outlineLevel="0" collapsed="false">
      <c r="B130" s="129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5"/>
      <c r="R130" s="15"/>
      <c r="S130" s="15"/>
      <c r="T130" s="15"/>
    </row>
    <row r="132" customFormat="false" ht="12.75" hidden="false" customHeight="false" outlineLevel="0" collapsed="false">
      <c r="B132" s="39" t="s">
        <v>168</v>
      </c>
    </row>
    <row r="133" customFormat="false" ht="12.75" hidden="false" customHeight="false" outlineLevel="0" collapsed="false">
      <c r="B133" s="65" t="s">
        <v>169</v>
      </c>
      <c r="C133" s="144" t="n">
        <v>2.28</v>
      </c>
      <c r="D133" s="144" t="n">
        <v>2.83</v>
      </c>
      <c r="E133" s="144" t="n">
        <v>3.11</v>
      </c>
      <c r="F133" s="144" t="n">
        <v>2.16</v>
      </c>
      <c r="G133" s="144" t="n">
        <v>2.06</v>
      </c>
      <c r="H133" s="144" t="n">
        <v>1.76</v>
      </c>
      <c r="I133" s="144" t="n">
        <v>2.01</v>
      </c>
      <c r="J133" s="144" t="n">
        <v>2.06</v>
      </c>
      <c r="K133" s="144"/>
      <c r="L133" s="144"/>
      <c r="M133" s="144"/>
      <c r="N133" s="144"/>
      <c r="O133" s="144"/>
      <c r="P133" s="144"/>
    </row>
    <row r="134" customFormat="false" ht="12.75" hidden="false" customHeight="false" outlineLevel="0" collapsed="false">
      <c r="B134" s="132"/>
      <c r="C134" s="133" t="s">
        <v>10</v>
      </c>
      <c r="D134" s="133" t="s">
        <v>11</v>
      </c>
      <c r="E134" s="133" t="s">
        <v>12</v>
      </c>
      <c r="F134" s="133" t="s">
        <v>13</v>
      </c>
      <c r="G134" s="133" t="s">
        <v>2</v>
      </c>
      <c r="H134" s="133" t="s">
        <v>3</v>
      </c>
      <c r="I134" s="133" t="s">
        <v>4</v>
      </c>
      <c r="J134" s="133" t="s">
        <v>5</v>
      </c>
      <c r="K134" s="133" t="s">
        <v>6</v>
      </c>
      <c r="L134" s="133" t="s">
        <v>7</v>
      </c>
      <c r="M134" s="133" t="s">
        <v>8</v>
      </c>
      <c r="N134" s="133"/>
      <c r="O134" s="133"/>
      <c r="P134" s="133" t="s">
        <v>9</v>
      </c>
      <c r="Q134" s="145" t="s">
        <v>51</v>
      </c>
      <c r="R134" s="145" t="s">
        <v>48</v>
      </c>
      <c r="S134" s="145" t="s">
        <v>49</v>
      </c>
      <c r="T134" s="145" t="s">
        <v>50</v>
      </c>
    </row>
    <row r="135" customFormat="false" ht="12.75" hidden="false" customHeight="false" outlineLevel="0" collapsed="false">
      <c r="B135" s="137" t="s">
        <v>162</v>
      </c>
      <c r="C135" s="129" t="n">
        <v>23.27</v>
      </c>
      <c r="D135" s="129" t="n">
        <v>15.22</v>
      </c>
      <c r="E135" s="129" t="n">
        <v>15.05</v>
      </c>
      <c r="F135" s="129" t="n">
        <v>15.97</v>
      </c>
      <c r="G135" s="129" t="n">
        <v>14.55</v>
      </c>
      <c r="H135" s="146" t="n">
        <v>14.06</v>
      </c>
      <c r="I135" s="129"/>
      <c r="J135" s="129"/>
      <c r="K135" s="129"/>
      <c r="L135" s="129"/>
      <c r="M135" s="129"/>
      <c r="N135" s="129"/>
      <c r="O135" s="129"/>
      <c r="P135" s="129"/>
      <c r="Q135" s="15" t="n">
        <f aca="false">AVERAGE(D135:F135)</f>
        <v>15.4133333333333</v>
      </c>
      <c r="T135" s="15"/>
    </row>
    <row r="136" customFormat="false" ht="12.75" hidden="false" customHeight="false" outlineLevel="0" collapsed="false">
      <c r="B136" s="137" t="s">
        <v>163</v>
      </c>
      <c r="C136" s="147" t="n">
        <v>17.06</v>
      </c>
      <c r="D136" s="147" t="n">
        <v>12.81</v>
      </c>
      <c r="E136" s="147" t="n">
        <v>14.31</v>
      </c>
      <c r="F136" s="147" t="n">
        <v>16.03</v>
      </c>
      <c r="G136" s="148" t="n">
        <v>14.85</v>
      </c>
      <c r="H136" s="148" t="n">
        <v>11.8</v>
      </c>
      <c r="I136" s="148" t="n">
        <v>13.25</v>
      </c>
      <c r="J136" s="148" t="n">
        <v>14.24</v>
      </c>
      <c r="K136" s="148" t="n">
        <v>7.6</v>
      </c>
      <c r="L136" s="148" t="n">
        <v>6.67</v>
      </c>
      <c r="M136" s="148" t="n">
        <v>18.21</v>
      </c>
      <c r="N136" s="148"/>
      <c r="O136" s="148"/>
      <c r="P136" s="148" t="n">
        <v>23.38</v>
      </c>
      <c r="Q136" s="15" t="n">
        <f aca="false">AVERAGE(D136:F136)</f>
        <v>14.3833333333333</v>
      </c>
      <c r="R136" s="15" t="n">
        <f aca="false">AVERAGE(G136:I136)</f>
        <v>13.3</v>
      </c>
      <c r="S136" s="15" t="n">
        <f aca="false">AVERAGE(J136:L136)</f>
        <v>9.50333333333333</v>
      </c>
      <c r="T136" s="15" t="n">
        <f aca="false">AVERAGE(M136:P136,C135)</f>
        <v>21.62</v>
      </c>
    </row>
    <row r="137" customFormat="false" ht="12.75" hidden="false" customHeight="false" outlineLevel="0" collapsed="false">
      <c r="B137" s="137" t="s">
        <v>170</v>
      </c>
      <c r="C137" s="140" t="n">
        <v>13.25</v>
      </c>
      <c r="D137" s="141" t="n">
        <v>13.06</v>
      </c>
      <c r="E137" s="141" t="n">
        <v>13.48</v>
      </c>
      <c r="F137" s="141" t="n">
        <v>15.59</v>
      </c>
      <c r="G137" s="141" t="n">
        <v>10.22</v>
      </c>
      <c r="H137" s="141" t="n">
        <v>9.29</v>
      </c>
      <c r="I137" s="141" t="n">
        <v>9.8</v>
      </c>
      <c r="J137" s="141" t="n">
        <v>9.89</v>
      </c>
      <c r="K137" s="141" t="n">
        <v>8.93</v>
      </c>
      <c r="L137" s="141" t="n">
        <v>8.28</v>
      </c>
      <c r="M137" s="141" t="n">
        <v>9.96</v>
      </c>
      <c r="N137" s="141"/>
      <c r="O137" s="141"/>
      <c r="P137" s="141" t="n">
        <v>13.19</v>
      </c>
      <c r="Q137" s="15" t="n">
        <f aca="false">AVERAGE(D137:F137)</f>
        <v>14.0433333333333</v>
      </c>
      <c r="R137" s="15" t="n">
        <f aca="false">AVERAGE(G137:I137)</f>
        <v>9.77</v>
      </c>
      <c r="S137" s="15" t="n">
        <f aca="false">AVERAGE(J137:L137)</f>
        <v>9.03333333333333</v>
      </c>
      <c r="T137" s="15" t="n">
        <f aca="false">AVERAGE(M137:P137,C136)</f>
        <v>13.4033333333333</v>
      </c>
    </row>
    <row r="138" customFormat="false" ht="12.75" hidden="false" customHeight="false" outlineLevel="0" collapsed="false">
      <c r="B138" s="132"/>
      <c r="C138" s="144" t="n">
        <v>1.55</v>
      </c>
      <c r="D138" s="144" t="n">
        <v>1.59</v>
      </c>
      <c r="E138" s="144" t="n">
        <v>2.45</v>
      </c>
      <c r="F138" s="144" t="n">
        <v>3.55</v>
      </c>
      <c r="G138" s="144" t="n">
        <v>4.05</v>
      </c>
      <c r="H138" s="144"/>
      <c r="I138" s="144" t="n">
        <v>1.46</v>
      </c>
      <c r="J138" s="144" t="n">
        <v>1.59</v>
      </c>
      <c r="K138" s="144"/>
      <c r="L138" s="144"/>
      <c r="M138" s="144"/>
      <c r="N138" s="144"/>
      <c r="O138" s="144"/>
      <c r="P138" s="144"/>
    </row>
    <row r="139" customFormat="false" ht="12.75" hidden="false" customHeight="false" outlineLevel="0" collapsed="false">
      <c r="B139" s="132"/>
      <c r="C139" s="149" t="n">
        <v>78.2</v>
      </c>
      <c r="D139" s="149" t="n">
        <v>67.2</v>
      </c>
      <c r="E139" s="149" t="n">
        <v>77.6</v>
      </c>
      <c r="F139" s="149" t="n">
        <v>97.8</v>
      </c>
      <c r="G139" s="149" t="n">
        <v>132</v>
      </c>
      <c r="H139" s="65"/>
      <c r="I139" s="65"/>
      <c r="J139" s="65"/>
      <c r="K139" s="65"/>
      <c r="L139" s="65"/>
      <c r="M139" s="65"/>
      <c r="N139" s="65"/>
      <c r="O139" s="65"/>
      <c r="P139" s="65"/>
      <c r="S139" s="15"/>
      <c r="T139" s="150"/>
    </row>
    <row r="140" customFormat="false" ht="12.75" hidden="false" customHeight="false" outlineLevel="0" collapsed="false">
      <c r="B140" s="132" t="s">
        <v>171</v>
      </c>
      <c r="C140" s="149" t="n">
        <v>98.9</v>
      </c>
      <c r="D140" s="149" t="n">
        <v>108.5</v>
      </c>
      <c r="E140" s="149" t="n">
        <v>97</v>
      </c>
      <c r="F140" s="149" t="n">
        <v>130.1</v>
      </c>
      <c r="G140" s="149" t="n">
        <v>109.4</v>
      </c>
      <c r="H140" s="149" t="n">
        <v>132.8</v>
      </c>
      <c r="I140" s="149" t="n">
        <v>109.4</v>
      </c>
      <c r="J140" s="149" t="n">
        <v>69.97</v>
      </c>
      <c r="K140" s="149" t="n">
        <v>133.7</v>
      </c>
      <c r="L140" s="149" t="n">
        <v>143.95</v>
      </c>
      <c r="M140" s="149" t="n">
        <v>118</v>
      </c>
      <c r="N140" s="149"/>
      <c r="O140" s="149"/>
      <c r="P140" s="149" t="n">
        <v>107</v>
      </c>
      <c r="S140" s="15"/>
      <c r="T140" s="150"/>
    </row>
    <row r="141" customFormat="false" ht="12.75" hidden="false" customHeight="false" outlineLevel="0" collapsed="false">
      <c r="B141" s="132"/>
      <c r="C141" s="133" t="s">
        <v>10</v>
      </c>
      <c r="D141" s="133" t="s">
        <v>11</v>
      </c>
      <c r="E141" s="133" t="s">
        <v>12</v>
      </c>
      <c r="F141" s="133" t="s">
        <v>13</v>
      </c>
      <c r="G141" s="133" t="s">
        <v>2</v>
      </c>
      <c r="H141" s="133" t="s">
        <v>3</v>
      </c>
      <c r="I141" s="133" t="s">
        <v>4</v>
      </c>
      <c r="J141" s="133" t="s">
        <v>5</v>
      </c>
      <c r="K141" s="133" t="s">
        <v>6</v>
      </c>
      <c r="L141" s="133" t="s">
        <v>7</v>
      </c>
      <c r="M141" s="133" t="s">
        <v>8</v>
      </c>
      <c r="N141" s="133"/>
      <c r="O141" s="133"/>
      <c r="P141" s="133" t="s">
        <v>9</v>
      </c>
      <c r="Q141" s="145" t="s">
        <v>51</v>
      </c>
      <c r="R141" s="145" t="s">
        <v>48</v>
      </c>
      <c r="S141" s="145" t="s">
        <v>49</v>
      </c>
      <c r="T141" s="145" t="s">
        <v>50</v>
      </c>
    </row>
    <row r="142" customFormat="false" ht="12.75" hidden="false" customHeight="false" outlineLevel="0" collapsed="false">
      <c r="B142" s="137" t="s">
        <v>162</v>
      </c>
      <c r="C142" s="129" t="n">
        <v>25.13</v>
      </c>
      <c r="D142" s="129" t="n">
        <v>26.09</v>
      </c>
      <c r="E142" s="129" t="n">
        <v>25.42</v>
      </c>
      <c r="F142" s="129" t="n">
        <v>24.9</v>
      </c>
      <c r="G142" s="129" t="n">
        <v>13.87</v>
      </c>
      <c r="H142" s="146" t="n">
        <v>13.61</v>
      </c>
      <c r="I142" s="129"/>
      <c r="J142" s="129"/>
      <c r="K142" s="129"/>
      <c r="L142" s="129"/>
      <c r="M142" s="129"/>
      <c r="N142" s="129"/>
      <c r="O142" s="129"/>
      <c r="P142" s="129"/>
      <c r="Q142" s="15" t="n">
        <f aca="false">AVERAGE(D142:F142)</f>
        <v>25.47</v>
      </c>
      <c r="T142" s="15"/>
    </row>
    <row r="143" customFormat="false" ht="12.75" hidden="false" customHeight="false" outlineLevel="0" collapsed="false">
      <c r="B143" s="137" t="s">
        <v>163</v>
      </c>
      <c r="C143" s="148" t="n">
        <v>15.8</v>
      </c>
      <c r="D143" s="148" t="n">
        <v>12.95</v>
      </c>
      <c r="E143" s="148" t="n">
        <v>14.97</v>
      </c>
      <c r="F143" s="148" t="n">
        <v>16.62</v>
      </c>
      <c r="G143" s="148" t="n">
        <v>16.07</v>
      </c>
      <c r="H143" s="148" t="n">
        <v>11.51</v>
      </c>
      <c r="I143" s="148" t="n">
        <v>15.21</v>
      </c>
      <c r="J143" s="148" t="n">
        <v>18.51</v>
      </c>
      <c r="K143" s="148" t="n">
        <v>8.29</v>
      </c>
      <c r="L143" s="148" t="n">
        <v>6.05</v>
      </c>
      <c r="M143" s="148" t="n">
        <v>19.46</v>
      </c>
      <c r="N143" s="148"/>
      <c r="O143" s="148"/>
      <c r="P143" s="148" t="n">
        <v>27.8</v>
      </c>
      <c r="Q143" s="15" t="n">
        <f aca="false">AVERAGE(D143:F143)</f>
        <v>14.8466666666667</v>
      </c>
      <c r="R143" s="15" t="n">
        <f aca="false">AVERAGE(G143:I143)</f>
        <v>14.2633333333333</v>
      </c>
      <c r="S143" s="15" t="n">
        <f aca="false">AVERAGE(J143:L143)</f>
        <v>10.95</v>
      </c>
      <c r="T143" s="15" t="n">
        <f aca="false">AVERAGE(M143:P143,C142)</f>
        <v>24.13</v>
      </c>
    </row>
    <row r="144" customFormat="false" ht="12.75" hidden="false" customHeight="false" outlineLevel="0" collapsed="false">
      <c r="B144" s="137" t="s">
        <v>170</v>
      </c>
      <c r="C144" s="140" t="n">
        <v>12.87</v>
      </c>
      <c r="D144" s="141" t="n">
        <v>14.73</v>
      </c>
      <c r="E144" s="141" t="n">
        <v>18.32</v>
      </c>
      <c r="F144" s="141" t="n">
        <v>15.85</v>
      </c>
      <c r="G144" s="141" t="n">
        <v>8.98</v>
      </c>
      <c r="H144" s="141" t="n">
        <v>6.67</v>
      </c>
      <c r="I144" s="141" t="n">
        <v>7.2</v>
      </c>
      <c r="J144" s="141" t="n">
        <v>7.79</v>
      </c>
      <c r="K144" s="141" t="n">
        <v>5.29</v>
      </c>
      <c r="L144" s="141" t="n">
        <v>3.68</v>
      </c>
      <c r="M144" s="141" t="n">
        <v>6.58</v>
      </c>
      <c r="N144" s="141"/>
      <c r="O144" s="141"/>
      <c r="P144" s="141" t="n">
        <v>12.71</v>
      </c>
      <c r="Q144" s="15" t="n">
        <f aca="false">AVERAGE(D144:F144)</f>
        <v>16.3</v>
      </c>
      <c r="R144" s="15" t="n">
        <f aca="false">AVERAGE(G144:I144)</f>
        <v>7.61666666666667</v>
      </c>
      <c r="S144" s="15" t="n">
        <f aca="false">AVERAGE(J144:L144)</f>
        <v>5.58666666666667</v>
      </c>
      <c r="T144" s="15" t="n">
        <f aca="false">AVERAGE(M144:P144,C143)</f>
        <v>11.6966666666667</v>
      </c>
    </row>
    <row r="145" customFormat="false" ht="12.75" hidden="false" customHeight="false" outlineLevel="0" collapsed="false">
      <c r="B145" s="132"/>
      <c r="C145" s="149" t="n">
        <v>92.4</v>
      </c>
      <c r="D145" s="149" t="n">
        <v>92.9</v>
      </c>
      <c r="E145" s="149" t="n">
        <v>94.9</v>
      </c>
      <c r="F145" s="149" t="n">
        <v>113.4</v>
      </c>
      <c r="G145" s="149" t="n">
        <v>142.6</v>
      </c>
      <c r="H145" s="149" t="n">
        <v>143.9</v>
      </c>
      <c r="I145" s="149" t="n">
        <v>130.7</v>
      </c>
      <c r="J145" s="149" t="n">
        <v>155.5</v>
      </c>
      <c r="K145" s="149" t="n">
        <v>219.6</v>
      </c>
      <c r="L145" s="149" t="n">
        <v>260.4</v>
      </c>
      <c r="M145" s="149" t="n">
        <v>170.9</v>
      </c>
      <c r="N145" s="149"/>
      <c r="O145" s="149"/>
      <c r="P145" s="149" t="n">
        <v>137.2</v>
      </c>
      <c r="S145" s="15"/>
      <c r="T145" s="150"/>
    </row>
    <row r="146" customFormat="false" ht="12.75" hidden="false" customHeight="false" outlineLevel="0" collapsed="false">
      <c r="B146" s="132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S146" s="15"/>
      <c r="T146" s="150"/>
    </row>
    <row r="147" customFormat="false" ht="12.75" hidden="false" customHeight="false" outlineLevel="0" collapsed="false">
      <c r="B147" s="132" t="s">
        <v>172</v>
      </c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S147" s="15"/>
      <c r="T147" s="150"/>
    </row>
    <row r="148" customFormat="false" ht="12.75" hidden="false" customHeight="false" outlineLevel="0" collapsed="false">
      <c r="B148" s="132"/>
      <c r="C148" s="133" t="s">
        <v>10</v>
      </c>
      <c r="D148" s="133" t="s">
        <v>11</v>
      </c>
      <c r="E148" s="133" t="s">
        <v>12</v>
      </c>
      <c r="F148" s="133" t="s">
        <v>13</v>
      </c>
      <c r="G148" s="133" t="s">
        <v>2</v>
      </c>
      <c r="H148" s="133" t="s">
        <v>3</v>
      </c>
      <c r="I148" s="133" t="s">
        <v>4</v>
      </c>
      <c r="J148" s="133" t="s">
        <v>5</v>
      </c>
      <c r="K148" s="133" t="s">
        <v>6</v>
      </c>
      <c r="L148" s="133" t="s">
        <v>7</v>
      </c>
      <c r="M148" s="133" t="s">
        <v>8</v>
      </c>
      <c r="N148" s="133"/>
      <c r="O148" s="133"/>
      <c r="P148" s="133" t="s">
        <v>9</v>
      </c>
      <c r="Q148" s="145" t="s">
        <v>51</v>
      </c>
      <c r="R148" s="145" t="s">
        <v>48</v>
      </c>
      <c r="S148" s="145" t="s">
        <v>49</v>
      </c>
      <c r="T148" s="145" t="s">
        <v>50</v>
      </c>
    </row>
    <row r="149" customFormat="false" ht="12.75" hidden="false" customHeight="false" outlineLevel="0" collapsed="false">
      <c r="B149" s="137" t="s">
        <v>162</v>
      </c>
      <c r="C149" s="129" t="n">
        <v>24.39</v>
      </c>
      <c r="D149" s="129" t="n">
        <v>25.07</v>
      </c>
      <c r="E149" s="129" t="n">
        <v>25.88</v>
      </c>
      <c r="F149" s="129" t="n">
        <v>24.07</v>
      </c>
      <c r="G149" s="129" t="n">
        <v>15.47</v>
      </c>
      <c r="H149" s="146" t="n">
        <v>14.01</v>
      </c>
      <c r="I149" s="129"/>
      <c r="J149" s="129"/>
      <c r="K149" s="129"/>
      <c r="L149" s="129"/>
      <c r="M149" s="129"/>
      <c r="N149" s="129"/>
      <c r="O149" s="129"/>
      <c r="P149" s="129"/>
      <c r="Q149" s="15" t="n">
        <f aca="false">AVERAGE(D149:F149)</f>
        <v>25.0066666666667</v>
      </c>
      <c r="T149" s="15"/>
    </row>
    <row r="150" customFormat="false" ht="12.75" hidden="false" customHeight="false" outlineLevel="0" collapsed="false">
      <c r="B150" s="137" t="s">
        <v>163</v>
      </c>
      <c r="C150" s="148" t="n">
        <v>16.53</v>
      </c>
      <c r="D150" s="148" t="n">
        <v>13.65</v>
      </c>
      <c r="E150" s="148" t="n">
        <v>16.42</v>
      </c>
      <c r="F150" s="148" t="n">
        <v>17.4</v>
      </c>
      <c r="G150" s="148" t="n">
        <v>16.63</v>
      </c>
      <c r="H150" s="148" t="n">
        <v>11.45</v>
      </c>
      <c r="I150" s="148" t="n">
        <v>14.47</v>
      </c>
      <c r="J150" s="148" t="n">
        <v>16.28</v>
      </c>
      <c r="K150" s="148" t="n">
        <v>6.99</v>
      </c>
      <c r="L150" s="148" t="n">
        <v>4.97</v>
      </c>
      <c r="M150" s="148" t="n">
        <v>19.21</v>
      </c>
      <c r="N150" s="148"/>
      <c r="O150" s="148"/>
      <c r="P150" s="148" t="n">
        <v>24.79</v>
      </c>
      <c r="Q150" s="15" t="n">
        <f aca="false">AVERAGE(D150:F150)</f>
        <v>15.8233333333333</v>
      </c>
      <c r="R150" s="15" t="n">
        <f aca="false">AVERAGE(G150:I150)</f>
        <v>14.1833333333333</v>
      </c>
      <c r="S150" s="15" t="n">
        <f aca="false">AVERAGE(J150:L150)</f>
        <v>9.41333333333333</v>
      </c>
      <c r="T150" s="15" t="n">
        <f aca="false">AVERAGE(M150:P150,C149)</f>
        <v>22.7966666666667</v>
      </c>
    </row>
    <row r="151" customFormat="false" ht="12.75" hidden="false" customHeight="false" outlineLevel="0" collapsed="false">
      <c r="B151" s="137" t="s">
        <v>170</v>
      </c>
      <c r="C151" s="140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</row>
    <row r="152" customFormat="false" ht="12.75" hidden="false" customHeight="false" outlineLevel="0" collapsed="false">
      <c r="B152" s="129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</row>
    <row r="153" customFormat="false" ht="12.75" hidden="false" customHeight="false" outlineLevel="0" collapsed="false">
      <c r="B153" s="131" t="s">
        <v>173</v>
      </c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</row>
    <row r="154" customFormat="false" ht="12.75" hidden="false" customHeight="false" outlineLevel="0" collapsed="false">
      <c r="B154" s="132"/>
      <c r="C154" s="133" t="s">
        <v>10</v>
      </c>
      <c r="D154" s="133" t="s">
        <v>11</v>
      </c>
      <c r="E154" s="133" t="s">
        <v>12</v>
      </c>
      <c r="F154" s="133" t="s">
        <v>13</v>
      </c>
      <c r="G154" s="133" t="s">
        <v>2</v>
      </c>
      <c r="H154" s="133" t="s">
        <v>3</v>
      </c>
      <c r="I154" s="133" t="s">
        <v>4</v>
      </c>
      <c r="J154" s="133" t="s">
        <v>5</v>
      </c>
      <c r="K154" s="133" t="s">
        <v>6</v>
      </c>
      <c r="L154" s="133" t="s">
        <v>7</v>
      </c>
      <c r="M154" s="133" t="s">
        <v>8</v>
      </c>
      <c r="N154" s="133"/>
      <c r="O154" s="133"/>
      <c r="P154" s="133" t="s">
        <v>9</v>
      </c>
    </row>
    <row r="155" customFormat="false" ht="12.75" hidden="false" customHeight="false" outlineLevel="0" collapsed="false">
      <c r="B155" s="137" t="s">
        <v>162</v>
      </c>
      <c r="C155" s="151"/>
      <c r="D155" s="152"/>
      <c r="E155" s="152"/>
      <c r="F155" s="152"/>
      <c r="G155" s="153"/>
      <c r="H155" s="152"/>
      <c r="I155" s="152"/>
      <c r="J155" s="152"/>
      <c r="K155" s="152"/>
      <c r="L155" s="152"/>
      <c r="M155" s="152"/>
      <c r="N155" s="152"/>
      <c r="O155" s="152"/>
      <c r="P155" s="154"/>
    </row>
    <row r="156" customFormat="false" ht="12.75" hidden="false" customHeight="false" outlineLevel="0" collapsed="false">
      <c r="B156" s="137" t="s">
        <v>163</v>
      </c>
      <c r="C156" s="140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2"/>
    </row>
    <row r="157" customFormat="false" ht="12.75" hidden="false" customHeight="false" outlineLevel="0" collapsed="false">
      <c r="B157" s="129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</row>
    <row r="158" customFormat="false" ht="12.75" hidden="false" customHeight="false" outlineLevel="0" collapsed="false">
      <c r="B158" s="131" t="s">
        <v>161</v>
      </c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</row>
    <row r="159" customFormat="false" ht="12.75" hidden="false" customHeight="false" outlineLevel="0" collapsed="false">
      <c r="B159" s="132"/>
      <c r="C159" s="133" t="s">
        <v>10</v>
      </c>
      <c r="D159" s="133" t="s">
        <v>11</v>
      </c>
      <c r="E159" s="133" t="s">
        <v>12</v>
      </c>
      <c r="F159" s="133" t="s">
        <v>13</v>
      </c>
      <c r="G159" s="133" t="s">
        <v>2</v>
      </c>
      <c r="H159" s="133" t="s">
        <v>3</v>
      </c>
      <c r="I159" s="133" t="s">
        <v>4</v>
      </c>
      <c r="J159" s="133" t="s">
        <v>5</v>
      </c>
      <c r="K159" s="133" t="s">
        <v>6</v>
      </c>
      <c r="L159" s="133" t="s">
        <v>7</v>
      </c>
      <c r="M159" s="133" t="s">
        <v>8</v>
      </c>
      <c r="N159" s="133"/>
      <c r="O159" s="133"/>
      <c r="P159" s="133" t="s">
        <v>9</v>
      </c>
    </row>
    <row r="160" customFormat="false" ht="12.75" hidden="false" customHeight="false" outlineLevel="0" collapsed="false">
      <c r="B160" s="137" t="s">
        <v>162</v>
      </c>
      <c r="C160" s="151"/>
      <c r="D160" s="152"/>
      <c r="E160" s="152"/>
      <c r="F160" s="152"/>
      <c r="G160" s="153"/>
      <c r="H160" s="152"/>
      <c r="I160" s="152"/>
      <c r="J160" s="152"/>
      <c r="K160" s="152"/>
      <c r="L160" s="152"/>
      <c r="M160" s="152"/>
      <c r="N160" s="152"/>
      <c r="O160" s="152"/>
      <c r="P160" s="154"/>
    </row>
    <row r="161" customFormat="false" ht="12.75" hidden="false" customHeight="false" outlineLevel="0" collapsed="false">
      <c r="B161" s="137" t="s">
        <v>163</v>
      </c>
      <c r="C161" s="140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2"/>
    </row>
    <row r="162" customFormat="false" ht="12.75" hidden="false" customHeight="false" outlineLevel="0" collapsed="false">
      <c r="B162" s="129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</row>
    <row r="163" customFormat="false" ht="12.75" hidden="false" customHeight="false" outlineLevel="0" collapsed="false">
      <c r="B163" s="131" t="s">
        <v>164</v>
      </c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</row>
    <row r="164" customFormat="false" ht="12.75" hidden="false" customHeight="false" outlineLevel="0" collapsed="false">
      <c r="B164" s="132"/>
      <c r="C164" s="133" t="s">
        <v>10</v>
      </c>
      <c r="D164" s="133" t="s">
        <v>11</v>
      </c>
      <c r="E164" s="133" t="s">
        <v>12</v>
      </c>
      <c r="F164" s="133" t="s">
        <v>13</v>
      </c>
      <c r="G164" s="133" t="s">
        <v>2</v>
      </c>
      <c r="H164" s="133" t="s">
        <v>3</v>
      </c>
      <c r="I164" s="133" t="s">
        <v>4</v>
      </c>
      <c r="J164" s="133" t="s">
        <v>5</v>
      </c>
      <c r="K164" s="133" t="s">
        <v>6</v>
      </c>
      <c r="L164" s="133" t="s">
        <v>7</v>
      </c>
      <c r="M164" s="133" t="s">
        <v>8</v>
      </c>
      <c r="N164" s="133"/>
      <c r="O164" s="133"/>
      <c r="P164" s="133" t="s">
        <v>9</v>
      </c>
    </row>
    <row r="165" customFormat="false" ht="12.75" hidden="false" customHeight="false" outlineLevel="0" collapsed="false">
      <c r="B165" s="137" t="s">
        <v>162</v>
      </c>
      <c r="C165" s="151"/>
      <c r="D165" s="152"/>
      <c r="E165" s="152"/>
      <c r="F165" s="152"/>
      <c r="G165" s="153"/>
      <c r="H165" s="152"/>
      <c r="I165" s="152"/>
      <c r="J165" s="152"/>
      <c r="K165" s="152"/>
      <c r="L165" s="152"/>
      <c r="M165" s="152"/>
      <c r="N165" s="152"/>
      <c r="O165" s="152"/>
      <c r="P165" s="154"/>
    </row>
    <row r="166" customFormat="false" ht="12.75" hidden="false" customHeight="false" outlineLevel="0" collapsed="false">
      <c r="B166" s="137" t="s">
        <v>163</v>
      </c>
      <c r="C166" s="140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2"/>
    </row>
    <row r="167" customFormat="false" ht="12.75" hidden="false" customHeight="false" outlineLevel="0" collapsed="false">
      <c r="B167" s="129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</row>
    <row r="168" customFormat="false" ht="12.75" hidden="false" customHeight="false" outlineLevel="0" collapsed="false">
      <c r="B168" s="131" t="s">
        <v>166</v>
      </c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</row>
    <row r="169" customFormat="false" ht="12.75" hidden="false" customHeight="false" outlineLevel="0" collapsed="false">
      <c r="B169" s="132"/>
      <c r="C169" s="133" t="s">
        <v>10</v>
      </c>
      <c r="D169" s="133" t="s">
        <v>11</v>
      </c>
      <c r="E169" s="133" t="s">
        <v>12</v>
      </c>
      <c r="F169" s="133" t="s">
        <v>13</v>
      </c>
      <c r="G169" s="133" t="s">
        <v>2</v>
      </c>
      <c r="H169" s="133" t="s">
        <v>3</v>
      </c>
      <c r="I169" s="133" t="s">
        <v>4</v>
      </c>
      <c r="J169" s="133" t="s">
        <v>5</v>
      </c>
      <c r="K169" s="133" t="s">
        <v>6</v>
      </c>
      <c r="L169" s="133" t="s">
        <v>7</v>
      </c>
      <c r="M169" s="133" t="s">
        <v>8</v>
      </c>
      <c r="N169" s="133"/>
      <c r="O169" s="133"/>
      <c r="P169" s="133" t="s">
        <v>9</v>
      </c>
    </row>
    <row r="170" customFormat="false" ht="12.75" hidden="false" customHeight="false" outlineLevel="0" collapsed="false">
      <c r="B170" s="137" t="s">
        <v>162</v>
      </c>
      <c r="C170" s="151"/>
      <c r="D170" s="152"/>
      <c r="E170" s="152"/>
      <c r="F170" s="152"/>
      <c r="G170" s="153"/>
      <c r="H170" s="152"/>
      <c r="I170" s="152"/>
      <c r="J170" s="152"/>
      <c r="K170" s="152"/>
      <c r="L170" s="152"/>
      <c r="M170" s="152"/>
      <c r="N170" s="152"/>
      <c r="O170" s="152"/>
      <c r="P170" s="154"/>
    </row>
    <row r="171" customFormat="false" ht="12.75" hidden="false" customHeight="false" outlineLevel="0" collapsed="false">
      <c r="B171" s="137" t="s">
        <v>163</v>
      </c>
      <c r="C171" s="140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2"/>
    </row>
    <row r="172" customFormat="false" ht="12.75" hidden="false" customHeight="false" outlineLevel="0" collapsed="false">
      <c r="B172" s="129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</row>
    <row r="173" customFormat="false" ht="12.75" hidden="false" customHeight="false" outlineLevel="0" collapsed="false">
      <c r="B173" s="131" t="s">
        <v>167</v>
      </c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</row>
    <row r="174" customFormat="false" ht="12.75" hidden="false" customHeight="false" outlineLevel="0" collapsed="false">
      <c r="B174" s="132"/>
      <c r="C174" s="133" t="s">
        <v>10</v>
      </c>
      <c r="D174" s="133" t="s">
        <v>11</v>
      </c>
      <c r="E174" s="133" t="s">
        <v>12</v>
      </c>
      <c r="F174" s="133" t="s">
        <v>13</v>
      </c>
      <c r="G174" s="133" t="s">
        <v>2</v>
      </c>
      <c r="H174" s="133" t="s">
        <v>3</v>
      </c>
      <c r="I174" s="133" t="s">
        <v>4</v>
      </c>
      <c r="J174" s="133" t="s">
        <v>5</v>
      </c>
      <c r="K174" s="133" t="s">
        <v>6</v>
      </c>
      <c r="L174" s="133" t="s">
        <v>7</v>
      </c>
      <c r="M174" s="133" t="s">
        <v>8</v>
      </c>
      <c r="N174" s="133"/>
      <c r="O174" s="133"/>
      <c r="P174" s="133" t="s">
        <v>9</v>
      </c>
    </row>
    <row r="175" customFormat="false" ht="12.75" hidden="false" customHeight="false" outlineLevel="0" collapsed="false">
      <c r="B175" s="137" t="s">
        <v>162</v>
      </c>
      <c r="C175" s="151"/>
      <c r="D175" s="152"/>
      <c r="E175" s="152"/>
      <c r="F175" s="152"/>
      <c r="G175" s="153"/>
      <c r="H175" s="152"/>
      <c r="I175" s="152"/>
      <c r="J175" s="152"/>
      <c r="K175" s="152"/>
      <c r="L175" s="152"/>
      <c r="M175" s="152"/>
      <c r="N175" s="152"/>
      <c r="O175" s="152"/>
      <c r="P175" s="154"/>
    </row>
    <row r="176" customFormat="false" ht="12.75" hidden="false" customHeight="false" outlineLevel="0" collapsed="false">
      <c r="B176" s="137" t="s">
        <v>163</v>
      </c>
      <c r="C176" s="140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2"/>
    </row>
    <row r="177" customFormat="false" ht="12.75" hidden="false" customHeight="false" outlineLevel="0" collapsed="false">
      <c r="B177" s="129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</row>
    <row r="178" customFormat="false" ht="12.75" hidden="false" customHeight="false" outlineLevel="0" collapsed="false">
      <c r="B178" s="129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178"/>
  <sheetViews>
    <sheetView showFormulas="false" showGridLines="true" showRowColHeaders="true" showZeros="true" rightToLeft="false" tabSelected="false" showOutlineSymbols="true" defaultGridColor="true" view="normal" topLeftCell="L1" colorId="64" zoomScale="65" zoomScaleNormal="65" zoomScalePageLayoutView="100" workbookViewId="0">
      <selection pane="topLeft" activeCell="M23" activeCellId="0" sqref="M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24" min="24" style="0" width="6.56"/>
    <col collapsed="false" customWidth="true" hidden="false" outlineLevel="0" max="48" min="25" style="0" width="5.85"/>
    <col collapsed="false" customWidth="true" hidden="false" outlineLevel="0" max="58" min="49" style="0" width="6.56"/>
    <col collapsed="false" customWidth="true" hidden="false" outlineLevel="0" max="60" min="60" style="0" width="21.56"/>
    <col collapsed="false" customWidth="true" hidden="false" outlineLevel="0" max="64" min="64" style="0" width="13.14"/>
  </cols>
  <sheetData>
    <row r="1" customFormat="false" ht="12.75" hidden="false" customHeight="false" outlineLevel="0" collapsed="false">
      <c r="B1" s="20" t="s">
        <v>97</v>
      </c>
      <c r="M1" s="39" t="s">
        <v>98</v>
      </c>
      <c r="N1" s="39"/>
      <c r="O1" s="39"/>
      <c r="R1" s="0" t="s">
        <v>99</v>
      </c>
      <c r="S1" s="20" t="s">
        <v>100</v>
      </c>
      <c r="Y1" s="20"/>
      <c r="BH1" s="0" t="s">
        <v>118</v>
      </c>
      <c r="BI1" s="0" t="s">
        <v>119</v>
      </c>
      <c r="BJ1" s="0" t="s">
        <v>120</v>
      </c>
      <c r="BK1" s="0" t="s">
        <v>121</v>
      </c>
      <c r="BL1" s="0" t="s">
        <v>178</v>
      </c>
      <c r="BM1" s="0" t="s">
        <v>179</v>
      </c>
      <c r="BN1" s="0" t="s">
        <v>124</v>
      </c>
      <c r="BO1" s="0" t="s">
        <v>125</v>
      </c>
      <c r="BP1" s="0" t="s">
        <v>90</v>
      </c>
      <c r="BQ1" s="0" t="s">
        <v>26</v>
      </c>
      <c r="BR1" s="0" t="s">
        <v>28</v>
      </c>
    </row>
    <row r="2" customFormat="false" ht="12.75" hidden="false" customHeight="false" outlineLevel="0" collapsed="false">
      <c r="B2" s="40" t="s">
        <v>101</v>
      </c>
      <c r="C2" s="40"/>
      <c r="D2" s="40" t="s">
        <v>54</v>
      </c>
      <c r="E2" s="40"/>
      <c r="F2" s="46" t="s">
        <v>65</v>
      </c>
      <c r="G2" s="46" t="s">
        <v>57</v>
      </c>
      <c r="H2" s="44" t="s">
        <v>57</v>
      </c>
      <c r="I2" s="45" t="s">
        <v>102</v>
      </c>
      <c r="J2" s="45" t="s">
        <v>103</v>
      </c>
      <c r="K2" s="45" t="s">
        <v>104</v>
      </c>
      <c r="L2" s="45" t="s">
        <v>105</v>
      </c>
      <c r="M2" s="45"/>
      <c r="N2" s="45"/>
      <c r="O2" s="45"/>
      <c r="P2" s="45"/>
      <c r="Q2" s="45"/>
      <c r="S2" s="46" t="s">
        <v>6</v>
      </c>
      <c r="T2" s="47"/>
      <c r="U2" s="43"/>
      <c r="V2" s="43"/>
      <c r="W2" s="43"/>
      <c r="X2" s="46" t="s">
        <v>38</v>
      </c>
      <c r="Y2" s="43"/>
      <c r="Z2" s="47"/>
      <c r="AA2" s="43"/>
      <c r="AB2" s="44"/>
      <c r="AC2" s="46" t="s">
        <v>174</v>
      </c>
      <c r="AD2" s="43"/>
      <c r="AE2" s="47"/>
      <c r="AF2" s="43"/>
      <c r="AG2" s="44"/>
      <c r="AH2" s="46" t="s">
        <v>193</v>
      </c>
      <c r="AI2" s="43"/>
      <c r="AJ2" s="47"/>
      <c r="AK2" s="43"/>
      <c r="AL2" s="44"/>
      <c r="AM2" s="46" t="s">
        <v>195</v>
      </c>
      <c r="AN2" s="43"/>
      <c r="AO2" s="47"/>
      <c r="AP2" s="43"/>
      <c r="AQ2" s="44"/>
      <c r="AR2" s="46" t="s">
        <v>194</v>
      </c>
      <c r="AS2" s="43"/>
      <c r="AT2" s="47"/>
      <c r="AU2" s="43"/>
      <c r="AV2" s="44"/>
      <c r="AW2" s="46"/>
      <c r="AX2" s="43"/>
      <c r="AY2" s="47"/>
      <c r="AZ2" s="43"/>
      <c r="BA2" s="44"/>
      <c r="BB2" s="46"/>
      <c r="BC2" s="43"/>
      <c r="BD2" s="47"/>
      <c r="BE2" s="43"/>
      <c r="BF2" s="44"/>
      <c r="BG2" s="36"/>
      <c r="BH2" s="36"/>
      <c r="BI2" s="36"/>
      <c r="BJ2" s="36"/>
      <c r="BK2" s="36"/>
      <c r="BW2" s="48" t="n">
        <v>36557</v>
      </c>
      <c r="BZ2" s="48" t="n">
        <v>36586</v>
      </c>
      <c r="CC2" s="48" t="n">
        <v>36617</v>
      </c>
    </row>
    <row r="3" customFormat="false" ht="12.75" hidden="false" customHeight="false" outlineLevel="0" collapsed="false">
      <c r="B3" s="49" t="s">
        <v>110</v>
      </c>
      <c r="C3" s="50" t="s">
        <v>111</v>
      </c>
      <c r="D3" s="49" t="s">
        <v>110</v>
      </c>
      <c r="E3" s="50" t="s">
        <v>111</v>
      </c>
      <c r="F3" s="49" t="s">
        <v>110</v>
      </c>
      <c r="G3" s="49" t="s">
        <v>110</v>
      </c>
      <c r="H3" s="50" t="s">
        <v>111</v>
      </c>
      <c r="I3" s="53" t="s">
        <v>112</v>
      </c>
      <c r="J3" s="53" t="s">
        <v>112</v>
      </c>
      <c r="K3" s="53" t="s">
        <v>112</v>
      </c>
      <c r="L3" s="53" t="s">
        <v>112</v>
      </c>
      <c r="M3" s="53" t="s">
        <v>113</v>
      </c>
      <c r="N3" s="53" t="s">
        <v>114</v>
      </c>
      <c r="O3" s="53" t="s">
        <v>115</v>
      </c>
      <c r="P3" s="53" t="s">
        <v>116</v>
      </c>
      <c r="Q3" s="53" t="s">
        <v>117</v>
      </c>
      <c r="S3" s="49" t="s">
        <v>53</v>
      </c>
      <c r="T3" s="51" t="s">
        <v>54</v>
      </c>
      <c r="U3" s="51" t="s">
        <v>57</v>
      </c>
      <c r="V3" s="51" t="s">
        <v>75</v>
      </c>
      <c r="W3" s="51" t="s">
        <v>76</v>
      </c>
      <c r="X3" s="49" t="s">
        <v>53</v>
      </c>
      <c r="Y3" s="51" t="s">
        <v>54</v>
      </c>
      <c r="Z3" s="51" t="s">
        <v>57</v>
      </c>
      <c r="AA3" s="51" t="s">
        <v>75</v>
      </c>
      <c r="AB3" s="50" t="s">
        <v>76</v>
      </c>
      <c r="AC3" s="49" t="s">
        <v>53</v>
      </c>
      <c r="AD3" s="51" t="s">
        <v>54</v>
      </c>
      <c r="AE3" s="51" t="s">
        <v>57</v>
      </c>
      <c r="AF3" s="51" t="s">
        <v>75</v>
      </c>
      <c r="AG3" s="50" t="s">
        <v>76</v>
      </c>
      <c r="AH3" s="49" t="s">
        <v>53</v>
      </c>
      <c r="AI3" s="51" t="s">
        <v>54</v>
      </c>
      <c r="AJ3" s="51" t="s">
        <v>57</v>
      </c>
      <c r="AK3" s="51" t="s">
        <v>75</v>
      </c>
      <c r="AL3" s="50" t="s">
        <v>76</v>
      </c>
      <c r="AM3" s="49" t="s">
        <v>53</v>
      </c>
      <c r="AN3" s="51" t="s">
        <v>54</v>
      </c>
      <c r="AO3" s="51" t="s">
        <v>57</v>
      </c>
      <c r="AP3" s="51" t="s">
        <v>75</v>
      </c>
      <c r="AQ3" s="50" t="s">
        <v>76</v>
      </c>
      <c r="AR3" s="49" t="s">
        <v>53</v>
      </c>
      <c r="AS3" s="51" t="s">
        <v>54</v>
      </c>
      <c r="AT3" s="51" t="s">
        <v>57</v>
      </c>
      <c r="AU3" s="51" t="s">
        <v>75</v>
      </c>
      <c r="AV3" s="50" t="s">
        <v>76</v>
      </c>
      <c r="AW3" s="49" t="s">
        <v>53</v>
      </c>
      <c r="AX3" s="51" t="s">
        <v>54</v>
      </c>
      <c r="AY3" s="51" t="s">
        <v>57</v>
      </c>
      <c r="AZ3" s="51" t="s">
        <v>75</v>
      </c>
      <c r="BA3" s="50" t="s">
        <v>76</v>
      </c>
      <c r="BB3" s="49" t="s">
        <v>53</v>
      </c>
      <c r="BC3" s="51" t="s">
        <v>54</v>
      </c>
      <c r="BD3" s="51" t="s">
        <v>57</v>
      </c>
      <c r="BE3" s="51" t="s">
        <v>75</v>
      </c>
      <c r="BF3" s="50" t="s">
        <v>76</v>
      </c>
      <c r="BG3" s="36"/>
      <c r="BH3" s="36"/>
      <c r="BI3" s="36"/>
      <c r="BJ3" s="78"/>
      <c r="BK3" s="78"/>
      <c r="BW3" s="0" t="s">
        <v>180</v>
      </c>
      <c r="BX3" s="0" t="s">
        <v>181</v>
      </c>
      <c r="BY3" s="0" t="s">
        <v>182</v>
      </c>
      <c r="BZ3" s="0" t="s">
        <v>180</v>
      </c>
      <c r="CA3" s="0" t="s">
        <v>181</v>
      </c>
      <c r="CB3" s="0" t="s">
        <v>182</v>
      </c>
      <c r="CC3" s="0" t="s">
        <v>180</v>
      </c>
      <c r="CD3" s="0" t="s">
        <v>181</v>
      </c>
      <c r="CE3" s="0" t="s">
        <v>182</v>
      </c>
    </row>
    <row r="4" customFormat="false" ht="12.75" hidden="false" customHeight="false" outlineLevel="0" collapsed="false">
      <c r="A4" s="54" t="n">
        <v>37012</v>
      </c>
      <c r="B4" s="162" t="n">
        <v>255</v>
      </c>
      <c r="C4" s="163" t="n">
        <v>144</v>
      </c>
      <c r="D4" s="162" t="n">
        <v>254</v>
      </c>
      <c r="E4" s="167" t="n">
        <v>107</v>
      </c>
      <c r="F4" s="162"/>
      <c r="G4" s="162" t="n">
        <v>294</v>
      </c>
      <c r="H4" s="165" t="n">
        <v>101</v>
      </c>
      <c r="I4" s="59" t="n">
        <v>264</v>
      </c>
      <c r="J4" s="59" t="n">
        <v>115</v>
      </c>
      <c r="K4" s="59" t="n">
        <v>264</v>
      </c>
      <c r="L4" s="59" t="n">
        <v>127</v>
      </c>
      <c r="M4" s="60" t="n">
        <f aca="false">+B4-D4</f>
        <v>1</v>
      </c>
      <c r="N4" s="60" t="n">
        <f aca="false">+B4-K4</f>
        <v>-9</v>
      </c>
      <c r="O4" s="60" t="n">
        <f aca="false">+G4-I4</f>
        <v>30</v>
      </c>
      <c r="P4" s="60" t="n">
        <f aca="false">+K4-I4</f>
        <v>0</v>
      </c>
      <c r="Q4" s="60" t="n">
        <f aca="false">+B4-G4</f>
        <v>-39</v>
      </c>
      <c r="R4" s="61" t="n">
        <f aca="false">A4</f>
        <v>37012</v>
      </c>
      <c r="S4" s="62" t="n">
        <v>300</v>
      </c>
      <c r="T4" s="63" t="n">
        <v>300</v>
      </c>
      <c r="U4" s="63" t="n">
        <v>315</v>
      </c>
      <c r="V4" s="63" t="n">
        <v>285</v>
      </c>
      <c r="W4" s="64" t="n">
        <v>305</v>
      </c>
      <c r="X4" s="62" t="n">
        <v>350</v>
      </c>
      <c r="Y4" s="63" t="n">
        <v>350</v>
      </c>
      <c r="Z4" s="63" t="n">
        <v>376</v>
      </c>
      <c r="AA4" s="63" t="n">
        <v>275</v>
      </c>
      <c r="AB4" s="64" t="n">
        <v>275</v>
      </c>
      <c r="AC4" s="62" t="n">
        <v>390</v>
      </c>
      <c r="AD4" s="63" t="n">
        <v>375</v>
      </c>
      <c r="AE4" s="63" t="n">
        <v>425</v>
      </c>
      <c r="AF4" s="63" t="n">
        <v>305</v>
      </c>
      <c r="AG4" s="64" t="n">
        <v>295</v>
      </c>
      <c r="AH4" s="62" t="n">
        <v>408</v>
      </c>
      <c r="AI4" s="63" t="n">
        <v>407</v>
      </c>
      <c r="AJ4" s="63" t="n">
        <v>432</v>
      </c>
      <c r="AK4" s="63" t="n">
        <v>295</v>
      </c>
      <c r="AL4" s="64" t="n">
        <v>295</v>
      </c>
      <c r="AM4" s="62" t="n">
        <v>291</v>
      </c>
      <c r="AN4" s="63" t="n">
        <v>287</v>
      </c>
      <c r="AO4" s="63" t="n">
        <v>160</v>
      </c>
      <c r="AP4" s="63" t="n">
        <v>168</v>
      </c>
      <c r="AQ4" s="64" t="n">
        <v>195</v>
      </c>
      <c r="AR4" s="62" t="n">
        <v>225</v>
      </c>
      <c r="AS4" s="63" t="n">
        <v>221</v>
      </c>
      <c r="AT4" s="63" t="n">
        <v>117</v>
      </c>
      <c r="AU4" s="63" t="n">
        <v>113</v>
      </c>
      <c r="AV4" s="64" t="n">
        <v>142</v>
      </c>
      <c r="AW4" s="62"/>
      <c r="AX4" s="63"/>
      <c r="AY4" s="63"/>
      <c r="AZ4" s="63"/>
      <c r="BA4" s="64"/>
      <c r="BB4" s="62"/>
      <c r="BC4" s="63"/>
      <c r="BD4" s="63"/>
      <c r="BE4" s="63"/>
      <c r="BF4" s="64"/>
      <c r="BG4" s="166" t="n">
        <f aca="false">A4</f>
        <v>37012</v>
      </c>
      <c r="BH4" s="0" t="n">
        <v>49</v>
      </c>
      <c r="BI4" s="77" t="n">
        <v>-3</v>
      </c>
      <c r="BJ4" s="78" t="n">
        <v>59</v>
      </c>
      <c r="BK4" s="77" t="n">
        <v>-6</v>
      </c>
      <c r="BL4" s="78" t="n">
        <v>62</v>
      </c>
      <c r="BM4" s="77" t="n">
        <v>-5</v>
      </c>
      <c r="BN4" s="79" t="n">
        <v>63</v>
      </c>
      <c r="BO4" s="77" t="n">
        <v>-8</v>
      </c>
      <c r="BP4" s="78" t="n">
        <v>113</v>
      </c>
      <c r="BQ4" s="24" t="n">
        <v>128</v>
      </c>
      <c r="BR4" s="0" t="n">
        <v>13200</v>
      </c>
      <c r="BV4" s="0" t="s">
        <v>183</v>
      </c>
      <c r="BW4" s="0" t="n">
        <v>224172</v>
      </c>
      <c r="BX4" s="0" t="n">
        <f aca="false">28*24</f>
        <v>672</v>
      </c>
      <c r="BY4" s="70" t="n">
        <f aca="false">+BW4/BX4</f>
        <v>333.589285714286</v>
      </c>
      <c r="BZ4" s="0" t="n">
        <v>185248</v>
      </c>
      <c r="CA4" s="0" t="n">
        <f aca="false">31*24</f>
        <v>744</v>
      </c>
      <c r="CB4" s="70" t="n">
        <f aca="false">+BZ4/CA4</f>
        <v>248.989247311828</v>
      </c>
      <c r="CC4" s="0" t="n">
        <v>131045</v>
      </c>
      <c r="CD4" s="0" t="n">
        <f aca="false">30*24</f>
        <v>720</v>
      </c>
      <c r="CE4" s="70" t="n">
        <f aca="false">+CC4/CD4</f>
        <v>182.006944444444</v>
      </c>
    </row>
    <row r="5" customFormat="false" ht="12.75" hidden="false" customHeight="false" outlineLevel="0" collapsed="false">
      <c r="A5" s="54" t="n">
        <v>37013</v>
      </c>
      <c r="B5" s="162" t="n">
        <v>251</v>
      </c>
      <c r="C5" s="163" t="n">
        <v>150</v>
      </c>
      <c r="D5" s="162" t="n">
        <v>244</v>
      </c>
      <c r="E5" s="167" t="n">
        <v>125</v>
      </c>
      <c r="F5" s="174"/>
      <c r="G5" s="162" t="n">
        <v>219</v>
      </c>
      <c r="H5" s="167" t="n">
        <v>94</v>
      </c>
      <c r="I5" s="72" t="n">
        <v>214</v>
      </c>
      <c r="J5" s="72" t="n">
        <v>109</v>
      </c>
      <c r="K5" s="72" t="n">
        <v>228</v>
      </c>
      <c r="L5" s="72" t="n">
        <v>129</v>
      </c>
      <c r="M5" s="73" t="n">
        <f aca="false">+B5-D5</f>
        <v>7</v>
      </c>
      <c r="N5" s="73" t="n">
        <f aca="false">+B5-K5</f>
        <v>23</v>
      </c>
      <c r="O5" s="73" t="n">
        <f aca="false">+G5-I5</f>
        <v>5</v>
      </c>
      <c r="P5" s="73" t="n">
        <f aca="false">+K5-I5</f>
        <v>14</v>
      </c>
      <c r="Q5" s="73" t="n">
        <f aca="false">+B5-G5</f>
        <v>32</v>
      </c>
      <c r="R5" s="61" t="n">
        <f aca="false">A5</f>
        <v>37013</v>
      </c>
      <c r="S5" s="74" t="n">
        <v>300</v>
      </c>
      <c r="T5" s="75" t="n">
        <v>300</v>
      </c>
      <c r="U5" s="75" t="n">
        <v>275</v>
      </c>
      <c r="V5" s="75" t="n">
        <v>265</v>
      </c>
      <c r="W5" s="76" t="n">
        <v>285</v>
      </c>
      <c r="X5" s="74" t="n">
        <v>330</v>
      </c>
      <c r="Y5" s="75" t="n">
        <v>330</v>
      </c>
      <c r="Z5" s="75" t="n">
        <v>350</v>
      </c>
      <c r="AA5" s="75" t="n">
        <v>263</v>
      </c>
      <c r="AB5" s="76" t="n">
        <v>260</v>
      </c>
      <c r="AC5" s="74" t="n">
        <v>360</v>
      </c>
      <c r="AD5" s="75" t="n">
        <v>360</v>
      </c>
      <c r="AE5" s="75" t="n">
        <v>405</v>
      </c>
      <c r="AF5" s="75" t="n">
        <v>270</v>
      </c>
      <c r="AG5" s="76" t="n">
        <v>270</v>
      </c>
      <c r="AH5" s="74" t="n">
        <v>385</v>
      </c>
      <c r="AI5" s="75" t="n">
        <v>388</v>
      </c>
      <c r="AJ5" s="75" t="n">
        <v>408</v>
      </c>
      <c r="AK5" s="75" t="n">
        <v>287</v>
      </c>
      <c r="AL5" s="76" t="n">
        <v>285</v>
      </c>
      <c r="AM5" s="74" t="n">
        <v>272</v>
      </c>
      <c r="AN5" s="75" t="n">
        <v>273</v>
      </c>
      <c r="AO5" s="75" t="n">
        <v>155</v>
      </c>
      <c r="AP5" s="75" t="n">
        <v>165</v>
      </c>
      <c r="AQ5" s="76" t="n">
        <v>178</v>
      </c>
      <c r="AR5" s="74" t="n">
        <v>213</v>
      </c>
      <c r="AS5" s="75" t="n">
        <v>214</v>
      </c>
      <c r="AT5" s="75" t="n">
        <v>107</v>
      </c>
      <c r="AU5" s="75" t="n">
        <v>108</v>
      </c>
      <c r="AV5" s="76" t="n">
        <v>131</v>
      </c>
      <c r="AW5" s="74"/>
      <c r="AX5" s="75"/>
      <c r="AY5" s="75"/>
      <c r="AZ5" s="75"/>
      <c r="BA5" s="76"/>
      <c r="BB5" s="74"/>
      <c r="BC5" s="75"/>
      <c r="BD5" s="75"/>
      <c r="BE5" s="75"/>
      <c r="BF5" s="76"/>
      <c r="BG5" s="166" t="n">
        <f aca="false">A5</f>
        <v>37013</v>
      </c>
      <c r="BH5" s="0" t="n">
        <v>46</v>
      </c>
      <c r="BI5" s="77" t="n">
        <v>-4</v>
      </c>
      <c r="BJ5" s="78" t="n">
        <v>54</v>
      </c>
      <c r="BK5" s="77" t="n">
        <v>-6</v>
      </c>
      <c r="BL5" s="78" t="n">
        <v>59</v>
      </c>
      <c r="BM5" s="77" t="n">
        <v>-6</v>
      </c>
      <c r="BN5" s="79" t="n">
        <v>66</v>
      </c>
      <c r="BO5" s="77" t="n">
        <v>-5</v>
      </c>
      <c r="BP5" s="78" t="n">
        <v>92</v>
      </c>
      <c r="BQ5" s="24" t="n">
        <v>118</v>
      </c>
      <c r="BV5" s="0" t="s">
        <v>184</v>
      </c>
      <c r="BW5" s="0" t="n">
        <v>48334</v>
      </c>
      <c r="BX5" s="0" t="n">
        <f aca="false">28*24</f>
        <v>672</v>
      </c>
      <c r="BY5" s="70" t="n">
        <f aca="false">+BW5/BX5</f>
        <v>71.9255952380952</v>
      </c>
      <c r="BZ5" s="0" t="n">
        <v>43206</v>
      </c>
      <c r="CA5" s="0" t="n">
        <f aca="false">31*24</f>
        <v>744</v>
      </c>
      <c r="CB5" s="70" t="n">
        <f aca="false">+BZ5/CA5</f>
        <v>58.0725806451613</v>
      </c>
      <c r="CC5" s="0" t="n">
        <v>32321</v>
      </c>
      <c r="CD5" s="0" t="n">
        <f aca="false">30*24</f>
        <v>720</v>
      </c>
      <c r="CE5" s="70" t="n">
        <f aca="false">+CC5/CD5</f>
        <v>44.8902777777778</v>
      </c>
    </row>
    <row r="6" customFormat="false" ht="12.75" hidden="false" customHeight="false" outlineLevel="0" collapsed="false">
      <c r="A6" s="54" t="n">
        <v>37014</v>
      </c>
      <c r="B6" s="162" t="n">
        <v>225</v>
      </c>
      <c r="C6" s="163" t="n">
        <v>137</v>
      </c>
      <c r="D6" s="162" t="n">
        <v>221</v>
      </c>
      <c r="E6" s="167" t="n">
        <v>128</v>
      </c>
      <c r="F6" s="174"/>
      <c r="G6" s="162" t="n">
        <v>184</v>
      </c>
      <c r="H6" s="167" t="n">
        <v>82</v>
      </c>
      <c r="I6" s="72" t="n">
        <v>180</v>
      </c>
      <c r="J6" s="72" t="n">
        <v>99</v>
      </c>
      <c r="K6" s="72" t="n">
        <v>209</v>
      </c>
      <c r="L6" s="72" t="n">
        <v>112</v>
      </c>
      <c r="M6" s="73" t="n">
        <f aca="false">+B6-D6</f>
        <v>4</v>
      </c>
      <c r="N6" s="73" t="n">
        <f aca="false">+B6-K6</f>
        <v>16</v>
      </c>
      <c r="O6" s="73" t="n">
        <f aca="false">+G6-I6</f>
        <v>4</v>
      </c>
      <c r="P6" s="73" t="n">
        <f aca="false">+K6-I6</f>
        <v>29</v>
      </c>
      <c r="Q6" s="73" t="n">
        <f aca="false">+B6-G6</f>
        <v>41</v>
      </c>
      <c r="R6" s="61" t="n">
        <f aca="false">A6</f>
        <v>37014</v>
      </c>
      <c r="S6" s="74" t="n">
        <v>295</v>
      </c>
      <c r="T6" s="75" t="n">
        <v>295</v>
      </c>
      <c r="U6" s="75" t="n">
        <v>270</v>
      </c>
      <c r="V6" s="75" t="n">
        <v>265</v>
      </c>
      <c r="W6" s="76" t="n">
        <v>285</v>
      </c>
      <c r="X6" s="74" t="n">
        <v>330</v>
      </c>
      <c r="Y6" s="75" t="n">
        <v>330</v>
      </c>
      <c r="Z6" s="75" t="n">
        <v>345</v>
      </c>
      <c r="AA6" s="75" t="n">
        <v>270</v>
      </c>
      <c r="AB6" s="76" t="n">
        <v>270</v>
      </c>
      <c r="AC6" s="74" t="n">
        <v>360</v>
      </c>
      <c r="AD6" s="75" t="n">
        <v>360</v>
      </c>
      <c r="AE6" s="75" t="n">
        <v>385</v>
      </c>
      <c r="AF6" s="75" t="n">
        <v>280</v>
      </c>
      <c r="AG6" s="76" t="n">
        <v>287</v>
      </c>
      <c r="AH6" s="74" t="n">
        <v>385</v>
      </c>
      <c r="AI6" s="75" t="n">
        <v>388</v>
      </c>
      <c r="AJ6" s="75" t="n">
        <v>395</v>
      </c>
      <c r="AK6" s="75" t="n">
        <v>292</v>
      </c>
      <c r="AL6" s="76" t="n">
        <v>287</v>
      </c>
      <c r="AM6" s="74" t="n">
        <v>272</v>
      </c>
      <c r="AN6" s="75" t="n">
        <v>273</v>
      </c>
      <c r="AO6" s="75" t="n">
        <v>152</v>
      </c>
      <c r="AP6" s="75" t="n">
        <v>165</v>
      </c>
      <c r="AQ6" s="76" t="n">
        <v>174</v>
      </c>
      <c r="AR6" s="74" t="n">
        <v>205</v>
      </c>
      <c r="AS6" s="75" t="n">
        <v>208</v>
      </c>
      <c r="AT6" s="75" t="n">
        <v>107</v>
      </c>
      <c r="AU6" s="75" t="n">
        <v>105</v>
      </c>
      <c r="AV6" s="76" t="n">
        <v>131</v>
      </c>
      <c r="AW6" s="74"/>
      <c r="AX6" s="75"/>
      <c r="AY6" s="75"/>
      <c r="AZ6" s="75"/>
      <c r="BA6" s="76"/>
      <c r="BB6" s="74"/>
      <c r="BC6" s="75"/>
      <c r="BD6" s="75"/>
      <c r="BE6" s="75"/>
      <c r="BF6" s="76"/>
      <c r="BG6" s="166" t="n">
        <f aca="false">A6</f>
        <v>37014</v>
      </c>
      <c r="BH6" s="0" t="n">
        <v>50</v>
      </c>
      <c r="BI6" s="77" t="n">
        <v>-5</v>
      </c>
      <c r="BJ6" s="78" t="n">
        <v>54</v>
      </c>
      <c r="BK6" s="77" t="n">
        <v>-7</v>
      </c>
      <c r="BL6" s="78" t="n">
        <v>60</v>
      </c>
      <c r="BM6" s="77" t="n">
        <v>-4</v>
      </c>
      <c r="BN6" s="79" t="n">
        <v>65</v>
      </c>
      <c r="BO6" s="77" t="n">
        <v>-4</v>
      </c>
      <c r="BP6" s="78" t="n">
        <v>80</v>
      </c>
      <c r="BQ6" s="24" t="n">
        <v>105</v>
      </c>
      <c r="BV6" s="0" t="s">
        <v>185</v>
      </c>
      <c r="BW6" s="0" t="n">
        <v>37055</v>
      </c>
      <c r="BX6" s="0" t="n">
        <f aca="false">28*24</f>
        <v>672</v>
      </c>
      <c r="BY6" s="70" t="n">
        <f aca="false">+BW6/BX6</f>
        <v>55.1413690476191</v>
      </c>
      <c r="BZ6" s="0" t="n">
        <v>90438</v>
      </c>
      <c r="CA6" s="0" t="n">
        <f aca="false">31*24</f>
        <v>744</v>
      </c>
      <c r="CB6" s="70" t="n">
        <f aca="false">+BZ6/CA6</f>
        <v>121.556451612903</v>
      </c>
      <c r="CC6" s="0" t="n">
        <v>44390</v>
      </c>
      <c r="CD6" s="0" t="n">
        <f aca="false">30*24</f>
        <v>720</v>
      </c>
      <c r="CE6" s="70" t="n">
        <f aca="false">+CC6/CD6</f>
        <v>61.6527777777778</v>
      </c>
    </row>
    <row r="7" customFormat="false" ht="12.75" hidden="false" customHeight="false" outlineLevel="0" collapsed="false">
      <c r="A7" s="54" t="n">
        <v>37015</v>
      </c>
      <c r="B7" s="162" t="n">
        <v>158</v>
      </c>
      <c r="C7" s="163" t="n">
        <v>79</v>
      </c>
      <c r="D7" s="162" t="n">
        <v>148</v>
      </c>
      <c r="E7" s="167" t="n">
        <v>80</v>
      </c>
      <c r="F7" s="174"/>
      <c r="G7" s="162" t="n">
        <v>136</v>
      </c>
      <c r="H7" s="167" t="n">
        <v>62</v>
      </c>
      <c r="I7" s="72" t="n">
        <v>145</v>
      </c>
      <c r="J7" s="72" t="n">
        <v>79</v>
      </c>
      <c r="K7" s="72" t="n">
        <v>144</v>
      </c>
      <c r="L7" s="72" t="n">
        <v>83</v>
      </c>
      <c r="M7" s="73" t="n">
        <f aca="false">+B7-D7</f>
        <v>10</v>
      </c>
      <c r="N7" s="73" t="n">
        <f aca="false">+B7-K7</f>
        <v>14</v>
      </c>
      <c r="O7" s="73" t="n">
        <f aca="false">+G7-I7</f>
        <v>-9</v>
      </c>
      <c r="P7" s="73" t="n">
        <f aca="false">+K7-I7</f>
        <v>-1</v>
      </c>
      <c r="Q7" s="73" t="n">
        <f aca="false">+B7-G7</f>
        <v>22</v>
      </c>
      <c r="R7" s="61" t="n">
        <f aca="false">A7</f>
        <v>37015</v>
      </c>
      <c r="S7" s="127" t="n">
        <v>290</v>
      </c>
      <c r="T7" s="128" t="n">
        <v>290</v>
      </c>
      <c r="U7" s="75" t="n">
        <v>270</v>
      </c>
      <c r="V7" s="75" t="n">
        <v>260</v>
      </c>
      <c r="W7" s="76" t="n">
        <v>265</v>
      </c>
      <c r="X7" s="74" t="n">
        <v>330</v>
      </c>
      <c r="Y7" s="75" t="n">
        <v>330</v>
      </c>
      <c r="Z7" s="75" t="n">
        <v>345</v>
      </c>
      <c r="AA7" s="75" t="n">
        <v>282</v>
      </c>
      <c r="AB7" s="76" t="n">
        <v>282</v>
      </c>
      <c r="AC7" s="74" t="n">
        <v>382</v>
      </c>
      <c r="AD7" s="75" t="n">
        <v>382</v>
      </c>
      <c r="AE7" s="75" t="n">
        <v>400</v>
      </c>
      <c r="AF7" s="75" t="n">
        <v>305</v>
      </c>
      <c r="AG7" s="76" t="n">
        <v>305</v>
      </c>
      <c r="AH7" s="74" t="n">
        <v>390</v>
      </c>
      <c r="AI7" s="75" t="n">
        <v>393</v>
      </c>
      <c r="AJ7" s="75" t="n">
        <v>400</v>
      </c>
      <c r="AK7" s="75" t="n">
        <v>294</v>
      </c>
      <c r="AL7" s="76" t="n">
        <v>290</v>
      </c>
      <c r="AM7" s="74" t="n">
        <v>267</v>
      </c>
      <c r="AN7" s="75" t="n">
        <v>268</v>
      </c>
      <c r="AO7" s="75" t="n">
        <v>152</v>
      </c>
      <c r="AP7" s="75" t="n">
        <v>153</v>
      </c>
      <c r="AQ7" s="76" t="n">
        <v>174</v>
      </c>
      <c r="AR7" s="74" t="n">
        <v>205</v>
      </c>
      <c r="AS7" s="75" t="n">
        <v>208</v>
      </c>
      <c r="AT7" s="75" t="n">
        <v>107</v>
      </c>
      <c r="AU7" s="75" t="n">
        <v>105</v>
      </c>
      <c r="AV7" s="76" t="n">
        <v>131</v>
      </c>
      <c r="AW7" s="74"/>
      <c r="AX7" s="75"/>
      <c r="AY7" s="75"/>
      <c r="AZ7" s="75"/>
      <c r="BA7" s="76"/>
      <c r="BB7" s="74"/>
      <c r="BC7" s="75"/>
      <c r="BD7" s="75"/>
      <c r="BE7" s="75"/>
      <c r="BF7" s="76"/>
      <c r="BG7" s="166" t="n">
        <f aca="false">A7</f>
        <v>37015</v>
      </c>
      <c r="BH7" s="0" t="n">
        <v>53</v>
      </c>
      <c r="BI7" s="77" t="n">
        <v>-1</v>
      </c>
      <c r="BJ7" s="78" t="n">
        <v>61</v>
      </c>
      <c r="BK7" s="77" t="n">
        <v>2</v>
      </c>
      <c r="BL7" s="78" t="n">
        <v>60</v>
      </c>
      <c r="BM7" s="77" t="n">
        <v>-1</v>
      </c>
      <c r="BN7" s="79" t="n">
        <v>72</v>
      </c>
      <c r="BO7" s="77" t="n">
        <v>0</v>
      </c>
      <c r="BP7" s="78"/>
      <c r="BQ7" s="24"/>
      <c r="BV7" s="0" t="s">
        <v>186</v>
      </c>
      <c r="BW7" s="0" t="n">
        <v>23501</v>
      </c>
      <c r="BX7" s="0" t="n">
        <f aca="false">28*24</f>
        <v>672</v>
      </c>
      <c r="BY7" s="70" t="n">
        <f aca="false">+BW7/BX7</f>
        <v>34.9717261904762</v>
      </c>
      <c r="BZ7" s="0" t="n">
        <v>42837</v>
      </c>
      <c r="CA7" s="0" t="n">
        <f aca="false">31*24</f>
        <v>744</v>
      </c>
      <c r="CB7" s="70" t="n">
        <f aca="false">+BZ7/CA7</f>
        <v>57.5766129032258</v>
      </c>
      <c r="CC7" s="0" t="n">
        <v>46793</v>
      </c>
      <c r="CD7" s="0" t="n">
        <f aca="false">30*24</f>
        <v>720</v>
      </c>
      <c r="CE7" s="70" t="n">
        <f aca="false">+CC7/CD7</f>
        <v>64.9902777777778</v>
      </c>
    </row>
    <row r="8" customFormat="false" ht="12.75" hidden="false" customHeight="false" outlineLevel="0" collapsed="false">
      <c r="A8" s="54" t="n">
        <v>37016</v>
      </c>
      <c r="B8" s="162" t="n">
        <v>158</v>
      </c>
      <c r="C8" s="163" t="n">
        <v>79</v>
      </c>
      <c r="D8" s="162" t="n">
        <v>148</v>
      </c>
      <c r="E8" s="167" t="n">
        <v>80</v>
      </c>
      <c r="F8" s="174"/>
      <c r="G8" s="162" t="n">
        <v>136</v>
      </c>
      <c r="H8" s="167" t="n">
        <v>62</v>
      </c>
      <c r="I8" s="72" t="n">
        <v>145</v>
      </c>
      <c r="J8" s="72" t="n">
        <v>79</v>
      </c>
      <c r="K8" s="72" t="n">
        <v>144</v>
      </c>
      <c r="L8" s="72" t="n">
        <v>83</v>
      </c>
      <c r="M8" s="73" t="n">
        <f aca="false">+B8-D8</f>
        <v>10</v>
      </c>
      <c r="N8" s="73" t="n">
        <f aca="false">+B8-K8</f>
        <v>14</v>
      </c>
      <c r="O8" s="73" t="n">
        <f aca="false">+G8-I8</f>
        <v>-9</v>
      </c>
      <c r="P8" s="73" t="n">
        <f aca="false">+K8-I8</f>
        <v>-1</v>
      </c>
      <c r="Q8" s="73" t="n">
        <f aca="false">+B8-G8</f>
        <v>22</v>
      </c>
      <c r="R8" s="61" t="n">
        <f aca="false">A8</f>
        <v>37016</v>
      </c>
      <c r="S8" s="127" t="n">
        <v>290</v>
      </c>
      <c r="T8" s="128" t="n">
        <v>290</v>
      </c>
      <c r="U8" s="75" t="n">
        <v>270</v>
      </c>
      <c r="V8" s="75" t="n">
        <v>260</v>
      </c>
      <c r="W8" s="76" t="n">
        <v>265</v>
      </c>
      <c r="X8" s="74" t="n">
        <v>330</v>
      </c>
      <c r="Y8" s="75" t="n">
        <v>330</v>
      </c>
      <c r="Z8" s="75" t="n">
        <v>345</v>
      </c>
      <c r="AA8" s="75" t="n">
        <v>282</v>
      </c>
      <c r="AB8" s="76" t="n">
        <v>282</v>
      </c>
      <c r="AC8" s="74" t="n">
        <v>382</v>
      </c>
      <c r="AD8" s="75" t="n">
        <v>382</v>
      </c>
      <c r="AE8" s="75" t="n">
        <v>400</v>
      </c>
      <c r="AF8" s="75" t="n">
        <v>305</v>
      </c>
      <c r="AG8" s="76" t="n">
        <v>305</v>
      </c>
      <c r="AH8" s="74" t="n">
        <v>390</v>
      </c>
      <c r="AI8" s="75" t="n">
        <v>393</v>
      </c>
      <c r="AJ8" s="75" t="n">
        <v>400</v>
      </c>
      <c r="AK8" s="75" t="n">
        <v>294</v>
      </c>
      <c r="AL8" s="76" t="n">
        <v>290</v>
      </c>
      <c r="AM8" s="74" t="n">
        <v>267</v>
      </c>
      <c r="AN8" s="75" t="n">
        <v>268</v>
      </c>
      <c r="AO8" s="75" t="n">
        <v>152</v>
      </c>
      <c r="AP8" s="75" t="n">
        <v>153</v>
      </c>
      <c r="AQ8" s="76" t="n">
        <v>174</v>
      </c>
      <c r="AR8" s="74" t="n">
        <v>205</v>
      </c>
      <c r="AS8" s="75" t="n">
        <v>208</v>
      </c>
      <c r="AT8" s="75" t="n">
        <v>107</v>
      </c>
      <c r="AU8" s="75" t="n">
        <v>105</v>
      </c>
      <c r="AV8" s="76" t="n">
        <v>131</v>
      </c>
      <c r="AW8" s="74"/>
      <c r="AX8" s="75"/>
      <c r="AY8" s="75"/>
      <c r="AZ8" s="75"/>
      <c r="BA8" s="76"/>
      <c r="BB8" s="74"/>
      <c r="BC8" s="75"/>
      <c r="BD8" s="75"/>
      <c r="BE8" s="75"/>
      <c r="BF8" s="76"/>
      <c r="BG8" s="168" t="n">
        <f aca="false">A8</f>
        <v>37016</v>
      </c>
      <c r="BH8" s="65" t="n">
        <v>60</v>
      </c>
      <c r="BI8" s="66" t="n">
        <v>5</v>
      </c>
      <c r="BJ8" s="67" t="n">
        <v>56</v>
      </c>
      <c r="BK8" s="66" t="n">
        <v>-3</v>
      </c>
      <c r="BL8" s="67" t="n">
        <v>60</v>
      </c>
      <c r="BM8" s="66" t="n">
        <v>-1</v>
      </c>
      <c r="BN8" s="68" t="n">
        <v>73</v>
      </c>
      <c r="BO8" s="66" t="n">
        <v>3</v>
      </c>
      <c r="BP8" s="67"/>
      <c r="BQ8" s="69"/>
      <c r="BR8" s="65" t="n">
        <v>11000</v>
      </c>
      <c r="BV8" s="0" t="s">
        <v>187</v>
      </c>
      <c r="BW8" s="0" t="n">
        <v>90856</v>
      </c>
      <c r="BX8" s="0" t="n">
        <f aca="false">28*24</f>
        <v>672</v>
      </c>
      <c r="BY8" s="70" t="n">
        <f aca="false">+BW8/BX8</f>
        <v>135.202380952381</v>
      </c>
      <c r="BZ8" s="0" t="n">
        <v>76894</v>
      </c>
      <c r="CA8" s="0" t="n">
        <f aca="false">31*24</f>
        <v>744</v>
      </c>
      <c r="CB8" s="70" t="n">
        <f aca="false">+BZ8/CA8</f>
        <v>103.352150537634</v>
      </c>
      <c r="CC8" s="0" t="n">
        <v>60422</v>
      </c>
      <c r="CD8" s="0" t="n">
        <f aca="false">30*24</f>
        <v>720</v>
      </c>
      <c r="CE8" s="70" t="n">
        <f aca="false">+CC8/CD8</f>
        <v>83.9194444444445</v>
      </c>
    </row>
    <row r="9" customFormat="false" ht="12.75" hidden="false" customHeight="false" outlineLevel="0" collapsed="false">
      <c r="A9" s="54" t="n">
        <v>37017</v>
      </c>
      <c r="B9" s="162"/>
      <c r="C9" s="163" t="n">
        <v>150</v>
      </c>
      <c r="D9" s="162"/>
      <c r="E9" s="167" t="n">
        <v>141</v>
      </c>
      <c r="F9" s="174"/>
      <c r="G9" s="162"/>
      <c r="H9" s="167" t="n">
        <v>96</v>
      </c>
      <c r="I9" s="72"/>
      <c r="J9" s="72" t="n">
        <v>121</v>
      </c>
      <c r="K9" s="72"/>
      <c r="L9" s="72" t="n">
        <v>136</v>
      </c>
      <c r="M9" s="73"/>
      <c r="N9" s="73"/>
      <c r="O9" s="73"/>
      <c r="P9" s="73"/>
      <c r="Q9" s="73"/>
      <c r="R9" s="61" t="n">
        <f aca="false">A9</f>
        <v>37017</v>
      </c>
      <c r="S9" s="74"/>
      <c r="T9" s="75"/>
      <c r="U9" s="75"/>
      <c r="V9" s="75"/>
      <c r="W9" s="76"/>
      <c r="X9" s="74"/>
      <c r="Y9" s="75"/>
      <c r="Z9" s="75"/>
      <c r="AA9" s="75"/>
      <c r="AB9" s="76"/>
      <c r="AC9" s="74"/>
      <c r="AD9" s="75"/>
      <c r="AE9" s="75"/>
      <c r="AF9" s="75"/>
      <c r="AG9" s="76"/>
      <c r="AH9" s="74"/>
      <c r="AI9" s="75"/>
      <c r="AJ9" s="75"/>
      <c r="AK9" s="75"/>
      <c r="AL9" s="76"/>
      <c r="AM9" s="74"/>
      <c r="AN9" s="75"/>
      <c r="AO9" s="75"/>
      <c r="AP9" s="75"/>
      <c r="AQ9" s="76"/>
      <c r="AR9" s="74"/>
      <c r="AS9" s="75"/>
      <c r="AT9" s="75"/>
      <c r="AU9" s="75"/>
      <c r="AV9" s="76"/>
      <c r="AW9" s="74"/>
      <c r="AX9" s="75"/>
      <c r="AY9" s="75"/>
      <c r="AZ9" s="75"/>
      <c r="BA9" s="76"/>
      <c r="BB9" s="74"/>
      <c r="BC9" s="75"/>
      <c r="BD9" s="75"/>
      <c r="BE9" s="75"/>
      <c r="BF9" s="76"/>
      <c r="BG9" s="166" t="n">
        <f aca="false">A9</f>
        <v>37017</v>
      </c>
      <c r="BI9" s="77"/>
      <c r="BJ9" s="78"/>
      <c r="BK9" s="77"/>
      <c r="BL9" s="78"/>
      <c r="BM9" s="77"/>
      <c r="BN9" s="79"/>
      <c r="BO9" s="77"/>
      <c r="BP9" s="78"/>
      <c r="BQ9" s="24"/>
      <c r="BV9" s="0" t="s">
        <v>188</v>
      </c>
      <c r="BW9" s="0" t="n">
        <v>71030</v>
      </c>
      <c r="BX9" s="0" t="n">
        <f aca="false">28*24</f>
        <v>672</v>
      </c>
      <c r="BY9" s="70" t="n">
        <f aca="false">+BW9/BX9</f>
        <v>105.699404761905</v>
      </c>
      <c r="BZ9" s="0" t="n">
        <v>76832</v>
      </c>
      <c r="CA9" s="0" t="n">
        <f aca="false">31*24</f>
        <v>744</v>
      </c>
      <c r="CB9" s="70" t="n">
        <f aca="false">+BZ9/CA9</f>
        <v>103.268817204301</v>
      </c>
      <c r="CC9" s="0" t="n">
        <v>57758</v>
      </c>
      <c r="CD9" s="0" t="n">
        <f aca="false">30*24</f>
        <v>720</v>
      </c>
      <c r="CE9" s="70" t="n">
        <f aca="false">+CC9/CD9</f>
        <v>80.2194444444445</v>
      </c>
    </row>
    <row r="10" customFormat="false" ht="12.75" hidden="false" customHeight="false" outlineLevel="0" collapsed="false">
      <c r="A10" s="54" t="n">
        <v>37018</v>
      </c>
      <c r="B10" s="162" t="n">
        <v>257</v>
      </c>
      <c r="C10" s="163" t="n">
        <v>150</v>
      </c>
      <c r="D10" s="162" t="n">
        <v>257</v>
      </c>
      <c r="E10" s="167" t="n">
        <v>141</v>
      </c>
      <c r="F10" s="174"/>
      <c r="G10" s="162" t="n">
        <v>255</v>
      </c>
      <c r="H10" s="167" t="n">
        <v>96</v>
      </c>
      <c r="I10" s="72" t="n">
        <v>244</v>
      </c>
      <c r="J10" s="72" t="n">
        <v>121</v>
      </c>
      <c r="K10" s="72" t="n">
        <v>241</v>
      </c>
      <c r="L10" s="72" t="n">
        <v>136</v>
      </c>
      <c r="M10" s="73" t="n">
        <f aca="false">+B10-D10</f>
        <v>0</v>
      </c>
      <c r="N10" s="73" t="n">
        <f aca="false">+B10-K10</f>
        <v>16</v>
      </c>
      <c r="O10" s="73" t="n">
        <f aca="false">+G10-I10</f>
        <v>11</v>
      </c>
      <c r="P10" s="73" t="n">
        <f aca="false">+K10-I10</f>
        <v>-3</v>
      </c>
      <c r="Q10" s="73" t="n">
        <f aca="false">+B10-G10</f>
        <v>2</v>
      </c>
      <c r="R10" s="61" t="n">
        <f aca="false">A10</f>
        <v>37018</v>
      </c>
      <c r="S10" s="74" t="n">
        <v>325</v>
      </c>
      <c r="T10" s="75" t="n">
        <v>325</v>
      </c>
      <c r="U10" s="75" t="n">
        <v>320</v>
      </c>
      <c r="V10" s="75" t="n">
        <v>310</v>
      </c>
      <c r="W10" s="76" t="n">
        <v>320</v>
      </c>
      <c r="X10" s="74" t="n">
        <v>340</v>
      </c>
      <c r="Y10" s="75" t="n">
        <v>340</v>
      </c>
      <c r="Z10" s="75" t="n">
        <v>350</v>
      </c>
      <c r="AA10" s="75" t="n">
        <v>305</v>
      </c>
      <c r="AB10" s="76" t="n">
        <v>305</v>
      </c>
      <c r="AC10" s="74" t="n">
        <v>395</v>
      </c>
      <c r="AD10" s="75" t="n">
        <v>395</v>
      </c>
      <c r="AE10" s="75" t="n">
        <v>415</v>
      </c>
      <c r="AF10" s="75" t="n">
        <v>320</v>
      </c>
      <c r="AG10" s="76" t="n">
        <v>320</v>
      </c>
      <c r="AH10" s="74" t="n">
        <v>400</v>
      </c>
      <c r="AI10" s="75" t="n">
        <v>403</v>
      </c>
      <c r="AJ10" s="75" t="n">
        <v>415</v>
      </c>
      <c r="AK10" s="75" t="n">
        <v>299</v>
      </c>
      <c r="AL10" s="76" t="n">
        <v>303</v>
      </c>
      <c r="AM10" s="74" t="n">
        <v>267</v>
      </c>
      <c r="AN10" s="75" t="n">
        <v>268</v>
      </c>
      <c r="AO10" s="75" t="n">
        <v>152</v>
      </c>
      <c r="AP10" s="75" t="n">
        <v>155</v>
      </c>
      <c r="AQ10" s="76" t="n">
        <v>179</v>
      </c>
      <c r="AR10" s="74" t="n">
        <v>205</v>
      </c>
      <c r="AS10" s="75" t="n">
        <v>208</v>
      </c>
      <c r="AT10" s="75" t="n">
        <v>107</v>
      </c>
      <c r="AU10" s="75" t="n">
        <v>105</v>
      </c>
      <c r="AV10" s="76" t="n">
        <v>131</v>
      </c>
      <c r="AW10" s="74"/>
      <c r="AX10" s="75"/>
      <c r="AY10" s="75"/>
      <c r="AZ10" s="75"/>
      <c r="BA10" s="76"/>
      <c r="BB10" s="74"/>
      <c r="BC10" s="75"/>
      <c r="BD10" s="75"/>
      <c r="BE10" s="75"/>
      <c r="BF10" s="76"/>
      <c r="BG10" s="166" t="n">
        <f aca="false">A10</f>
        <v>37018</v>
      </c>
      <c r="BI10" s="77"/>
      <c r="BJ10" s="78"/>
      <c r="BK10" s="77"/>
      <c r="BL10" s="78"/>
      <c r="BM10" s="77"/>
      <c r="BN10" s="79"/>
      <c r="BO10" s="77"/>
      <c r="BP10" s="78"/>
      <c r="BQ10" s="24"/>
      <c r="BV10" s="0" t="s">
        <v>189</v>
      </c>
      <c r="BW10" s="0" t="n">
        <v>7392</v>
      </c>
      <c r="BX10" s="0" t="n">
        <f aca="false">28*24</f>
        <v>672</v>
      </c>
      <c r="BY10" s="70" t="n">
        <f aca="false">+BW10/BX10</f>
        <v>11</v>
      </c>
      <c r="BZ10" s="0" t="n">
        <v>8516</v>
      </c>
      <c r="CA10" s="0" t="n">
        <f aca="false">31*24</f>
        <v>744</v>
      </c>
      <c r="CB10" s="70" t="n">
        <f aca="false">+BZ10/CA10</f>
        <v>11.4462365591398</v>
      </c>
      <c r="CC10" s="0" t="n">
        <v>7851</v>
      </c>
      <c r="CD10" s="0" t="n">
        <f aca="false">30*24</f>
        <v>720</v>
      </c>
      <c r="CE10" s="70" t="n">
        <f aca="false">+CC10/CD10</f>
        <v>10.9041666666667</v>
      </c>
    </row>
    <row r="11" customFormat="false" ht="12.75" hidden="false" customHeight="false" outlineLevel="0" collapsed="false">
      <c r="A11" s="54" t="n">
        <v>37019</v>
      </c>
      <c r="B11" s="162" t="n">
        <v>325</v>
      </c>
      <c r="C11" s="163" t="n">
        <v>180</v>
      </c>
      <c r="D11" s="162" t="n">
        <v>325</v>
      </c>
      <c r="E11" s="167" t="n">
        <v>180</v>
      </c>
      <c r="F11" s="174"/>
      <c r="G11" s="162" t="n">
        <v>298</v>
      </c>
      <c r="H11" s="167" t="n">
        <v>95</v>
      </c>
      <c r="I11" s="72" t="n">
        <v>301</v>
      </c>
      <c r="J11" s="72" t="n">
        <v>130</v>
      </c>
      <c r="K11" s="72" t="n">
        <v>320</v>
      </c>
      <c r="L11" s="72" t="n">
        <v>169</v>
      </c>
      <c r="M11" s="73" t="n">
        <f aca="false">+B11-D11</f>
        <v>0</v>
      </c>
      <c r="N11" s="73" t="n">
        <f aca="false">+B11-K11</f>
        <v>5</v>
      </c>
      <c r="O11" s="73" t="n">
        <f aca="false">+G11-I11</f>
        <v>-3</v>
      </c>
      <c r="P11" s="73" t="n">
        <f aca="false">+K11-I11</f>
        <v>19</v>
      </c>
      <c r="Q11" s="73" t="n">
        <f aca="false">+B11-G11</f>
        <v>27</v>
      </c>
      <c r="R11" s="61" t="n">
        <f aca="false">A11</f>
        <v>37019</v>
      </c>
      <c r="S11" s="74" t="n">
        <v>345</v>
      </c>
      <c r="T11" s="75" t="n">
        <v>345</v>
      </c>
      <c r="U11" s="75" t="n">
        <v>315</v>
      </c>
      <c r="V11" s="75" t="n">
        <v>310</v>
      </c>
      <c r="W11" s="76" t="n">
        <v>310</v>
      </c>
      <c r="X11" s="74" t="n">
        <v>345</v>
      </c>
      <c r="Y11" s="75" t="n">
        <v>345</v>
      </c>
      <c r="Z11" s="75" t="n">
        <v>365</v>
      </c>
      <c r="AA11" s="75" t="n">
        <v>315</v>
      </c>
      <c r="AB11" s="76" t="n">
        <v>320</v>
      </c>
      <c r="AC11" s="74" t="n">
        <v>395</v>
      </c>
      <c r="AD11" s="75" t="n">
        <v>395</v>
      </c>
      <c r="AE11" s="75" t="n">
        <v>420</v>
      </c>
      <c r="AF11" s="75" t="n">
        <v>330</v>
      </c>
      <c r="AG11" s="76" t="n">
        <v>330</v>
      </c>
      <c r="AH11" s="74" t="n">
        <v>397</v>
      </c>
      <c r="AI11" s="75" t="n">
        <v>403</v>
      </c>
      <c r="AJ11" s="75" t="n">
        <v>410</v>
      </c>
      <c r="AK11" s="75" t="n">
        <v>302</v>
      </c>
      <c r="AL11" s="76" t="n">
        <v>307</v>
      </c>
      <c r="AM11" s="74" t="n">
        <v>263</v>
      </c>
      <c r="AN11" s="75" t="n">
        <v>263</v>
      </c>
      <c r="AO11" s="75" t="n">
        <v>158</v>
      </c>
      <c r="AP11" s="75" t="n">
        <v>160</v>
      </c>
      <c r="AQ11" s="76" t="n">
        <v>179</v>
      </c>
      <c r="AR11" s="74" t="n">
        <v>205</v>
      </c>
      <c r="AS11" s="75" t="n">
        <v>206</v>
      </c>
      <c r="AT11" s="75" t="n">
        <v>112</v>
      </c>
      <c r="AU11" s="75" t="n">
        <v>107</v>
      </c>
      <c r="AV11" s="76" t="n">
        <v>134</v>
      </c>
      <c r="AW11" s="74"/>
      <c r="AX11" s="75"/>
      <c r="AY11" s="75"/>
      <c r="AZ11" s="75"/>
      <c r="BA11" s="76"/>
      <c r="BB11" s="74"/>
      <c r="BC11" s="75"/>
      <c r="BD11" s="75"/>
      <c r="BE11" s="75"/>
      <c r="BF11" s="76"/>
      <c r="BG11" s="166" t="n">
        <f aca="false">A11</f>
        <v>37019</v>
      </c>
      <c r="BI11" s="77"/>
      <c r="BJ11" s="78"/>
      <c r="BK11" s="77"/>
      <c r="BL11" s="78"/>
      <c r="BM11" s="77"/>
      <c r="BN11" s="79"/>
      <c r="BO11" s="77"/>
      <c r="BP11" s="78"/>
      <c r="BQ11" s="24"/>
      <c r="BV11" s="0" t="s">
        <v>190</v>
      </c>
      <c r="BW11" s="0" t="n">
        <v>26258</v>
      </c>
      <c r="BX11" s="0" t="n">
        <f aca="false">28*24</f>
        <v>672</v>
      </c>
      <c r="BY11" s="70" t="n">
        <f aca="false">+BW11/BX11</f>
        <v>39.0744047619048</v>
      </c>
      <c r="BZ11" s="0" t="n">
        <v>58682</v>
      </c>
      <c r="CA11" s="0" t="n">
        <f aca="false">31*24</f>
        <v>744</v>
      </c>
      <c r="CB11" s="70" t="n">
        <f aca="false">+BZ11/CA11</f>
        <v>78.8736559139785</v>
      </c>
      <c r="CC11" s="0" t="n">
        <v>67656</v>
      </c>
      <c r="CD11" s="0" t="n">
        <f aca="false">30*24</f>
        <v>720</v>
      </c>
      <c r="CE11" s="70" t="n">
        <f aca="false">+CC11/CD11</f>
        <v>93.9666666666667</v>
      </c>
    </row>
    <row r="12" customFormat="false" ht="12.75" hidden="false" customHeight="false" outlineLevel="0" collapsed="false">
      <c r="A12" s="54" t="n">
        <v>37020</v>
      </c>
      <c r="B12" s="162" t="n">
        <v>440</v>
      </c>
      <c r="C12" s="163" t="n">
        <v>255</v>
      </c>
      <c r="D12" s="162" t="n">
        <v>440</v>
      </c>
      <c r="E12" s="167" t="n">
        <v>255</v>
      </c>
      <c r="F12" s="174"/>
      <c r="G12" s="162" t="n">
        <v>455</v>
      </c>
      <c r="H12" s="167" t="n">
        <v>135</v>
      </c>
      <c r="I12" s="72" t="n">
        <v>421</v>
      </c>
      <c r="J12" s="72" t="n">
        <v>153</v>
      </c>
      <c r="K12" s="72" t="n">
        <v>449</v>
      </c>
      <c r="L12" s="72" t="n">
        <v>212</v>
      </c>
      <c r="M12" s="73"/>
      <c r="N12" s="73"/>
      <c r="O12" s="73"/>
      <c r="P12" s="73"/>
      <c r="Q12" s="73"/>
      <c r="R12" s="61" t="n">
        <f aca="false">A12</f>
        <v>37020</v>
      </c>
      <c r="S12" s="74" t="n">
        <v>345</v>
      </c>
      <c r="T12" s="75" t="n">
        <v>345</v>
      </c>
      <c r="U12" s="75" t="n">
        <v>310</v>
      </c>
      <c r="V12" s="75" t="n">
        <v>300</v>
      </c>
      <c r="W12" s="76" t="n">
        <v>300</v>
      </c>
      <c r="X12" s="74" t="n">
        <v>355</v>
      </c>
      <c r="Y12" s="75" t="n">
        <v>355</v>
      </c>
      <c r="Z12" s="75" t="n">
        <v>365</v>
      </c>
      <c r="AA12" s="75" t="n">
        <v>315</v>
      </c>
      <c r="AB12" s="76" t="n">
        <v>315</v>
      </c>
      <c r="AC12" s="74" t="n">
        <v>390</v>
      </c>
      <c r="AD12" s="75" t="n">
        <v>395</v>
      </c>
      <c r="AE12" s="75" t="n">
        <v>410</v>
      </c>
      <c r="AF12" s="75" t="n">
        <v>330</v>
      </c>
      <c r="AG12" s="76" t="n">
        <v>330</v>
      </c>
      <c r="AH12" s="74" t="n">
        <v>392</v>
      </c>
      <c r="AI12" s="75" t="n">
        <v>403</v>
      </c>
      <c r="AJ12" s="75" t="n">
        <v>397</v>
      </c>
      <c r="AK12" s="75" t="n">
        <v>307</v>
      </c>
      <c r="AL12" s="76" t="n">
        <v>308</v>
      </c>
      <c r="AM12" s="74" t="n">
        <v>262</v>
      </c>
      <c r="AN12" s="75" t="n">
        <v>263</v>
      </c>
      <c r="AO12" s="75" t="n">
        <v>158</v>
      </c>
      <c r="AP12" s="75" t="n">
        <v>160</v>
      </c>
      <c r="AQ12" s="76" t="n">
        <v>175</v>
      </c>
      <c r="AR12" s="74" t="n">
        <v>202</v>
      </c>
      <c r="AS12" s="75" t="n">
        <v>206</v>
      </c>
      <c r="AT12" s="75" t="n">
        <v>107</v>
      </c>
      <c r="AU12" s="75" t="n">
        <v>104</v>
      </c>
      <c r="AV12" s="76" t="n">
        <v>134</v>
      </c>
      <c r="AW12" s="74"/>
      <c r="AX12" s="75"/>
      <c r="AY12" s="75"/>
      <c r="AZ12" s="75"/>
      <c r="BA12" s="76"/>
      <c r="BB12" s="74"/>
      <c r="BC12" s="75"/>
      <c r="BD12" s="75"/>
      <c r="BE12" s="75"/>
      <c r="BF12" s="76"/>
      <c r="BG12" s="166" t="n">
        <f aca="false">A12</f>
        <v>37020</v>
      </c>
      <c r="BI12" s="77"/>
      <c r="BJ12" s="78"/>
      <c r="BK12" s="77"/>
      <c r="BL12" s="78"/>
      <c r="BM12" s="77"/>
      <c r="BN12" s="79"/>
      <c r="BO12" s="77"/>
      <c r="BP12" s="78"/>
      <c r="BQ12" s="24"/>
      <c r="BV12" s="0" t="s">
        <v>191</v>
      </c>
      <c r="BW12" s="0" t="n">
        <v>1475</v>
      </c>
      <c r="BX12" s="0" t="n">
        <f aca="false">28*24</f>
        <v>672</v>
      </c>
      <c r="BY12" s="70" t="n">
        <f aca="false">+BW12/BX12</f>
        <v>2.19494047619048</v>
      </c>
      <c r="BZ12" s="0" t="n">
        <v>1460</v>
      </c>
      <c r="CA12" s="0" t="n">
        <f aca="false">31*24</f>
        <v>744</v>
      </c>
      <c r="CB12" s="70" t="n">
        <f aca="false">+BZ12/CA12</f>
        <v>1.96236559139785</v>
      </c>
      <c r="CC12" s="0" t="n">
        <v>2577</v>
      </c>
      <c r="CD12" s="0" t="n">
        <f aca="false">30*24</f>
        <v>720</v>
      </c>
      <c r="CE12" s="70" t="n">
        <f aca="false">+CC12/CD12</f>
        <v>3.57916666666667</v>
      </c>
    </row>
    <row r="13" customFormat="false" ht="12.75" hidden="false" customHeight="false" outlineLevel="0" collapsed="false">
      <c r="A13" s="54" t="n">
        <v>37021</v>
      </c>
      <c r="B13" s="162" t="n">
        <v>510</v>
      </c>
      <c r="C13" s="163" t="n">
        <v>285</v>
      </c>
      <c r="D13" s="162" t="n">
        <v>510</v>
      </c>
      <c r="E13" s="167" t="n">
        <v>285</v>
      </c>
      <c r="F13" s="174"/>
      <c r="G13" s="162" t="n">
        <v>541</v>
      </c>
      <c r="H13" s="167" t="n">
        <v>144</v>
      </c>
      <c r="I13" s="72" t="n">
        <v>496</v>
      </c>
      <c r="J13" s="72" t="n">
        <v>156</v>
      </c>
      <c r="K13" s="72" t="n">
        <v>517</v>
      </c>
      <c r="L13" s="72" t="n">
        <v>215</v>
      </c>
      <c r="M13" s="73" t="n">
        <f aca="false">+B13-D13</f>
        <v>0</v>
      </c>
      <c r="N13" s="73" t="n">
        <f aca="false">+B13-K13</f>
        <v>-7</v>
      </c>
      <c r="O13" s="73" t="n">
        <f aca="false">+G13-I13</f>
        <v>45</v>
      </c>
      <c r="P13" s="73" t="n">
        <f aca="false">+K13-I13</f>
        <v>21</v>
      </c>
      <c r="Q13" s="73" t="n">
        <f aca="false">+B13-G13</f>
        <v>-31</v>
      </c>
      <c r="R13" s="61" t="n">
        <f aca="false">A13</f>
        <v>37021</v>
      </c>
      <c r="S13" s="74"/>
      <c r="T13" s="75"/>
      <c r="U13" s="75"/>
      <c r="V13" s="75"/>
      <c r="W13" s="76"/>
      <c r="X13" s="74"/>
      <c r="Y13" s="75"/>
      <c r="Z13" s="75"/>
      <c r="AA13" s="75"/>
      <c r="AB13" s="76"/>
      <c r="AC13" s="74"/>
      <c r="AD13" s="75"/>
      <c r="AE13" s="75"/>
      <c r="AF13" s="75"/>
      <c r="AG13" s="76"/>
      <c r="AH13" s="74"/>
      <c r="AI13" s="75"/>
      <c r="AJ13" s="75"/>
      <c r="AK13" s="75"/>
      <c r="AL13" s="76"/>
      <c r="AM13" s="74"/>
      <c r="AN13" s="75"/>
      <c r="AO13" s="75"/>
      <c r="AP13" s="75"/>
      <c r="AQ13" s="76"/>
      <c r="AR13" s="74"/>
      <c r="AS13" s="75"/>
      <c r="AT13" s="75"/>
      <c r="AU13" s="75"/>
      <c r="AV13" s="76"/>
      <c r="AW13" s="74"/>
      <c r="AX13" s="75"/>
      <c r="AY13" s="75"/>
      <c r="AZ13" s="75"/>
      <c r="BA13" s="76"/>
      <c r="BB13" s="74"/>
      <c r="BC13" s="75"/>
      <c r="BD13" s="75"/>
      <c r="BE13" s="75"/>
      <c r="BF13" s="76"/>
      <c r="BG13" s="166" t="n">
        <f aca="false">A13</f>
        <v>37021</v>
      </c>
      <c r="BI13" s="77"/>
      <c r="BJ13" s="78"/>
      <c r="BK13" s="77"/>
      <c r="BL13" s="78"/>
      <c r="BM13" s="77"/>
      <c r="BN13" s="79"/>
      <c r="BO13" s="77"/>
      <c r="BP13" s="78"/>
      <c r="BQ13" s="24"/>
      <c r="BV13" s="0" t="s">
        <v>192</v>
      </c>
    </row>
    <row r="14" customFormat="false" ht="12.75" hidden="false" customHeight="false" outlineLevel="0" collapsed="false">
      <c r="A14" s="54" t="n">
        <v>37022</v>
      </c>
      <c r="B14" s="162" t="n">
        <v>363</v>
      </c>
      <c r="C14" s="163" t="n">
        <v>223</v>
      </c>
      <c r="D14" s="162" t="n">
        <v>375</v>
      </c>
      <c r="E14" s="167" t="n">
        <v>215</v>
      </c>
      <c r="F14" s="174"/>
      <c r="G14" s="162" t="n">
        <v>383</v>
      </c>
      <c r="H14" s="167" t="n">
        <v>103</v>
      </c>
      <c r="I14" s="72" t="n">
        <v>349</v>
      </c>
      <c r="J14" s="72" t="n">
        <v>121</v>
      </c>
      <c r="K14" s="72" t="n">
        <v>361</v>
      </c>
      <c r="L14" s="72" t="n">
        <v>212</v>
      </c>
      <c r="M14" s="73" t="n">
        <f aca="false">+B14-D14</f>
        <v>-12</v>
      </c>
      <c r="N14" s="73" t="n">
        <f aca="false">+B14-K14</f>
        <v>2</v>
      </c>
      <c r="O14" s="73" t="n">
        <f aca="false">+G14-I14</f>
        <v>34</v>
      </c>
      <c r="P14" s="73" t="n">
        <f aca="false">+K14-I14</f>
        <v>12</v>
      </c>
      <c r="Q14" s="73" t="n">
        <f aca="false">+B14-G14</f>
        <v>-20</v>
      </c>
      <c r="R14" s="61" t="n">
        <f aca="false">A14</f>
        <v>37022</v>
      </c>
      <c r="S14" s="74"/>
      <c r="T14" s="75"/>
      <c r="U14" s="75"/>
      <c r="V14" s="75"/>
      <c r="W14" s="76"/>
      <c r="X14" s="74"/>
      <c r="Y14" s="75"/>
      <c r="Z14" s="75"/>
      <c r="AA14" s="75"/>
      <c r="AB14" s="76"/>
      <c r="AC14" s="74"/>
      <c r="AD14" s="75"/>
      <c r="AE14" s="75"/>
      <c r="AF14" s="75"/>
      <c r="AG14" s="76"/>
      <c r="AH14" s="74"/>
      <c r="AI14" s="75"/>
      <c r="AJ14" s="75"/>
      <c r="AK14" s="75"/>
      <c r="AL14" s="76"/>
      <c r="AM14" s="74"/>
      <c r="AN14" s="75"/>
      <c r="AO14" s="75"/>
      <c r="AP14" s="75"/>
      <c r="AQ14" s="76"/>
      <c r="AR14" s="74"/>
      <c r="AS14" s="75"/>
      <c r="AT14" s="75"/>
      <c r="AU14" s="75"/>
      <c r="AV14" s="76"/>
      <c r="AW14" s="74"/>
      <c r="AX14" s="75"/>
      <c r="AY14" s="75"/>
      <c r="AZ14" s="75"/>
      <c r="BA14" s="76"/>
      <c r="BB14" s="74"/>
      <c r="BC14" s="75"/>
      <c r="BD14" s="75"/>
      <c r="BE14" s="75"/>
      <c r="BF14" s="76"/>
      <c r="BG14" s="166" t="n">
        <f aca="false">A14</f>
        <v>37022</v>
      </c>
      <c r="BI14" s="77"/>
      <c r="BJ14" s="78"/>
      <c r="BK14" s="77"/>
      <c r="BL14" s="78"/>
      <c r="BM14" s="77"/>
      <c r="BN14" s="79"/>
      <c r="BO14" s="77"/>
      <c r="BP14" s="78"/>
      <c r="BQ14" s="24"/>
    </row>
    <row r="15" customFormat="false" ht="12.75" hidden="false" customHeight="false" outlineLevel="0" collapsed="false">
      <c r="A15" s="54" t="n">
        <v>37023</v>
      </c>
      <c r="B15" s="162" t="n">
        <v>363</v>
      </c>
      <c r="C15" s="163" t="n">
        <v>223</v>
      </c>
      <c r="D15" s="162" t="n">
        <v>375</v>
      </c>
      <c r="E15" s="167" t="n">
        <v>215</v>
      </c>
      <c r="F15" s="162"/>
      <c r="G15" s="162" t="n">
        <v>383</v>
      </c>
      <c r="H15" s="167" t="n">
        <v>103</v>
      </c>
      <c r="I15" s="72" t="n">
        <v>349</v>
      </c>
      <c r="J15" s="72" t="n">
        <v>121</v>
      </c>
      <c r="K15" s="72" t="n">
        <v>361</v>
      </c>
      <c r="L15" s="72" t="n">
        <v>212</v>
      </c>
      <c r="M15" s="73" t="n">
        <f aca="false">+B15-D15</f>
        <v>-12</v>
      </c>
      <c r="N15" s="73" t="n">
        <f aca="false">+B15-K15</f>
        <v>2</v>
      </c>
      <c r="O15" s="73" t="n">
        <f aca="false">+G15-I15</f>
        <v>34</v>
      </c>
      <c r="P15" s="73" t="n">
        <f aca="false">+K15-I15</f>
        <v>12</v>
      </c>
      <c r="Q15" s="73" t="n">
        <f aca="false">+B15-G15</f>
        <v>-20</v>
      </c>
      <c r="R15" s="61" t="n">
        <f aca="false">A15</f>
        <v>37023</v>
      </c>
      <c r="S15" s="74"/>
      <c r="T15" s="75"/>
      <c r="U15" s="75"/>
      <c r="V15" s="75"/>
      <c r="W15" s="76"/>
      <c r="X15" s="74"/>
      <c r="Y15" s="75"/>
      <c r="Z15" s="75"/>
      <c r="AA15" s="75"/>
      <c r="AB15" s="76"/>
      <c r="AC15" s="74"/>
      <c r="AD15" s="75"/>
      <c r="AE15" s="75"/>
      <c r="AF15" s="75"/>
      <c r="AG15" s="76"/>
      <c r="AH15" s="74"/>
      <c r="AI15" s="75"/>
      <c r="AJ15" s="75"/>
      <c r="AK15" s="75"/>
      <c r="AL15" s="76"/>
      <c r="AM15" s="74"/>
      <c r="AN15" s="75"/>
      <c r="AO15" s="75"/>
      <c r="AP15" s="75"/>
      <c r="AQ15" s="76"/>
      <c r="AR15" s="74"/>
      <c r="AS15" s="75"/>
      <c r="AT15" s="75"/>
      <c r="AU15" s="75"/>
      <c r="AV15" s="76"/>
      <c r="AW15" s="74"/>
      <c r="AX15" s="75"/>
      <c r="AY15" s="75"/>
      <c r="AZ15" s="75"/>
      <c r="BA15" s="76"/>
      <c r="BB15" s="74"/>
      <c r="BC15" s="75"/>
      <c r="BD15" s="75"/>
      <c r="BE15" s="75"/>
      <c r="BF15" s="76"/>
      <c r="BG15" s="168" t="n">
        <f aca="false">A15</f>
        <v>37023</v>
      </c>
      <c r="BH15" s="65"/>
      <c r="BI15" s="66"/>
      <c r="BJ15" s="67"/>
      <c r="BK15" s="66"/>
      <c r="BL15" s="67"/>
      <c r="BM15" s="66"/>
      <c r="BN15" s="68"/>
      <c r="BO15" s="66"/>
      <c r="BP15" s="67"/>
      <c r="BQ15" s="69"/>
      <c r="BR15" s="65"/>
      <c r="BV15" s="0" t="s">
        <v>78</v>
      </c>
      <c r="BY15" s="70" t="n">
        <f aca="false">SUM(BY4:BY13)</f>
        <v>788.799107142857</v>
      </c>
      <c r="CB15" s="70" t="n">
        <f aca="false">SUM(CB4:CB13)</f>
        <v>785.09811827957</v>
      </c>
      <c r="CE15" s="70" t="n">
        <f aca="false">SUM(CE4:CE13)</f>
        <v>626.129166666667</v>
      </c>
    </row>
    <row r="16" customFormat="false" ht="12.75" hidden="false" customHeight="false" outlineLevel="0" collapsed="false">
      <c r="A16" s="54" t="n">
        <v>37024</v>
      </c>
      <c r="B16" s="162"/>
      <c r="C16" s="163" t="n">
        <v>260</v>
      </c>
      <c r="D16" s="162"/>
      <c r="E16" s="167" t="n">
        <v>225</v>
      </c>
      <c r="F16" s="162"/>
      <c r="G16" s="162"/>
      <c r="H16" s="167" t="n">
        <v>147</v>
      </c>
      <c r="I16" s="72"/>
      <c r="J16" s="72" t="n">
        <v>158</v>
      </c>
      <c r="K16" s="72"/>
      <c r="L16" s="72" t="n">
        <v>240</v>
      </c>
      <c r="M16" s="73"/>
      <c r="N16" s="73"/>
      <c r="O16" s="73"/>
      <c r="P16" s="73"/>
      <c r="Q16" s="73"/>
      <c r="R16" s="61" t="n">
        <f aca="false">A16</f>
        <v>37024</v>
      </c>
      <c r="S16" s="74"/>
      <c r="T16" s="75"/>
      <c r="U16" s="75"/>
      <c r="V16" s="75"/>
      <c r="W16" s="76"/>
      <c r="X16" s="74"/>
      <c r="Y16" s="75"/>
      <c r="Z16" s="75"/>
      <c r="AA16" s="75"/>
      <c r="AB16" s="76"/>
      <c r="AC16" s="74"/>
      <c r="AD16" s="75"/>
      <c r="AE16" s="75"/>
      <c r="AF16" s="75"/>
      <c r="AG16" s="76"/>
      <c r="AH16" s="74"/>
      <c r="AI16" s="75"/>
      <c r="AJ16" s="75"/>
      <c r="AK16" s="75"/>
      <c r="AL16" s="76"/>
      <c r="AM16" s="74"/>
      <c r="AN16" s="75"/>
      <c r="AO16" s="75"/>
      <c r="AP16" s="75"/>
      <c r="AQ16" s="76"/>
      <c r="AR16" s="74"/>
      <c r="AS16" s="75"/>
      <c r="AT16" s="75"/>
      <c r="AU16" s="75"/>
      <c r="AV16" s="76"/>
      <c r="AW16" s="74"/>
      <c r="AX16" s="75"/>
      <c r="AY16" s="75"/>
      <c r="AZ16" s="75"/>
      <c r="BA16" s="76"/>
      <c r="BB16" s="74"/>
      <c r="BC16" s="75"/>
      <c r="BD16" s="75"/>
      <c r="BE16" s="75"/>
      <c r="BF16" s="76"/>
      <c r="BG16" s="166" t="n">
        <f aca="false">A16</f>
        <v>37024</v>
      </c>
      <c r="BI16" s="77"/>
      <c r="BJ16" s="78"/>
      <c r="BK16" s="77"/>
      <c r="BL16" s="78"/>
      <c r="BM16" s="77"/>
      <c r="BN16" s="79"/>
      <c r="BO16" s="77"/>
      <c r="BP16" s="78"/>
      <c r="BQ16" s="24"/>
    </row>
    <row r="17" customFormat="false" ht="12.75" hidden="false" customHeight="false" outlineLevel="0" collapsed="false">
      <c r="A17" s="54" t="n">
        <v>37025</v>
      </c>
      <c r="B17" s="162" t="n">
        <v>392</v>
      </c>
      <c r="C17" s="163" t="n">
        <v>260</v>
      </c>
      <c r="D17" s="162" t="n">
        <v>396</v>
      </c>
      <c r="E17" s="167" t="n">
        <v>225</v>
      </c>
      <c r="F17" s="162"/>
      <c r="G17" s="162" t="n">
        <v>407</v>
      </c>
      <c r="H17" s="167" t="n">
        <v>147</v>
      </c>
      <c r="I17" s="72" t="n">
        <v>367</v>
      </c>
      <c r="J17" s="72" t="n">
        <v>158</v>
      </c>
      <c r="K17" s="72" t="n">
        <v>396</v>
      </c>
      <c r="L17" s="72" t="n">
        <v>240</v>
      </c>
      <c r="M17" s="73" t="n">
        <f aca="false">+B17-D17</f>
        <v>-4</v>
      </c>
      <c r="N17" s="73" t="n">
        <f aca="false">+B17-K17</f>
        <v>-4</v>
      </c>
      <c r="O17" s="73" t="n">
        <f aca="false">+G17-I17</f>
        <v>40</v>
      </c>
      <c r="P17" s="73" t="n">
        <f aca="false">+K17-I17</f>
        <v>29</v>
      </c>
      <c r="Q17" s="73" t="n">
        <f aca="false">+B17-G17</f>
        <v>-15</v>
      </c>
      <c r="R17" s="61" t="n">
        <f aca="false">A17</f>
        <v>37025</v>
      </c>
      <c r="S17" s="74" t="n">
        <v>300</v>
      </c>
      <c r="T17" s="75" t="n">
        <v>300</v>
      </c>
      <c r="U17" s="75" t="n">
        <v>335</v>
      </c>
      <c r="V17" s="75" t="n">
        <v>270</v>
      </c>
      <c r="W17" s="76" t="n">
        <v>280</v>
      </c>
      <c r="X17" s="74" t="n">
        <v>325</v>
      </c>
      <c r="Y17" s="75" t="n">
        <v>325</v>
      </c>
      <c r="Z17" s="75" t="n">
        <v>340</v>
      </c>
      <c r="AA17" s="75" t="n">
        <v>295</v>
      </c>
      <c r="AB17" s="76" t="n">
        <v>295</v>
      </c>
      <c r="AC17" s="74" t="n">
        <v>375</v>
      </c>
      <c r="AD17" s="75" t="n">
        <v>390</v>
      </c>
      <c r="AE17" s="75" t="n">
        <v>390</v>
      </c>
      <c r="AF17" s="75" t="n">
        <v>310</v>
      </c>
      <c r="AG17" s="76" t="n">
        <v>310</v>
      </c>
      <c r="AH17" s="74" t="n">
        <v>382</v>
      </c>
      <c r="AI17" s="75" t="n">
        <v>397</v>
      </c>
      <c r="AJ17" s="75" t="n">
        <v>375</v>
      </c>
      <c r="AK17" s="75" t="n">
        <v>300</v>
      </c>
      <c r="AL17" s="76" t="n">
        <v>302</v>
      </c>
      <c r="AM17" s="74" t="n">
        <v>257</v>
      </c>
      <c r="AN17" s="75" t="n">
        <v>253</v>
      </c>
      <c r="AO17" s="75" t="n">
        <v>148</v>
      </c>
      <c r="AP17" s="75" t="n">
        <v>150</v>
      </c>
      <c r="AQ17" s="76" t="n">
        <v>170</v>
      </c>
      <c r="AR17" s="74" t="n">
        <v>202</v>
      </c>
      <c r="AS17" s="75" t="n">
        <v>206</v>
      </c>
      <c r="AT17" s="75" t="n">
        <v>102</v>
      </c>
      <c r="AU17" s="75" t="n">
        <v>100</v>
      </c>
      <c r="AV17" s="76" t="n">
        <v>122</v>
      </c>
      <c r="AW17" s="74"/>
      <c r="AX17" s="75"/>
      <c r="AY17" s="75"/>
      <c r="AZ17" s="75"/>
      <c r="BA17" s="76"/>
      <c r="BB17" s="74"/>
      <c r="BC17" s="75"/>
      <c r="BD17" s="75"/>
      <c r="BE17" s="75"/>
      <c r="BF17" s="76"/>
      <c r="BG17" s="166" t="n">
        <f aca="false">A17</f>
        <v>37025</v>
      </c>
      <c r="BI17" s="77"/>
      <c r="BJ17" s="78"/>
      <c r="BK17" s="77"/>
      <c r="BL17" s="78"/>
      <c r="BM17" s="77"/>
      <c r="BN17" s="79"/>
      <c r="BO17" s="77"/>
      <c r="BP17" s="78"/>
      <c r="BQ17" s="24"/>
    </row>
    <row r="18" customFormat="false" ht="12.75" hidden="false" customHeight="false" outlineLevel="0" collapsed="false">
      <c r="A18" s="54" t="n">
        <v>37026</v>
      </c>
      <c r="B18" s="162" t="n">
        <v>197</v>
      </c>
      <c r="C18" s="163" t="n">
        <v>99</v>
      </c>
      <c r="D18" s="162" t="n">
        <v>213</v>
      </c>
      <c r="E18" s="167" t="n">
        <v>97</v>
      </c>
      <c r="F18" s="162"/>
      <c r="G18" s="162" t="n">
        <v>220</v>
      </c>
      <c r="H18" s="167" t="n">
        <v>56</v>
      </c>
      <c r="I18" s="72" t="n">
        <v>205</v>
      </c>
      <c r="J18" s="72" t="n">
        <v>72</v>
      </c>
      <c r="K18" s="72" t="n">
        <v>212</v>
      </c>
      <c r="L18" s="72" t="n">
        <v>97</v>
      </c>
      <c r="M18" s="73" t="n">
        <f aca="false">+B18-D18</f>
        <v>-16</v>
      </c>
      <c r="N18" s="73" t="n">
        <f aca="false">+B18-K18</f>
        <v>-15</v>
      </c>
      <c r="O18" s="73" t="n">
        <f aca="false">+G18-I18</f>
        <v>15</v>
      </c>
      <c r="P18" s="73" t="n">
        <f aca="false">+K18-I18</f>
        <v>7</v>
      </c>
      <c r="Q18" s="73" t="n">
        <f aca="false">+B18-G18</f>
        <v>-23</v>
      </c>
      <c r="R18" s="61" t="n">
        <f aca="false">A18</f>
        <v>37026</v>
      </c>
      <c r="S18" s="74" t="n">
        <v>265</v>
      </c>
      <c r="T18" s="75" t="n">
        <v>265</v>
      </c>
      <c r="U18" s="75" t="n">
        <v>240</v>
      </c>
      <c r="V18" s="75" t="n">
        <v>215</v>
      </c>
      <c r="W18" s="76" t="n">
        <v>230</v>
      </c>
      <c r="X18" s="74" t="n">
        <v>320</v>
      </c>
      <c r="Y18" s="75" t="n">
        <v>320</v>
      </c>
      <c r="Z18" s="75" t="n">
        <v>320</v>
      </c>
      <c r="AA18" s="75" t="n">
        <v>280</v>
      </c>
      <c r="AB18" s="76" t="n">
        <v>285</v>
      </c>
      <c r="AC18" s="74" t="n">
        <v>345</v>
      </c>
      <c r="AD18" s="75" t="n">
        <v>355</v>
      </c>
      <c r="AE18" s="75" t="n">
        <v>340</v>
      </c>
      <c r="AF18" s="75" t="n">
        <v>300</v>
      </c>
      <c r="AG18" s="76" t="n">
        <v>300</v>
      </c>
      <c r="AH18" s="74" t="n">
        <v>355</v>
      </c>
      <c r="AI18" s="75" t="n">
        <v>367</v>
      </c>
      <c r="AJ18" s="75" t="n">
        <v>332</v>
      </c>
      <c r="AK18" s="75" t="n">
        <v>285</v>
      </c>
      <c r="AL18" s="76" t="n">
        <v>277</v>
      </c>
      <c r="AM18" s="74" t="n">
        <v>238</v>
      </c>
      <c r="AN18" s="75" t="n">
        <v>243</v>
      </c>
      <c r="AO18" s="75" t="n">
        <v>142</v>
      </c>
      <c r="AP18" s="75" t="n">
        <v>140</v>
      </c>
      <c r="AQ18" s="76" t="n">
        <v>153</v>
      </c>
      <c r="AR18" s="74" t="n">
        <v>198</v>
      </c>
      <c r="AS18" s="75" t="n">
        <v>203</v>
      </c>
      <c r="AT18" s="75" t="n">
        <v>95</v>
      </c>
      <c r="AU18" s="75" t="n">
        <v>95</v>
      </c>
      <c r="AV18" s="76" t="n">
        <v>116</v>
      </c>
      <c r="AW18" s="74"/>
      <c r="AX18" s="75"/>
      <c r="AY18" s="75"/>
      <c r="AZ18" s="75"/>
      <c r="BA18" s="76"/>
      <c r="BB18" s="74"/>
      <c r="BC18" s="75"/>
      <c r="BD18" s="75"/>
      <c r="BE18" s="75"/>
      <c r="BF18" s="76"/>
      <c r="BG18" s="166" t="n">
        <f aca="false">A18</f>
        <v>37026</v>
      </c>
      <c r="BI18" s="77"/>
      <c r="BJ18" s="78"/>
      <c r="BK18" s="77"/>
      <c r="BL18" s="78"/>
      <c r="BM18" s="77"/>
      <c r="BN18" s="79"/>
      <c r="BO18" s="77"/>
      <c r="BP18" s="78"/>
      <c r="BQ18" s="24"/>
    </row>
    <row r="19" customFormat="false" ht="12.75" hidden="false" customHeight="false" outlineLevel="0" collapsed="false">
      <c r="A19" s="54" t="n">
        <v>37027</v>
      </c>
      <c r="B19" s="162" t="n">
        <v>249</v>
      </c>
      <c r="C19" s="163" t="n">
        <v>81</v>
      </c>
      <c r="D19" s="162" t="n">
        <v>255</v>
      </c>
      <c r="E19" s="167" t="n">
        <v>83</v>
      </c>
      <c r="F19" s="162"/>
      <c r="G19" s="162" t="n">
        <v>223</v>
      </c>
      <c r="H19" s="167" t="n">
        <v>54</v>
      </c>
      <c r="I19" s="72" t="n">
        <v>207</v>
      </c>
      <c r="J19" s="72" t="n">
        <v>60</v>
      </c>
      <c r="K19" s="72" t="n">
        <v>237</v>
      </c>
      <c r="L19" s="72" t="n">
        <v>95</v>
      </c>
      <c r="M19" s="73" t="n">
        <f aca="false">+B19-D19</f>
        <v>-6</v>
      </c>
      <c r="N19" s="73" t="n">
        <f aca="false">+B19-K19</f>
        <v>12</v>
      </c>
      <c r="O19" s="73" t="n">
        <f aca="false">+G19-I19</f>
        <v>16</v>
      </c>
      <c r="P19" s="73" t="n">
        <f aca="false">+K19-I19</f>
        <v>30</v>
      </c>
      <c r="Q19" s="73" t="n">
        <f aca="false">+B19-G19</f>
        <v>26</v>
      </c>
      <c r="R19" s="61" t="n">
        <f aca="false">A19</f>
        <v>37027</v>
      </c>
      <c r="S19" s="74"/>
      <c r="T19" s="75"/>
      <c r="U19" s="75"/>
      <c r="V19" s="75"/>
      <c r="W19" s="76"/>
      <c r="X19" s="74"/>
      <c r="Y19" s="75"/>
      <c r="Z19" s="75"/>
      <c r="AA19" s="75"/>
      <c r="AB19" s="76"/>
      <c r="AC19" s="74"/>
      <c r="AD19" s="75"/>
      <c r="AE19" s="75"/>
      <c r="AF19" s="75"/>
      <c r="AG19" s="76"/>
      <c r="AH19" s="74"/>
      <c r="AI19" s="75"/>
      <c r="AJ19" s="75"/>
      <c r="AK19" s="75"/>
      <c r="AL19" s="76"/>
      <c r="AM19" s="74"/>
      <c r="AN19" s="75"/>
      <c r="AO19" s="75"/>
      <c r="AP19" s="75"/>
      <c r="AQ19" s="76"/>
      <c r="AR19" s="74"/>
      <c r="AS19" s="75"/>
      <c r="AT19" s="75"/>
      <c r="AU19" s="75"/>
      <c r="AV19" s="76"/>
      <c r="AW19" s="74"/>
      <c r="AX19" s="75"/>
      <c r="AY19" s="75"/>
      <c r="AZ19" s="75"/>
      <c r="BA19" s="76"/>
      <c r="BB19" s="74"/>
      <c r="BC19" s="75"/>
      <c r="BD19" s="75"/>
      <c r="BE19" s="75"/>
      <c r="BF19" s="76"/>
      <c r="BG19" s="166" t="n">
        <f aca="false">A19</f>
        <v>37027</v>
      </c>
      <c r="BI19" s="77"/>
      <c r="BJ19" s="78"/>
      <c r="BK19" s="77"/>
      <c r="BL19" s="78"/>
      <c r="BM19" s="77"/>
      <c r="BN19" s="79"/>
      <c r="BO19" s="77"/>
      <c r="BP19" s="78"/>
      <c r="BQ19" s="24"/>
    </row>
    <row r="20" customFormat="false" ht="12.75" hidden="false" customHeight="false" outlineLevel="0" collapsed="false">
      <c r="A20" s="54" t="n">
        <v>37028</v>
      </c>
      <c r="B20" s="162" t="n">
        <v>149</v>
      </c>
      <c r="C20" s="163" t="n">
        <v>37</v>
      </c>
      <c r="D20" s="162" t="n">
        <v>144</v>
      </c>
      <c r="E20" s="167" t="n">
        <v>43</v>
      </c>
      <c r="F20" s="162"/>
      <c r="G20" s="162" t="n">
        <v>151</v>
      </c>
      <c r="H20" s="167" t="n">
        <v>32</v>
      </c>
      <c r="I20" s="72" t="n">
        <v>142</v>
      </c>
      <c r="J20" s="72" t="n">
        <v>43</v>
      </c>
      <c r="K20" s="72" t="n">
        <v>151</v>
      </c>
      <c r="L20" s="72" t="n">
        <v>58</v>
      </c>
      <c r="M20" s="73" t="n">
        <f aca="false">+B20-D20</f>
        <v>5</v>
      </c>
      <c r="N20" s="73" t="n">
        <f aca="false">+B20-K20</f>
        <v>-2</v>
      </c>
      <c r="O20" s="73" t="n">
        <f aca="false">+G20-I20</f>
        <v>9</v>
      </c>
      <c r="P20" s="73" t="n">
        <f aca="false">+K20-I20</f>
        <v>9</v>
      </c>
      <c r="Q20" s="73" t="n">
        <f aca="false">+B20-G20</f>
        <v>-2</v>
      </c>
      <c r="R20" s="61" t="n">
        <f aca="false">A20</f>
        <v>37028</v>
      </c>
      <c r="S20" s="74" t="n">
        <v>280</v>
      </c>
      <c r="T20" s="75" t="n">
        <v>280</v>
      </c>
      <c r="U20" s="75"/>
      <c r="V20" s="75"/>
      <c r="W20" s="76"/>
      <c r="X20" s="74"/>
      <c r="Y20" s="75"/>
      <c r="Z20" s="75"/>
      <c r="AA20" s="75"/>
      <c r="AB20" s="76"/>
      <c r="AC20" s="74"/>
      <c r="AD20" s="75"/>
      <c r="AE20" s="75"/>
      <c r="AF20" s="75"/>
      <c r="AG20" s="76"/>
      <c r="AH20" s="74"/>
      <c r="AI20" s="75"/>
      <c r="AJ20" s="75"/>
      <c r="AK20" s="75"/>
      <c r="AL20" s="76"/>
      <c r="AM20" s="74"/>
      <c r="AN20" s="75"/>
      <c r="AO20" s="75"/>
      <c r="AP20" s="75"/>
      <c r="AQ20" s="76"/>
      <c r="AR20" s="74"/>
      <c r="AS20" s="75"/>
      <c r="AT20" s="75"/>
      <c r="AU20" s="75"/>
      <c r="AV20" s="76"/>
      <c r="AW20" s="74"/>
      <c r="AX20" s="75"/>
      <c r="AY20" s="75"/>
      <c r="AZ20" s="75"/>
      <c r="BA20" s="76"/>
      <c r="BB20" s="74"/>
      <c r="BC20" s="75"/>
      <c r="BD20" s="75"/>
      <c r="BE20" s="75"/>
      <c r="BF20" s="76"/>
      <c r="BG20" s="166" t="n">
        <f aca="false">A20</f>
        <v>37028</v>
      </c>
      <c r="BI20" s="77"/>
      <c r="BJ20" s="78"/>
      <c r="BK20" s="77"/>
      <c r="BL20" s="78"/>
      <c r="BM20" s="77"/>
      <c r="BN20" s="79"/>
      <c r="BO20" s="77"/>
      <c r="BP20" s="78"/>
      <c r="BQ20" s="24"/>
    </row>
    <row r="21" customFormat="false" ht="12.75" hidden="false" customHeight="false" outlineLevel="0" collapsed="false">
      <c r="A21" s="54" t="n">
        <v>37029</v>
      </c>
      <c r="B21" s="162" t="n">
        <v>150</v>
      </c>
      <c r="C21" s="163" t="n">
        <v>68</v>
      </c>
      <c r="D21" s="162" t="n">
        <v>157</v>
      </c>
      <c r="E21" s="167" t="n">
        <v>64</v>
      </c>
      <c r="F21" s="162"/>
      <c r="G21" s="162" t="n">
        <v>140</v>
      </c>
      <c r="H21" s="167" t="n">
        <v>40</v>
      </c>
      <c r="I21" s="72" t="n">
        <v>131</v>
      </c>
      <c r="J21" s="72" t="n">
        <v>52</v>
      </c>
      <c r="K21" s="72" t="n">
        <v>162</v>
      </c>
      <c r="L21" s="72" t="n">
        <v>74</v>
      </c>
      <c r="M21" s="73" t="n">
        <f aca="false">+B21-D21</f>
        <v>-7</v>
      </c>
      <c r="N21" s="73" t="n">
        <f aca="false">+B21-K21</f>
        <v>-12</v>
      </c>
      <c r="O21" s="73" t="n">
        <f aca="false">+G21-I21</f>
        <v>9</v>
      </c>
      <c r="P21" s="73" t="n">
        <f aca="false">+K21-I21</f>
        <v>31</v>
      </c>
      <c r="Q21" s="73" t="n">
        <f aca="false">+B21-G21</f>
        <v>10</v>
      </c>
      <c r="R21" s="61" t="n">
        <f aca="false">A21</f>
        <v>37029</v>
      </c>
      <c r="S21" s="74" t="n">
        <v>325</v>
      </c>
      <c r="T21" s="75" t="n">
        <v>325</v>
      </c>
      <c r="U21" s="75" t="n">
        <v>310</v>
      </c>
      <c r="V21" s="75" t="n">
        <v>300</v>
      </c>
      <c r="W21" s="76" t="n">
        <v>315</v>
      </c>
      <c r="X21" s="74" t="n">
        <v>345</v>
      </c>
      <c r="Y21" s="75" t="n">
        <v>345</v>
      </c>
      <c r="Z21" s="75" t="n">
        <v>370</v>
      </c>
      <c r="AA21" s="75" t="n">
        <v>335</v>
      </c>
      <c r="AB21" s="76" t="n">
        <v>330</v>
      </c>
      <c r="AC21" s="74" t="n">
        <v>350</v>
      </c>
      <c r="AD21" s="75" t="n">
        <v>355</v>
      </c>
      <c r="AE21" s="75" t="n">
        <v>390</v>
      </c>
      <c r="AF21" s="75" t="n">
        <v>330</v>
      </c>
      <c r="AG21" s="76" t="n">
        <v>335</v>
      </c>
      <c r="AH21" s="74" t="n">
        <v>348</v>
      </c>
      <c r="AI21" s="75" t="n">
        <v>365</v>
      </c>
      <c r="AJ21" s="75" t="n">
        <v>355</v>
      </c>
      <c r="AK21" s="75" t="n">
        <v>302</v>
      </c>
      <c r="AL21" s="76" t="n">
        <v>300</v>
      </c>
      <c r="AM21" s="74" t="n">
        <v>242</v>
      </c>
      <c r="AN21" s="75" t="n">
        <v>238</v>
      </c>
      <c r="AO21" s="75" t="n">
        <v>142</v>
      </c>
      <c r="AP21" s="75" t="n">
        <v>142</v>
      </c>
      <c r="AQ21" s="76" t="n">
        <v>152</v>
      </c>
      <c r="AR21" s="74" t="n">
        <v>193</v>
      </c>
      <c r="AS21" s="75" t="n">
        <v>186</v>
      </c>
      <c r="AT21" s="75" t="n">
        <v>97</v>
      </c>
      <c r="AU21" s="75" t="n">
        <v>97</v>
      </c>
      <c r="AV21" s="76" t="n">
        <v>118</v>
      </c>
      <c r="AW21" s="74"/>
      <c r="AX21" s="75"/>
      <c r="AY21" s="75"/>
      <c r="AZ21" s="75"/>
      <c r="BA21" s="76"/>
      <c r="BB21" s="74"/>
      <c r="BC21" s="75"/>
      <c r="BD21" s="75"/>
      <c r="BE21" s="75"/>
      <c r="BF21" s="76"/>
      <c r="BG21" s="166" t="n">
        <f aca="false">A21</f>
        <v>37029</v>
      </c>
      <c r="BI21" s="77"/>
      <c r="BJ21" s="78"/>
      <c r="BK21" s="77"/>
      <c r="BL21" s="78"/>
      <c r="BM21" s="77"/>
      <c r="BN21" s="79"/>
      <c r="BO21" s="77"/>
      <c r="BP21" s="78"/>
      <c r="BQ21" s="24"/>
    </row>
    <row r="22" customFormat="false" ht="12.75" hidden="false" customHeight="false" outlineLevel="0" collapsed="false">
      <c r="A22" s="54" t="n">
        <v>37030</v>
      </c>
      <c r="B22" s="162" t="n">
        <v>150</v>
      </c>
      <c r="C22" s="163" t="n">
        <v>68</v>
      </c>
      <c r="D22" s="162" t="n">
        <v>157</v>
      </c>
      <c r="E22" s="167" t="n">
        <v>64</v>
      </c>
      <c r="F22" s="162"/>
      <c r="G22" s="162" t="n">
        <v>140</v>
      </c>
      <c r="H22" s="167" t="n">
        <v>40</v>
      </c>
      <c r="I22" s="72" t="n">
        <v>131</v>
      </c>
      <c r="J22" s="72" t="n">
        <v>52</v>
      </c>
      <c r="K22" s="72" t="n">
        <v>162</v>
      </c>
      <c r="L22" s="72" t="n">
        <v>74</v>
      </c>
      <c r="M22" s="73" t="n">
        <f aca="false">+B22-D22</f>
        <v>-7</v>
      </c>
      <c r="N22" s="73" t="n">
        <f aca="false">+B22-K22</f>
        <v>-12</v>
      </c>
      <c r="O22" s="73" t="n">
        <f aca="false">+G22-I22</f>
        <v>9</v>
      </c>
      <c r="P22" s="73" t="n">
        <f aca="false">+K22-I22</f>
        <v>31</v>
      </c>
      <c r="Q22" s="73" t="n">
        <f aca="false">+B22-G22</f>
        <v>10</v>
      </c>
      <c r="R22" s="61" t="n">
        <f aca="false">A22</f>
        <v>37030</v>
      </c>
      <c r="S22" s="74" t="n">
        <v>325</v>
      </c>
      <c r="T22" s="75" t="n">
        <v>325</v>
      </c>
      <c r="U22" s="75" t="n">
        <v>310</v>
      </c>
      <c r="V22" s="75" t="n">
        <v>300</v>
      </c>
      <c r="W22" s="76" t="n">
        <v>315</v>
      </c>
      <c r="X22" s="74" t="n">
        <v>345</v>
      </c>
      <c r="Y22" s="75" t="n">
        <v>345</v>
      </c>
      <c r="Z22" s="75" t="n">
        <v>370</v>
      </c>
      <c r="AA22" s="75" t="n">
        <v>335</v>
      </c>
      <c r="AB22" s="76" t="n">
        <v>330</v>
      </c>
      <c r="AC22" s="74" t="n">
        <v>350</v>
      </c>
      <c r="AD22" s="75" t="n">
        <v>355</v>
      </c>
      <c r="AE22" s="75" t="n">
        <v>390</v>
      </c>
      <c r="AF22" s="75" t="n">
        <v>330</v>
      </c>
      <c r="AG22" s="76" t="n">
        <v>335</v>
      </c>
      <c r="AH22" s="74" t="n">
        <v>348</v>
      </c>
      <c r="AI22" s="75" t="n">
        <v>365</v>
      </c>
      <c r="AJ22" s="75" t="n">
        <v>355</v>
      </c>
      <c r="AK22" s="75" t="n">
        <v>302</v>
      </c>
      <c r="AL22" s="76" t="n">
        <v>300</v>
      </c>
      <c r="AM22" s="74" t="n">
        <v>242</v>
      </c>
      <c r="AN22" s="75" t="n">
        <v>238</v>
      </c>
      <c r="AO22" s="75" t="n">
        <v>142</v>
      </c>
      <c r="AP22" s="75" t="n">
        <v>142</v>
      </c>
      <c r="AQ22" s="76" t="n">
        <v>152</v>
      </c>
      <c r="AR22" s="74" t="n">
        <v>193</v>
      </c>
      <c r="AS22" s="75" t="n">
        <v>186</v>
      </c>
      <c r="AT22" s="75" t="n">
        <v>97</v>
      </c>
      <c r="AU22" s="75" t="n">
        <v>97</v>
      </c>
      <c r="AV22" s="76" t="n">
        <v>118</v>
      </c>
      <c r="AW22" s="74"/>
      <c r="AX22" s="75"/>
      <c r="AY22" s="75"/>
      <c r="AZ22" s="75"/>
      <c r="BA22" s="76"/>
      <c r="BB22" s="74"/>
      <c r="BC22" s="75"/>
      <c r="BD22" s="75"/>
      <c r="BE22" s="75"/>
      <c r="BF22" s="76"/>
      <c r="BG22" s="168" t="n">
        <f aca="false">A22</f>
        <v>37030</v>
      </c>
      <c r="BH22" s="65"/>
      <c r="BI22" s="66"/>
      <c r="BJ22" s="67"/>
      <c r="BK22" s="66"/>
      <c r="BL22" s="67"/>
      <c r="BM22" s="66"/>
      <c r="BN22" s="68"/>
      <c r="BO22" s="66"/>
      <c r="BP22" s="67"/>
      <c r="BQ22" s="69"/>
      <c r="BR22" s="65"/>
    </row>
    <row r="23" customFormat="false" ht="12.75" hidden="false" customHeight="false" outlineLevel="0" collapsed="false">
      <c r="A23" s="54" t="n">
        <v>37031</v>
      </c>
      <c r="B23" s="162"/>
      <c r="C23" s="163" t="n">
        <v>214</v>
      </c>
      <c r="D23" s="162"/>
      <c r="E23" s="167" t="n">
        <v>216</v>
      </c>
      <c r="F23" s="162"/>
      <c r="G23" s="162"/>
      <c r="H23" s="167" t="n">
        <v>113</v>
      </c>
      <c r="I23" s="72"/>
      <c r="J23" s="72" t="n">
        <v>122</v>
      </c>
      <c r="K23" s="72"/>
      <c r="L23" s="72" t="n">
        <v>217</v>
      </c>
      <c r="M23" s="73"/>
      <c r="N23" s="73"/>
      <c r="O23" s="73"/>
      <c r="P23" s="73"/>
      <c r="Q23" s="73"/>
      <c r="R23" s="61" t="n">
        <f aca="false">A23</f>
        <v>37031</v>
      </c>
      <c r="S23" s="74"/>
      <c r="T23" s="75"/>
      <c r="U23" s="75"/>
      <c r="V23" s="75"/>
      <c r="W23" s="76"/>
      <c r="X23" s="74"/>
      <c r="Y23" s="75"/>
      <c r="Z23" s="75"/>
      <c r="AA23" s="75"/>
      <c r="AB23" s="76"/>
      <c r="AC23" s="74"/>
      <c r="AD23" s="75"/>
      <c r="AE23" s="75"/>
      <c r="AF23" s="75"/>
      <c r="AG23" s="76"/>
      <c r="AH23" s="74"/>
      <c r="AI23" s="75"/>
      <c r="AJ23" s="75"/>
      <c r="AK23" s="75"/>
      <c r="AL23" s="76"/>
      <c r="AM23" s="74"/>
      <c r="AN23" s="75"/>
      <c r="AO23" s="75"/>
      <c r="AP23" s="75"/>
      <c r="AQ23" s="76"/>
      <c r="AR23" s="74"/>
      <c r="AS23" s="75"/>
      <c r="AT23" s="75"/>
      <c r="AU23" s="75"/>
      <c r="AV23" s="76"/>
      <c r="AW23" s="74"/>
      <c r="AX23" s="75"/>
      <c r="AY23" s="75"/>
      <c r="AZ23" s="75"/>
      <c r="BA23" s="76"/>
      <c r="BB23" s="74"/>
      <c r="BC23" s="75"/>
      <c r="BD23" s="75"/>
      <c r="BE23" s="75"/>
      <c r="BF23" s="76"/>
      <c r="BG23" s="166" t="n">
        <f aca="false">A23</f>
        <v>37031</v>
      </c>
      <c r="BI23" s="77"/>
      <c r="BJ23" s="81"/>
      <c r="BK23" s="77"/>
      <c r="BL23" s="81"/>
      <c r="BM23" s="77"/>
      <c r="BN23" s="81"/>
      <c r="BO23" s="77"/>
      <c r="BP23" s="24"/>
      <c r="BQ23" s="24"/>
    </row>
    <row r="24" customFormat="false" ht="12.75" hidden="false" customHeight="false" outlineLevel="0" collapsed="false">
      <c r="A24" s="54" t="n">
        <v>37032</v>
      </c>
      <c r="B24" s="162" t="n">
        <v>354</v>
      </c>
      <c r="C24" s="163" t="n">
        <v>214</v>
      </c>
      <c r="D24" s="162" t="n">
        <v>354</v>
      </c>
      <c r="E24" s="167" t="n">
        <v>216</v>
      </c>
      <c r="F24" s="162"/>
      <c r="G24" s="162" t="n">
        <v>338</v>
      </c>
      <c r="H24" s="167" t="n">
        <v>113</v>
      </c>
      <c r="I24" s="72" t="n">
        <v>312</v>
      </c>
      <c r="J24" s="72" t="n">
        <v>122</v>
      </c>
      <c r="K24" s="72" t="n">
        <v>347</v>
      </c>
      <c r="L24" s="72" t="n">
        <v>217</v>
      </c>
      <c r="M24" s="73" t="n">
        <f aca="false">+B24-D24</f>
        <v>0</v>
      </c>
      <c r="N24" s="73" t="n">
        <f aca="false">+B24-K24</f>
        <v>7</v>
      </c>
      <c r="O24" s="73" t="n">
        <f aca="false">+G24-I24</f>
        <v>26</v>
      </c>
      <c r="P24" s="73" t="n">
        <f aca="false">+K24-I24</f>
        <v>35</v>
      </c>
      <c r="Q24" s="73" t="n">
        <f aca="false">+B24-G24</f>
        <v>16</v>
      </c>
      <c r="R24" s="61" t="n">
        <f aca="false">A24</f>
        <v>37032</v>
      </c>
      <c r="S24" s="74" t="n">
        <v>325</v>
      </c>
      <c r="T24" s="75" t="n">
        <v>325</v>
      </c>
      <c r="U24" s="75"/>
      <c r="V24" s="75"/>
      <c r="W24" s="76" t="n">
        <v>310</v>
      </c>
      <c r="X24" s="74" t="n">
        <v>340</v>
      </c>
      <c r="Y24" s="75" t="n">
        <v>340</v>
      </c>
      <c r="Z24" s="75" t="n">
        <v>360</v>
      </c>
      <c r="AA24" s="75"/>
      <c r="AB24" s="76" t="n">
        <v>325</v>
      </c>
      <c r="AC24" s="74" t="n">
        <v>370</v>
      </c>
      <c r="AD24" s="75" t="n">
        <v>375</v>
      </c>
      <c r="AE24" s="75" t="n">
        <v>395</v>
      </c>
      <c r="AF24" s="75"/>
      <c r="AG24" s="76" t="n">
        <v>343</v>
      </c>
      <c r="AH24" s="74" t="n">
        <v>360</v>
      </c>
      <c r="AI24" s="75" t="n">
        <v>372</v>
      </c>
      <c r="AJ24" s="75" t="n">
        <v>360</v>
      </c>
      <c r="AK24" s="75"/>
      <c r="AL24" s="76" t="n">
        <v>328</v>
      </c>
      <c r="AM24" s="74" t="n">
        <v>237</v>
      </c>
      <c r="AN24" s="75" t="n">
        <v>233</v>
      </c>
      <c r="AO24" s="75" t="n">
        <v>140</v>
      </c>
      <c r="AP24" s="75" t="n">
        <v>142</v>
      </c>
      <c r="AQ24" s="76" t="n">
        <v>155</v>
      </c>
      <c r="AR24" s="74" t="n">
        <v>193</v>
      </c>
      <c r="AS24" s="75" t="n">
        <v>185</v>
      </c>
      <c r="AT24" s="75" t="n">
        <v>97</v>
      </c>
      <c r="AU24" s="75" t="n">
        <v>97</v>
      </c>
      <c r="AV24" s="76" t="n">
        <v>118</v>
      </c>
      <c r="AW24" s="74"/>
      <c r="AX24" s="75"/>
      <c r="AY24" s="75"/>
      <c r="AZ24" s="75"/>
      <c r="BA24" s="76"/>
      <c r="BB24" s="74"/>
      <c r="BC24" s="75"/>
      <c r="BD24" s="75"/>
      <c r="BE24" s="75"/>
      <c r="BF24" s="76"/>
      <c r="BG24" s="166" t="n">
        <f aca="false">A24</f>
        <v>37032</v>
      </c>
      <c r="BI24" s="77"/>
      <c r="BJ24" s="81"/>
      <c r="BK24" s="77"/>
      <c r="BL24" s="81"/>
      <c r="BM24" s="77"/>
      <c r="BN24" s="81"/>
      <c r="BO24" s="77"/>
      <c r="BP24" s="24"/>
      <c r="BQ24" s="24"/>
    </row>
    <row r="25" customFormat="false" ht="12.75" hidden="false" customHeight="false" outlineLevel="0" collapsed="false">
      <c r="A25" s="54" t="n">
        <v>37033</v>
      </c>
      <c r="B25" s="162" t="n">
        <v>436</v>
      </c>
      <c r="C25" s="163" t="n">
        <v>220</v>
      </c>
      <c r="D25" s="162" t="n">
        <v>445</v>
      </c>
      <c r="E25" s="167" t="n">
        <v>225</v>
      </c>
      <c r="F25" s="175"/>
      <c r="G25" s="162" t="n">
        <v>415</v>
      </c>
      <c r="H25" s="167" t="n">
        <v>102</v>
      </c>
      <c r="I25" s="72" t="n">
        <v>400</v>
      </c>
      <c r="J25" s="72" t="n">
        <v>112</v>
      </c>
      <c r="K25" s="72" t="n">
        <v>450</v>
      </c>
      <c r="L25" s="72" t="n">
        <v>225</v>
      </c>
      <c r="M25" s="73" t="n">
        <f aca="false">+B25-D25</f>
        <v>-9</v>
      </c>
      <c r="N25" s="73" t="n">
        <f aca="false">+B25-K25</f>
        <v>-14</v>
      </c>
      <c r="O25" s="73" t="n">
        <f aca="false">+G25-I25</f>
        <v>15</v>
      </c>
      <c r="P25" s="73" t="n">
        <f aca="false">+K25-I25</f>
        <v>50</v>
      </c>
      <c r="Q25" s="73" t="n">
        <f aca="false">+B25-G25</f>
        <v>21</v>
      </c>
      <c r="R25" s="61" t="n">
        <f aca="false">A25</f>
        <v>37033</v>
      </c>
      <c r="S25" s="74" t="n">
        <v>310</v>
      </c>
      <c r="T25" s="75" t="n">
        <v>310</v>
      </c>
      <c r="U25" s="75" t="n">
        <v>280</v>
      </c>
      <c r="V25" s="75" t="n">
        <v>300</v>
      </c>
      <c r="W25" s="76" t="n">
        <v>310</v>
      </c>
      <c r="X25" s="74" t="n">
        <v>330</v>
      </c>
      <c r="Y25" s="75" t="n">
        <v>330</v>
      </c>
      <c r="Z25" s="75" t="n">
        <v>348</v>
      </c>
      <c r="AA25" s="75" t="n">
        <v>300</v>
      </c>
      <c r="AB25" s="76" t="n">
        <v>315</v>
      </c>
      <c r="AC25" s="74" t="n">
        <v>365</v>
      </c>
      <c r="AD25" s="75" t="n">
        <v>370</v>
      </c>
      <c r="AE25" s="75" t="n">
        <v>395</v>
      </c>
      <c r="AF25" s="75" t="n">
        <v>340</v>
      </c>
      <c r="AG25" s="76" t="n">
        <v>346</v>
      </c>
      <c r="AH25" s="74" t="n">
        <v>355</v>
      </c>
      <c r="AI25" s="75" t="n">
        <v>367</v>
      </c>
      <c r="AJ25" s="75" t="n">
        <v>355</v>
      </c>
      <c r="AK25" s="75" t="n">
        <v>309</v>
      </c>
      <c r="AL25" s="76" t="n">
        <v>314</v>
      </c>
      <c r="AM25" s="74" t="n">
        <v>233</v>
      </c>
      <c r="AN25" s="75" t="n">
        <v>228</v>
      </c>
      <c r="AO25" s="75" t="n">
        <v>138</v>
      </c>
      <c r="AP25" s="75" t="n">
        <v>140</v>
      </c>
      <c r="AQ25" s="76" t="n">
        <v>154</v>
      </c>
      <c r="AR25" s="74" t="n">
        <v>188</v>
      </c>
      <c r="AS25" s="75" t="n">
        <v>185</v>
      </c>
      <c r="AT25" s="75" t="n">
        <v>97</v>
      </c>
      <c r="AU25" s="75" t="n">
        <v>96</v>
      </c>
      <c r="AV25" s="76" t="n">
        <v>118</v>
      </c>
      <c r="AW25" s="74"/>
      <c r="AX25" s="75"/>
      <c r="AY25" s="75"/>
      <c r="AZ25" s="75"/>
      <c r="BA25" s="76"/>
      <c r="BB25" s="74"/>
      <c r="BC25" s="75"/>
      <c r="BD25" s="75"/>
      <c r="BE25" s="75"/>
      <c r="BF25" s="76"/>
      <c r="BG25" s="166" t="n">
        <f aca="false">A25</f>
        <v>37033</v>
      </c>
      <c r="BI25" s="77"/>
      <c r="BJ25" s="78"/>
      <c r="BK25" s="77"/>
      <c r="BL25" s="78"/>
      <c r="BM25" s="77"/>
      <c r="BN25" s="79"/>
      <c r="BO25" s="77"/>
      <c r="BP25" s="78"/>
      <c r="BQ25" s="24"/>
    </row>
    <row r="26" customFormat="false" ht="12.75" hidden="false" customHeight="false" outlineLevel="0" collapsed="false">
      <c r="A26" s="54" t="n">
        <v>37034</v>
      </c>
      <c r="B26" s="162" t="n">
        <v>414</v>
      </c>
      <c r="C26" s="163" t="n">
        <v>215</v>
      </c>
      <c r="D26" s="162" t="n">
        <v>418</v>
      </c>
      <c r="E26" s="167" t="n">
        <v>223</v>
      </c>
      <c r="F26" s="175"/>
      <c r="G26" s="162" t="n">
        <v>388</v>
      </c>
      <c r="H26" s="167" t="n">
        <v>99</v>
      </c>
      <c r="I26" s="72" t="n">
        <v>378</v>
      </c>
      <c r="J26" s="72" t="n">
        <v>131</v>
      </c>
      <c r="K26" s="72" t="n">
        <v>409</v>
      </c>
      <c r="L26" s="72" t="n">
        <v>227</v>
      </c>
      <c r="M26" s="73" t="n">
        <f aca="false">+B26-D26</f>
        <v>-4</v>
      </c>
      <c r="N26" s="73" t="n">
        <f aca="false">+B26-K26</f>
        <v>5</v>
      </c>
      <c r="O26" s="73" t="n">
        <f aca="false">+G26-I26</f>
        <v>10</v>
      </c>
      <c r="P26" s="73" t="n">
        <f aca="false">+K26-I26</f>
        <v>31</v>
      </c>
      <c r="Q26" s="73" t="n">
        <f aca="false">+B26-G26</f>
        <v>26</v>
      </c>
      <c r="R26" s="61" t="n">
        <f aca="false">A26</f>
        <v>37034</v>
      </c>
      <c r="S26" s="74" t="n">
        <v>250</v>
      </c>
      <c r="T26" s="75" t="n">
        <v>250</v>
      </c>
      <c r="U26" s="75" t="n">
        <v>290</v>
      </c>
      <c r="V26" s="75" t="n">
        <v>300</v>
      </c>
      <c r="W26" s="76" t="n">
        <v>310</v>
      </c>
      <c r="X26" s="74" t="n">
        <v>305</v>
      </c>
      <c r="Y26" s="75" t="n">
        <v>305</v>
      </c>
      <c r="Z26" s="75" t="n">
        <v>348</v>
      </c>
      <c r="AA26" s="75" t="n">
        <v>300</v>
      </c>
      <c r="AB26" s="76" t="n">
        <v>315</v>
      </c>
      <c r="AC26" s="74" t="n">
        <v>355</v>
      </c>
      <c r="AD26" s="75" t="n">
        <v>370</v>
      </c>
      <c r="AE26" s="75" t="n">
        <v>395</v>
      </c>
      <c r="AF26" s="75" t="n">
        <v>340</v>
      </c>
      <c r="AG26" s="76" t="n">
        <v>346</v>
      </c>
      <c r="AH26" s="74" t="n">
        <v>348</v>
      </c>
      <c r="AI26" s="75" t="n">
        <v>357</v>
      </c>
      <c r="AJ26" s="75" t="n">
        <v>355</v>
      </c>
      <c r="AK26" s="75" t="n">
        <v>309</v>
      </c>
      <c r="AL26" s="76" t="n">
        <v>314</v>
      </c>
      <c r="AM26" s="74" t="n">
        <v>230</v>
      </c>
      <c r="AN26" s="75" t="n">
        <v>227</v>
      </c>
      <c r="AO26" s="75" t="n">
        <v>138</v>
      </c>
      <c r="AP26" s="75" t="n">
        <v>140</v>
      </c>
      <c r="AQ26" s="76" t="n">
        <v>154</v>
      </c>
      <c r="AR26" s="74" t="n">
        <v>185</v>
      </c>
      <c r="AS26" s="75" t="n">
        <v>183</v>
      </c>
      <c r="AT26" s="75" t="n">
        <v>97</v>
      </c>
      <c r="AU26" s="75" t="n">
        <v>96</v>
      </c>
      <c r="AV26" s="76" t="n">
        <v>118</v>
      </c>
      <c r="AW26" s="74"/>
      <c r="AX26" s="75"/>
      <c r="AY26" s="75"/>
      <c r="AZ26" s="75"/>
      <c r="BA26" s="76"/>
      <c r="BB26" s="74"/>
      <c r="BC26" s="75"/>
      <c r="BD26" s="75"/>
      <c r="BE26" s="75"/>
      <c r="BF26" s="76"/>
      <c r="BG26" s="166" t="n">
        <f aca="false">A26</f>
        <v>37034</v>
      </c>
      <c r="BI26" s="77"/>
      <c r="BJ26" s="81"/>
      <c r="BK26" s="77"/>
      <c r="BL26" s="81"/>
      <c r="BM26" s="77"/>
      <c r="BN26" s="81"/>
      <c r="BO26" s="77"/>
      <c r="BP26" s="24"/>
      <c r="BQ26" s="24"/>
    </row>
    <row r="27" customFormat="false" ht="12.75" hidden="false" customHeight="false" outlineLevel="0" collapsed="false">
      <c r="A27" s="54" t="n">
        <v>37035</v>
      </c>
      <c r="B27" s="162" t="n">
        <v>414</v>
      </c>
      <c r="C27" s="163" t="n">
        <v>215</v>
      </c>
      <c r="D27" s="162" t="n">
        <v>418</v>
      </c>
      <c r="E27" s="167" t="n">
        <v>223</v>
      </c>
      <c r="F27" s="175"/>
      <c r="G27" s="162" t="n">
        <v>388</v>
      </c>
      <c r="H27" s="167" t="n">
        <v>99</v>
      </c>
      <c r="I27" s="72" t="n">
        <v>378</v>
      </c>
      <c r="J27" s="72" t="n">
        <v>131</v>
      </c>
      <c r="K27" s="72" t="n">
        <v>409</v>
      </c>
      <c r="L27" s="72" t="n">
        <v>227</v>
      </c>
      <c r="M27" s="73" t="n">
        <f aca="false">+B27-D27</f>
        <v>-4</v>
      </c>
      <c r="N27" s="73" t="n">
        <f aca="false">+B27-K27</f>
        <v>5</v>
      </c>
      <c r="O27" s="73" t="n">
        <f aca="false">+G27-I27</f>
        <v>10</v>
      </c>
      <c r="P27" s="73" t="n">
        <f aca="false">+K27-I27</f>
        <v>31</v>
      </c>
      <c r="Q27" s="73" t="n">
        <f aca="false">+B27-G27</f>
        <v>26</v>
      </c>
      <c r="R27" s="61" t="n">
        <f aca="false">A27</f>
        <v>37035</v>
      </c>
      <c r="S27" s="74" t="n">
        <v>225</v>
      </c>
      <c r="T27" s="75" t="n">
        <v>225</v>
      </c>
      <c r="U27" s="75" t="n">
        <v>205</v>
      </c>
      <c r="V27" s="75" t="n">
        <v>200</v>
      </c>
      <c r="W27" s="76" t="n">
        <v>210</v>
      </c>
      <c r="X27" s="74" t="n">
        <v>305</v>
      </c>
      <c r="Y27" s="75" t="n">
        <v>305</v>
      </c>
      <c r="Z27" s="75" t="n">
        <v>315</v>
      </c>
      <c r="AA27" s="75" t="n">
        <v>280</v>
      </c>
      <c r="AB27" s="76" t="n">
        <v>295</v>
      </c>
      <c r="AC27" s="74" t="n">
        <v>355</v>
      </c>
      <c r="AD27" s="75" t="n">
        <v>370</v>
      </c>
      <c r="AE27" s="75" t="n">
        <v>375</v>
      </c>
      <c r="AF27" s="75" t="n">
        <v>326</v>
      </c>
      <c r="AG27" s="76" t="n">
        <v>332</v>
      </c>
      <c r="AH27" s="74" t="n">
        <v>337</v>
      </c>
      <c r="AI27" s="75" t="n">
        <v>348</v>
      </c>
      <c r="AJ27" s="75" t="n">
        <v>338</v>
      </c>
      <c r="AK27" s="75" t="n">
        <v>295</v>
      </c>
      <c r="AL27" s="76" t="n">
        <v>299</v>
      </c>
      <c r="AM27" s="74" t="n">
        <v>230</v>
      </c>
      <c r="AN27" s="75" t="n">
        <v>226</v>
      </c>
      <c r="AO27" s="75" t="n">
        <v>135</v>
      </c>
      <c r="AP27" s="75" t="n">
        <v>132</v>
      </c>
      <c r="AQ27" s="76" t="n">
        <v>150</v>
      </c>
      <c r="AR27" s="74" t="n">
        <v>177</v>
      </c>
      <c r="AS27" s="75" t="n">
        <v>182</v>
      </c>
      <c r="AT27" s="75" t="n">
        <v>90</v>
      </c>
      <c r="AU27" s="75" t="n">
        <v>93</v>
      </c>
      <c r="AV27" s="76" t="n">
        <v>113</v>
      </c>
      <c r="AW27" s="74"/>
      <c r="AX27" s="75"/>
      <c r="AY27" s="75"/>
      <c r="AZ27" s="75"/>
      <c r="BA27" s="76"/>
      <c r="BB27" s="74"/>
      <c r="BC27" s="75"/>
      <c r="BD27" s="75"/>
      <c r="BE27" s="75"/>
      <c r="BF27" s="76"/>
      <c r="BG27" s="166" t="n">
        <f aca="false">A27</f>
        <v>37035</v>
      </c>
      <c r="BI27" s="77"/>
      <c r="BJ27" s="78"/>
      <c r="BK27" s="77"/>
      <c r="BL27" s="78"/>
      <c r="BM27" s="77"/>
      <c r="BN27" s="79"/>
      <c r="BO27" s="77"/>
      <c r="BP27" s="78"/>
      <c r="BQ27" s="24"/>
    </row>
    <row r="28" customFormat="false" ht="12.75" hidden="false" customHeight="false" outlineLevel="0" collapsed="false">
      <c r="A28" s="54" t="n">
        <v>37036</v>
      </c>
      <c r="B28" s="162" t="n">
        <v>280</v>
      </c>
      <c r="C28" s="163" t="n">
        <v>173</v>
      </c>
      <c r="D28" s="162" t="n">
        <v>292</v>
      </c>
      <c r="E28" s="167" t="n">
        <v>175</v>
      </c>
      <c r="F28" s="175"/>
      <c r="G28" s="162" t="n">
        <v>265</v>
      </c>
      <c r="H28" s="167" t="n">
        <v>64</v>
      </c>
      <c r="I28" s="72" t="n">
        <v>245</v>
      </c>
      <c r="J28" s="72" t="n">
        <v>115</v>
      </c>
      <c r="K28" s="72" t="n">
        <v>252</v>
      </c>
      <c r="L28" s="72" t="n">
        <v>189</v>
      </c>
      <c r="M28" s="73" t="n">
        <f aca="false">+B28-D28</f>
        <v>-12</v>
      </c>
      <c r="N28" s="73" t="n">
        <f aca="false">+B28-K28</f>
        <v>28</v>
      </c>
      <c r="O28" s="73" t="n">
        <f aca="false">+G28-I28</f>
        <v>20</v>
      </c>
      <c r="P28" s="73" t="n">
        <f aca="false">+K28-I28</f>
        <v>7</v>
      </c>
      <c r="Q28" s="73" t="n">
        <f aca="false">+B28-G28</f>
        <v>15</v>
      </c>
      <c r="R28" s="61" t="n">
        <f aca="false">A28</f>
        <v>37036</v>
      </c>
      <c r="S28" s="74"/>
      <c r="T28" s="75"/>
      <c r="U28" s="75"/>
      <c r="V28" s="75"/>
      <c r="W28" s="76"/>
      <c r="X28" s="74" t="n">
        <v>280</v>
      </c>
      <c r="Y28" s="75" t="n">
        <v>280</v>
      </c>
      <c r="Z28" s="75" t="n">
        <v>290</v>
      </c>
      <c r="AA28" s="75" t="n">
        <v>255</v>
      </c>
      <c r="AB28" s="76" t="n">
        <v>270</v>
      </c>
      <c r="AC28" s="74" t="n">
        <v>325</v>
      </c>
      <c r="AD28" s="75" t="n">
        <v>340</v>
      </c>
      <c r="AE28" s="75" t="n">
        <v>360</v>
      </c>
      <c r="AF28" s="75" t="n">
        <v>310</v>
      </c>
      <c r="AG28" s="76" t="n">
        <v>318</v>
      </c>
      <c r="AH28" s="74" t="n">
        <v>315</v>
      </c>
      <c r="AI28" s="75" t="n">
        <v>327</v>
      </c>
      <c r="AJ28" s="75" t="n">
        <v>330</v>
      </c>
      <c r="AK28" s="75" t="n">
        <v>287</v>
      </c>
      <c r="AL28" s="76" t="n">
        <v>289</v>
      </c>
      <c r="AM28" s="74" t="n">
        <v>230</v>
      </c>
      <c r="AN28" s="75" t="n">
        <v>227</v>
      </c>
      <c r="AO28" s="75" t="n">
        <v>135</v>
      </c>
      <c r="AP28" s="75" t="n">
        <v>132</v>
      </c>
      <c r="AQ28" s="76" t="n">
        <v>150</v>
      </c>
      <c r="AR28" s="74" t="n">
        <v>170</v>
      </c>
      <c r="AS28" s="75" t="n">
        <v>175</v>
      </c>
      <c r="AT28" s="75" t="n">
        <v>90</v>
      </c>
      <c r="AU28" s="75" t="n">
        <v>93</v>
      </c>
      <c r="AV28" s="76" t="n">
        <v>113</v>
      </c>
      <c r="AW28" s="74"/>
      <c r="AX28" s="75"/>
      <c r="AY28" s="75"/>
      <c r="AZ28" s="75"/>
      <c r="BA28" s="76"/>
      <c r="BB28" s="74"/>
      <c r="BC28" s="75"/>
      <c r="BD28" s="75"/>
      <c r="BE28" s="75"/>
      <c r="BF28" s="76"/>
      <c r="BG28" s="166" t="n">
        <f aca="false">A28</f>
        <v>37036</v>
      </c>
      <c r="BI28" s="77"/>
      <c r="BJ28" s="78"/>
      <c r="BK28" s="77"/>
      <c r="BL28" s="78"/>
      <c r="BM28" s="77"/>
      <c r="BN28" s="79"/>
      <c r="BO28" s="77"/>
      <c r="BP28" s="78"/>
      <c r="BQ28" s="24"/>
    </row>
    <row r="29" customFormat="false" ht="12.75" hidden="false" customHeight="false" outlineLevel="0" collapsed="false">
      <c r="A29" s="54" t="n">
        <v>37037</v>
      </c>
      <c r="B29" s="162" t="n">
        <v>280</v>
      </c>
      <c r="C29" s="163" t="n">
        <v>173</v>
      </c>
      <c r="D29" s="162" t="n">
        <v>292</v>
      </c>
      <c r="E29" s="167" t="n">
        <v>175</v>
      </c>
      <c r="F29" s="175"/>
      <c r="G29" s="162" t="n">
        <v>265</v>
      </c>
      <c r="H29" s="167" t="n">
        <v>64</v>
      </c>
      <c r="I29" s="72" t="n">
        <v>245</v>
      </c>
      <c r="J29" s="72" t="n">
        <v>115</v>
      </c>
      <c r="K29" s="72" t="n">
        <v>252</v>
      </c>
      <c r="L29" s="72" t="n">
        <v>189</v>
      </c>
      <c r="M29" s="73" t="n">
        <f aca="false">+B29-D29</f>
        <v>-12</v>
      </c>
      <c r="N29" s="73" t="n">
        <f aca="false">+B29-K29</f>
        <v>28</v>
      </c>
      <c r="O29" s="73" t="n">
        <f aca="false">+G29-I29</f>
        <v>20</v>
      </c>
      <c r="P29" s="73" t="n">
        <f aca="false">+K29-I29</f>
        <v>7</v>
      </c>
      <c r="Q29" s="73" t="n">
        <f aca="false">+B29-G29</f>
        <v>15</v>
      </c>
      <c r="R29" s="61" t="n">
        <f aca="false">A29</f>
        <v>37037</v>
      </c>
      <c r="S29" s="74"/>
      <c r="T29" s="75"/>
      <c r="U29" s="75"/>
      <c r="V29" s="75"/>
      <c r="W29" s="76"/>
      <c r="X29" s="74"/>
      <c r="Y29" s="75"/>
      <c r="Z29" s="75"/>
      <c r="AA29" s="75"/>
      <c r="AB29" s="76"/>
      <c r="AC29" s="74"/>
      <c r="AD29" s="75"/>
      <c r="AE29" s="75"/>
      <c r="AF29" s="75"/>
      <c r="AG29" s="76"/>
      <c r="AH29" s="74"/>
      <c r="AI29" s="75"/>
      <c r="AJ29" s="75"/>
      <c r="AK29" s="75"/>
      <c r="AL29" s="76"/>
      <c r="AM29" s="74"/>
      <c r="AN29" s="75"/>
      <c r="AO29" s="75"/>
      <c r="AP29" s="75"/>
      <c r="AQ29" s="76"/>
      <c r="AR29" s="74"/>
      <c r="AS29" s="75"/>
      <c r="AT29" s="75"/>
      <c r="AU29" s="75"/>
      <c r="AV29" s="76"/>
      <c r="AW29" s="74"/>
      <c r="AX29" s="75"/>
      <c r="AY29" s="75"/>
      <c r="AZ29" s="75"/>
      <c r="BA29" s="76"/>
      <c r="BB29" s="74"/>
      <c r="BC29" s="75"/>
      <c r="BD29" s="75"/>
      <c r="BE29" s="75"/>
      <c r="BF29" s="76"/>
      <c r="BG29" s="168" t="n">
        <f aca="false">A29</f>
        <v>37037</v>
      </c>
      <c r="BH29" s="65"/>
      <c r="BI29" s="66"/>
      <c r="BJ29" s="67"/>
      <c r="BK29" s="66"/>
      <c r="BL29" s="67"/>
      <c r="BM29" s="66"/>
      <c r="BN29" s="68"/>
      <c r="BO29" s="66"/>
      <c r="BP29" s="67"/>
      <c r="BQ29" s="69"/>
      <c r="BR29" s="65"/>
    </row>
    <row r="30" customFormat="false" ht="12.75" hidden="false" customHeight="false" outlineLevel="0" collapsed="false">
      <c r="A30" s="54" t="n">
        <v>37038</v>
      </c>
      <c r="B30" s="162"/>
      <c r="C30" s="163" t="n">
        <v>114</v>
      </c>
      <c r="D30" s="162"/>
      <c r="E30" s="167" t="n">
        <v>114</v>
      </c>
      <c r="F30" s="175"/>
      <c r="G30" s="162"/>
      <c r="H30" s="167" t="n">
        <v>82</v>
      </c>
      <c r="I30" s="72"/>
      <c r="J30" s="72" t="n">
        <v>99</v>
      </c>
      <c r="K30" s="72"/>
      <c r="L30" s="72" t="n">
        <v>128</v>
      </c>
      <c r="M30" s="73"/>
      <c r="N30" s="73"/>
      <c r="O30" s="73"/>
      <c r="P30" s="73"/>
      <c r="Q30" s="73"/>
      <c r="R30" s="61" t="n">
        <f aca="false">A30</f>
        <v>37038</v>
      </c>
      <c r="S30" s="74"/>
      <c r="T30" s="75"/>
      <c r="U30" s="75"/>
      <c r="V30" s="75"/>
      <c r="W30" s="76"/>
      <c r="X30" s="74"/>
      <c r="Y30" s="75"/>
      <c r="Z30" s="75"/>
      <c r="AA30" s="75"/>
      <c r="AB30" s="76"/>
      <c r="AC30" s="74"/>
      <c r="AD30" s="75"/>
      <c r="AE30" s="75"/>
      <c r="AF30" s="75"/>
      <c r="AG30" s="76"/>
      <c r="AH30" s="74"/>
      <c r="AI30" s="75"/>
      <c r="AJ30" s="75"/>
      <c r="AK30" s="75"/>
      <c r="AL30" s="76"/>
      <c r="AM30" s="74"/>
      <c r="AN30" s="75"/>
      <c r="AO30" s="75"/>
      <c r="AP30" s="75"/>
      <c r="AQ30" s="76"/>
      <c r="AR30" s="74"/>
      <c r="AS30" s="75"/>
      <c r="AT30" s="75"/>
      <c r="AU30" s="75"/>
      <c r="AV30" s="76"/>
      <c r="AW30" s="74"/>
      <c r="AX30" s="75"/>
      <c r="AY30" s="75"/>
      <c r="AZ30" s="75"/>
      <c r="BA30" s="76"/>
      <c r="BB30" s="74"/>
      <c r="BC30" s="75"/>
      <c r="BD30" s="75"/>
      <c r="BE30" s="75"/>
      <c r="BF30" s="76"/>
      <c r="BG30" s="166" t="n">
        <f aca="false">A30</f>
        <v>37038</v>
      </c>
      <c r="BI30" s="77"/>
      <c r="BJ30" s="78"/>
      <c r="BK30" s="77"/>
      <c r="BL30" s="78"/>
      <c r="BM30" s="77"/>
      <c r="BN30" s="79"/>
      <c r="BO30" s="77"/>
      <c r="BP30" s="78"/>
      <c r="BQ30" s="24"/>
    </row>
    <row r="31" customFormat="false" ht="12.75" hidden="false" customHeight="false" outlineLevel="0" collapsed="false">
      <c r="A31" s="54" t="n">
        <v>37039</v>
      </c>
      <c r="B31" s="162"/>
      <c r="C31" s="163" t="n">
        <v>114</v>
      </c>
      <c r="D31" s="162"/>
      <c r="E31" s="167" t="n">
        <v>114</v>
      </c>
      <c r="F31" s="175"/>
      <c r="G31" s="162"/>
      <c r="H31" s="167" t="n">
        <v>82</v>
      </c>
      <c r="I31" s="72"/>
      <c r="J31" s="72" t="n">
        <v>99</v>
      </c>
      <c r="K31" s="72"/>
      <c r="L31" s="72" t="n">
        <v>128</v>
      </c>
      <c r="M31" s="73"/>
      <c r="N31" s="73"/>
      <c r="O31" s="73"/>
      <c r="P31" s="73"/>
      <c r="Q31" s="73"/>
      <c r="R31" s="61" t="n">
        <f aca="false">A31</f>
        <v>37039</v>
      </c>
      <c r="S31" s="74"/>
      <c r="T31" s="75"/>
      <c r="U31" s="75"/>
      <c r="V31" s="75"/>
      <c r="W31" s="76"/>
      <c r="X31" s="74" t="n">
        <v>225</v>
      </c>
      <c r="Y31" s="75" t="n">
        <v>225</v>
      </c>
      <c r="Z31" s="83" t="n">
        <v>250</v>
      </c>
      <c r="AA31" s="75" t="n">
        <v>230</v>
      </c>
      <c r="AB31" s="76" t="n">
        <v>230</v>
      </c>
      <c r="AC31" s="74" t="n">
        <v>285</v>
      </c>
      <c r="AD31" s="75" t="n">
        <v>305</v>
      </c>
      <c r="AE31" s="83" t="n">
        <v>325</v>
      </c>
      <c r="AF31" s="75" t="n">
        <v>275</v>
      </c>
      <c r="AG31" s="76" t="n">
        <v>270</v>
      </c>
      <c r="AH31" s="74" t="n">
        <v>280</v>
      </c>
      <c r="AI31" s="75" t="n">
        <v>293</v>
      </c>
      <c r="AJ31" s="83" t="n">
        <v>302</v>
      </c>
      <c r="AK31" s="75" t="n">
        <v>261</v>
      </c>
      <c r="AL31" s="76" t="n">
        <v>260</v>
      </c>
      <c r="AM31" s="74" t="n">
        <v>192</v>
      </c>
      <c r="AN31" s="75" t="n">
        <v>197</v>
      </c>
      <c r="AO31" s="75" t="n">
        <v>117</v>
      </c>
      <c r="AP31" s="75" t="n">
        <v>115</v>
      </c>
      <c r="AQ31" s="76" t="n">
        <v>128</v>
      </c>
      <c r="AR31" s="74" t="n">
        <v>150</v>
      </c>
      <c r="AS31" s="75" t="n">
        <v>165</v>
      </c>
      <c r="AT31" s="75" t="n">
        <v>80</v>
      </c>
      <c r="AU31" s="75" t="n">
        <v>81</v>
      </c>
      <c r="AV31" s="76" t="n">
        <v>100</v>
      </c>
      <c r="AW31" s="74"/>
      <c r="AX31" s="75"/>
      <c r="AY31" s="75"/>
      <c r="AZ31" s="75"/>
      <c r="BA31" s="76"/>
      <c r="BB31" s="74"/>
      <c r="BC31" s="75"/>
      <c r="BD31" s="75"/>
      <c r="BE31" s="75"/>
      <c r="BF31" s="76"/>
      <c r="BG31" s="166" t="n">
        <f aca="false">A31</f>
        <v>37039</v>
      </c>
      <c r="BJ31" s="78"/>
      <c r="BL31" s="78"/>
      <c r="BN31" s="79"/>
      <c r="BP31" s="79"/>
      <c r="BQ31" s="24"/>
    </row>
    <row r="32" customFormat="false" ht="12.75" hidden="false" customHeight="false" outlineLevel="0" collapsed="false">
      <c r="A32" s="54" t="n">
        <v>37040</v>
      </c>
      <c r="B32" s="162" t="n">
        <v>166</v>
      </c>
      <c r="C32" s="163" t="n">
        <v>75</v>
      </c>
      <c r="D32" s="162" t="n">
        <v>163</v>
      </c>
      <c r="E32" s="167" t="n">
        <v>90</v>
      </c>
      <c r="F32" s="175"/>
      <c r="G32" s="162" t="n">
        <v>156</v>
      </c>
      <c r="H32" s="167" t="n">
        <v>43</v>
      </c>
      <c r="I32" s="72" t="n">
        <v>144</v>
      </c>
      <c r="J32" s="72" t="n">
        <v>53</v>
      </c>
      <c r="K32" s="72" t="n">
        <v>172</v>
      </c>
      <c r="L32" s="72" t="n">
        <v>99</v>
      </c>
      <c r="M32" s="73" t="n">
        <f aca="false">+B32-D32</f>
        <v>3</v>
      </c>
      <c r="N32" s="73" t="n">
        <f aca="false">+B32-K32</f>
        <v>-6</v>
      </c>
      <c r="O32" s="73" t="n">
        <f aca="false">+G32-I32</f>
        <v>12</v>
      </c>
      <c r="P32" s="73" t="n">
        <f aca="false">+K32-I32</f>
        <v>28</v>
      </c>
      <c r="Q32" s="73" t="n">
        <f aca="false">+B32-G32</f>
        <v>10</v>
      </c>
      <c r="R32" s="61" t="n">
        <f aca="false">A32</f>
        <v>37040</v>
      </c>
      <c r="S32" s="74"/>
      <c r="T32" s="75"/>
      <c r="U32" s="75"/>
      <c r="V32" s="75"/>
      <c r="W32" s="76"/>
      <c r="X32" s="74" t="n">
        <v>220</v>
      </c>
      <c r="Y32" s="75" t="n">
        <v>220</v>
      </c>
      <c r="Z32" s="75" t="n">
        <v>250</v>
      </c>
      <c r="AA32" s="75" t="n">
        <v>220</v>
      </c>
      <c r="AB32" s="76" t="n">
        <v>230</v>
      </c>
      <c r="AC32" s="74" t="n">
        <v>285</v>
      </c>
      <c r="AD32" s="75" t="n">
        <v>305</v>
      </c>
      <c r="AE32" s="75" t="n">
        <v>320</v>
      </c>
      <c r="AF32" s="75" t="n">
        <v>275</v>
      </c>
      <c r="AG32" s="76" t="n">
        <v>277</v>
      </c>
      <c r="AH32" s="74" t="n">
        <v>275</v>
      </c>
      <c r="AI32" s="75" t="n">
        <v>292</v>
      </c>
      <c r="AJ32" s="75" t="n">
        <v>292</v>
      </c>
      <c r="AK32" s="75" t="n">
        <v>259</v>
      </c>
      <c r="AL32" s="76" t="n">
        <v>261</v>
      </c>
      <c r="AM32" s="74" t="n">
        <v>183</v>
      </c>
      <c r="AN32" s="75" t="n">
        <v>188</v>
      </c>
      <c r="AO32" s="75" t="n">
        <v>113</v>
      </c>
      <c r="AP32" s="75" t="n">
        <v>115</v>
      </c>
      <c r="AQ32" s="76" t="n">
        <v>128</v>
      </c>
      <c r="AR32" s="74" t="n">
        <v>143</v>
      </c>
      <c r="AS32" s="75" t="n">
        <v>147</v>
      </c>
      <c r="AT32" s="75" t="n">
        <v>70</v>
      </c>
      <c r="AU32" s="75" t="n">
        <v>81</v>
      </c>
      <c r="AV32" s="76" t="n">
        <v>100</v>
      </c>
      <c r="AW32" s="74"/>
      <c r="AX32" s="75"/>
      <c r="AY32" s="75"/>
      <c r="AZ32" s="75"/>
      <c r="BA32" s="76"/>
      <c r="BB32" s="74"/>
      <c r="BC32" s="75"/>
      <c r="BD32" s="75"/>
      <c r="BE32" s="75"/>
      <c r="BF32" s="76"/>
      <c r="BG32" s="166" t="n">
        <f aca="false">A32</f>
        <v>37040</v>
      </c>
      <c r="BI32" s="77"/>
      <c r="BJ32" s="78"/>
      <c r="BK32" s="77"/>
      <c r="BL32" s="78"/>
      <c r="BM32" s="77"/>
      <c r="BN32" s="79"/>
      <c r="BO32" s="77"/>
      <c r="BP32" s="78"/>
      <c r="BQ32" s="24"/>
    </row>
    <row r="33" customFormat="false" ht="12.75" hidden="false" customHeight="false" outlineLevel="0" collapsed="false">
      <c r="A33" s="54" t="n">
        <v>37041</v>
      </c>
      <c r="B33" s="162" t="n">
        <v>104</v>
      </c>
      <c r="C33" s="163" t="n">
        <v>38</v>
      </c>
      <c r="D33" s="162" t="n">
        <v>119</v>
      </c>
      <c r="E33" s="167" t="n">
        <v>48</v>
      </c>
      <c r="F33" s="175"/>
      <c r="G33" s="162" t="n">
        <v>127</v>
      </c>
      <c r="H33" s="167" t="n">
        <v>27</v>
      </c>
      <c r="I33" s="72" t="n">
        <v>116</v>
      </c>
      <c r="J33" s="72" t="n">
        <v>32</v>
      </c>
      <c r="K33" s="72" t="n">
        <v>130</v>
      </c>
      <c r="L33" s="72" t="n">
        <v>23</v>
      </c>
      <c r="M33" s="73" t="n">
        <f aca="false">+B33-D33</f>
        <v>-15</v>
      </c>
      <c r="N33" s="73" t="n">
        <f aca="false">+B33-K33</f>
        <v>-26</v>
      </c>
      <c r="O33" s="73" t="n">
        <f aca="false">+G33-I33</f>
        <v>11</v>
      </c>
      <c r="P33" s="73" t="n">
        <f aca="false">+K33-I33</f>
        <v>14</v>
      </c>
      <c r="Q33" s="73" t="n">
        <f aca="false">+B33-G33</f>
        <v>-23</v>
      </c>
      <c r="R33" s="61" t="n">
        <f aca="false">A33</f>
        <v>37041</v>
      </c>
      <c r="S33" s="74"/>
      <c r="T33" s="75"/>
      <c r="U33" s="75"/>
      <c r="V33" s="75"/>
      <c r="W33" s="76"/>
      <c r="X33" s="74"/>
      <c r="Y33" s="75"/>
      <c r="Z33" s="75"/>
      <c r="AA33" s="75"/>
      <c r="AB33" s="76"/>
      <c r="AC33" s="74"/>
      <c r="AD33" s="75"/>
      <c r="AE33" s="75"/>
      <c r="AF33" s="75"/>
      <c r="AG33" s="76"/>
      <c r="AH33" s="74"/>
      <c r="AI33" s="75"/>
      <c r="AJ33" s="75"/>
      <c r="AK33" s="75"/>
      <c r="AL33" s="76"/>
      <c r="AM33" s="74"/>
      <c r="AN33" s="75"/>
      <c r="AO33" s="75"/>
      <c r="AP33" s="75"/>
      <c r="AQ33" s="76"/>
      <c r="AR33" s="74"/>
      <c r="AS33" s="75"/>
      <c r="AT33" s="75"/>
      <c r="AU33" s="75"/>
      <c r="AV33" s="76"/>
      <c r="AW33" s="74"/>
      <c r="AX33" s="75"/>
      <c r="AY33" s="75"/>
      <c r="AZ33" s="75"/>
      <c r="BA33" s="76"/>
      <c r="BB33" s="74"/>
      <c r="BC33" s="75"/>
      <c r="BD33" s="75"/>
      <c r="BE33" s="75"/>
      <c r="BF33" s="76"/>
      <c r="BG33" s="166" t="n">
        <f aca="false">A33</f>
        <v>37041</v>
      </c>
      <c r="BJ33" s="78"/>
      <c r="BL33" s="78"/>
      <c r="BN33" s="79"/>
      <c r="BP33" s="79"/>
    </row>
    <row r="34" customFormat="false" ht="12.75" hidden="false" customHeight="false" outlineLevel="0" collapsed="false">
      <c r="A34" s="54" t="n">
        <v>37042</v>
      </c>
      <c r="B34" s="170" t="n">
        <v>176</v>
      </c>
      <c r="C34" s="171" t="n">
        <v>83</v>
      </c>
      <c r="D34" s="170" t="n">
        <v>161</v>
      </c>
      <c r="E34" s="171" t="n">
        <v>99</v>
      </c>
      <c r="F34" s="176"/>
      <c r="G34" s="170" t="n">
        <v>171</v>
      </c>
      <c r="H34" s="173" t="n">
        <v>30</v>
      </c>
      <c r="I34" s="88" t="n">
        <v>157</v>
      </c>
      <c r="J34" s="88" t="n">
        <v>50</v>
      </c>
      <c r="K34" s="89" t="n">
        <v>161</v>
      </c>
      <c r="L34" s="89" t="n">
        <v>83</v>
      </c>
      <c r="M34" s="155" t="n">
        <f aca="false">+B34-D34</f>
        <v>15</v>
      </c>
      <c r="N34" s="155" t="n">
        <f aca="false">+B34-K34</f>
        <v>15</v>
      </c>
      <c r="O34" s="155" t="n">
        <f aca="false">+G34-I34</f>
        <v>14</v>
      </c>
      <c r="P34" s="155" t="n">
        <f aca="false">+K34-I34</f>
        <v>4</v>
      </c>
      <c r="Q34" s="156" t="n">
        <f aca="false">+B34-G34</f>
        <v>5</v>
      </c>
      <c r="R34" s="61" t="n">
        <f aca="false">A34</f>
        <v>37042</v>
      </c>
      <c r="S34" s="90"/>
      <c r="T34" s="91"/>
      <c r="U34" s="91"/>
      <c r="V34" s="91"/>
      <c r="W34" s="92"/>
      <c r="X34" s="90"/>
      <c r="Y34" s="91"/>
      <c r="Z34" s="91"/>
      <c r="AA34" s="91"/>
      <c r="AB34" s="92"/>
      <c r="AC34" s="90"/>
      <c r="AD34" s="91"/>
      <c r="AE34" s="91"/>
      <c r="AF34" s="91"/>
      <c r="AG34" s="92"/>
      <c r="AH34" s="90"/>
      <c r="AI34" s="91"/>
      <c r="AJ34" s="91"/>
      <c r="AK34" s="91"/>
      <c r="AL34" s="92"/>
      <c r="AM34" s="90"/>
      <c r="AN34" s="91"/>
      <c r="AO34" s="91"/>
      <c r="AP34" s="91"/>
      <c r="AQ34" s="92"/>
      <c r="AR34" s="90"/>
      <c r="AS34" s="91"/>
      <c r="AT34" s="91"/>
      <c r="AU34" s="91"/>
      <c r="AV34" s="92"/>
      <c r="AW34" s="90"/>
      <c r="AX34" s="91"/>
      <c r="AY34" s="91"/>
      <c r="AZ34" s="91"/>
      <c r="BA34" s="92"/>
      <c r="BB34" s="90"/>
      <c r="BC34" s="91"/>
      <c r="BD34" s="91"/>
      <c r="BE34" s="91"/>
      <c r="BF34" s="92"/>
      <c r="BG34" s="166" t="n">
        <f aca="false">A34</f>
        <v>37042</v>
      </c>
      <c r="BJ34" s="78"/>
      <c r="BL34" s="78"/>
      <c r="BN34" s="79"/>
      <c r="BP34" s="79"/>
    </row>
    <row r="35" customFormat="false" ht="12.75" hidden="false" customHeight="false" outlineLevel="0" collapsed="false">
      <c r="A35" s="93"/>
      <c r="B35" s="94" t="s">
        <v>126</v>
      </c>
      <c r="C35" s="94"/>
      <c r="D35" s="94" t="s">
        <v>54</v>
      </c>
      <c r="E35" s="94"/>
      <c r="F35" s="94"/>
      <c r="G35" s="94" t="s">
        <v>57</v>
      </c>
      <c r="H35" s="94"/>
      <c r="I35" s="94" t="s">
        <v>75</v>
      </c>
      <c r="J35" s="94"/>
      <c r="K35" s="94" t="s">
        <v>76</v>
      </c>
      <c r="L35" s="94"/>
      <c r="M35" s="94" t="s">
        <v>113</v>
      </c>
      <c r="N35" s="94" t="s">
        <v>114</v>
      </c>
      <c r="O35" s="94" t="s">
        <v>115</v>
      </c>
      <c r="P35" s="0" t="s">
        <v>116</v>
      </c>
      <c r="Q35" s="0" t="s">
        <v>117</v>
      </c>
      <c r="W35" s="95"/>
      <c r="AV35" s="77"/>
      <c r="AW35" s="96"/>
      <c r="BA35" s="81"/>
      <c r="BB35" s="81"/>
      <c r="BC35" s="95"/>
      <c r="BD35" s="95"/>
      <c r="BE35" s="95"/>
      <c r="BF35" s="95"/>
      <c r="BI35" s="81"/>
      <c r="BJ35" s="81"/>
      <c r="BK35" s="81"/>
    </row>
    <row r="36" customFormat="false" ht="12.75" hidden="false" customHeight="false" outlineLevel="0" collapsed="false">
      <c r="A36" s="93" t="s">
        <v>127</v>
      </c>
      <c r="B36" s="70" t="n">
        <f aca="false">AVERAGE(B4:B33)</f>
        <v>281.6</v>
      </c>
      <c r="C36" s="70" t="n">
        <f aca="false">AVERAGE(C4:C33)</f>
        <v>156.433333333333</v>
      </c>
      <c r="D36" s="70" t="n">
        <f aca="false">AVERAGE(D4:D33)</f>
        <v>284.8</v>
      </c>
      <c r="E36" s="70" t="n">
        <f aca="false">AVERAGE(E4:E33)</f>
        <v>152.4</v>
      </c>
      <c r="F36" s="70"/>
      <c r="G36" s="70" t="n">
        <f aca="false">AVERAGE(G4:G33)</f>
        <v>276.28</v>
      </c>
      <c r="H36" s="70" t="n">
        <f aca="false">AVERAGE(H4:H33)</f>
        <v>85.9</v>
      </c>
      <c r="I36" s="70" t="n">
        <f aca="false">AVERAGE(I4:I33)</f>
        <v>260.36</v>
      </c>
      <c r="J36" s="70" t="n">
        <f aca="false">AVERAGE(J4:J33)</f>
        <v>104.333333333333</v>
      </c>
      <c r="K36" s="70" t="n">
        <f aca="false">AVERAGE(K4:K33)</f>
        <v>279.16</v>
      </c>
      <c r="L36" s="70" t="n">
        <f aca="false">AVERAGE(L4:L33)</f>
        <v>152.433333333333</v>
      </c>
      <c r="M36" s="70" t="n">
        <f aca="false">AVERAGE(M4:M33)</f>
        <v>-3.33333333333333</v>
      </c>
      <c r="N36" s="70" t="n">
        <f aca="false">AVERAGE(N4:N33)</f>
        <v>2.91666666666667</v>
      </c>
      <c r="O36" s="70" t="n">
        <f aca="false">AVERAGE(O4:O33)</f>
        <v>15.1666666666667</v>
      </c>
      <c r="P36" s="70" t="n">
        <f aca="false">AVERAGE(P4:P33)</f>
        <v>18.4166666666667</v>
      </c>
      <c r="Q36" s="70" t="n">
        <f aca="false">AVERAGE(Q4:Q33)</f>
        <v>6.16666666666667</v>
      </c>
      <c r="R36" s="93" t="s">
        <v>127</v>
      </c>
      <c r="S36" s="70" t="n">
        <f aca="false">AVERAGE(S4:S34)</f>
        <v>299.705882352941</v>
      </c>
      <c r="T36" s="70" t="n">
        <f aca="false">AVERAGE(T4:T34)</f>
        <v>299.705882352941</v>
      </c>
      <c r="U36" s="70" t="n">
        <f aca="false">AVERAGE(U4:U34)</f>
        <v>287.666666666667</v>
      </c>
      <c r="V36" s="70" t="n">
        <f aca="false">AVERAGE(V4:V34)</f>
        <v>276</v>
      </c>
      <c r="W36" s="70" t="n">
        <f aca="false">AVERAGE(W4:W34)</f>
        <v>288.4375</v>
      </c>
      <c r="X36" s="70" t="n">
        <f aca="false">AVERAGE(X4:X34)</f>
        <v>318.421052631579</v>
      </c>
      <c r="Y36" s="70" t="n">
        <f aca="false">AVERAGE(Y4:Y34)</f>
        <v>318.421052631579</v>
      </c>
      <c r="Z36" s="70" t="n">
        <f aca="false">AVERAGE(Z4:Z34)</f>
        <v>336.947368421053</v>
      </c>
      <c r="AA36" s="70" t="n">
        <f aca="false">AVERAGE(AA4:AA34)</f>
        <v>285.388888888889</v>
      </c>
      <c r="AB36" s="70" t="n">
        <f aca="false">AVERAGE(AB4:AB34)</f>
        <v>291</v>
      </c>
      <c r="AC36" s="70" t="n">
        <f aca="false">AVERAGE(AC4:AC34)</f>
        <v>358.631578947368</v>
      </c>
      <c r="AD36" s="70" t="n">
        <f aca="false">AVERAGE(AD4:AD34)</f>
        <v>364.947368421053</v>
      </c>
      <c r="AE36" s="70" t="n">
        <f aca="false">AVERAGE(AE4:AE34)</f>
        <v>386.052631578947</v>
      </c>
      <c r="AF36" s="70" t="n">
        <f aca="false">AVERAGE(AF4:AF34)</f>
        <v>310.055555555556</v>
      </c>
      <c r="AG36" s="70" t="n">
        <f aca="false">AVERAGE(AG4:AG34)</f>
        <v>313.368421052632</v>
      </c>
      <c r="AH36" s="70" t="n">
        <f aca="false">AVERAGE(AH4:AH34)</f>
        <v>360.526315789474</v>
      </c>
      <c r="AI36" s="70" t="n">
        <f aca="false">AVERAGE(AI4:AI34)</f>
        <v>369.894736842105</v>
      </c>
      <c r="AJ36" s="70" t="n">
        <f aca="false">AVERAGE(AJ4:AJ34)</f>
        <v>368.736842105263</v>
      </c>
      <c r="AK36" s="70" t="n">
        <f aca="false">AVERAGE(AK4:AK34)</f>
        <v>293.277777777778</v>
      </c>
      <c r="AL36" s="70" t="n">
        <f aca="false">AVERAGE(AL4:AL34)</f>
        <v>295.21052631579</v>
      </c>
      <c r="AM36" s="70" t="n">
        <f aca="false">AVERAGE(AM4:AM34)</f>
        <v>246.052631578947</v>
      </c>
      <c r="AN36" s="70" t="n">
        <f aca="false">AVERAGE(AN4:AN34)</f>
        <v>245.315789473684</v>
      </c>
      <c r="AO36" s="70" t="n">
        <f aca="false">AVERAGE(AO4:AO34)</f>
        <v>143.631578947368</v>
      </c>
      <c r="AP36" s="70" t="n">
        <f aca="false">AVERAGE(AP4:AP34)</f>
        <v>145.736842105263</v>
      </c>
      <c r="AQ36" s="70" t="n">
        <f aca="false">AVERAGE(AQ4:AQ34)</f>
        <v>161.789473684211</v>
      </c>
      <c r="AR36" s="70" t="n">
        <f aca="false">AVERAGE(AR4:AR34)</f>
        <v>192.473684210526</v>
      </c>
      <c r="AS36" s="70" t="n">
        <f aca="false">AVERAGE(AS4:AS34)</f>
        <v>193.789473684211</v>
      </c>
      <c r="AT36" s="70" t="n">
        <f aca="false">AVERAGE(AT4:AT34)</f>
        <v>99.1052631578947</v>
      </c>
      <c r="AU36" s="70" t="n">
        <f aca="false">AVERAGE(AU4:AU34)</f>
        <v>98.8421052631579</v>
      </c>
      <c r="AV36" s="70" t="n">
        <f aca="false">AVERAGE(AV4:AV34)</f>
        <v>122.052631578947</v>
      </c>
      <c r="AW36" s="70" t="e">
        <f aca="false">AVERAGE(AW4:AW34)</f>
        <v>#DIV/0!</v>
      </c>
      <c r="AX36" s="70" t="e">
        <f aca="false">AVERAGE(AX4:AX34)</f>
        <v>#DIV/0!</v>
      </c>
      <c r="AY36" s="70" t="e">
        <f aca="false">AVERAGE(AY4:AY34)</f>
        <v>#DIV/0!</v>
      </c>
      <c r="AZ36" s="70" t="e">
        <f aca="false">AVERAGE(AZ4:AZ34)</f>
        <v>#DIV/0!</v>
      </c>
      <c r="BA36" s="70" t="e">
        <f aca="false">AVERAGE(BA4:BA34)</f>
        <v>#DIV/0!</v>
      </c>
      <c r="BB36" s="70" t="e">
        <f aca="false">AVERAGE(BB4:BB34)</f>
        <v>#DIV/0!</v>
      </c>
      <c r="BC36" s="70" t="e">
        <f aca="false">AVERAGE(BC4:BC34)</f>
        <v>#DIV/0!</v>
      </c>
      <c r="BD36" s="70" t="e">
        <f aca="false">AVERAGE(BD4:BD34)</f>
        <v>#DIV/0!</v>
      </c>
      <c r="BE36" s="70" t="e">
        <f aca="false">AVERAGE(BE4:BE34)</f>
        <v>#DIV/0!</v>
      </c>
      <c r="BF36" s="70" t="e">
        <f aca="false">AVERAGE(BF4:BF34)</f>
        <v>#DIV/0!</v>
      </c>
      <c r="BM36" s="15"/>
    </row>
    <row r="37" customFormat="false" ht="13.5" hidden="false" customHeight="false" outlineLevel="0" collapsed="false">
      <c r="A37" s="93" t="s">
        <v>128</v>
      </c>
      <c r="B37" s="70" t="n">
        <f aca="false">MIN(B4:B33)</f>
        <v>104</v>
      </c>
      <c r="C37" s="70" t="n">
        <f aca="false">MIN(C4:C33)</f>
        <v>37</v>
      </c>
      <c r="D37" s="70" t="n">
        <f aca="false">MIN(D4:D33)</f>
        <v>119</v>
      </c>
      <c r="E37" s="70" t="n">
        <f aca="false">MIN(E4:E33)</f>
        <v>43</v>
      </c>
      <c r="F37" s="70"/>
      <c r="G37" s="70" t="n">
        <f aca="false">MIN(G4:G33)</f>
        <v>127</v>
      </c>
      <c r="H37" s="70" t="n">
        <f aca="false">MIN(H4:H33)</f>
        <v>27</v>
      </c>
      <c r="I37" s="70" t="n">
        <f aca="false">MIN(I4:I33)</f>
        <v>116</v>
      </c>
      <c r="J37" s="70" t="n">
        <f aca="false">MIN(J4:J33)</f>
        <v>32</v>
      </c>
      <c r="K37" s="70" t="n">
        <f aca="false">MIN(K4:K33)</f>
        <v>130</v>
      </c>
      <c r="L37" s="70" t="n">
        <f aca="false">MIN(L4:L33)</f>
        <v>23</v>
      </c>
      <c r="M37" s="70" t="n">
        <f aca="false">MIN(M4:M33)</f>
        <v>-16</v>
      </c>
      <c r="N37" s="70" t="n">
        <f aca="false">MIN(N4:N33)</f>
        <v>-26</v>
      </c>
      <c r="O37" s="70" t="n">
        <f aca="false">MIN(O4:O33)</f>
        <v>-9</v>
      </c>
      <c r="P37" s="70" t="n">
        <f aca="false">MIN(P4:P33)</f>
        <v>-3</v>
      </c>
      <c r="Q37" s="70" t="n">
        <f aca="false">MIN(Q4:Q33)</f>
        <v>-39</v>
      </c>
      <c r="R37" s="93" t="s">
        <v>128</v>
      </c>
      <c r="S37" s="70" t="n">
        <f aca="false">MIN(S4:S34)</f>
        <v>225</v>
      </c>
      <c r="T37" s="70" t="n">
        <f aca="false">MIN(T4:T34)</f>
        <v>225</v>
      </c>
      <c r="U37" s="70" t="n">
        <f aca="false">MIN(U4:U34)</f>
        <v>205</v>
      </c>
      <c r="V37" s="70" t="n">
        <f aca="false">MIN(V4:V34)</f>
        <v>200</v>
      </c>
      <c r="W37" s="70" t="n">
        <f aca="false">MIN(W4:W34)</f>
        <v>210</v>
      </c>
      <c r="X37" s="70" t="n">
        <f aca="false">MIN(X4:X34)</f>
        <v>220</v>
      </c>
      <c r="Y37" s="70" t="n">
        <f aca="false">MIN(Y4:Y34)</f>
        <v>220</v>
      </c>
      <c r="Z37" s="70" t="n">
        <f aca="false">MIN(Z4:Z34)</f>
        <v>250</v>
      </c>
      <c r="AA37" s="70" t="n">
        <f aca="false">MIN(AA4:AA34)</f>
        <v>220</v>
      </c>
      <c r="AB37" s="70" t="n">
        <f aca="false">MIN(AB4:AB34)</f>
        <v>230</v>
      </c>
      <c r="AC37" s="70" t="n">
        <f aca="false">MIN(AC4:AC34)</f>
        <v>285</v>
      </c>
      <c r="AD37" s="70" t="n">
        <f aca="false">MIN(AD4:AD34)</f>
        <v>305</v>
      </c>
      <c r="AE37" s="70" t="n">
        <f aca="false">MIN(AE4:AE34)</f>
        <v>320</v>
      </c>
      <c r="AF37" s="70" t="n">
        <f aca="false">MIN(AF4:AF34)</f>
        <v>270</v>
      </c>
      <c r="AG37" s="70" t="n">
        <f aca="false">MIN(AG4:AG34)</f>
        <v>270</v>
      </c>
      <c r="AH37" s="70" t="n">
        <f aca="false">MIN(AH4:AH34)</f>
        <v>275</v>
      </c>
      <c r="AI37" s="70" t="n">
        <f aca="false">MIN(AI4:AI34)</f>
        <v>292</v>
      </c>
      <c r="AJ37" s="70" t="n">
        <f aca="false">MIN(AJ4:AJ34)</f>
        <v>292</v>
      </c>
      <c r="AK37" s="70" t="n">
        <f aca="false">MIN(AK4:AK34)</f>
        <v>259</v>
      </c>
      <c r="AL37" s="70" t="n">
        <f aca="false">MIN(AL4:AL34)</f>
        <v>260</v>
      </c>
      <c r="AM37" s="70" t="n">
        <f aca="false">MIN(AM4:AM34)</f>
        <v>183</v>
      </c>
      <c r="AN37" s="70" t="n">
        <f aca="false">MIN(AN4:AN34)</f>
        <v>188</v>
      </c>
      <c r="AO37" s="70" t="n">
        <f aca="false">MIN(AO4:AO34)</f>
        <v>113</v>
      </c>
      <c r="AP37" s="70" t="n">
        <f aca="false">MIN(AP4:AP34)</f>
        <v>115</v>
      </c>
      <c r="AQ37" s="70" t="n">
        <f aca="false">MIN(AQ4:AQ34)</f>
        <v>128</v>
      </c>
      <c r="AR37" s="70" t="n">
        <f aca="false">MIN(AR4:AR34)</f>
        <v>143</v>
      </c>
      <c r="AS37" s="70" t="n">
        <f aca="false">MIN(AS4:AS34)</f>
        <v>147</v>
      </c>
      <c r="AT37" s="70" t="n">
        <f aca="false">MIN(AT4:AT34)</f>
        <v>70</v>
      </c>
      <c r="AU37" s="70" t="n">
        <f aca="false">MIN(AU4:AU34)</f>
        <v>81</v>
      </c>
      <c r="AV37" s="70" t="n">
        <f aca="false">MIN(AV4:AV34)</f>
        <v>100</v>
      </c>
      <c r="AW37" s="70" t="n">
        <f aca="false">MIN(AW4:AW34)</f>
        <v>0</v>
      </c>
      <c r="AX37" s="70" t="n">
        <f aca="false">MIN(AX4:AX34)</f>
        <v>0</v>
      </c>
      <c r="AY37" s="70" t="n">
        <f aca="false">MIN(AY4:AY34)</f>
        <v>0</v>
      </c>
      <c r="AZ37" s="70" t="n">
        <f aca="false">MIN(AZ4:AZ34)</f>
        <v>0</v>
      </c>
      <c r="BA37" s="70" t="n">
        <f aca="false">MIN(BA4:BA34)</f>
        <v>0</v>
      </c>
      <c r="BB37" s="70" t="n">
        <f aca="false">MIN(BB4:BB34)</f>
        <v>0</v>
      </c>
      <c r="BC37" s="70" t="n">
        <f aca="false">MIN(BC4:BC34)</f>
        <v>0</v>
      </c>
      <c r="BD37" s="70" t="n">
        <f aca="false">MIN(BD4:BD34)</f>
        <v>0</v>
      </c>
      <c r="BE37" s="70" t="n">
        <f aca="false">MIN(BE4:BE34)</f>
        <v>0</v>
      </c>
      <c r="BF37" s="70" t="n">
        <f aca="false">MIN(BF4:BF34)</f>
        <v>0</v>
      </c>
    </row>
    <row r="38" customFormat="false" ht="12.75" hidden="false" customHeight="false" outlineLevel="0" collapsed="false">
      <c r="A38" s="93" t="s">
        <v>131</v>
      </c>
      <c r="B38" s="70" t="n">
        <f aca="false">MAX(B4:B33)</f>
        <v>510</v>
      </c>
      <c r="C38" s="70" t="n">
        <f aca="false">MAX(C4:C33)</f>
        <v>285</v>
      </c>
      <c r="D38" s="70" t="n">
        <f aca="false">MAX(D4:D33)</f>
        <v>510</v>
      </c>
      <c r="E38" s="70" t="n">
        <f aca="false">MAX(E4:E33)</f>
        <v>285</v>
      </c>
      <c r="F38" s="70"/>
      <c r="G38" s="70" t="n">
        <f aca="false">MAX(G4:G33)</f>
        <v>541</v>
      </c>
      <c r="H38" s="70" t="n">
        <f aca="false">MAX(H4:H33)</f>
        <v>147</v>
      </c>
      <c r="I38" s="70" t="n">
        <f aca="false">MAX(I4:I33)</f>
        <v>496</v>
      </c>
      <c r="J38" s="70" t="n">
        <f aca="false">MAX(J4:J33)</f>
        <v>158</v>
      </c>
      <c r="K38" s="70" t="n">
        <f aca="false">MAX(K4:K33)</f>
        <v>517</v>
      </c>
      <c r="L38" s="70" t="n">
        <f aca="false">MAX(L4:L33)</f>
        <v>240</v>
      </c>
      <c r="M38" s="70" t="n">
        <f aca="false">MAX(M4:M33)</f>
        <v>10</v>
      </c>
      <c r="N38" s="70" t="n">
        <f aca="false">MAX(N4:N33)</f>
        <v>28</v>
      </c>
      <c r="O38" s="70" t="n">
        <f aca="false">MAX(O4:O33)</f>
        <v>45</v>
      </c>
      <c r="P38" s="70" t="n">
        <f aca="false">MAX(P4:P33)</f>
        <v>50</v>
      </c>
      <c r="Q38" s="70" t="n">
        <f aca="false">MAX(Q4:Q33)</f>
        <v>41</v>
      </c>
      <c r="R38" s="93" t="s">
        <v>131</v>
      </c>
      <c r="S38" s="70" t="n">
        <f aca="false">MAX(S4:S34)</f>
        <v>345</v>
      </c>
      <c r="T38" s="70" t="n">
        <f aca="false">MAX(T4:T34)</f>
        <v>345</v>
      </c>
      <c r="U38" s="70" t="n">
        <f aca="false">MAX(U4:U34)</f>
        <v>335</v>
      </c>
      <c r="V38" s="70" t="n">
        <f aca="false">MAX(V4:V34)</f>
        <v>310</v>
      </c>
      <c r="W38" s="70" t="n">
        <f aca="false">MAX(W4:W34)</f>
        <v>320</v>
      </c>
      <c r="X38" s="70" t="n">
        <f aca="false">MAX(X4:X34)</f>
        <v>355</v>
      </c>
      <c r="Y38" s="70" t="n">
        <f aca="false">MAX(Y4:Y34)</f>
        <v>355</v>
      </c>
      <c r="Z38" s="70" t="n">
        <f aca="false">MAX(Z4:Z34)</f>
        <v>376</v>
      </c>
      <c r="AA38" s="70" t="n">
        <f aca="false">MAX(AA4:AA34)</f>
        <v>335</v>
      </c>
      <c r="AB38" s="70" t="n">
        <f aca="false">MAX(AB4:AB34)</f>
        <v>330</v>
      </c>
      <c r="AC38" s="70" t="n">
        <f aca="false">MAX(AC4:AC34)</f>
        <v>395</v>
      </c>
      <c r="AD38" s="70" t="n">
        <f aca="false">MAX(AD4:AD34)</f>
        <v>395</v>
      </c>
      <c r="AE38" s="70" t="n">
        <f aca="false">MAX(AE4:AE34)</f>
        <v>425</v>
      </c>
      <c r="AF38" s="70" t="n">
        <f aca="false">MAX(AF4:AF34)</f>
        <v>340</v>
      </c>
      <c r="AG38" s="70" t="n">
        <f aca="false">MAX(AG4:AG34)</f>
        <v>346</v>
      </c>
      <c r="AH38" s="70" t="n">
        <f aca="false">MAX(AH4:AH34)</f>
        <v>408</v>
      </c>
      <c r="AI38" s="70" t="n">
        <f aca="false">MAX(AI4:AI34)</f>
        <v>407</v>
      </c>
      <c r="AJ38" s="70" t="n">
        <f aca="false">MAX(AJ4:AJ34)</f>
        <v>432</v>
      </c>
      <c r="AK38" s="70" t="n">
        <f aca="false">MAX(AK4:AK34)</f>
        <v>309</v>
      </c>
      <c r="AL38" s="70" t="n">
        <f aca="false">MAX(AL4:AL34)</f>
        <v>328</v>
      </c>
      <c r="AM38" s="70" t="n">
        <f aca="false">MAX(AM4:AM34)</f>
        <v>291</v>
      </c>
      <c r="AN38" s="70" t="n">
        <f aca="false">MAX(AN4:AN34)</f>
        <v>287</v>
      </c>
      <c r="AO38" s="70" t="n">
        <f aca="false">MAX(AO4:AO34)</f>
        <v>160</v>
      </c>
      <c r="AP38" s="70" t="n">
        <f aca="false">MAX(AP4:AP34)</f>
        <v>168</v>
      </c>
      <c r="AQ38" s="70" t="n">
        <f aca="false">MAX(AQ4:AQ34)</f>
        <v>195</v>
      </c>
      <c r="AR38" s="70" t="n">
        <f aca="false">MAX(AR4:AR34)</f>
        <v>225</v>
      </c>
      <c r="AS38" s="70" t="n">
        <f aca="false">MAX(AS4:AS34)</f>
        <v>221</v>
      </c>
      <c r="AT38" s="70" t="n">
        <f aca="false">MAX(AT4:AT34)</f>
        <v>117</v>
      </c>
      <c r="AU38" s="70" t="n">
        <f aca="false">MAX(AU4:AU34)</f>
        <v>113</v>
      </c>
      <c r="AV38" s="70" t="n">
        <f aca="false">MAX(AV4:AV34)</f>
        <v>142</v>
      </c>
      <c r="AW38" s="70" t="n">
        <f aca="false">MAX(AW4:AW34)</f>
        <v>0</v>
      </c>
      <c r="AX38" s="70" t="n">
        <f aca="false">MAX(AX4:AX34)</f>
        <v>0</v>
      </c>
      <c r="AY38" s="70" t="n">
        <f aca="false">MAX(AY4:AY34)</f>
        <v>0</v>
      </c>
      <c r="AZ38" s="70" t="n">
        <f aca="false">MAX(AZ4:AZ34)</f>
        <v>0</v>
      </c>
      <c r="BA38" s="70" t="n">
        <f aca="false">MAX(BA4:BA34)</f>
        <v>0</v>
      </c>
      <c r="BB38" s="70" t="n">
        <f aca="false">MAX(BB4:BB34)</f>
        <v>0</v>
      </c>
      <c r="BC38" s="70" t="n">
        <f aca="false">MAX(BC4:BC34)</f>
        <v>0</v>
      </c>
      <c r="BD38" s="70" t="n">
        <f aca="false">MAX(BD4:BD34)</f>
        <v>0</v>
      </c>
      <c r="BE38" s="70" t="n">
        <f aca="false">MAX(BE4:BE34)</f>
        <v>0</v>
      </c>
      <c r="BF38" s="70" t="n">
        <f aca="false">MAX(BF4:BF34)</f>
        <v>0</v>
      </c>
      <c r="BM38" s="15"/>
      <c r="BQ38" s="157"/>
      <c r="BR38" s="158"/>
      <c r="BS38" s="158"/>
      <c r="BT38" s="158"/>
      <c r="BU38" s="158"/>
      <c r="BV38" s="159"/>
    </row>
    <row r="39" customFormat="false" ht="12" hidden="false" customHeight="true" outlineLevel="0" collapsed="false">
      <c r="AA39" s="96"/>
      <c r="AD39" s="35"/>
      <c r="AE39" s="96"/>
      <c r="AF39" s="95"/>
      <c r="AG39" s="95"/>
      <c r="AY39" s="97"/>
      <c r="BG39" s="98"/>
      <c r="BH39" s="2"/>
      <c r="BI39" s="99" t="s">
        <v>73</v>
      </c>
      <c r="BJ39" s="99" t="s">
        <v>74</v>
      </c>
      <c r="BK39" s="99" t="s">
        <v>134</v>
      </c>
      <c r="BL39" s="100"/>
    </row>
    <row r="40" customFormat="false" ht="12.75" hidden="false" customHeight="false" outlineLevel="0" collapsed="false">
      <c r="B40" s="39" t="s">
        <v>6</v>
      </c>
      <c r="D40" s="20"/>
      <c r="J40" s="101"/>
      <c r="L40" s="39" t="s">
        <v>7</v>
      </c>
      <c r="N40" s="20"/>
      <c r="T40" s="20"/>
      <c r="V40" s="39" t="s">
        <v>193</v>
      </c>
      <c r="X40" s="20"/>
      <c r="AD40" s="20"/>
      <c r="BG40" s="98"/>
      <c r="BH40" s="102" t="s">
        <v>137</v>
      </c>
      <c r="BI40" s="25" t="n">
        <f aca="false">0.59/16*100</f>
        <v>3.6875</v>
      </c>
      <c r="BJ40" s="25" t="n">
        <f aca="false">0.59/8*100</f>
        <v>7.375</v>
      </c>
      <c r="BK40" s="25" t="n">
        <f aca="false">0.59/24*100</f>
        <v>2.45833333333333</v>
      </c>
      <c r="BL40" s="100"/>
    </row>
    <row r="41" customFormat="false" ht="12.75" hidden="false" customHeight="false" outlineLevel="0" collapsed="false">
      <c r="B41" s="46" t="s">
        <v>53</v>
      </c>
      <c r="C41" s="106"/>
      <c r="D41" s="43" t="s">
        <v>54</v>
      </c>
      <c r="E41" s="47"/>
      <c r="F41" s="46" t="s">
        <v>57</v>
      </c>
      <c r="G41" s="47"/>
      <c r="H41" s="46" t="s">
        <v>139</v>
      </c>
      <c r="I41" s="106"/>
      <c r="J41" s="43" t="s">
        <v>140</v>
      </c>
      <c r="K41" s="47"/>
      <c r="L41" s="46" t="s">
        <v>53</v>
      </c>
      <c r="M41" s="106"/>
      <c r="N41" s="43" t="s">
        <v>54</v>
      </c>
      <c r="O41" s="47"/>
      <c r="P41" s="46" t="s">
        <v>57</v>
      </c>
      <c r="Q41" s="47"/>
      <c r="R41" s="46" t="s">
        <v>139</v>
      </c>
      <c r="S41" s="106"/>
      <c r="T41" s="43" t="s">
        <v>140</v>
      </c>
      <c r="U41" s="47"/>
      <c r="V41" s="46" t="s">
        <v>53</v>
      </c>
      <c r="W41" s="106"/>
      <c r="X41" s="43" t="s">
        <v>54</v>
      </c>
      <c r="Y41" s="47"/>
      <c r="Z41" s="46" t="s">
        <v>57</v>
      </c>
      <c r="AA41" s="47"/>
      <c r="AB41" s="46" t="s">
        <v>139</v>
      </c>
      <c r="AC41" s="106"/>
      <c r="AD41" s="43" t="s">
        <v>140</v>
      </c>
      <c r="AE41" s="47"/>
      <c r="AY41" s="15"/>
      <c r="BG41" s="98"/>
      <c r="BH41" s="2" t="s">
        <v>141</v>
      </c>
      <c r="BI41" s="107" t="n">
        <v>0.03</v>
      </c>
      <c r="BJ41" s="107" t="n">
        <v>0.03</v>
      </c>
      <c r="BK41" s="107" t="n">
        <v>0.03</v>
      </c>
      <c r="BL41" s="100"/>
    </row>
    <row r="42" customFormat="false" ht="12.75" hidden="false" customHeight="false" outlineLevel="0" collapsed="false">
      <c r="B42" s="49" t="s">
        <v>143</v>
      </c>
      <c r="C42" s="50" t="s">
        <v>14</v>
      </c>
      <c r="D42" s="51" t="s">
        <v>143</v>
      </c>
      <c r="E42" s="51" t="s">
        <v>14</v>
      </c>
      <c r="F42" s="49" t="s">
        <v>143</v>
      </c>
      <c r="G42" s="51" t="s">
        <v>14</v>
      </c>
      <c r="H42" s="49" t="s">
        <v>143</v>
      </c>
      <c r="I42" s="50" t="s">
        <v>14</v>
      </c>
      <c r="J42" s="51" t="s">
        <v>143</v>
      </c>
      <c r="K42" s="51" t="s">
        <v>14</v>
      </c>
      <c r="L42" s="49" t="s">
        <v>143</v>
      </c>
      <c r="M42" s="50" t="s">
        <v>14</v>
      </c>
      <c r="N42" s="51" t="s">
        <v>143</v>
      </c>
      <c r="O42" s="51" t="s">
        <v>14</v>
      </c>
      <c r="P42" s="49" t="s">
        <v>143</v>
      </c>
      <c r="Q42" s="51" t="s">
        <v>14</v>
      </c>
      <c r="R42" s="49" t="s">
        <v>143</v>
      </c>
      <c r="S42" s="50" t="s">
        <v>14</v>
      </c>
      <c r="T42" s="51" t="s">
        <v>143</v>
      </c>
      <c r="U42" s="51" t="s">
        <v>14</v>
      </c>
      <c r="V42" s="49" t="s">
        <v>143</v>
      </c>
      <c r="W42" s="50" t="s">
        <v>14</v>
      </c>
      <c r="X42" s="51" t="s">
        <v>143</v>
      </c>
      <c r="Y42" s="51" t="s">
        <v>14</v>
      </c>
      <c r="Z42" s="49" t="s">
        <v>143</v>
      </c>
      <c r="AA42" s="51" t="s">
        <v>14</v>
      </c>
      <c r="AB42" s="49" t="s">
        <v>143</v>
      </c>
      <c r="AC42" s="50" t="s">
        <v>14</v>
      </c>
      <c r="AD42" s="51" t="s">
        <v>143</v>
      </c>
      <c r="AE42" s="51" t="s">
        <v>14</v>
      </c>
      <c r="BG42" s="98"/>
      <c r="BH42" s="2" t="s">
        <v>144</v>
      </c>
      <c r="BI42" s="25" t="n">
        <f aca="false">0.46/16*100</f>
        <v>2.875</v>
      </c>
      <c r="BJ42" s="25" t="n">
        <f aca="false">0.46/8*100</f>
        <v>5.75</v>
      </c>
      <c r="BK42" s="25" t="n">
        <f aca="false">0.46/24*100</f>
        <v>1.91666666666667</v>
      </c>
      <c r="BL42" s="100"/>
    </row>
    <row r="43" customFormat="false" ht="12.75" hidden="false" customHeight="false" outlineLevel="0" collapsed="false">
      <c r="A43" s="0" t="s">
        <v>110</v>
      </c>
      <c r="B43" s="110"/>
      <c r="C43" s="111"/>
      <c r="D43" s="112"/>
      <c r="E43" s="113"/>
      <c r="F43" s="112"/>
      <c r="G43" s="114"/>
      <c r="H43" s="112"/>
      <c r="I43" s="113"/>
      <c r="J43" s="112"/>
      <c r="K43" s="113"/>
      <c r="L43" s="110" t="n">
        <v>325</v>
      </c>
      <c r="M43" s="111" t="n">
        <v>330</v>
      </c>
      <c r="N43" s="112"/>
      <c r="O43" s="113"/>
      <c r="P43" s="112" t="n">
        <v>360</v>
      </c>
      <c r="Q43" s="114" t="n">
        <v>395</v>
      </c>
      <c r="R43" s="112" t="n">
        <v>310</v>
      </c>
      <c r="S43" s="113" t="n">
        <v>325</v>
      </c>
      <c r="T43" s="112"/>
      <c r="U43" s="113" t="n">
        <v>360</v>
      </c>
      <c r="V43" s="110" t="n">
        <v>260</v>
      </c>
      <c r="W43" s="111" t="n">
        <v>300</v>
      </c>
      <c r="X43" s="112"/>
      <c r="Y43" s="113"/>
      <c r="Z43" s="112" t="n">
        <v>295</v>
      </c>
      <c r="AA43" s="114" t="n">
        <v>305</v>
      </c>
      <c r="AB43" s="112" t="n">
        <v>245</v>
      </c>
      <c r="AC43" s="113" t="n">
        <v>275</v>
      </c>
      <c r="AD43" s="112"/>
      <c r="AE43" s="113"/>
      <c r="BC43" s="15"/>
      <c r="BG43" s="98"/>
      <c r="BH43" s="2" t="s">
        <v>146</v>
      </c>
      <c r="BI43" s="107" t="n">
        <v>0.019</v>
      </c>
      <c r="BJ43" s="107" t="n">
        <v>0.019</v>
      </c>
      <c r="BK43" s="107" t="n">
        <v>0.019</v>
      </c>
      <c r="BL43" s="100"/>
    </row>
    <row r="44" customFormat="false" ht="12.75" hidden="false" customHeight="false" outlineLevel="0" collapsed="false">
      <c r="B44" s="110"/>
      <c r="C44" s="115"/>
      <c r="D44" s="111"/>
      <c r="E44" s="111"/>
      <c r="F44" s="110"/>
      <c r="G44" s="111"/>
      <c r="H44" s="110"/>
      <c r="I44" s="115"/>
      <c r="J44" s="116"/>
      <c r="K44" s="115"/>
      <c r="L44" s="110"/>
      <c r="M44" s="111"/>
      <c r="N44" s="110"/>
      <c r="O44" s="115"/>
      <c r="P44" s="110"/>
      <c r="Q44" s="111"/>
      <c r="R44" s="110"/>
      <c r="S44" s="115"/>
      <c r="T44" s="116"/>
      <c r="U44" s="115"/>
      <c r="V44" s="110"/>
      <c r="W44" s="111"/>
      <c r="X44" s="110"/>
      <c r="Y44" s="115"/>
      <c r="Z44" s="110"/>
      <c r="AA44" s="111"/>
      <c r="AB44" s="110"/>
      <c r="AC44" s="115"/>
      <c r="AD44" s="116"/>
      <c r="AE44" s="115"/>
      <c r="BC44" s="15"/>
      <c r="BG44" s="98"/>
      <c r="BH44" s="2" t="s">
        <v>148</v>
      </c>
      <c r="BI44" s="2" t="n">
        <v>22.8</v>
      </c>
      <c r="BJ44" s="2" t="n">
        <v>22.8</v>
      </c>
      <c r="BK44" s="2" t="n">
        <v>22.8</v>
      </c>
      <c r="BL44" s="100"/>
    </row>
    <row r="45" customFormat="false" ht="12.75" hidden="false" customHeight="false" outlineLevel="0" collapsed="false">
      <c r="B45" s="117"/>
      <c r="C45" s="118"/>
      <c r="D45" s="117"/>
      <c r="E45" s="118"/>
      <c r="F45" s="117"/>
      <c r="G45" s="119"/>
      <c r="H45" s="117"/>
      <c r="I45" s="119"/>
      <c r="J45" s="117"/>
      <c r="K45" s="119"/>
      <c r="L45" s="117"/>
      <c r="M45" s="118"/>
      <c r="N45" s="117"/>
      <c r="O45" s="118"/>
      <c r="P45" s="117"/>
      <c r="Q45" s="119"/>
      <c r="R45" s="117"/>
      <c r="S45" s="119"/>
      <c r="T45" s="117"/>
      <c r="U45" s="119"/>
      <c r="V45" s="117"/>
      <c r="W45" s="118"/>
      <c r="X45" s="117"/>
      <c r="Y45" s="118"/>
      <c r="Z45" s="117"/>
      <c r="AA45" s="119"/>
      <c r="AB45" s="117"/>
      <c r="AC45" s="119"/>
      <c r="AD45" s="117"/>
      <c r="AE45" s="119"/>
      <c r="BG45" s="98"/>
      <c r="BH45" s="2" t="s">
        <v>150</v>
      </c>
      <c r="BI45" s="2" t="n">
        <v>2.15</v>
      </c>
      <c r="BJ45" s="2" t="n">
        <v>2.15</v>
      </c>
      <c r="BK45" s="2" t="n">
        <v>2.15</v>
      </c>
      <c r="BL45" s="100"/>
    </row>
    <row r="46" customFormat="false" ht="12.75" hidden="false" customHeight="false" outlineLevel="0" collapsed="false">
      <c r="A46" s="0" t="s">
        <v>111</v>
      </c>
      <c r="B46" s="110"/>
      <c r="C46" s="111"/>
      <c r="D46" s="110"/>
      <c r="E46" s="115"/>
      <c r="F46" s="111"/>
      <c r="G46" s="111"/>
      <c r="H46" s="110"/>
      <c r="I46" s="115"/>
      <c r="J46" s="110"/>
      <c r="K46" s="115"/>
      <c r="L46" s="110" t="n">
        <v>180</v>
      </c>
      <c r="M46" s="111" t="n">
        <v>205</v>
      </c>
      <c r="N46" s="110"/>
      <c r="O46" s="115"/>
      <c r="P46" s="111"/>
      <c r="Q46" s="111"/>
      <c r="R46" s="110"/>
      <c r="S46" s="115"/>
      <c r="T46" s="110"/>
      <c r="U46" s="115"/>
      <c r="V46" s="110"/>
      <c r="W46" s="111"/>
      <c r="X46" s="110"/>
      <c r="Y46" s="115"/>
      <c r="Z46" s="111"/>
      <c r="AA46" s="111"/>
      <c r="AB46" s="110"/>
      <c r="AC46" s="115"/>
      <c r="AD46" s="110"/>
      <c r="AE46" s="115"/>
      <c r="BG46" s="98"/>
      <c r="BH46" s="2" t="s">
        <v>152</v>
      </c>
      <c r="BI46" s="2" t="n">
        <v>1.83</v>
      </c>
      <c r="BJ46" s="2" t="n">
        <v>1.83</v>
      </c>
      <c r="BK46" s="2" t="n">
        <v>1.83</v>
      </c>
      <c r="BL46" s="100"/>
    </row>
    <row r="47" customFormat="false" ht="12.75" hidden="false" customHeight="false" outlineLevel="0" collapsed="false">
      <c r="B47" s="110"/>
      <c r="C47" s="111"/>
      <c r="D47" s="110"/>
      <c r="E47" s="115"/>
      <c r="F47" s="110"/>
      <c r="G47" s="111"/>
      <c r="H47" s="110"/>
      <c r="I47" s="115"/>
      <c r="J47" s="110"/>
      <c r="K47" s="115"/>
      <c r="L47" s="110"/>
      <c r="M47" s="111"/>
      <c r="N47" s="110"/>
      <c r="O47" s="115"/>
      <c r="P47" s="110"/>
      <c r="Q47" s="111"/>
      <c r="R47" s="110"/>
      <c r="S47" s="115"/>
      <c r="T47" s="110"/>
      <c r="U47" s="115"/>
      <c r="V47" s="110"/>
      <c r="W47" s="111"/>
      <c r="X47" s="110"/>
      <c r="Y47" s="115"/>
      <c r="Z47" s="110"/>
      <c r="AA47" s="111"/>
      <c r="AB47" s="110"/>
      <c r="AC47" s="115"/>
      <c r="AD47" s="110"/>
      <c r="AE47" s="115"/>
      <c r="BG47" s="98"/>
      <c r="BH47" s="2" t="s">
        <v>154</v>
      </c>
      <c r="BI47" s="25" t="n">
        <v>3</v>
      </c>
      <c r="BJ47" s="25" t="n">
        <v>1</v>
      </c>
      <c r="BK47" s="2" t="n">
        <f aca="false">+BI47*0.67+BJ47*0.33</f>
        <v>2.34</v>
      </c>
      <c r="BL47" s="100"/>
    </row>
    <row r="48" customFormat="false" ht="12.75" hidden="false" customHeight="false" outlineLevel="0" collapsed="false">
      <c r="B48" s="117"/>
      <c r="C48" s="118"/>
      <c r="D48" s="117"/>
      <c r="E48" s="119"/>
      <c r="F48" s="117"/>
      <c r="G48" s="118"/>
      <c r="H48" s="117"/>
      <c r="I48" s="119"/>
      <c r="J48" s="117"/>
      <c r="K48" s="119"/>
      <c r="L48" s="117"/>
      <c r="M48" s="118"/>
      <c r="N48" s="117"/>
      <c r="O48" s="119"/>
      <c r="P48" s="117"/>
      <c r="Q48" s="118"/>
      <c r="R48" s="117"/>
      <c r="S48" s="119"/>
      <c r="T48" s="117"/>
      <c r="U48" s="119"/>
      <c r="V48" s="117"/>
      <c r="W48" s="118"/>
      <c r="X48" s="117"/>
      <c r="Y48" s="119"/>
      <c r="Z48" s="117"/>
      <c r="AA48" s="118"/>
      <c r="AB48" s="117"/>
      <c r="AC48" s="119"/>
      <c r="AD48" s="117"/>
      <c r="AE48" s="119"/>
      <c r="BG48" s="98"/>
      <c r="BH48" s="2" t="s">
        <v>156</v>
      </c>
      <c r="BI48" s="2" t="n">
        <v>0.25</v>
      </c>
      <c r="BJ48" s="2" t="n">
        <v>0.25</v>
      </c>
      <c r="BK48" s="4" t="n">
        <v>0.25</v>
      </c>
      <c r="BL48" s="100"/>
    </row>
    <row r="49" customFormat="false" ht="12.75" hidden="false" customHeight="false" outlineLevel="0" collapsed="false">
      <c r="B49" s="39"/>
      <c r="Z49" s="35"/>
      <c r="AA49" s="96"/>
      <c r="AB49" s="15"/>
      <c r="AC49" s="15"/>
      <c r="AE49" s="96"/>
      <c r="AF49" s="15"/>
      <c r="AG49" s="15"/>
      <c r="BC49" s="15"/>
      <c r="BG49" s="98"/>
      <c r="BH49" s="2" t="s">
        <v>158</v>
      </c>
      <c r="BI49" s="25" t="n">
        <f aca="false">SUM(BI41,BI43)*BI44</f>
        <v>1.1172</v>
      </c>
      <c r="BJ49" s="25" t="n">
        <f aca="false">SUM(BJ41,BJ43)*BJ44</f>
        <v>1.1172</v>
      </c>
      <c r="BK49" s="25" t="n">
        <f aca="false">SUM(BK41,BK43)*BK44</f>
        <v>1.1172</v>
      </c>
      <c r="BL49" s="100"/>
    </row>
    <row r="50" customFormat="false" ht="12.75" hidden="false" customHeight="false" outlineLevel="0" collapsed="false">
      <c r="B50" s="39" t="s">
        <v>50</v>
      </c>
      <c r="D50" s="20"/>
      <c r="J50" s="20"/>
      <c r="L50" s="39" t="s">
        <v>51</v>
      </c>
      <c r="N50" s="20"/>
      <c r="T50" s="20"/>
      <c r="V50" s="39" t="s">
        <v>48</v>
      </c>
      <c r="X50" s="20"/>
      <c r="AD50" s="20"/>
      <c r="BG50" s="98"/>
      <c r="BH50" s="2"/>
      <c r="BI50" s="2"/>
      <c r="BJ50" s="2"/>
      <c r="BK50" s="2"/>
      <c r="BL50" s="100"/>
    </row>
    <row r="51" customFormat="false" ht="13.5" hidden="false" customHeight="false" outlineLevel="0" collapsed="false">
      <c r="B51" s="46" t="s">
        <v>53</v>
      </c>
      <c r="C51" s="106"/>
      <c r="D51" s="43" t="s">
        <v>54</v>
      </c>
      <c r="E51" s="47"/>
      <c r="F51" s="46" t="s">
        <v>57</v>
      </c>
      <c r="G51" s="47"/>
      <c r="H51" s="46" t="s">
        <v>139</v>
      </c>
      <c r="I51" s="106"/>
      <c r="J51" s="43" t="s">
        <v>140</v>
      </c>
      <c r="K51" s="47"/>
      <c r="L51" s="46" t="s">
        <v>53</v>
      </c>
      <c r="M51" s="106"/>
      <c r="N51" s="43" t="s">
        <v>54</v>
      </c>
      <c r="O51" s="47"/>
      <c r="P51" s="46" t="s">
        <v>57</v>
      </c>
      <c r="Q51" s="47"/>
      <c r="R51" s="46" t="s">
        <v>139</v>
      </c>
      <c r="S51" s="106"/>
      <c r="T51" s="43" t="s">
        <v>140</v>
      </c>
      <c r="U51" s="47"/>
      <c r="V51" s="46" t="s">
        <v>53</v>
      </c>
      <c r="W51" s="106"/>
      <c r="X51" s="43" t="s">
        <v>54</v>
      </c>
      <c r="Y51" s="47"/>
      <c r="Z51" s="46" t="s">
        <v>57</v>
      </c>
      <c r="AA51" s="47"/>
      <c r="AB51" s="46" t="s">
        <v>139</v>
      </c>
      <c r="AC51" s="106"/>
      <c r="AD51" s="43" t="s">
        <v>140</v>
      </c>
      <c r="AE51" s="47"/>
      <c r="BG51" s="123"/>
      <c r="BH51" s="124" t="s">
        <v>159</v>
      </c>
      <c r="BI51" s="125" t="n">
        <f aca="false">SUM(BI40,BI42,BI45,BI46,BI47,BI48,BI49)</f>
        <v>14.9097</v>
      </c>
      <c r="BJ51" s="125" t="n">
        <f aca="false">SUM(BJ40,BJ42,BJ45,BJ46,BJ47,BJ48,BJ49)</f>
        <v>19.4722</v>
      </c>
      <c r="BK51" s="125" t="n">
        <f aca="false">SUM(BK40,BK42,BK45,BK46,BK47,BK48,BK49)</f>
        <v>12.0622</v>
      </c>
      <c r="BL51" s="126"/>
    </row>
    <row r="52" customFormat="false" ht="12.75" hidden="false" customHeight="false" outlineLevel="0" collapsed="false">
      <c r="B52" s="49" t="s">
        <v>143</v>
      </c>
      <c r="C52" s="50" t="s">
        <v>14</v>
      </c>
      <c r="D52" s="51" t="s">
        <v>143</v>
      </c>
      <c r="E52" s="51" t="s">
        <v>14</v>
      </c>
      <c r="F52" s="49" t="s">
        <v>143</v>
      </c>
      <c r="G52" s="51" t="s">
        <v>14</v>
      </c>
      <c r="H52" s="49" t="s">
        <v>143</v>
      </c>
      <c r="I52" s="50" t="s">
        <v>14</v>
      </c>
      <c r="J52" s="51" t="s">
        <v>143</v>
      </c>
      <c r="K52" s="51" t="s">
        <v>14</v>
      </c>
      <c r="L52" s="49" t="s">
        <v>143</v>
      </c>
      <c r="M52" s="50" t="s">
        <v>14</v>
      </c>
      <c r="N52" s="51" t="s">
        <v>143</v>
      </c>
      <c r="O52" s="51" t="s">
        <v>14</v>
      </c>
      <c r="P52" s="49" t="s">
        <v>143</v>
      </c>
      <c r="Q52" s="51" t="s">
        <v>14</v>
      </c>
      <c r="R52" s="49" t="s">
        <v>143</v>
      </c>
      <c r="S52" s="50" t="s">
        <v>14</v>
      </c>
      <c r="T52" s="51" t="s">
        <v>143</v>
      </c>
      <c r="U52" s="51" t="s">
        <v>14</v>
      </c>
      <c r="V52" s="49" t="s">
        <v>143</v>
      </c>
      <c r="W52" s="50" t="s">
        <v>14</v>
      </c>
      <c r="X52" s="51" t="s">
        <v>143</v>
      </c>
      <c r="Y52" s="51" t="s">
        <v>14</v>
      </c>
      <c r="Z52" s="49" t="s">
        <v>143</v>
      </c>
      <c r="AA52" s="51" t="s">
        <v>14</v>
      </c>
      <c r="AB52" s="49" t="s">
        <v>143</v>
      </c>
      <c r="AC52" s="50" t="s">
        <v>14</v>
      </c>
      <c r="AD52" s="51" t="s">
        <v>143</v>
      </c>
      <c r="AE52" s="51" t="s">
        <v>14</v>
      </c>
    </row>
    <row r="53" customFormat="false" ht="12.75" hidden="false" customHeight="false" outlineLevel="0" collapsed="false">
      <c r="B53" s="110" t="n">
        <v>365</v>
      </c>
      <c r="C53" s="111" t="n">
        <v>400</v>
      </c>
      <c r="D53" s="112"/>
      <c r="E53" s="113"/>
      <c r="F53" s="112"/>
      <c r="G53" s="114"/>
      <c r="H53" s="112" t="n">
        <v>255</v>
      </c>
      <c r="I53" s="113" t="n">
        <v>320</v>
      </c>
      <c r="J53" s="112"/>
      <c r="K53" s="113"/>
      <c r="L53" s="110" t="n">
        <v>245</v>
      </c>
      <c r="M53" s="111" t="n">
        <v>2550</v>
      </c>
      <c r="N53" s="112"/>
      <c r="O53" s="113"/>
      <c r="P53" s="112"/>
      <c r="Q53" s="114"/>
      <c r="R53" s="112" t="n">
        <v>145</v>
      </c>
      <c r="S53" s="113" t="n">
        <v>162</v>
      </c>
      <c r="T53" s="112" t="n">
        <v>138</v>
      </c>
      <c r="U53" s="113" t="n">
        <v>149</v>
      </c>
      <c r="V53" s="110"/>
      <c r="W53" s="111"/>
      <c r="X53" s="112"/>
      <c r="Y53" s="113"/>
      <c r="Z53" s="112"/>
      <c r="AA53" s="114"/>
      <c r="AB53" s="112"/>
      <c r="AC53" s="113"/>
      <c r="AD53" s="112"/>
      <c r="AE53" s="113"/>
    </row>
    <row r="54" customFormat="false" ht="12.75" hidden="false" customHeight="false" outlineLevel="0" collapsed="false">
      <c r="B54" s="110"/>
      <c r="C54" s="111"/>
      <c r="D54" s="110"/>
      <c r="E54" s="115"/>
      <c r="F54" s="110"/>
      <c r="G54" s="111"/>
      <c r="H54" s="110"/>
      <c r="I54" s="115"/>
      <c r="J54" s="116"/>
      <c r="K54" s="115"/>
      <c r="L54" s="110"/>
      <c r="M54" s="111"/>
      <c r="N54" s="110"/>
      <c r="O54" s="115"/>
      <c r="P54" s="110"/>
      <c r="Q54" s="111"/>
      <c r="R54" s="110"/>
      <c r="S54" s="115"/>
      <c r="T54" s="116"/>
      <c r="U54" s="115"/>
      <c r="V54" s="110"/>
      <c r="W54" s="111"/>
      <c r="X54" s="110"/>
      <c r="Y54" s="115"/>
      <c r="Z54" s="110"/>
      <c r="AA54" s="111"/>
      <c r="AB54" s="110"/>
      <c r="AC54" s="115"/>
      <c r="AD54" s="116"/>
      <c r="AE54" s="115"/>
    </row>
    <row r="55" customFormat="false" ht="12.75" hidden="false" customHeight="false" outlineLevel="0" collapsed="false">
      <c r="B55" s="117"/>
      <c r="C55" s="118"/>
      <c r="D55" s="117"/>
      <c r="E55" s="118"/>
      <c r="F55" s="117"/>
      <c r="G55" s="119"/>
      <c r="H55" s="117"/>
      <c r="I55" s="119"/>
      <c r="J55" s="117"/>
      <c r="K55" s="119"/>
      <c r="L55" s="117"/>
      <c r="M55" s="118"/>
      <c r="N55" s="117"/>
      <c r="O55" s="118"/>
      <c r="P55" s="117"/>
      <c r="Q55" s="119"/>
      <c r="R55" s="117"/>
      <c r="S55" s="119"/>
      <c r="T55" s="117"/>
      <c r="U55" s="119"/>
      <c r="V55" s="117"/>
      <c r="W55" s="118"/>
      <c r="X55" s="117"/>
      <c r="Y55" s="118"/>
      <c r="Z55" s="117"/>
      <c r="AA55" s="119"/>
      <c r="AB55" s="117"/>
      <c r="AC55" s="119"/>
      <c r="AD55" s="117"/>
      <c r="AE55" s="119"/>
    </row>
    <row r="56" customFormat="false" ht="12.75" hidden="false" customHeight="false" outlineLevel="0" collapsed="false">
      <c r="B56" s="110"/>
      <c r="C56" s="111" t="n">
        <v>240</v>
      </c>
      <c r="D56" s="110"/>
      <c r="E56" s="115"/>
      <c r="F56" s="111"/>
      <c r="G56" s="111"/>
      <c r="H56" s="110" t="n">
        <v>125</v>
      </c>
      <c r="I56" s="115"/>
      <c r="J56" s="110" t="n">
        <v>128</v>
      </c>
      <c r="K56" s="115" t="n">
        <v>142</v>
      </c>
      <c r="L56" s="110" t="n">
        <v>180</v>
      </c>
      <c r="M56" s="111" t="n">
        <v>205</v>
      </c>
      <c r="N56" s="110"/>
      <c r="O56" s="115"/>
      <c r="P56" s="111"/>
      <c r="Q56" s="111"/>
      <c r="R56" s="110" t="n">
        <v>110</v>
      </c>
      <c r="S56" s="115" t="n">
        <v>150</v>
      </c>
      <c r="T56" s="110"/>
      <c r="U56" s="115"/>
      <c r="V56" s="110"/>
      <c r="W56" s="111"/>
      <c r="X56" s="110"/>
      <c r="Y56" s="115"/>
      <c r="Z56" s="111"/>
      <c r="AA56" s="111"/>
      <c r="AB56" s="110"/>
      <c r="AC56" s="115"/>
      <c r="AD56" s="110"/>
      <c r="AE56" s="115"/>
    </row>
    <row r="57" customFormat="false" ht="12.75" hidden="false" customHeight="false" outlineLevel="0" collapsed="false">
      <c r="B57" s="110"/>
      <c r="C57" s="111"/>
      <c r="D57" s="110"/>
      <c r="E57" s="115"/>
      <c r="F57" s="110"/>
      <c r="G57" s="111"/>
      <c r="H57" s="110"/>
      <c r="I57" s="115"/>
      <c r="J57" s="110"/>
      <c r="K57" s="115"/>
      <c r="L57" s="110"/>
      <c r="M57" s="111"/>
      <c r="N57" s="110"/>
      <c r="O57" s="115"/>
      <c r="P57" s="110"/>
      <c r="Q57" s="111"/>
      <c r="R57" s="110"/>
      <c r="S57" s="115"/>
      <c r="T57" s="110"/>
      <c r="U57" s="115"/>
      <c r="V57" s="110"/>
      <c r="W57" s="111"/>
      <c r="X57" s="110"/>
      <c r="Y57" s="115"/>
      <c r="Z57" s="110"/>
      <c r="AA57" s="111"/>
      <c r="AB57" s="110"/>
      <c r="AC57" s="115"/>
      <c r="AD57" s="110"/>
      <c r="AE57" s="115"/>
    </row>
    <row r="58" customFormat="false" ht="12.75" hidden="false" customHeight="false" outlineLevel="0" collapsed="false">
      <c r="B58" s="117"/>
      <c r="C58" s="118"/>
      <c r="D58" s="117"/>
      <c r="E58" s="119"/>
      <c r="F58" s="117"/>
      <c r="G58" s="118"/>
      <c r="H58" s="117"/>
      <c r="I58" s="119"/>
      <c r="J58" s="117"/>
      <c r="K58" s="119"/>
      <c r="L58" s="117"/>
      <c r="M58" s="118"/>
      <c r="N58" s="117"/>
      <c r="O58" s="119"/>
      <c r="P58" s="117"/>
      <c r="Q58" s="118"/>
      <c r="R58" s="117"/>
      <c r="S58" s="119"/>
      <c r="T58" s="117"/>
      <c r="U58" s="119"/>
      <c r="V58" s="117"/>
      <c r="W58" s="118"/>
      <c r="X58" s="117"/>
      <c r="Y58" s="119"/>
      <c r="Z58" s="117"/>
      <c r="AA58" s="118"/>
      <c r="AB58" s="117"/>
      <c r="AC58" s="119"/>
      <c r="AD58" s="117"/>
      <c r="AE58" s="119"/>
    </row>
    <row r="61" customFormat="false" ht="12.75" hidden="false" customHeight="false" outlineLevel="0" collapsed="false">
      <c r="B61" s="20" t="s">
        <v>160</v>
      </c>
      <c r="H61" s="20"/>
    </row>
    <row r="62" customFormat="false" ht="12.75" hidden="false" customHeight="false" outlineLevel="0" collapsed="false">
      <c r="B62" s="46" t="s">
        <v>6</v>
      </c>
      <c r="C62" s="43"/>
      <c r="D62" s="47"/>
      <c r="E62" s="43"/>
      <c r="F62" s="44"/>
      <c r="G62" s="46" t="s">
        <v>7</v>
      </c>
      <c r="H62" s="43"/>
      <c r="I62" s="47"/>
      <c r="J62" s="43"/>
      <c r="K62" s="44"/>
      <c r="L62" s="46" t="s">
        <v>8</v>
      </c>
      <c r="M62" s="43"/>
      <c r="N62" s="47"/>
      <c r="O62" s="43"/>
      <c r="P62" s="44"/>
      <c r="Q62" s="46" t="s">
        <v>50</v>
      </c>
      <c r="R62" s="43"/>
      <c r="S62" s="47"/>
      <c r="T62" s="43"/>
      <c r="U62" s="44"/>
      <c r="V62" s="46" t="s">
        <v>51</v>
      </c>
      <c r="W62" s="43"/>
      <c r="X62" s="47"/>
      <c r="Y62" s="43"/>
      <c r="Z62" s="44"/>
      <c r="AA62" s="46" t="s">
        <v>194</v>
      </c>
      <c r="AB62" s="43"/>
      <c r="AC62" s="47"/>
      <c r="AD62" s="43"/>
      <c r="AE62" s="44"/>
      <c r="AF62" s="46" t="s">
        <v>195</v>
      </c>
      <c r="AG62" s="43"/>
      <c r="AH62" s="47"/>
      <c r="AI62" s="43"/>
      <c r="AJ62" s="44"/>
      <c r="AK62" s="46" t="s">
        <v>194</v>
      </c>
      <c r="AL62" s="43"/>
      <c r="AM62" s="47"/>
      <c r="AN62" s="43"/>
      <c r="AO62" s="44"/>
    </row>
    <row r="63" customFormat="false" ht="12.75" hidden="false" customHeight="false" outlineLevel="0" collapsed="false">
      <c r="B63" s="49" t="s">
        <v>53</v>
      </c>
      <c r="C63" s="51" t="s">
        <v>54</v>
      </c>
      <c r="D63" s="51" t="s">
        <v>57</v>
      </c>
      <c r="E63" s="51" t="s">
        <v>75</v>
      </c>
      <c r="F63" s="51" t="s">
        <v>76</v>
      </c>
      <c r="G63" s="49" t="s">
        <v>53</v>
      </c>
      <c r="H63" s="51" t="s">
        <v>54</v>
      </c>
      <c r="I63" s="51" t="s">
        <v>57</v>
      </c>
      <c r="J63" s="51" t="s">
        <v>75</v>
      </c>
      <c r="K63" s="50" t="s">
        <v>76</v>
      </c>
      <c r="L63" s="49" t="s">
        <v>53</v>
      </c>
      <c r="M63" s="51" t="s">
        <v>54</v>
      </c>
      <c r="N63" s="51" t="s">
        <v>57</v>
      </c>
      <c r="O63" s="51" t="s">
        <v>75</v>
      </c>
      <c r="P63" s="50" t="s">
        <v>76</v>
      </c>
      <c r="Q63" s="49" t="s">
        <v>53</v>
      </c>
      <c r="R63" s="51" t="s">
        <v>54</v>
      </c>
      <c r="S63" s="51" t="s">
        <v>57</v>
      </c>
      <c r="T63" s="51" t="s">
        <v>75</v>
      </c>
      <c r="U63" s="50" t="s">
        <v>76</v>
      </c>
      <c r="V63" s="49" t="s">
        <v>53</v>
      </c>
      <c r="W63" s="51" t="s">
        <v>54</v>
      </c>
      <c r="X63" s="51" t="s">
        <v>57</v>
      </c>
      <c r="Y63" s="51" t="s">
        <v>75</v>
      </c>
      <c r="Z63" s="50" t="s">
        <v>76</v>
      </c>
      <c r="AA63" s="49" t="s">
        <v>53</v>
      </c>
      <c r="AB63" s="51" t="s">
        <v>54</v>
      </c>
      <c r="AC63" s="51" t="s">
        <v>57</v>
      </c>
      <c r="AD63" s="51" t="s">
        <v>75</v>
      </c>
      <c r="AE63" s="50" t="s">
        <v>76</v>
      </c>
      <c r="AF63" s="49" t="s">
        <v>53</v>
      </c>
      <c r="AG63" s="51" t="s">
        <v>54</v>
      </c>
      <c r="AH63" s="51" t="s">
        <v>57</v>
      </c>
      <c r="AI63" s="51" t="s">
        <v>75</v>
      </c>
      <c r="AJ63" s="50" t="s">
        <v>76</v>
      </c>
      <c r="AK63" s="49" t="s">
        <v>53</v>
      </c>
      <c r="AL63" s="51" t="s">
        <v>54</v>
      </c>
      <c r="AM63" s="51" t="s">
        <v>57</v>
      </c>
      <c r="AN63" s="51" t="s">
        <v>75</v>
      </c>
      <c r="AO63" s="50" t="s">
        <v>76</v>
      </c>
    </row>
    <row r="64" customFormat="false" ht="12.75" hidden="false" customHeight="false" outlineLevel="0" collapsed="false">
      <c r="A64" s="54" t="n">
        <v>37012</v>
      </c>
      <c r="B64" s="62" t="n">
        <v>200</v>
      </c>
      <c r="C64" s="63" t="n">
        <v>200</v>
      </c>
      <c r="D64" s="63"/>
      <c r="E64" s="63"/>
      <c r="F64" s="64"/>
      <c r="G64" s="62"/>
      <c r="H64" s="63"/>
      <c r="I64" s="63"/>
      <c r="J64" s="63"/>
      <c r="K64" s="64"/>
      <c r="L64" s="62"/>
      <c r="M64" s="63"/>
      <c r="N64" s="63"/>
      <c r="O64" s="63"/>
      <c r="P64" s="64"/>
      <c r="Q64" s="62"/>
      <c r="R64" s="63"/>
      <c r="S64" s="63"/>
      <c r="T64" s="63"/>
      <c r="U64" s="64"/>
      <c r="V64" s="62"/>
      <c r="W64" s="63"/>
      <c r="X64" s="63"/>
      <c r="Y64" s="63"/>
      <c r="Z64" s="64"/>
      <c r="AA64" s="62"/>
      <c r="AB64" s="63"/>
      <c r="AC64" s="63"/>
      <c r="AD64" s="63"/>
      <c r="AE64" s="64"/>
      <c r="AF64" s="62"/>
      <c r="AG64" s="63"/>
      <c r="AH64" s="63"/>
      <c r="AI64" s="63"/>
      <c r="AJ64" s="64"/>
      <c r="AK64" s="62"/>
      <c r="AL64" s="63"/>
      <c r="AM64" s="63"/>
      <c r="AN64" s="63"/>
      <c r="AO64" s="64"/>
    </row>
    <row r="65" customFormat="false" ht="12.75" hidden="false" customHeight="false" outlineLevel="0" collapsed="false">
      <c r="A65" s="54" t="n">
        <v>37013</v>
      </c>
      <c r="B65" s="74"/>
      <c r="C65" s="75"/>
      <c r="D65" s="75"/>
      <c r="E65" s="75"/>
      <c r="F65" s="76"/>
      <c r="G65" s="74"/>
      <c r="H65" s="75"/>
      <c r="I65" s="75"/>
      <c r="J65" s="75"/>
      <c r="K65" s="76"/>
      <c r="L65" s="74"/>
      <c r="M65" s="75"/>
      <c r="N65" s="75"/>
      <c r="O65" s="75"/>
      <c r="P65" s="76"/>
      <c r="Q65" s="74"/>
      <c r="R65" s="75"/>
      <c r="S65" s="75"/>
      <c r="T65" s="75"/>
      <c r="U65" s="76"/>
      <c r="V65" s="74"/>
      <c r="W65" s="75"/>
      <c r="X65" s="75"/>
      <c r="Y65" s="75"/>
      <c r="Z65" s="76"/>
      <c r="AA65" s="74"/>
      <c r="AB65" s="75"/>
      <c r="AC65" s="75"/>
      <c r="AD65" s="75"/>
      <c r="AE65" s="76"/>
      <c r="AF65" s="74"/>
      <c r="AG65" s="75"/>
      <c r="AH65" s="75"/>
      <c r="AI65" s="75"/>
      <c r="AJ65" s="76"/>
      <c r="AK65" s="74"/>
      <c r="AL65" s="75"/>
      <c r="AM65" s="75"/>
      <c r="AN65" s="75"/>
      <c r="AO65" s="76"/>
    </row>
    <row r="66" customFormat="false" ht="12.75" hidden="false" customHeight="false" outlineLevel="0" collapsed="false">
      <c r="A66" s="54" t="n">
        <v>37014</v>
      </c>
      <c r="B66" s="74"/>
      <c r="C66" s="75"/>
      <c r="D66" s="75"/>
      <c r="E66" s="75"/>
      <c r="F66" s="76"/>
      <c r="G66" s="74"/>
      <c r="H66" s="75"/>
      <c r="I66" s="75"/>
      <c r="J66" s="75"/>
      <c r="K66" s="76"/>
      <c r="L66" s="74"/>
      <c r="M66" s="75"/>
      <c r="N66" s="75"/>
      <c r="O66" s="75"/>
      <c r="P66" s="76"/>
      <c r="Q66" s="74"/>
      <c r="R66" s="75"/>
      <c r="S66" s="75"/>
      <c r="T66" s="75"/>
      <c r="U66" s="76"/>
      <c r="V66" s="74"/>
      <c r="W66" s="75"/>
      <c r="X66" s="75"/>
      <c r="Y66" s="75"/>
      <c r="Z66" s="76"/>
      <c r="AA66" s="74"/>
      <c r="AB66" s="75"/>
      <c r="AC66" s="75"/>
      <c r="AD66" s="75"/>
      <c r="AE66" s="76"/>
      <c r="AF66" s="74"/>
      <c r="AG66" s="75"/>
      <c r="AH66" s="75"/>
      <c r="AI66" s="75"/>
      <c r="AJ66" s="76"/>
      <c r="AK66" s="74"/>
      <c r="AL66" s="75"/>
      <c r="AM66" s="75"/>
      <c r="AN66" s="75"/>
      <c r="AO66" s="76"/>
    </row>
    <row r="67" customFormat="false" ht="12.75" hidden="false" customHeight="false" outlineLevel="0" collapsed="false">
      <c r="A67" s="54" t="n">
        <v>37015</v>
      </c>
      <c r="B67" s="127" t="n">
        <v>175</v>
      </c>
      <c r="C67" s="128" t="n">
        <v>175</v>
      </c>
      <c r="D67" s="75" t="n">
        <v>115</v>
      </c>
      <c r="E67" s="75" t="n">
        <v>128</v>
      </c>
      <c r="F67" s="76" t="n">
        <v>160</v>
      </c>
      <c r="G67" s="74" t="n">
        <v>200</v>
      </c>
      <c r="H67" s="75" t="n">
        <v>200</v>
      </c>
      <c r="I67" s="75" t="n">
        <v>130</v>
      </c>
      <c r="J67" s="75" t="n">
        <v>155</v>
      </c>
      <c r="K67" s="76" t="n">
        <v>205</v>
      </c>
      <c r="L67" s="74" t="n">
        <v>250</v>
      </c>
      <c r="M67" s="75" t="n">
        <v>250</v>
      </c>
      <c r="N67" s="75" t="n">
        <v>195</v>
      </c>
      <c r="O67" s="75" t="n">
        <v>210</v>
      </c>
      <c r="P67" s="76" t="n">
        <v>205</v>
      </c>
      <c r="Q67" s="74" t="n">
        <v>260</v>
      </c>
      <c r="R67" s="75" t="n">
        <v>260</v>
      </c>
      <c r="S67" s="75" t="n">
        <v>197</v>
      </c>
      <c r="T67" s="75" t="n">
        <v>200</v>
      </c>
      <c r="U67" s="76" t="n">
        <v>212</v>
      </c>
      <c r="V67" s="74" t="n">
        <v>228</v>
      </c>
      <c r="W67" s="75" t="n">
        <v>232</v>
      </c>
      <c r="X67" s="75" t="n">
        <v>100</v>
      </c>
      <c r="Y67" s="75" t="n">
        <v>118</v>
      </c>
      <c r="Z67" s="76" t="n">
        <v>172</v>
      </c>
      <c r="AA67" s="74" t="n">
        <v>159</v>
      </c>
      <c r="AB67" s="75" t="n">
        <v>162</v>
      </c>
      <c r="AC67" s="75" t="n">
        <v>58</v>
      </c>
      <c r="AD67" s="75" t="n">
        <v>67</v>
      </c>
      <c r="AE67" s="76" t="n">
        <v>105</v>
      </c>
      <c r="AF67" s="74"/>
      <c r="AG67" s="75"/>
      <c r="AH67" s="75"/>
      <c r="AI67" s="75"/>
      <c r="AJ67" s="76"/>
      <c r="AK67" s="74"/>
      <c r="AL67" s="75"/>
      <c r="AM67" s="75"/>
      <c r="AN67" s="75"/>
      <c r="AO67" s="76"/>
    </row>
    <row r="68" customFormat="false" ht="12.75" hidden="false" customHeight="false" outlineLevel="0" collapsed="false">
      <c r="A68" s="54" t="n">
        <v>37016</v>
      </c>
      <c r="B68" s="74"/>
      <c r="C68" s="75"/>
      <c r="D68" s="75"/>
      <c r="E68" s="75"/>
      <c r="F68" s="76"/>
      <c r="G68" s="74"/>
      <c r="H68" s="75"/>
      <c r="I68" s="75"/>
      <c r="J68" s="75"/>
      <c r="K68" s="76"/>
      <c r="L68" s="74"/>
      <c r="M68" s="75"/>
      <c r="N68" s="75"/>
      <c r="O68" s="75"/>
      <c r="P68" s="76"/>
      <c r="Q68" s="74"/>
      <c r="R68" s="75"/>
      <c r="S68" s="75"/>
      <c r="T68" s="75"/>
      <c r="U68" s="76"/>
      <c r="V68" s="74"/>
      <c r="W68" s="75"/>
      <c r="X68" s="75"/>
      <c r="Y68" s="75"/>
      <c r="Z68" s="76"/>
      <c r="AA68" s="74"/>
      <c r="AB68" s="75"/>
      <c r="AC68" s="75"/>
      <c r="AD68" s="75"/>
      <c r="AE68" s="76"/>
      <c r="AF68" s="74"/>
      <c r="AG68" s="75"/>
      <c r="AH68" s="75"/>
      <c r="AI68" s="75"/>
      <c r="AJ68" s="76"/>
      <c r="AK68" s="74"/>
      <c r="AL68" s="75"/>
      <c r="AM68" s="75"/>
      <c r="AN68" s="75"/>
      <c r="AO68" s="76"/>
    </row>
    <row r="69" customFormat="false" ht="12.75" hidden="false" customHeight="false" outlineLevel="0" collapsed="false">
      <c r="A69" s="54" t="n">
        <v>37017</v>
      </c>
      <c r="B69" s="74"/>
      <c r="C69" s="75"/>
      <c r="D69" s="75"/>
      <c r="E69" s="75"/>
      <c r="F69" s="76"/>
      <c r="G69" s="74"/>
      <c r="H69" s="75"/>
      <c r="I69" s="75"/>
      <c r="J69" s="75"/>
      <c r="K69" s="76"/>
      <c r="L69" s="74"/>
      <c r="M69" s="75"/>
      <c r="N69" s="75"/>
      <c r="O69" s="75"/>
      <c r="P69" s="76"/>
      <c r="Q69" s="74"/>
      <c r="R69" s="75"/>
      <c r="S69" s="75"/>
      <c r="T69" s="75"/>
      <c r="U69" s="76"/>
      <c r="V69" s="74"/>
      <c r="W69" s="75"/>
      <c r="X69" s="75"/>
      <c r="Y69" s="75"/>
      <c r="Z69" s="76"/>
      <c r="AA69" s="74"/>
      <c r="AB69" s="75"/>
      <c r="AC69" s="75"/>
      <c r="AD69" s="75"/>
      <c r="AE69" s="76"/>
      <c r="AF69" s="74"/>
      <c r="AG69" s="75"/>
      <c r="AH69" s="75"/>
      <c r="AI69" s="75"/>
      <c r="AJ69" s="76"/>
      <c r="AK69" s="74"/>
      <c r="AL69" s="75"/>
      <c r="AM69" s="75"/>
      <c r="AN69" s="75"/>
      <c r="AO69" s="76"/>
    </row>
    <row r="70" customFormat="false" ht="12.75" hidden="false" customHeight="false" outlineLevel="0" collapsed="false">
      <c r="A70" s="54" t="n">
        <v>37018</v>
      </c>
      <c r="B70" s="74" t="n">
        <v>185</v>
      </c>
      <c r="C70" s="75" t="n">
        <v>185</v>
      </c>
      <c r="D70" s="75" t="n">
        <v>115</v>
      </c>
      <c r="E70" s="75" t="n">
        <v>135</v>
      </c>
      <c r="F70" s="76" t="n">
        <v>160</v>
      </c>
      <c r="G70" s="74" t="n">
        <v>210</v>
      </c>
      <c r="H70" s="75" t="n">
        <v>210</v>
      </c>
      <c r="I70" s="75" t="n">
        <v>125</v>
      </c>
      <c r="J70" s="75" t="n">
        <v>155</v>
      </c>
      <c r="K70" s="76" t="n">
        <v>205</v>
      </c>
      <c r="L70" s="74" t="n">
        <v>250</v>
      </c>
      <c r="M70" s="75" t="n">
        <v>250</v>
      </c>
      <c r="N70" s="75" t="n">
        <v>190</v>
      </c>
      <c r="O70" s="75" t="n">
        <v>200</v>
      </c>
      <c r="P70" s="76" t="n">
        <v>195</v>
      </c>
      <c r="Q70" s="74" t="n">
        <v>260</v>
      </c>
      <c r="R70" s="75" t="n">
        <v>260</v>
      </c>
      <c r="S70" s="75" t="n">
        <v>193</v>
      </c>
      <c r="T70" s="75" t="n">
        <v>192</v>
      </c>
      <c r="U70" s="76" t="n">
        <v>202</v>
      </c>
      <c r="V70" s="74" t="n">
        <v>228</v>
      </c>
      <c r="W70" s="75" t="n">
        <v>232</v>
      </c>
      <c r="X70" s="75" t="n">
        <v>103</v>
      </c>
      <c r="Y70" s="75" t="n">
        <v>110</v>
      </c>
      <c r="Z70" s="76" t="n">
        <v>170</v>
      </c>
      <c r="AA70" s="74" t="n">
        <v>159</v>
      </c>
      <c r="AB70" s="75" t="n">
        <v>162</v>
      </c>
      <c r="AC70" s="75" t="n">
        <v>58</v>
      </c>
      <c r="AD70" s="75" t="n">
        <v>67</v>
      </c>
      <c r="AE70" s="76" t="n">
        <v>105</v>
      </c>
      <c r="AF70" s="74"/>
      <c r="AG70" s="75"/>
      <c r="AH70" s="75"/>
      <c r="AI70" s="75"/>
      <c r="AJ70" s="76"/>
      <c r="AK70" s="74"/>
      <c r="AL70" s="75"/>
      <c r="AM70" s="75"/>
      <c r="AN70" s="75"/>
      <c r="AO70" s="76"/>
    </row>
    <row r="71" customFormat="false" ht="12.75" hidden="false" customHeight="false" outlineLevel="0" collapsed="false">
      <c r="A71" s="54" t="n">
        <v>37019</v>
      </c>
      <c r="B71" s="74"/>
      <c r="C71" s="75"/>
      <c r="D71" s="75"/>
      <c r="E71" s="75"/>
      <c r="F71" s="76"/>
      <c r="G71" s="74"/>
      <c r="H71" s="75"/>
      <c r="I71" s="75"/>
      <c r="J71" s="75"/>
      <c r="K71" s="76"/>
      <c r="L71" s="74"/>
      <c r="M71" s="75"/>
      <c r="N71" s="75"/>
      <c r="O71" s="75"/>
      <c r="P71" s="76"/>
      <c r="Q71" s="74"/>
      <c r="R71" s="75"/>
      <c r="S71" s="75"/>
      <c r="T71" s="75"/>
      <c r="U71" s="76"/>
      <c r="V71" s="74"/>
      <c r="W71" s="75"/>
      <c r="X71" s="75"/>
      <c r="Y71" s="75"/>
      <c r="Z71" s="76"/>
      <c r="AA71" s="74"/>
      <c r="AB71" s="75"/>
      <c r="AC71" s="75"/>
      <c r="AD71" s="75"/>
      <c r="AE71" s="76"/>
      <c r="AF71" s="74"/>
      <c r="AG71" s="75"/>
      <c r="AH71" s="75"/>
      <c r="AI71" s="75"/>
      <c r="AJ71" s="76"/>
      <c r="AK71" s="74"/>
      <c r="AL71" s="75"/>
      <c r="AM71" s="75"/>
      <c r="AN71" s="75"/>
      <c r="AO71" s="76"/>
    </row>
    <row r="72" customFormat="false" ht="12.75" hidden="false" customHeight="false" outlineLevel="0" collapsed="false">
      <c r="A72" s="54" t="n">
        <v>37020</v>
      </c>
      <c r="B72" s="74" t="n">
        <v>240</v>
      </c>
      <c r="C72" s="75" t="n">
        <v>240</v>
      </c>
      <c r="D72" s="75" t="n">
        <v>120</v>
      </c>
      <c r="E72" s="75" t="n">
        <v>140</v>
      </c>
      <c r="F72" s="76" t="n">
        <v>170</v>
      </c>
      <c r="G72" s="74" t="n">
        <v>215</v>
      </c>
      <c r="H72" s="75" t="n">
        <v>215</v>
      </c>
      <c r="I72" s="75" t="n">
        <v>125</v>
      </c>
      <c r="J72" s="75" t="n">
        <v>155</v>
      </c>
      <c r="K72" s="76" t="n">
        <v>195</v>
      </c>
      <c r="L72" s="74" t="n">
        <v>235</v>
      </c>
      <c r="M72" s="75" t="n">
        <v>245</v>
      </c>
      <c r="N72" s="75" t="n">
        <v>180</v>
      </c>
      <c r="O72" s="75" t="n">
        <v>190</v>
      </c>
      <c r="P72" s="76" t="n">
        <v>195</v>
      </c>
      <c r="Q72" s="74" t="n">
        <v>248</v>
      </c>
      <c r="R72" s="75" t="n">
        <v>255</v>
      </c>
      <c r="S72" s="75" t="n">
        <v>177</v>
      </c>
      <c r="T72" s="75" t="n">
        <v>178</v>
      </c>
      <c r="U72" s="76" t="n">
        <v>202</v>
      </c>
      <c r="V72" s="74" t="n">
        <v>217</v>
      </c>
      <c r="W72" s="75" t="n">
        <v>230</v>
      </c>
      <c r="X72" s="75" t="n">
        <v>102</v>
      </c>
      <c r="Y72" s="75" t="n">
        <v>105</v>
      </c>
      <c r="Z72" s="76" t="n">
        <v>165</v>
      </c>
      <c r="AA72" s="74" t="n">
        <v>159</v>
      </c>
      <c r="AB72" s="75" t="n">
        <v>162</v>
      </c>
      <c r="AC72" s="75" t="n">
        <v>58</v>
      </c>
      <c r="AD72" s="75" t="n">
        <v>60</v>
      </c>
      <c r="AE72" s="76" t="n">
        <v>105</v>
      </c>
      <c r="AF72" s="74"/>
      <c r="AG72" s="75"/>
      <c r="AH72" s="75"/>
      <c r="AI72" s="75"/>
      <c r="AJ72" s="76"/>
      <c r="AK72" s="74"/>
      <c r="AL72" s="75"/>
      <c r="AM72" s="75"/>
      <c r="AN72" s="75"/>
      <c r="AO72" s="76"/>
    </row>
    <row r="73" customFormat="false" ht="12.75" hidden="false" customHeight="false" outlineLevel="0" collapsed="false">
      <c r="A73" s="54" t="n">
        <v>37021</v>
      </c>
      <c r="B73" s="74"/>
      <c r="C73" s="75"/>
      <c r="D73" s="75"/>
      <c r="E73" s="75"/>
      <c r="F73" s="76"/>
      <c r="G73" s="74"/>
      <c r="H73" s="75"/>
      <c r="I73" s="75"/>
      <c r="J73" s="75"/>
      <c r="K73" s="76"/>
      <c r="L73" s="74"/>
      <c r="M73" s="75"/>
      <c r="N73" s="75"/>
      <c r="O73" s="75"/>
      <c r="P73" s="76"/>
      <c r="Q73" s="74"/>
      <c r="R73" s="75"/>
      <c r="S73" s="75"/>
      <c r="T73" s="75"/>
      <c r="U73" s="76"/>
      <c r="V73" s="74"/>
      <c r="W73" s="75"/>
      <c r="X73" s="75"/>
      <c r="Y73" s="75"/>
      <c r="Z73" s="76"/>
      <c r="AA73" s="74"/>
      <c r="AB73" s="75"/>
      <c r="AC73" s="75"/>
      <c r="AD73" s="75"/>
      <c r="AE73" s="76"/>
      <c r="AF73" s="74"/>
      <c r="AG73" s="75"/>
      <c r="AH73" s="75"/>
      <c r="AI73" s="75"/>
      <c r="AJ73" s="76"/>
      <c r="AK73" s="74"/>
      <c r="AL73" s="75"/>
      <c r="AM73" s="75"/>
      <c r="AN73" s="75"/>
      <c r="AO73" s="76"/>
    </row>
    <row r="74" customFormat="false" ht="12.75" hidden="false" customHeight="false" outlineLevel="0" collapsed="false">
      <c r="A74" s="54" t="n">
        <v>37022</v>
      </c>
      <c r="B74" s="74"/>
      <c r="C74" s="75"/>
      <c r="D74" s="75"/>
      <c r="E74" s="75"/>
      <c r="F74" s="76"/>
      <c r="G74" s="74"/>
      <c r="H74" s="75"/>
      <c r="I74" s="75"/>
      <c r="J74" s="75"/>
      <c r="K74" s="76"/>
      <c r="L74" s="74"/>
      <c r="M74" s="75"/>
      <c r="N74" s="75"/>
      <c r="O74" s="75"/>
      <c r="P74" s="76"/>
      <c r="Q74" s="74"/>
      <c r="R74" s="75"/>
      <c r="S74" s="75"/>
      <c r="T74" s="75"/>
      <c r="U74" s="76"/>
      <c r="V74" s="74"/>
      <c r="W74" s="75"/>
      <c r="X74" s="75"/>
      <c r="Y74" s="75"/>
      <c r="Z74" s="76"/>
      <c r="AA74" s="74"/>
      <c r="AB74" s="75"/>
      <c r="AC74" s="75"/>
      <c r="AD74" s="75"/>
      <c r="AE74" s="76"/>
      <c r="AF74" s="74"/>
      <c r="AG74" s="75"/>
      <c r="AH74" s="75"/>
      <c r="AI74" s="75"/>
      <c r="AJ74" s="76"/>
      <c r="AK74" s="74"/>
      <c r="AL74" s="75"/>
      <c r="AM74" s="75"/>
      <c r="AN74" s="75"/>
      <c r="AO74" s="76"/>
    </row>
    <row r="75" customFormat="false" ht="12.75" hidden="false" customHeight="false" outlineLevel="0" collapsed="false">
      <c r="A75" s="54" t="n">
        <v>37023</v>
      </c>
      <c r="B75" s="74"/>
      <c r="C75" s="75"/>
      <c r="D75" s="75"/>
      <c r="E75" s="75"/>
      <c r="F75" s="76"/>
      <c r="G75" s="74"/>
      <c r="H75" s="75"/>
      <c r="I75" s="75"/>
      <c r="J75" s="75"/>
      <c r="K75" s="76"/>
      <c r="L75" s="74"/>
      <c r="M75" s="75"/>
      <c r="N75" s="75"/>
      <c r="O75" s="75"/>
      <c r="P75" s="76"/>
      <c r="Q75" s="74"/>
      <c r="R75" s="75"/>
      <c r="S75" s="75"/>
      <c r="T75" s="75"/>
      <c r="U75" s="76"/>
      <c r="V75" s="74"/>
      <c r="W75" s="75"/>
      <c r="X75" s="75"/>
      <c r="Y75" s="75"/>
      <c r="Z75" s="76"/>
      <c r="AA75" s="74"/>
      <c r="AB75" s="75"/>
      <c r="AC75" s="75"/>
      <c r="AD75" s="75"/>
      <c r="AE75" s="76"/>
      <c r="AF75" s="74"/>
      <c r="AG75" s="75"/>
      <c r="AH75" s="75"/>
      <c r="AI75" s="75"/>
      <c r="AJ75" s="76"/>
      <c r="AK75" s="74"/>
      <c r="AL75" s="75"/>
      <c r="AM75" s="75"/>
      <c r="AN75" s="75"/>
      <c r="AO75" s="76"/>
    </row>
    <row r="76" customFormat="false" ht="12.75" hidden="false" customHeight="false" outlineLevel="0" collapsed="false">
      <c r="A76" s="54" t="n">
        <v>37024</v>
      </c>
      <c r="B76" s="74"/>
      <c r="C76" s="75"/>
      <c r="D76" s="75"/>
      <c r="E76" s="75"/>
      <c r="F76" s="76"/>
      <c r="G76" s="74"/>
      <c r="H76" s="75"/>
      <c r="I76" s="75"/>
      <c r="J76" s="75"/>
      <c r="K76" s="76"/>
      <c r="L76" s="74"/>
      <c r="M76" s="75"/>
      <c r="N76" s="75"/>
      <c r="O76" s="75"/>
      <c r="P76" s="76"/>
      <c r="Q76" s="74"/>
      <c r="R76" s="75"/>
      <c r="S76" s="75"/>
      <c r="T76" s="75"/>
      <c r="U76" s="76"/>
      <c r="V76" s="74"/>
      <c r="W76" s="75"/>
      <c r="X76" s="75"/>
      <c r="Y76" s="75"/>
      <c r="Z76" s="76"/>
      <c r="AA76" s="74"/>
      <c r="AB76" s="75"/>
      <c r="AC76" s="75"/>
      <c r="AD76" s="75"/>
      <c r="AE76" s="76"/>
      <c r="AF76" s="74"/>
      <c r="AG76" s="75"/>
      <c r="AH76" s="75"/>
      <c r="AI76" s="75"/>
      <c r="AJ76" s="76"/>
      <c r="AK76" s="74"/>
      <c r="AL76" s="75"/>
      <c r="AM76" s="75"/>
      <c r="AN76" s="75"/>
      <c r="AO76" s="76"/>
    </row>
    <row r="77" customFormat="false" ht="12.75" hidden="false" customHeight="false" outlineLevel="0" collapsed="false">
      <c r="A77" s="54" t="n">
        <v>37025</v>
      </c>
      <c r="B77" s="74" t="n">
        <v>200</v>
      </c>
      <c r="C77" s="75" t="n">
        <v>200</v>
      </c>
      <c r="D77" s="75" t="n">
        <v>100</v>
      </c>
      <c r="E77" s="75" t="n">
        <v>120</v>
      </c>
      <c r="F77" s="76" t="n">
        <v>170</v>
      </c>
      <c r="G77" s="74" t="n">
        <v>200</v>
      </c>
      <c r="H77" s="75" t="n">
        <v>200</v>
      </c>
      <c r="I77" s="75" t="n">
        <v>115</v>
      </c>
      <c r="J77" s="75" t="n">
        <v>125</v>
      </c>
      <c r="K77" s="76" t="n">
        <v>190</v>
      </c>
      <c r="L77" s="74" t="n">
        <v>230</v>
      </c>
      <c r="M77" s="75" t="n">
        <v>240</v>
      </c>
      <c r="N77" s="75" t="n">
        <v>155</v>
      </c>
      <c r="O77" s="75" t="n">
        <v>190</v>
      </c>
      <c r="P77" s="76" t="n">
        <v>185</v>
      </c>
      <c r="Q77" s="74" t="n">
        <v>243</v>
      </c>
      <c r="R77" s="75" t="n">
        <v>252</v>
      </c>
      <c r="S77" s="75" t="n">
        <v>157</v>
      </c>
      <c r="T77" s="75" t="n">
        <v>173</v>
      </c>
      <c r="U77" s="76" t="n">
        <v>198</v>
      </c>
      <c r="V77" s="74" t="n">
        <v>217</v>
      </c>
      <c r="W77" s="75" t="n">
        <v>230</v>
      </c>
      <c r="X77" s="75" t="n">
        <v>97</v>
      </c>
      <c r="Y77" s="75" t="n">
        <v>100</v>
      </c>
      <c r="Z77" s="76" t="n">
        <v>155</v>
      </c>
      <c r="AA77" s="74" t="n">
        <v>159</v>
      </c>
      <c r="AB77" s="75" t="n">
        <v>162</v>
      </c>
      <c r="AC77" s="75" t="n">
        <v>55</v>
      </c>
      <c r="AD77" s="75" t="n">
        <v>58</v>
      </c>
      <c r="AE77" s="76" t="n">
        <v>100</v>
      </c>
      <c r="AF77" s="74"/>
      <c r="AG77" s="75"/>
      <c r="AH77" s="75"/>
      <c r="AI77" s="75"/>
      <c r="AJ77" s="76"/>
      <c r="AK77" s="74"/>
      <c r="AL77" s="75"/>
      <c r="AM77" s="75"/>
      <c r="AN77" s="75"/>
      <c r="AO77" s="76"/>
    </row>
    <row r="78" customFormat="false" ht="12.75" hidden="false" customHeight="false" outlineLevel="0" collapsed="false">
      <c r="A78" s="54" t="n">
        <v>37026</v>
      </c>
      <c r="B78" s="74" t="n">
        <v>142</v>
      </c>
      <c r="C78" s="75" t="n">
        <v>142</v>
      </c>
      <c r="D78" s="75" t="n">
        <v>75</v>
      </c>
      <c r="E78" s="75" t="n">
        <v>90</v>
      </c>
      <c r="F78" s="76" t="n">
        <v>145</v>
      </c>
      <c r="G78" s="74" t="n">
        <v>195</v>
      </c>
      <c r="H78" s="75" t="n">
        <v>195</v>
      </c>
      <c r="I78" s="75" t="n">
        <v>105</v>
      </c>
      <c r="J78" s="75" t="n">
        <v>71</v>
      </c>
      <c r="K78" s="76" t="n">
        <v>190</v>
      </c>
      <c r="L78" s="74" t="n">
        <v>205</v>
      </c>
      <c r="M78" s="75" t="n">
        <v>240</v>
      </c>
      <c r="N78" s="75" t="n">
        <v>140</v>
      </c>
      <c r="O78" s="75" t="n">
        <v>170</v>
      </c>
      <c r="P78" s="76" t="n">
        <v>185</v>
      </c>
      <c r="Q78" s="74" t="n">
        <v>212</v>
      </c>
      <c r="R78" s="75" t="n">
        <v>252</v>
      </c>
      <c r="S78" s="75" t="n">
        <v>143</v>
      </c>
      <c r="T78" s="75" t="n">
        <v>160</v>
      </c>
      <c r="U78" s="76" t="n">
        <v>198</v>
      </c>
      <c r="V78" s="74" t="n">
        <v>203</v>
      </c>
      <c r="W78" s="75" t="n">
        <v>230</v>
      </c>
      <c r="X78" s="75" t="n">
        <v>87</v>
      </c>
      <c r="Y78" s="75" t="n">
        <v>90</v>
      </c>
      <c r="Z78" s="76" t="n">
        <v>128</v>
      </c>
      <c r="AA78" s="74" t="n">
        <v>153</v>
      </c>
      <c r="AB78" s="75" t="n">
        <v>159</v>
      </c>
      <c r="AC78" s="75" t="n">
        <v>50</v>
      </c>
      <c r="AD78" s="75" t="n">
        <v>58</v>
      </c>
      <c r="AE78" s="76" t="n">
        <v>90</v>
      </c>
      <c r="AF78" s="74"/>
      <c r="AG78" s="75"/>
      <c r="AH78" s="75"/>
      <c r="AI78" s="75"/>
      <c r="AJ78" s="76"/>
      <c r="AK78" s="74"/>
      <c r="AL78" s="75"/>
      <c r="AM78" s="75"/>
      <c r="AN78" s="75"/>
      <c r="AO78" s="76"/>
    </row>
    <row r="79" customFormat="false" ht="12.75" hidden="false" customHeight="false" outlineLevel="0" collapsed="false">
      <c r="A79" s="54" t="n">
        <v>37027</v>
      </c>
      <c r="B79" s="74"/>
      <c r="C79" s="75"/>
      <c r="D79" s="75"/>
      <c r="E79" s="75"/>
      <c r="F79" s="76"/>
      <c r="G79" s="74"/>
      <c r="H79" s="75"/>
      <c r="I79" s="75"/>
      <c r="J79" s="75"/>
      <c r="K79" s="76"/>
      <c r="L79" s="74"/>
      <c r="M79" s="75"/>
      <c r="N79" s="75"/>
      <c r="O79" s="75"/>
      <c r="P79" s="76"/>
      <c r="Q79" s="74"/>
      <c r="R79" s="75"/>
      <c r="S79" s="75"/>
      <c r="T79" s="75"/>
      <c r="U79" s="76"/>
      <c r="V79" s="74"/>
      <c r="W79" s="75"/>
      <c r="X79" s="75"/>
      <c r="Y79" s="75"/>
      <c r="Z79" s="76"/>
      <c r="AA79" s="74"/>
      <c r="AB79" s="75"/>
      <c r="AC79" s="75"/>
      <c r="AD79" s="75"/>
      <c r="AE79" s="76"/>
      <c r="AF79" s="74"/>
      <c r="AG79" s="75"/>
      <c r="AH79" s="75"/>
      <c r="AI79" s="75"/>
      <c r="AJ79" s="76"/>
      <c r="AK79" s="74"/>
      <c r="AL79" s="75"/>
      <c r="AM79" s="75"/>
      <c r="AN79" s="75"/>
      <c r="AO79" s="76"/>
    </row>
    <row r="80" customFormat="false" ht="12.75" hidden="false" customHeight="false" outlineLevel="0" collapsed="false">
      <c r="A80" s="54" t="n">
        <v>37028</v>
      </c>
      <c r="B80" s="74"/>
      <c r="C80" s="75"/>
      <c r="D80" s="75"/>
      <c r="E80" s="75"/>
      <c r="F80" s="76"/>
      <c r="G80" s="74"/>
      <c r="H80" s="75"/>
      <c r="I80" s="75"/>
      <c r="J80" s="75"/>
      <c r="K80" s="76"/>
      <c r="L80" s="74"/>
      <c r="M80" s="75"/>
      <c r="N80" s="75"/>
      <c r="O80" s="75"/>
      <c r="P80" s="76"/>
      <c r="Q80" s="74"/>
      <c r="R80" s="75"/>
      <c r="S80" s="75"/>
      <c r="T80" s="75"/>
      <c r="U80" s="76"/>
      <c r="V80" s="74"/>
      <c r="W80" s="75"/>
      <c r="X80" s="75"/>
      <c r="Y80" s="75"/>
      <c r="Z80" s="76"/>
      <c r="AA80" s="74"/>
      <c r="AB80" s="75"/>
      <c r="AC80" s="75"/>
      <c r="AD80" s="75"/>
      <c r="AE80" s="76"/>
      <c r="AF80" s="74"/>
      <c r="AG80" s="75"/>
      <c r="AH80" s="75"/>
      <c r="AI80" s="75"/>
      <c r="AJ80" s="76"/>
      <c r="AK80" s="74"/>
      <c r="AL80" s="75"/>
      <c r="AM80" s="75"/>
      <c r="AN80" s="75"/>
      <c r="AO80" s="76"/>
    </row>
    <row r="81" customFormat="false" ht="12.75" hidden="false" customHeight="false" outlineLevel="0" collapsed="false">
      <c r="A81" s="54" t="n">
        <v>37029</v>
      </c>
      <c r="B81" s="74" t="n">
        <v>170</v>
      </c>
      <c r="C81" s="75" t="n">
        <v>170</v>
      </c>
      <c r="D81" s="75"/>
      <c r="E81" s="75"/>
      <c r="F81" s="76"/>
      <c r="G81" s="74"/>
      <c r="H81" s="75"/>
      <c r="I81" s="75"/>
      <c r="J81" s="75"/>
      <c r="K81" s="76"/>
      <c r="L81" s="74"/>
      <c r="M81" s="75"/>
      <c r="N81" s="75"/>
      <c r="O81" s="75"/>
      <c r="P81" s="76"/>
      <c r="Q81" s="74"/>
      <c r="R81" s="75"/>
      <c r="S81" s="75"/>
      <c r="T81" s="75"/>
      <c r="U81" s="76"/>
      <c r="V81" s="74"/>
      <c r="W81" s="75"/>
      <c r="X81" s="75"/>
      <c r="Y81" s="75"/>
      <c r="Z81" s="76"/>
      <c r="AA81" s="74"/>
      <c r="AB81" s="75"/>
      <c r="AC81" s="75"/>
      <c r="AD81" s="75"/>
      <c r="AE81" s="76"/>
      <c r="AF81" s="74"/>
      <c r="AG81" s="75"/>
      <c r="AH81" s="75"/>
      <c r="AI81" s="75"/>
      <c r="AJ81" s="76"/>
      <c r="AK81" s="74"/>
      <c r="AL81" s="75"/>
      <c r="AM81" s="75"/>
      <c r="AN81" s="75"/>
      <c r="AO81" s="76"/>
    </row>
    <row r="82" customFormat="false" ht="12.75" hidden="false" customHeight="false" outlineLevel="0" collapsed="false">
      <c r="A82" s="54" t="n">
        <v>37030</v>
      </c>
      <c r="B82" s="74" t="n">
        <v>185</v>
      </c>
      <c r="C82" s="75" t="n">
        <v>185</v>
      </c>
      <c r="D82" s="75" t="n">
        <v>90</v>
      </c>
      <c r="E82" s="75" t="n">
        <v>105</v>
      </c>
      <c r="F82" s="76" t="n">
        <v>150</v>
      </c>
      <c r="G82" s="74" t="n">
        <v>200</v>
      </c>
      <c r="H82" s="75" t="n">
        <v>200</v>
      </c>
      <c r="I82" s="75" t="n">
        <v>115</v>
      </c>
      <c r="J82" s="75" t="n">
        <v>115</v>
      </c>
      <c r="K82" s="76" t="n">
        <v>170</v>
      </c>
      <c r="L82" s="74" t="n">
        <v>205</v>
      </c>
      <c r="M82" s="75" t="n">
        <v>230</v>
      </c>
      <c r="N82" s="75" t="n">
        <v>145</v>
      </c>
      <c r="O82" s="75" t="n">
        <v>135</v>
      </c>
      <c r="P82" s="76" t="n">
        <v>175</v>
      </c>
      <c r="Q82" s="74" t="n">
        <v>208</v>
      </c>
      <c r="R82" s="75" t="n">
        <v>235</v>
      </c>
      <c r="S82" s="75" t="n">
        <v>148</v>
      </c>
      <c r="T82" s="75" t="n">
        <v>137</v>
      </c>
      <c r="U82" s="76" t="n">
        <v>165</v>
      </c>
      <c r="V82" s="74" t="n">
        <v>197</v>
      </c>
      <c r="W82" s="75" t="n">
        <v>205</v>
      </c>
      <c r="X82" s="75" t="n">
        <v>87</v>
      </c>
      <c r="Y82" s="75" t="n">
        <v>90</v>
      </c>
      <c r="Z82" s="76" t="n">
        <v>128</v>
      </c>
      <c r="AA82" s="74" t="n">
        <v>140</v>
      </c>
      <c r="AB82" s="75" t="n">
        <v>136</v>
      </c>
      <c r="AC82" s="75" t="n">
        <v>50</v>
      </c>
      <c r="AD82" s="75" t="n">
        <v>52</v>
      </c>
      <c r="AE82" s="76" t="n">
        <v>82</v>
      </c>
      <c r="AF82" s="74"/>
      <c r="AG82" s="75"/>
      <c r="AH82" s="75"/>
      <c r="AI82" s="75"/>
      <c r="AJ82" s="76"/>
      <c r="AK82" s="74"/>
      <c r="AL82" s="75"/>
      <c r="AM82" s="75"/>
      <c r="AN82" s="75"/>
      <c r="AO82" s="76"/>
    </row>
    <row r="83" customFormat="false" ht="12.75" hidden="false" customHeight="false" outlineLevel="0" collapsed="false">
      <c r="A83" s="54" t="n">
        <v>37031</v>
      </c>
      <c r="B83" s="74"/>
      <c r="C83" s="75"/>
      <c r="D83" s="75"/>
      <c r="E83" s="75"/>
      <c r="F83" s="76"/>
      <c r="G83" s="74"/>
      <c r="H83" s="75"/>
      <c r="I83" s="75"/>
      <c r="J83" s="75"/>
      <c r="K83" s="76"/>
      <c r="L83" s="74"/>
      <c r="M83" s="75"/>
      <c r="N83" s="75"/>
      <c r="O83" s="75"/>
      <c r="P83" s="76"/>
      <c r="Q83" s="74"/>
      <c r="R83" s="75"/>
      <c r="S83" s="75"/>
      <c r="T83" s="75"/>
      <c r="U83" s="76"/>
      <c r="V83" s="74"/>
      <c r="W83" s="75"/>
      <c r="X83" s="75"/>
      <c r="Y83" s="75"/>
      <c r="Z83" s="76"/>
      <c r="AA83" s="74"/>
      <c r="AB83" s="75"/>
      <c r="AC83" s="75"/>
      <c r="AD83" s="75"/>
      <c r="AE83" s="76"/>
      <c r="AF83" s="74"/>
      <c r="AG83" s="75"/>
      <c r="AH83" s="75"/>
      <c r="AI83" s="75"/>
      <c r="AJ83" s="76"/>
      <c r="AK83" s="74"/>
      <c r="AL83" s="75"/>
      <c r="AM83" s="75"/>
      <c r="AN83" s="75"/>
      <c r="AO83" s="76"/>
    </row>
    <row r="84" customFormat="false" ht="12.75" hidden="false" customHeight="false" outlineLevel="0" collapsed="false">
      <c r="A84" s="54" t="n">
        <v>37032</v>
      </c>
      <c r="B84" s="74" t="n">
        <v>185</v>
      </c>
      <c r="C84" s="75" t="n">
        <v>185</v>
      </c>
      <c r="D84" s="75"/>
      <c r="E84" s="75"/>
      <c r="F84" s="76" t="n">
        <v>150</v>
      </c>
      <c r="G84" s="74" t="n">
        <v>190</v>
      </c>
      <c r="H84" s="75" t="n">
        <v>190</v>
      </c>
      <c r="I84" s="75" t="n">
        <v>110</v>
      </c>
      <c r="J84" s="75"/>
      <c r="K84" s="76" t="n">
        <v>163</v>
      </c>
      <c r="L84" s="74" t="n">
        <v>215</v>
      </c>
      <c r="M84" s="75" t="n">
        <v>225</v>
      </c>
      <c r="N84" s="75" t="n">
        <v>140</v>
      </c>
      <c r="O84" s="75"/>
      <c r="P84" s="76" t="n">
        <v>170</v>
      </c>
      <c r="Q84" s="74" t="n">
        <v>218</v>
      </c>
      <c r="R84" s="75" t="n">
        <v>230</v>
      </c>
      <c r="S84" s="75" t="n">
        <v>145</v>
      </c>
      <c r="T84" s="75"/>
      <c r="U84" s="76" t="n">
        <v>163</v>
      </c>
      <c r="V84" s="74" t="n">
        <v>187</v>
      </c>
      <c r="W84" s="75" t="n">
        <v>185</v>
      </c>
      <c r="X84" s="75" t="n">
        <v>80</v>
      </c>
      <c r="Y84" s="75"/>
      <c r="Z84" s="76" t="n">
        <v>128</v>
      </c>
      <c r="AA84" s="74" t="n">
        <v>140</v>
      </c>
      <c r="AB84" s="75" t="n">
        <v>136</v>
      </c>
      <c r="AC84" s="75" t="n">
        <v>50</v>
      </c>
      <c r="AD84" s="75" t="n">
        <v>52</v>
      </c>
      <c r="AE84" s="76" t="n">
        <v>82</v>
      </c>
      <c r="AF84" s="74"/>
      <c r="AG84" s="75"/>
      <c r="AH84" s="75"/>
      <c r="AI84" s="75"/>
      <c r="AJ84" s="76"/>
      <c r="AK84" s="74"/>
      <c r="AL84" s="75"/>
      <c r="AM84" s="75"/>
      <c r="AN84" s="75"/>
      <c r="AO84" s="76"/>
    </row>
    <row r="85" customFormat="false" ht="12.75" hidden="false" customHeight="false" outlineLevel="0" collapsed="false">
      <c r="A85" s="54" t="n">
        <v>37033</v>
      </c>
      <c r="B85" s="74" t="n">
        <v>185</v>
      </c>
      <c r="C85" s="75" t="n">
        <v>185</v>
      </c>
      <c r="D85" s="75" t="n">
        <v>100</v>
      </c>
      <c r="E85" s="75" t="n">
        <v>120</v>
      </c>
      <c r="F85" s="76" t="n">
        <v>170</v>
      </c>
      <c r="G85" s="74" t="n">
        <v>190</v>
      </c>
      <c r="H85" s="75" t="n">
        <v>190</v>
      </c>
      <c r="I85" s="75" t="n">
        <v>95</v>
      </c>
      <c r="J85" s="75" t="n">
        <v>105</v>
      </c>
      <c r="K85" s="76" t="n">
        <v>165</v>
      </c>
      <c r="L85" s="74" t="n">
        <v>210</v>
      </c>
      <c r="M85" s="75" t="n">
        <v>225</v>
      </c>
      <c r="N85" s="75" t="n">
        <v>125</v>
      </c>
      <c r="O85" s="75" t="n">
        <v>135</v>
      </c>
      <c r="P85" s="76" t="n">
        <v>170</v>
      </c>
      <c r="Q85" s="74" t="n">
        <v>215</v>
      </c>
      <c r="R85" s="75" t="n">
        <v>230</v>
      </c>
      <c r="S85" s="75" t="n">
        <v>125</v>
      </c>
      <c r="T85" s="75" t="n">
        <v>137</v>
      </c>
      <c r="U85" s="76" t="n">
        <v>163</v>
      </c>
      <c r="V85" s="74" t="n">
        <v>187</v>
      </c>
      <c r="W85" s="75" t="n">
        <v>185</v>
      </c>
      <c r="X85" s="75" t="n">
        <v>82</v>
      </c>
      <c r="Y85" s="75" t="n">
        <v>90</v>
      </c>
      <c r="Z85" s="76" t="n">
        <v>124</v>
      </c>
      <c r="AA85" s="74" t="n">
        <v>132</v>
      </c>
      <c r="AB85" s="75" t="n">
        <v>131</v>
      </c>
      <c r="AC85" s="75" t="n">
        <v>50</v>
      </c>
      <c r="AD85" s="75" t="n">
        <v>55</v>
      </c>
      <c r="AE85" s="76" t="n">
        <v>82</v>
      </c>
      <c r="AF85" s="74"/>
      <c r="AG85" s="75"/>
      <c r="AH85" s="75"/>
      <c r="AI85" s="75"/>
      <c r="AJ85" s="76"/>
      <c r="AK85" s="74"/>
      <c r="AL85" s="75"/>
      <c r="AM85" s="75"/>
      <c r="AN85" s="75"/>
      <c r="AO85" s="76"/>
    </row>
    <row r="86" customFormat="false" ht="12.75" hidden="false" customHeight="false" outlineLevel="0" collapsed="false">
      <c r="A86" s="54" t="n">
        <v>37034</v>
      </c>
      <c r="B86" s="74" t="n">
        <v>165</v>
      </c>
      <c r="C86" s="75" t="n">
        <v>165</v>
      </c>
      <c r="D86" s="75" t="n">
        <v>100</v>
      </c>
      <c r="E86" s="75" t="n">
        <v>120</v>
      </c>
      <c r="F86" s="76" t="n">
        <v>170</v>
      </c>
      <c r="G86" s="74" t="n">
        <v>185</v>
      </c>
      <c r="H86" s="75" t="n">
        <v>185</v>
      </c>
      <c r="I86" s="75" t="n">
        <v>95</v>
      </c>
      <c r="J86" s="75" t="n">
        <v>105</v>
      </c>
      <c r="K86" s="76" t="n">
        <v>180</v>
      </c>
      <c r="L86" s="74" t="n">
        <v>210</v>
      </c>
      <c r="M86" s="75" t="n">
        <v>215</v>
      </c>
      <c r="N86" s="75" t="n">
        <v>125</v>
      </c>
      <c r="O86" s="75" t="n">
        <v>135</v>
      </c>
      <c r="P86" s="76" t="n">
        <v>170</v>
      </c>
      <c r="Q86" s="74" t="n">
        <v>215</v>
      </c>
      <c r="R86" s="75" t="n">
        <v>223</v>
      </c>
      <c r="S86" s="75" t="n">
        <v>125</v>
      </c>
      <c r="T86" s="75" t="n">
        <v>137</v>
      </c>
      <c r="U86" s="76" t="n">
        <v>163</v>
      </c>
      <c r="V86" s="74" t="n">
        <v>187</v>
      </c>
      <c r="W86" s="75" t="n">
        <v>183</v>
      </c>
      <c r="X86" s="75" t="n">
        <v>82</v>
      </c>
      <c r="Y86" s="75" t="n">
        <v>90</v>
      </c>
      <c r="Z86" s="76" t="n">
        <v>124</v>
      </c>
      <c r="AA86" s="74" t="n">
        <v>130</v>
      </c>
      <c r="AB86" s="75" t="n">
        <v>129</v>
      </c>
      <c r="AC86" s="75" t="n">
        <v>50</v>
      </c>
      <c r="AD86" s="75" t="n">
        <v>55</v>
      </c>
      <c r="AE86" s="76" t="n">
        <v>82</v>
      </c>
      <c r="AF86" s="74"/>
      <c r="AG86" s="75"/>
      <c r="AH86" s="75"/>
      <c r="AI86" s="75"/>
      <c r="AJ86" s="76"/>
      <c r="AK86" s="74"/>
      <c r="AL86" s="75"/>
      <c r="AM86" s="75"/>
      <c r="AN86" s="75"/>
      <c r="AO86" s="76"/>
    </row>
    <row r="87" customFormat="false" ht="12.75" hidden="false" customHeight="false" outlineLevel="0" collapsed="false">
      <c r="A87" s="54" t="n">
        <v>37035</v>
      </c>
      <c r="B87" s="74"/>
      <c r="C87" s="75"/>
      <c r="D87" s="75"/>
      <c r="E87" s="75"/>
      <c r="F87" s="76"/>
      <c r="G87" s="74"/>
      <c r="H87" s="75"/>
      <c r="I87" s="75"/>
      <c r="J87" s="75"/>
      <c r="K87" s="76"/>
      <c r="L87" s="74"/>
      <c r="M87" s="75"/>
      <c r="N87" s="75"/>
      <c r="O87" s="75"/>
      <c r="P87" s="76"/>
      <c r="Q87" s="74"/>
      <c r="R87" s="75"/>
      <c r="S87" s="75"/>
      <c r="T87" s="75"/>
      <c r="U87" s="76"/>
      <c r="V87" s="74"/>
      <c r="W87" s="75"/>
      <c r="X87" s="75"/>
      <c r="Y87" s="75"/>
      <c r="Z87" s="76"/>
      <c r="AA87" s="74"/>
      <c r="AB87" s="75"/>
      <c r="AC87" s="75"/>
      <c r="AD87" s="75"/>
      <c r="AE87" s="76"/>
      <c r="AF87" s="74"/>
      <c r="AG87" s="75"/>
      <c r="AH87" s="75"/>
      <c r="AI87" s="75"/>
      <c r="AJ87" s="76"/>
      <c r="AK87" s="74"/>
      <c r="AL87" s="75"/>
      <c r="AM87" s="75"/>
      <c r="AN87" s="75"/>
      <c r="AO87" s="76"/>
    </row>
    <row r="88" customFormat="false" ht="12.75" hidden="false" customHeight="false" outlineLevel="0" collapsed="false">
      <c r="A88" s="54" t="n">
        <v>37036</v>
      </c>
      <c r="B88" s="74"/>
      <c r="C88" s="75"/>
      <c r="D88" s="75"/>
      <c r="E88" s="75"/>
      <c r="F88" s="76"/>
      <c r="G88" s="74" t="n">
        <v>150</v>
      </c>
      <c r="H88" s="75" t="n">
        <v>155</v>
      </c>
      <c r="I88" s="75" t="n">
        <v>90</v>
      </c>
      <c r="J88" s="75" t="n">
        <v>95</v>
      </c>
      <c r="K88" s="76" t="n">
        <v>136</v>
      </c>
      <c r="L88" s="74" t="n">
        <v>190</v>
      </c>
      <c r="M88" s="75" t="n">
        <v>195</v>
      </c>
      <c r="N88" s="75" t="n">
        <v>125</v>
      </c>
      <c r="O88" s="75" t="n">
        <v>125</v>
      </c>
      <c r="P88" s="76" t="n">
        <v>155</v>
      </c>
      <c r="Q88" s="74" t="n">
        <v>202</v>
      </c>
      <c r="R88" s="75" t="n">
        <v>205</v>
      </c>
      <c r="S88" s="75" t="n">
        <v>125</v>
      </c>
      <c r="T88" s="75" t="n">
        <v>133</v>
      </c>
      <c r="U88" s="76" t="n">
        <v>153</v>
      </c>
      <c r="V88" s="74" t="n">
        <v>185</v>
      </c>
      <c r="W88" s="75" t="n">
        <v>183</v>
      </c>
      <c r="X88" s="75" t="n">
        <v>82</v>
      </c>
      <c r="Y88" s="75" t="n">
        <v>86</v>
      </c>
      <c r="Z88" s="76" t="n">
        <v>118</v>
      </c>
      <c r="AA88" s="74" t="n">
        <v>118</v>
      </c>
      <c r="AB88" s="75" t="n">
        <v>127</v>
      </c>
      <c r="AC88" s="75" t="n">
        <v>50</v>
      </c>
      <c r="AD88" s="75" t="n">
        <v>58</v>
      </c>
      <c r="AE88" s="76" t="n">
        <v>79</v>
      </c>
      <c r="AF88" s="74"/>
      <c r="AG88" s="75"/>
      <c r="AH88" s="75"/>
      <c r="AI88" s="75"/>
      <c r="AJ88" s="76"/>
      <c r="AK88" s="74"/>
      <c r="AL88" s="75"/>
      <c r="AM88" s="75"/>
      <c r="AN88" s="75"/>
      <c r="AO88" s="76"/>
    </row>
    <row r="89" customFormat="false" ht="12.75" hidden="false" customHeight="false" outlineLevel="0" collapsed="false">
      <c r="A89" s="54" t="n">
        <v>37037</v>
      </c>
      <c r="B89" s="74"/>
      <c r="C89" s="75"/>
      <c r="D89" s="75"/>
      <c r="E89" s="75"/>
      <c r="F89" s="76"/>
      <c r="G89" s="74"/>
      <c r="H89" s="75"/>
      <c r="I89" s="75"/>
      <c r="J89" s="75"/>
      <c r="K89" s="76"/>
      <c r="L89" s="74"/>
      <c r="M89" s="75"/>
      <c r="N89" s="75"/>
      <c r="O89" s="75"/>
      <c r="P89" s="76"/>
      <c r="Q89" s="74"/>
      <c r="R89" s="75"/>
      <c r="S89" s="75"/>
      <c r="T89" s="75"/>
      <c r="U89" s="76"/>
      <c r="V89" s="74"/>
      <c r="W89" s="75"/>
      <c r="X89" s="75"/>
      <c r="Y89" s="75"/>
      <c r="Z89" s="76"/>
      <c r="AA89" s="74"/>
      <c r="AB89" s="75"/>
      <c r="AC89" s="75"/>
      <c r="AD89" s="75"/>
      <c r="AE89" s="76"/>
      <c r="AF89" s="74"/>
      <c r="AG89" s="75"/>
      <c r="AH89" s="75"/>
      <c r="AI89" s="75"/>
      <c r="AJ89" s="76"/>
      <c r="AK89" s="74"/>
      <c r="AL89" s="75"/>
      <c r="AM89" s="75"/>
      <c r="AN89" s="75"/>
      <c r="AO89" s="76"/>
    </row>
    <row r="90" customFormat="false" ht="12.75" hidden="false" customHeight="false" outlineLevel="0" collapsed="false">
      <c r="A90" s="54" t="n">
        <v>37038</v>
      </c>
      <c r="B90" s="74"/>
      <c r="C90" s="75"/>
      <c r="D90" s="75"/>
      <c r="E90" s="75"/>
      <c r="F90" s="76"/>
      <c r="G90" s="74"/>
      <c r="H90" s="75"/>
      <c r="I90" s="75"/>
      <c r="J90" s="75"/>
      <c r="K90" s="76"/>
      <c r="L90" s="74"/>
      <c r="M90" s="75"/>
      <c r="N90" s="75"/>
      <c r="O90" s="75"/>
      <c r="P90" s="76"/>
      <c r="Q90" s="74"/>
      <c r="R90" s="75"/>
      <c r="S90" s="75"/>
      <c r="T90" s="75"/>
      <c r="U90" s="76"/>
      <c r="V90" s="74"/>
      <c r="W90" s="75"/>
      <c r="X90" s="75"/>
      <c r="Y90" s="75"/>
      <c r="Z90" s="76"/>
      <c r="AA90" s="74"/>
      <c r="AB90" s="75"/>
      <c r="AC90" s="75"/>
      <c r="AD90" s="75"/>
      <c r="AE90" s="76"/>
      <c r="AF90" s="74"/>
      <c r="AG90" s="75"/>
      <c r="AH90" s="75"/>
      <c r="AI90" s="75"/>
      <c r="AJ90" s="76"/>
      <c r="AK90" s="74"/>
      <c r="AL90" s="75"/>
      <c r="AM90" s="75"/>
      <c r="AN90" s="75"/>
      <c r="AO90" s="76"/>
    </row>
    <row r="91" customFormat="false" ht="12.75" hidden="false" customHeight="false" outlineLevel="0" collapsed="false">
      <c r="A91" s="54" t="n">
        <v>37039</v>
      </c>
      <c r="B91" s="74"/>
      <c r="C91" s="75"/>
      <c r="D91" s="75"/>
      <c r="E91" s="75"/>
      <c r="F91" s="76"/>
      <c r="G91" s="74"/>
      <c r="H91" s="75"/>
      <c r="I91" s="83"/>
      <c r="J91" s="75"/>
      <c r="K91" s="76"/>
      <c r="L91" s="74"/>
      <c r="M91" s="75"/>
      <c r="N91" s="83"/>
      <c r="O91" s="75"/>
      <c r="P91" s="76"/>
      <c r="Q91" s="74"/>
      <c r="R91" s="75"/>
      <c r="S91" s="83"/>
      <c r="T91" s="75"/>
      <c r="U91" s="76"/>
      <c r="V91" s="74"/>
      <c r="W91" s="75"/>
      <c r="X91" s="75"/>
      <c r="Y91" s="75"/>
      <c r="Z91" s="76"/>
      <c r="AA91" s="74"/>
      <c r="AB91" s="75"/>
      <c r="AC91" s="75"/>
      <c r="AD91" s="75"/>
      <c r="AE91" s="76"/>
      <c r="AF91" s="74"/>
      <c r="AG91" s="75"/>
      <c r="AH91" s="75"/>
      <c r="AI91" s="75"/>
      <c r="AJ91" s="76"/>
      <c r="AK91" s="74"/>
      <c r="AL91" s="75"/>
      <c r="AM91" s="75"/>
      <c r="AN91" s="75"/>
      <c r="AO91" s="76"/>
    </row>
    <row r="92" customFormat="false" ht="12.75" hidden="false" customHeight="false" outlineLevel="0" collapsed="false">
      <c r="A92" s="54" t="n">
        <v>37040</v>
      </c>
      <c r="B92" s="74"/>
      <c r="C92" s="75"/>
      <c r="D92" s="75"/>
      <c r="E92" s="75"/>
      <c r="F92" s="76"/>
      <c r="G92" s="74" t="n">
        <v>140</v>
      </c>
      <c r="H92" s="75" t="n">
        <v>140</v>
      </c>
      <c r="I92" s="75" t="n">
        <v>80</v>
      </c>
      <c r="J92" s="75" t="n">
        <v>62</v>
      </c>
      <c r="K92" s="76" t="n">
        <v>150</v>
      </c>
      <c r="L92" s="74" t="n">
        <v>185</v>
      </c>
      <c r="M92" s="75" t="n">
        <v>175</v>
      </c>
      <c r="N92" s="75" t="n">
        <v>115</v>
      </c>
      <c r="O92" s="75" t="n">
        <v>125</v>
      </c>
      <c r="P92" s="76" t="n">
        <v>145</v>
      </c>
      <c r="Q92" s="74" t="n">
        <v>192</v>
      </c>
      <c r="R92" s="75" t="n">
        <v>188</v>
      </c>
      <c r="S92" s="75" t="n">
        <v>115</v>
      </c>
      <c r="T92" s="75" t="n">
        <v>122</v>
      </c>
      <c r="U92" s="76" t="n">
        <v>147</v>
      </c>
      <c r="V92" s="74" t="n">
        <v>175</v>
      </c>
      <c r="W92" s="75" t="n">
        <v>172</v>
      </c>
      <c r="X92" s="75" t="n">
        <v>77</v>
      </c>
      <c r="Y92" s="75" t="n">
        <v>80</v>
      </c>
      <c r="Z92" s="76" t="n">
        <v>108</v>
      </c>
      <c r="AA92" s="74" t="n">
        <v>112</v>
      </c>
      <c r="AB92" s="75" t="n">
        <v>118</v>
      </c>
      <c r="AC92" s="75" t="n">
        <v>50</v>
      </c>
      <c r="AD92" s="75" t="n">
        <v>52</v>
      </c>
      <c r="AE92" s="76" t="n">
        <v>66</v>
      </c>
      <c r="AF92" s="74"/>
      <c r="AG92" s="75"/>
      <c r="AH92" s="75"/>
      <c r="AI92" s="75"/>
      <c r="AJ92" s="76"/>
      <c r="AK92" s="74"/>
      <c r="AL92" s="75"/>
      <c r="AM92" s="75"/>
      <c r="AN92" s="75"/>
      <c r="AO92" s="76"/>
    </row>
    <row r="93" customFormat="false" ht="12.75" hidden="false" customHeight="false" outlineLevel="0" collapsed="false">
      <c r="A93" s="54" t="n">
        <v>37041</v>
      </c>
      <c r="B93" s="74"/>
      <c r="C93" s="75"/>
      <c r="D93" s="75"/>
      <c r="E93" s="75"/>
      <c r="F93" s="76"/>
      <c r="G93" s="74" t="n">
        <v>130</v>
      </c>
      <c r="H93" s="75" t="n">
        <v>130</v>
      </c>
      <c r="I93" s="75" t="n">
        <v>60</v>
      </c>
      <c r="J93" s="75" t="n">
        <v>80</v>
      </c>
      <c r="K93" s="76" t="n">
        <v>130</v>
      </c>
      <c r="L93" s="74" t="n">
        <v>170</v>
      </c>
      <c r="M93" s="75" t="n">
        <v>173</v>
      </c>
      <c r="N93" s="75" t="n">
        <v>100</v>
      </c>
      <c r="O93" s="75" t="n">
        <v>117</v>
      </c>
      <c r="P93" s="76" t="n">
        <v>133</v>
      </c>
      <c r="Q93" s="74" t="n">
        <v>175</v>
      </c>
      <c r="R93" s="75" t="n">
        <v>173</v>
      </c>
      <c r="S93" s="75" t="n">
        <v>100</v>
      </c>
      <c r="T93" s="75" t="n">
        <v>117</v>
      </c>
      <c r="U93" s="76" t="n">
        <v>133</v>
      </c>
      <c r="V93" s="74" t="n">
        <v>148</v>
      </c>
      <c r="W93" s="75" t="n">
        <v>147</v>
      </c>
      <c r="X93" s="75" t="n">
        <v>70</v>
      </c>
      <c r="Y93" s="75" t="n">
        <v>81</v>
      </c>
      <c r="Z93" s="76" t="n">
        <v>100</v>
      </c>
      <c r="AA93" s="74" t="n">
        <v>112</v>
      </c>
      <c r="AB93" s="75" t="n">
        <v>114</v>
      </c>
      <c r="AC93" s="75" t="n">
        <v>42</v>
      </c>
      <c r="AD93" s="75" t="n">
        <v>52</v>
      </c>
      <c r="AE93" s="76" t="n">
        <v>66</v>
      </c>
      <c r="AF93" s="74"/>
      <c r="AG93" s="75"/>
      <c r="AH93" s="75"/>
      <c r="AI93" s="75"/>
      <c r="AJ93" s="76"/>
      <c r="AK93" s="74"/>
      <c r="AL93" s="75"/>
      <c r="AM93" s="75"/>
      <c r="AN93" s="75"/>
      <c r="AO93" s="76"/>
    </row>
    <row r="94" customFormat="false" ht="12.75" hidden="false" customHeight="false" outlineLevel="0" collapsed="false">
      <c r="A94" s="54" t="n">
        <v>37042</v>
      </c>
      <c r="B94" s="90"/>
      <c r="C94" s="91"/>
      <c r="D94" s="91"/>
      <c r="E94" s="91"/>
      <c r="F94" s="92"/>
      <c r="G94" s="90"/>
      <c r="H94" s="91"/>
      <c r="I94" s="91"/>
      <c r="J94" s="91"/>
      <c r="K94" s="92"/>
      <c r="L94" s="90"/>
      <c r="M94" s="91"/>
      <c r="N94" s="91"/>
      <c r="O94" s="91"/>
      <c r="P94" s="92"/>
      <c r="Q94" s="90"/>
      <c r="R94" s="91"/>
      <c r="S94" s="91"/>
      <c r="T94" s="91"/>
      <c r="U94" s="92"/>
      <c r="V94" s="90"/>
      <c r="W94" s="91"/>
      <c r="X94" s="91"/>
      <c r="Y94" s="91"/>
      <c r="Z94" s="92"/>
      <c r="AA94" s="90"/>
      <c r="AB94" s="91"/>
      <c r="AC94" s="91"/>
      <c r="AD94" s="91"/>
      <c r="AE94" s="92"/>
      <c r="AF94" s="90"/>
      <c r="AG94" s="91"/>
      <c r="AH94" s="91"/>
      <c r="AI94" s="91"/>
      <c r="AJ94" s="92"/>
      <c r="AK94" s="90"/>
      <c r="AL94" s="91"/>
      <c r="AM94" s="91"/>
      <c r="AN94" s="91"/>
      <c r="AO94" s="92"/>
    </row>
    <row r="95" customFormat="false" ht="12.75" hidden="false" customHeight="false" outlineLevel="0" collapsed="false">
      <c r="F95" s="95"/>
      <c r="AE95" s="77"/>
      <c r="AF95" s="96"/>
      <c r="AJ95" s="81"/>
      <c r="AK95" s="81"/>
      <c r="AL95" s="95"/>
      <c r="AM95" s="95"/>
      <c r="AN95" s="95"/>
      <c r="AO95" s="95"/>
    </row>
    <row r="96" customFormat="false" ht="12.75" hidden="false" customHeight="false" outlineLevel="0" collapsed="false">
      <c r="B96" s="70" t="n">
        <f aca="false">AVERAGE(B64:B94)</f>
        <v>184.727272727273</v>
      </c>
      <c r="C96" s="70" t="n">
        <f aca="false">AVERAGE(C64:C94)</f>
        <v>184.727272727273</v>
      </c>
      <c r="D96" s="70" t="n">
        <f aca="false">AVERAGE(D64:D94)</f>
        <v>101.875</v>
      </c>
      <c r="E96" s="70" t="n">
        <f aca="false">AVERAGE(E64:E94)</f>
        <v>119.75</v>
      </c>
      <c r="F96" s="70" t="n">
        <f aca="false">AVERAGE(F64:F94)</f>
        <v>160.555555555556</v>
      </c>
      <c r="G96" s="70" t="n">
        <f aca="false">AVERAGE(G64:G94)</f>
        <v>183.75</v>
      </c>
      <c r="H96" s="70" t="n">
        <f aca="false">AVERAGE(H64:H94)</f>
        <v>184.166666666667</v>
      </c>
      <c r="I96" s="70" t="n">
        <f aca="false">AVERAGE(I64:I94)</f>
        <v>103.75</v>
      </c>
      <c r="J96" s="70" t="n">
        <f aca="false">AVERAGE(J64:J94)</f>
        <v>111.181818181818</v>
      </c>
      <c r="K96" s="70" t="n">
        <f aca="false">AVERAGE(K64:K94)</f>
        <v>173.25</v>
      </c>
      <c r="L96" s="70" t="n">
        <f aca="false">AVERAGE(L64:L94)</f>
        <v>212.916666666667</v>
      </c>
      <c r="M96" s="70" t="n">
        <f aca="false">AVERAGE(M64:M94)</f>
        <v>221.916666666667</v>
      </c>
      <c r="N96" s="70" t="n">
        <f aca="false">AVERAGE(N64:N94)</f>
        <v>144.583333333333</v>
      </c>
      <c r="O96" s="70" t="n">
        <f aca="false">AVERAGE(O64:O94)</f>
        <v>157.454545454545</v>
      </c>
      <c r="P96" s="70" t="n">
        <f aca="false">AVERAGE(P64:P94)</f>
        <v>173.583333333333</v>
      </c>
      <c r="Q96" s="70" t="n">
        <f aca="false">AVERAGE(Q64:Q94)</f>
        <v>220.666666666667</v>
      </c>
      <c r="R96" s="70" t="n">
        <f aca="false">AVERAGE(R64:R94)</f>
        <v>230.25</v>
      </c>
      <c r="S96" s="70" t="n">
        <f aca="false">AVERAGE(S64:S94)</f>
        <v>145.833333333333</v>
      </c>
      <c r="T96" s="70" t="n">
        <f aca="false">AVERAGE(T64:T94)</f>
        <v>153.272727272727</v>
      </c>
      <c r="U96" s="70" t="n">
        <f aca="false">AVERAGE(U64:U94)</f>
        <v>174.916666666667</v>
      </c>
      <c r="V96" s="70" t="n">
        <f aca="false">AVERAGE(V64:V94)</f>
        <v>196.583333333333</v>
      </c>
      <c r="W96" s="70" t="n">
        <f aca="false">AVERAGE(W64:W94)</f>
        <v>201.166666666667</v>
      </c>
      <c r="X96" s="70" t="n">
        <f aca="false">AVERAGE(X64:X94)</f>
        <v>87.4166666666667</v>
      </c>
      <c r="Y96" s="70" t="n">
        <f aca="false">AVERAGE(Y64:Y94)</f>
        <v>94.5454545454546</v>
      </c>
      <c r="Z96" s="70" t="n">
        <f aca="false">AVERAGE(Z64:Z94)</f>
        <v>135</v>
      </c>
      <c r="AA96" s="70" t="n">
        <f aca="false">AVERAGE(AA64:AA94)</f>
        <v>139.416666666667</v>
      </c>
      <c r="AB96" s="70" t="n">
        <f aca="false">AVERAGE(AB64:AB94)</f>
        <v>141.5</v>
      </c>
      <c r="AC96" s="70" t="n">
        <f aca="false">AVERAGE(AC64:AC94)</f>
        <v>51.75</v>
      </c>
      <c r="AD96" s="70" t="n">
        <f aca="false">AVERAGE(AD64:AD94)</f>
        <v>57.1666666666667</v>
      </c>
      <c r="AE96" s="70" t="n">
        <f aca="false">AVERAGE(AE64:AE94)</f>
        <v>87</v>
      </c>
      <c r="AF96" s="70" t="e">
        <f aca="false">AVERAGE(AF64:AF94)</f>
        <v>#DIV/0!</v>
      </c>
      <c r="AG96" s="70" t="e">
        <f aca="false">AVERAGE(AG64:AG94)</f>
        <v>#DIV/0!</v>
      </c>
      <c r="AH96" s="70" t="e">
        <f aca="false">AVERAGE(AH64:AH94)</f>
        <v>#DIV/0!</v>
      </c>
      <c r="AI96" s="70" t="e">
        <f aca="false">AVERAGE(AI64:AI94)</f>
        <v>#DIV/0!</v>
      </c>
      <c r="AJ96" s="70" t="e">
        <f aca="false">AVERAGE(AJ64:AJ94)</f>
        <v>#DIV/0!</v>
      </c>
      <c r="AK96" s="70" t="e">
        <f aca="false">AVERAGE(AK64:AK94)</f>
        <v>#DIV/0!</v>
      </c>
      <c r="AL96" s="70" t="e">
        <f aca="false">AVERAGE(AL64:AL94)</f>
        <v>#DIV/0!</v>
      </c>
      <c r="AM96" s="70" t="e">
        <f aca="false">AVERAGE(AM64:AM94)</f>
        <v>#DIV/0!</v>
      </c>
      <c r="AN96" s="70" t="e">
        <f aca="false">AVERAGE(AN64:AN94)</f>
        <v>#DIV/0!</v>
      </c>
      <c r="AO96" s="70" t="e">
        <f aca="false">AVERAGE(AO64:AO94)</f>
        <v>#DIV/0!</v>
      </c>
    </row>
    <row r="97" customFormat="false" ht="12.75" hidden="false" customHeight="false" outlineLevel="0" collapsed="false">
      <c r="B97" s="70" t="n">
        <f aca="false">MIN(B64:B94)</f>
        <v>142</v>
      </c>
      <c r="C97" s="70" t="n">
        <f aca="false">MIN(C64:C94)</f>
        <v>142</v>
      </c>
      <c r="D97" s="70" t="n">
        <f aca="false">MIN(D64:D94)</f>
        <v>75</v>
      </c>
      <c r="E97" s="70" t="n">
        <f aca="false">MIN(E64:E94)</f>
        <v>90</v>
      </c>
      <c r="F97" s="70" t="n">
        <f aca="false">MIN(F64:F94)</f>
        <v>145</v>
      </c>
      <c r="G97" s="70" t="n">
        <f aca="false">MIN(G64:G94)</f>
        <v>130</v>
      </c>
      <c r="H97" s="70" t="n">
        <f aca="false">MIN(H64:H94)</f>
        <v>130</v>
      </c>
      <c r="I97" s="70" t="n">
        <f aca="false">MIN(I64:I94)</f>
        <v>60</v>
      </c>
      <c r="J97" s="70" t="n">
        <f aca="false">MIN(J64:J94)</f>
        <v>62</v>
      </c>
      <c r="K97" s="70" t="n">
        <f aca="false">MIN(K64:K94)</f>
        <v>130</v>
      </c>
      <c r="L97" s="70" t="n">
        <f aca="false">MIN(L64:L94)</f>
        <v>170</v>
      </c>
      <c r="M97" s="70" t="n">
        <f aca="false">MIN(M64:M94)</f>
        <v>173</v>
      </c>
      <c r="N97" s="70" t="n">
        <f aca="false">MIN(N64:N94)</f>
        <v>100</v>
      </c>
      <c r="O97" s="70" t="n">
        <f aca="false">MIN(O64:O94)</f>
        <v>117</v>
      </c>
      <c r="P97" s="70" t="n">
        <f aca="false">MIN(P64:P94)</f>
        <v>133</v>
      </c>
      <c r="Q97" s="70" t="n">
        <f aca="false">MIN(Q64:Q94)</f>
        <v>175</v>
      </c>
      <c r="R97" s="70" t="n">
        <f aca="false">MIN(R64:R94)</f>
        <v>173</v>
      </c>
      <c r="S97" s="70" t="n">
        <f aca="false">MIN(S64:S94)</f>
        <v>100</v>
      </c>
      <c r="T97" s="70" t="n">
        <f aca="false">MIN(T64:T94)</f>
        <v>117</v>
      </c>
      <c r="U97" s="70" t="n">
        <f aca="false">MIN(U64:U94)</f>
        <v>133</v>
      </c>
      <c r="V97" s="70" t="n">
        <f aca="false">MIN(V64:V94)</f>
        <v>148</v>
      </c>
      <c r="W97" s="70" t="n">
        <f aca="false">MIN(W64:W94)</f>
        <v>147</v>
      </c>
      <c r="X97" s="70" t="n">
        <f aca="false">MIN(X64:X94)</f>
        <v>70</v>
      </c>
      <c r="Y97" s="70" t="n">
        <f aca="false">MIN(Y64:Y94)</f>
        <v>80</v>
      </c>
      <c r="Z97" s="70" t="n">
        <f aca="false">MIN(Z64:Z94)</f>
        <v>100</v>
      </c>
      <c r="AA97" s="70" t="n">
        <f aca="false">MIN(AA64:AA94)</f>
        <v>112</v>
      </c>
      <c r="AB97" s="70" t="n">
        <f aca="false">MIN(AB64:AB94)</f>
        <v>114</v>
      </c>
      <c r="AC97" s="70" t="n">
        <f aca="false">MIN(AC64:AC94)</f>
        <v>42</v>
      </c>
      <c r="AD97" s="70" t="n">
        <f aca="false">MIN(AD64:AD94)</f>
        <v>52</v>
      </c>
      <c r="AE97" s="70" t="n">
        <f aca="false">MIN(AE64:AE94)</f>
        <v>66</v>
      </c>
      <c r="AF97" s="70" t="n">
        <f aca="false">MIN(AF64:AF94)</f>
        <v>0</v>
      </c>
      <c r="AG97" s="70" t="n">
        <f aca="false">MIN(AG64:AG94)</f>
        <v>0</v>
      </c>
      <c r="AH97" s="70" t="n">
        <f aca="false">MIN(AH64:AH94)</f>
        <v>0</v>
      </c>
      <c r="AI97" s="70" t="n">
        <f aca="false">MIN(AI64:AI94)</f>
        <v>0</v>
      </c>
      <c r="AJ97" s="70" t="n">
        <f aca="false">MIN(AJ64:AJ94)</f>
        <v>0</v>
      </c>
      <c r="AK97" s="70" t="n">
        <f aca="false">MIN(AK64:AK94)</f>
        <v>0</v>
      </c>
      <c r="AL97" s="70" t="n">
        <f aca="false">MIN(AL64:AL94)</f>
        <v>0</v>
      </c>
      <c r="AM97" s="70" t="n">
        <f aca="false">MIN(AM64:AM94)</f>
        <v>0</v>
      </c>
      <c r="AN97" s="70" t="n">
        <f aca="false">MIN(AN64:AN94)</f>
        <v>0</v>
      </c>
      <c r="AO97" s="70" t="n">
        <f aca="false">MIN(AO64:AO94)</f>
        <v>0</v>
      </c>
    </row>
    <row r="98" customFormat="false" ht="12.75" hidden="false" customHeight="false" outlineLevel="0" collapsed="false">
      <c r="B98" s="70" t="n">
        <f aca="false">MAX(B64:B94)</f>
        <v>240</v>
      </c>
      <c r="C98" s="70" t="n">
        <f aca="false">MAX(C64:C94)</f>
        <v>240</v>
      </c>
      <c r="D98" s="70" t="n">
        <f aca="false">MAX(D64:D94)</f>
        <v>120</v>
      </c>
      <c r="E98" s="70" t="n">
        <f aca="false">MAX(E64:E94)</f>
        <v>140</v>
      </c>
      <c r="F98" s="70" t="n">
        <f aca="false">MAX(F64:F94)</f>
        <v>170</v>
      </c>
      <c r="G98" s="70" t="n">
        <f aca="false">MAX(G64:G94)</f>
        <v>215</v>
      </c>
      <c r="H98" s="70" t="n">
        <f aca="false">MAX(H64:H94)</f>
        <v>215</v>
      </c>
      <c r="I98" s="70" t="n">
        <f aca="false">MAX(I64:I94)</f>
        <v>130</v>
      </c>
      <c r="J98" s="70" t="n">
        <f aca="false">MAX(J64:J94)</f>
        <v>155</v>
      </c>
      <c r="K98" s="70" t="n">
        <f aca="false">MAX(K64:K94)</f>
        <v>205</v>
      </c>
      <c r="L98" s="70" t="n">
        <f aca="false">MAX(L64:L94)</f>
        <v>250</v>
      </c>
      <c r="M98" s="70" t="n">
        <f aca="false">MAX(M64:M94)</f>
        <v>250</v>
      </c>
      <c r="N98" s="70" t="n">
        <f aca="false">MAX(N64:N94)</f>
        <v>195</v>
      </c>
      <c r="O98" s="70" t="n">
        <f aca="false">MAX(O64:O94)</f>
        <v>210</v>
      </c>
      <c r="P98" s="70" t="n">
        <f aca="false">MAX(P64:P94)</f>
        <v>205</v>
      </c>
      <c r="Q98" s="70" t="n">
        <f aca="false">MAX(Q64:Q94)</f>
        <v>260</v>
      </c>
      <c r="R98" s="70" t="n">
        <f aca="false">MAX(R64:R94)</f>
        <v>260</v>
      </c>
      <c r="S98" s="70" t="n">
        <f aca="false">MAX(S64:S94)</f>
        <v>197</v>
      </c>
      <c r="T98" s="70" t="n">
        <f aca="false">MAX(T64:T94)</f>
        <v>200</v>
      </c>
      <c r="U98" s="70" t="n">
        <f aca="false">MAX(U64:U94)</f>
        <v>212</v>
      </c>
      <c r="V98" s="70" t="n">
        <f aca="false">MAX(V64:V94)</f>
        <v>228</v>
      </c>
      <c r="W98" s="70" t="n">
        <f aca="false">MAX(W64:W94)</f>
        <v>232</v>
      </c>
      <c r="X98" s="70" t="n">
        <f aca="false">MAX(X64:X94)</f>
        <v>103</v>
      </c>
      <c r="Y98" s="70" t="n">
        <f aca="false">MAX(Y64:Y94)</f>
        <v>118</v>
      </c>
      <c r="Z98" s="70" t="n">
        <f aca="false">MAX(Z64:Z94)</f>
        <v>172</v>
      </c>
      <c r="AA98" s="70" t="n">
        <f aca="false">MAX(AA64:AA94)</f>
        <v>159</v>
      </c>
      <c r="AB98" s="70" t="n">
        <f aca="false">MAX(AB64:AB94)</f>
        <v>162</v>
      </c>
      <c r="AC98" s="70" t="n">
        <f aca="false">MAX(AC64:AC94)</f>
        <v>58</v>
      </c>
      <c r="AD98" s="70" t="n">
        <f aca="false">MAX(AD64:AD94)</f>
        <v>67</v>
      </c>
      <c r="AE98" s="70" t="n">
        <f aca="false">MAX(AE64:AE94)</f>
        <v>105</v>
      </c>
      <c r="AF98" s="70" t="n">
        <f aca="false">MAX(AF64:AF94)</f>
        <v>0</v>
      </c>
      <c r="AG98" s="70" t="n">
        <f aca="false">MAX(AG64:AG94)</f>
        <v>0</v>
      </c>
      <c r="AH98" s="70" t="n">
        <f aca="false">MAX(AH64:AH94)</f>
        <v>0</v>
      </c>
      <c r="AI98" s="70" t="n">
        <f aca="false">MAX(AI64:AI94)</f>
        <v>0</v>
      </c>
      <c r="AJ98" s="70" t="n">
        <f aca="false">MAX(AJ64:AJ94)</f>
        <v>0</v>
      </c>
      <c r="AK98" s="70" t="n">
        <f aca="false">MAX(AK64:AK94)</f>
        <v>0</v>
      </c>
      <c r="AL98" s="70" t="n">
        <f aca="false">MAX(AL64:AL94)</f>
        <v>0</v>
      </c>
      <c r="AM98" s="70" t="n">
        <f aca="false">MAX(AM64:AM94)</f>
        <v>0</v>
      </c>
      <c r="AN98" s="70" t="n">
        <f aca="false">MAX(AN64:AN94)</f>
        <v>0</v>
      </c>
      <c r="AO98" s="70" t="n">
        <f aca="false">MAX(AO64:AO94)</f>
        <v>0</v>
      </c>
    </row>
    <row r="99" customFormat="false" ht="12.75" hidden="false" customHeight="false" outlineLevel="0" collapsed="false">
      <c r="B99" s="129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5"/>
      <c r="R99" s="15"/>
      <c r="S99" s="15"/>
      <c r="T99" s="15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31" t="s">
        <v>161</v>
      </c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5"/>
      <c r="R100" s="15"/>
      <c r="S100" s="15"/>
      <c r="T100" s="15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32"/>
      <c r="C101" s="133" t="s">
        <v>10</v>
      </c>
      <c r="D101" s="133" t="s">
        <v>11</v>
      </c>
      <c r="E101" s="133" t="s">
        <v>12</v>
      </c>
      <c r="F101" s="133" t="s">
        <v>13</v>
      </c>
      <c r="G101" s="133" t="s">
        <v>2</v>
      </c>
      <c r="H101" s="133" t="s">
        <v>3</v>
      </c>
      <c r="I101" s="133" t="s">
        <v>4</v>
      </c>
      <c r="J101" s="133" t="s">
        <v>5</v>
      </c>
      <c r="K101" s="133" t="s">
        <v>6</v>
      </c>
      <c r="L101" s="133" t="s">
        <v>7</v>
      </c>
      <c r="M101" s="133" t="s">
        <v>8</v>
      </c>
      <c r="N101" s="133"/>
      <c r="O101" s="133"/>
      <c r="P101" s="133" t="s">
        <v>9</v>
      </c>
      <c r="Q101" s="15"/>
      <c r="R101" s="15"/>
      <c r="S101" s="15"/>
      <c r="T101" s="15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32"/>
      <c r="C102" s="134" t="n">
        <v>45.02</v>
      </c>
      <c r="D102" s="135" t="n">
        <v>77.77</v>
      </c>
      <c r="E102" s="135" t="n">
        <v>79.48</v>
      </c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6"/>
      <c r="Q102" s="15"/>
      <c r="R102" s="15"/>
      <c r="S102" s="15"/>
      <c r="T102" s="15"/>
    </row>
    <row r="103" customFormat="false" ht="12.75" hidden="false" customHeight="false" outlineLevel="0" collapsed="false">
      <c r="B103" s="137" t="s">
        <v>162</v>
      </c>
      <c r="C103" s="138" t="n">
        <v>45.64</v>
      </c>
      <c r="D103" s="130" t="n">
        <v>33.09</v>
      </c>
      <c r="E103" s="130" t="n">
        <v>31.88</v>
      </c>
      <c r="F103" s="130" t="n">
        <v>31.19</v>
      </c>
      <c r="G103" s="130" t="n">
        <v>22.61</v>
      </c>
      <c r="H103" s="129" t="n">
        <v>22.78</v>
      </c>
      <c r="I103" s="129" t="n">
        <v>22.98</v>
      </c>
      <c r="J103" s="129" t="n">
        <v>29.72</v>
      </c>
      <c r="K103" s="130" t="n">
        <v>24.55</v>
      </c>
      <c r="L103" s="130" t="n">
        <v>29.24</v>
      </c>
      <c r="M103" s="130" t="n">
        <v>27.3</v>
      </c>
      <c r="N103" s="130"/>
      <c r="O103" s="130"/>
      <c r="P103" s="139" t="n">
        <v>44.74</v>
      </c>
      <c r="Q103" s="15" t="n">
        <f aca="false">AVERAGE(D103:F103)</f>
        <v>32.0533333333333</v>
      </c>
      <c r="R103" s="15" t="n">
        <f aca="false">AVERAGE(G103:I103)</f>
        <v>22.79</v>
      </c>
      <c r="S103" s="15"/>
      <c r="T103" s="15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37" t="s">
        <v>163</v>
      </c>
      <c r="C104" s="140"/>
      <c r="D104" s="141"/>
      <c r="E104" s="141"/>
      <c r="F104" s="141"/>
      <c r="G104" s="141"/>
      <c r="H104" s="141"/>
      <c r="I104" s="141"/>
      <c r="J104" s="141" t="n">
        <v>25.41</v>
      </c>
      <c r="K104" s="141" t="n">
        <v>13.11</v>
      </c>
      <c r="L104" s="141" t="n">
        <v>11.29</v>
      </c>
      <c r="M104" s="141" t="n">
        <v>33.89</v>
      </c>
      <c r="N104" s="141"/>
      <c r="O104" s="141"/>
      <c r="P104" s="142" t="n">
        <v>58.25</v>
      </c>
      <c r="Q104" s="15"/>
      <c r="R104" s="15"/>
      <c r="S104" s="15" t="n">
        <f aca="false">AVERAGE(J104:L104)</f>
        <v>16.6033333333333</v>
      </c>
      <c r="T104" s="15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29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5"/>
      <c r="R105" s="15"/>
      <c r="S105" s="15"/>
      <c r="T105" s="15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31" t="s">
        <v>164</v>
      </c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5"/>
      <c r="R106" s="15"/>
      <c r="S106" s="15"/>
      <c r="T106" s="15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32"/>
      <c r="C107" s="133" t="s">
        <v>10</v>
      </c>
      <c r="D107" s="133" t="s">
        <v>11</v>
      </c>
      <c r="E107" s="133" t="s">
        <v>12</v>
      </c>
      <c r="F107" s="133" t="s">
        <v>13</v>
      </c>
      <c r="G107" s="133" t="s">
        <v>2</v>
      </c>
      <c r="H107" s="133" t="s">
        <v>3</v>
      </c>
      <c r="I107" s="133" t="s">
        <v>4</v>
      </c>
      <c r="J107" s="133" t="s">
        <v>5</v>
      </c>
      <c r="K107" s="133" t="s">
        <v>6</v>
      </c>
      <c r="L107" s="133" t="s">
        <v>7</v>
      </c>
      <c r="M107" s="133" t="s">
        <v>8</v>
      </c>
      <c r="N107" s="133"/>
      <c r="O107" s="133"/>
      <c r="P107" s="133" t="s">
        <v>9</v>
      </c>
      <c r="Q107" s="15"/>
      <c r="R107" s="15"/>
      <c r="S107" s="15"/>
      <c r="T107" s="15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32"/>
      <c r="C108" s="134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6"/>
      <c r="Q108" s="15"/>
      <c r="R108" s="15"/>
      <c r="S108" s="15"/>
      <c r="T108" s="15"/>
    </row>
    <row r="109" customFormat="false" ht="12.75" hidden="false" customHeight="false" outlineLevel="0" collapsed="false">
      <c r="B109" s="137" t="s">
        <v>162</v>
      </c>
      <c r="C109" s="138" t="n">
        <v>39.8</v>
      </c>
      <c r="D109" s="130" t="n">
        <v>30.02</v>
      </c>
      <c r="E109" s="130" t="n">
        <v>29</v>
      </c>
      <c r="F109" s="130" t="n">
        <v>31.9</v>
      </c>
      <c r="G109" s="130" t="n">
        <v>21.43</v>
      </c>
      <c r="H109" s="129" t="n">
        <v>21.36</v>
      </c>
      <c r="I109" s="129" t="n">
        <v>19.66</v>
      </c>
      <c r="J109" s="143" t="n">
        <v>26.97</v>
      </c>
      <c r="K109" s="130"/>
      <c r="L109" s="130"/>
      <c r="M109" s="130"/>
      <c r="N109" s="130"/>
      <c r="O109" s="130"/>
      <c r="P109" s="139"/>
      <c r="Q109" s="15" t="n">
        <f aca="false">AVERAGE(D109:F109)</f>
        <v>30.3066666666667</v>
      </c>
      <c r="R109" s="15" t="n">
        <f aca="false">AVERAGE(G109:I109)</f>
        <v>20.8166666666667</v>
      </c>
      <c r="S109" s="15"/>
      <c r="T109" s="15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37" t="s">
        <v>163</v>
      </c>
      <c r="C110" s="140"/>
      <c r="D110" s="141"/>
      <c r="E110" s="141"/>
      <c r="F110" s="141"/>
      <c r="G110" s="141"/>
      <c r="H110" s="141"/>
      <c r="I110" s="141"/>
      <c r="J110" s="141" t="n">
        <v>26.16</v>
      </c>
      <c r="K110" s="141" t="n">
        <v>14.63</v>
      </c>
      <c r="L110" s="141" t="n">
        <v>15.52</v>
      </c>
      <c r="M110" s="141" t="n">
        <v>33.89</v>
      </c>
      <c r="N110" s="141"/>
      <c r="O110" s="141"/>
      <c r="P110" s="142" t="n">
        <v>48.51</v>
      </c>
      <c r="Q110" s="15"/>
      <c r="R110" s="15"/>
      <c r="S110" s="15" t="n">
        <f aca="false">AVERAGE(J110:L110)</f>
        <v>18.77</v>
      </c>
      <c r="T110" s="15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29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5"/>
      <c r="R111" s="15"/>
      <c r="S111" s="15"/>
      <c r="T111" s="15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31" t="s">
        <v>165</v>
      </c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5"/>
      <c r="R112" s="15"/>
      <c r="S112" s="15"/>
      <c r="T112" s="15"/>
    </row>
    <row r="113" customFormat="false" ht="12.75" hidden="false" customHeight="false" outlineLevel="0" collapsed="false">
      <c r="B113" s="132"/>
      <c r="C113" s="133" t="s">
        <v>10</v>
      </c>
      <c r="D113" s="133" t="s">
        <v>11</v>
      </c>
      <c r="E113" s="133" t="s">
        <v>12</v>
      </c>
      <c r="F113" s="133" t="s">
        <v>13</v>
      </c>
      <c r="G113" s="133" t="s">
        <v>2</v>
      </c>
      <c r="H113" s="133" t="s">
        <v>3</v>
      </c>
      <c r="I113" s="133" t="s">
        <v>4</v>
      </c>
      <c r="J113" s="133" t="s">
        <v>5</v>
      </c>
      <c r="K113" s="133" t="s">
        <v>6</v>
      </c>
      <c r="L113" s="133" t="s">
        <v>7</v>
      </c>
      <c r="M113" s="133" t="s">
        <v>8</v>
      </c>
      <c r="N113" s="133"/>
      <c r="O113" s="133"/>
      <c r="P113" s="133" t="s">
        <v>9</v>
      </c>
      <c r="Q113" s="15"/>
      <c r="R113" s="15"/>
      <c r="S113" s="15"/>
      <c r="T113" s="15"/>
    </row>
    <row r="114" customFormat="false" ht="12.75" hidden="false" customHeight="false" outlineLevel="0" collapsed="false">
      <c r="B114" s="132"/>
      <c r="C114" s="134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6"/>
      <c r="Q114" s="15"/>
      <c r="R114" s="15"/>
      <c r="S114" s="15"/>
      <c r="T114" s="15"/>
    </row>
    <row r="115" customFormat="false" ht="12.75" hidden="false" customHeight="false" outlineLevel="0" collapsed="false">
      <c r="B115" s="137" t="s">
        <v>162</v>
      </c>
      <c r="C115" s="138" t="n">
        <v>40.59</v>
      </c>
      <c r="D115" s="130" t="n">
        <v>28.29</v>
      </c>
      <c r="E115" s="130" t="n">
        <v>29.55</v>
      </c>
      <c r="F115" s="130" t="n">
        <v>31.64</v>
      </c>
      <c r="G115" s="130" t="n">
        <v>24.55</v>
      </c>
      <c r="H115" s="129" t="n">
        <v>22.17</v>
      </c>
      <c r="I115" s="129" t="n">
        <v>21.83</v>
      </c>
      <c r="J115" s="143" t="n">
        <v>27.36</v>
      </c>
      <c r="K115" s="130"/>
      <c r="L115" s="130"/>
      <c r="M115" s="130"/>
      <c r="N115" s="130"/>
      <c r="O115" s="130"/>
      <c r="P115" s="139"/>
      <c r="Q115" s="15"/>
      <c r="R115" s="15" t="n">
        <f aca="false">AVERAGE(G115:I115)</f>
        <v>22.85</v>
      </c>
      <c r="S115" s="15"/>
      <c r="T115" s="15"/>
    </row>
    <row r="116" customFormat="false" ht="12.75" hidden="false" customHeight="false" outlineLevel="0" collapsed="false">
      <c r="B116" s="137" t="s">
        <v>163</v>
      </c>
      <c r="C116" s="140"/>
      <c r="D116" s="141"/>
      <c r="E116" s="141"/>
      <c r="F116" s="141"/>
      <c r="G116" s="141"/>
      <c r="H116" s="141"/>
      <c r="I116" s="141"/>
      <c r="J116" s="141" t="n">
        <v>26.17</v>
      </c>
      <c r="K116" s="141"/>
      <c r="L116" s="141" t="n">
        <v>16.49</v>
      </c>
      <c r="M116" s="141" t="n">
        <v>39.99</v>
      </c>
      <c r="N116" s="141"/>
      <c r="O116" s="141"/>
      <c r="P116" s="142" t="n">
        <v>51.15</v>
      </c>
      <c r="Q116" s="15"/>
      <c r="R116" s="15"/>
      <c r="S116" s="15"/>
      <c r="T116" s="15"/>
    </row>
    <row r="117" customFormat="false" ht="12.75" hidden="false" customHeight="false" outlineLevel="0" collapsed="false">
      <c r="B117" s="129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5"/>
      <c r="R117" s="15"/>
      <c r="S117" s="15"/>
      <c r="T117" s="15"/>
    </row>
    <row r="118" customFormat="false" ht="12.75" hidden="false" customHeight="false" outlineLevel="0" collapsed="false">
      <c r="B118" s="131" t="s">
        <v>166</v>
      </c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5"/>
      <c r="R118" s="15"/>
      <c r="S118" s="15"/>
      <c r="T118" s="15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32"/>
      <c r="C119" s="133" t="s">
        <v>10</v>
      </c>
      <c r="D119" s="133" t="s">
        <v>11</v>
      </c>
      <c r="E119" s="133" t="s">
        <v>12</v>
      </c>
      <c r="F119" s="133" t="s">
        <v>13</v>
      </c>
      <c r="G119" s="133" t="s">
        <v>2</v>
      </c>
      <c r="H119" s="133" t="s">
        <v>3</v>
      </c>
      <c r="I119" s="133" t="s">
        <v>4</v>
      </c>
      <c r="J119" s="133" t="s">
        <v>5</v>
      </c>
      <c r="K119" s="133" t="s">
        <v>6</v>
      </c>
      <c r="L119" s="133" t="s">
        <v>7</v>
      </c>
      <c r="M119" s="133" t="s">
        <v>8</v>
      </c>
      <c r="N119" s="133"/>
      <c r="O119" s="133"/>
      <c r="P119" s="133" t="s">
        <v>9</v>
      </c>
      <c r="Q119" s="15"/>
      <c r="R119" s="15"/>
      <c r="S119" s="15"/>
      <c r="T119" s="15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32"/>
      <c r="C120" s="134" t="n">
        <v>35.36</v>
      </c>
      <c r="D120" s="135" t="n">
        <v>43.96</v>
      </c>
      <c r="E120" s="135" t="n">
        <v>39.39</v>
      </c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6"/>
      <c r="Q120" s="15"/>
      <c r="R120" s="15"/>
      <c r="S120" s="15"/>
      <c r="T120" s="15"/>
    </row>
    <row r="121" customFormat="false" ht="12.75" hidden="false" customHeight="false" outlineLevel="0" collapsed="false">
      <c r="B121" s="137" t="s">
        <v>162</v>
      </c>
      <c r="C121" s="138" t="n">
        <v>41.56</v>
      </c>
      <c r="D121" s="130" t="n">
        <v>29.22</v>
      </c>
      <c r="E121" s="130" t="n">
        <v>29.55</v>
      </c>
      <c r="F121" s="130" t="n">
        <v>31.64</v>
      </c>
      <c r="G121" s="130" t="n">
        <v>25.11</v>
      </c>
      <c r="H121" s="129" t="n">
        <v>22.33</v>
      </c>
      <c r="I121" s="129" t="n">
        <v>22.43</v>
      </c>
      <c r="J121" s="129" t="n">
        <v>27.89</v>
      </c>
      <c r="K121" s="130" t="n">
        <v>29.63</v>
      </c>
      <c r="L121" s="130" t="n">
        <v>31.08</v>
      </c>
      <c r="M121" s="130" t="n">
        <v>37.53</v>
      </c>
      <c r="N121" s="130"/>
      <c r="O121" s="130"/>
      <c r="P121" s="139" t="n">
        <v>39.53</v>
      </c>
      <c r="Q121" s="15" t="n">
        <f aca="false">AVERAGE(D121:F121)</f>
        <v>30.1366666666667</v>
      </c>
      <c r="R121" s="15" t="n">
        <f aca="false">AVERAGE(G121:I121)</f>
        <v>23.29</v>
      </c>
      <c r="S121" s="15"/>
      <c r="T121" s="15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37" t="s">
        <v>163</v>
      </c>
      <c r="C122" s="140"/>
      <c r="D122" s="141"/>
      <c r="E122" s="141"/>
      <c r="F122" s="141"/>
      <c r="G122" s="141"/>
      <c r="H122" s="141"/>
      <c r="I122" s="141"/>
      <c r="J122" s="141" t="n">
        <v>26.17</v>
      </c>
      <c r="K122" s="141" t="n">
        <v>17.36</v>
      </c>
      <c r="L122" s="141" t="n">
        <v>17.07</v>
      </c>
      <c r="M122" s="141" t="n">
        <v>42.45</v>
      </c>
      <c r="N122" s="141"/>
      <c r="O122" s="141"/>
      <c r="P122" s="142" t="n">
        <v>51.86</v>
      </c>
      <c r="Q122" s="15"/>
      <c r="R122" s="15"/>
      <c r="S122" s="15" t="n">
        <f aca="false">AVERAGE(J122:L122)</f>
        <v>20.2</v>
      </c>
      <c r="T122" s="15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29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5"/>
      <c r="R123" s="15"/>
      <c r="S123" s="15"/>
      <c r="T123" s="15"/>
    </row>
    <row r="124" customFormat="false" ht="12.75" hidden="false" customHeight="false" outlineLevel="0" collapsed="false">
      <c r="B124" s="131" t="s">
        <v>167</v>
      </c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5"/>
      <c r="R124" s="15"/>
      <c r="S124" s="15"/>
      <c r="T124" s="15"/>
    </row>
    <row r="125" customFormat="false" ht="12.75" hidden="false" customHeight="false" outlineLevel="0" collapsed="false">
      <c r="B125" s="132"/>
      <c r="C125" s="133" t="s">
        <v>10</v>
      </c>
      <c r="D125" s="133" t="s">
        <v>11</v>
      </c>
      <c r="E125" s="133" t="s">
        <v>12</v>
      </c>
      <c r="F125" s="133" t="s">
        <v>13</v>
      </c>
      <c r="G125" s="133" t="s">
        <v>2</v>
      </c>
      <c r="H125" s="133" t="s">
        <v>3</v>
      </c>
      <c r="I125" s="133" t="s">
        <v>4</v>
      </c>
      <c r="J125" s="133" t="s">
        <v>5</v>
      </c>
      <c r="K125" s="133" t="s">
        <v>6</v>
      </c>
      <c r="L125" s="133" t="s">
        <v>7</v>
      </c>
      <c r="M125" s="133" t="s">
        <v>8</v>
      </c>
      <c r="N125" s="133"/>
      <c r="O125" s="133"/>
      <c r="P125" s="133" t="s">
        <v>9</v>
      </c>
      <c r="Q125" s="15"/>
      <c r="R125" s="15"/>
      <c r="S125" s="15"/>
      <c r="T125" s="15"/>
    </row>
    <row r="126" customFormat="false" ht="12.75" hidden="false" customHeight="false" outlineLevel="0" collapsed="false">
      <c r="B126" s="132"/>
      <c r="C126" s="134" t="n">
        <v>42.84</v>
      </c>
      <c r="D126" s="135" t="n">
        <v>50.78</v>
      </c>
      <c r="E126" s="135" t="n">
        <v>49.16</v>
      </c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6"/>
      <c r="Q126" s="15"/>
      <c r="R126" s="15"/>
      <c r="S126" s="15"/>
      <c r="T126" s="15"/>
    </row>
    <row r="127" customFormat="false" ht="12.75" hidden="false" customHeight="false" outlineLevel="0" collapsed="false">
      <c r="B127" s="137" t="s">
        <v>162</v>
      </c>
      <c r="C127" s="138" t="n">
        <v>41.99</v>
      </c>
      <c r="D127" s="130" t="n">
        <v>31.34</v>
      </c>
      <c r="E127" s="130" t="n">
        <v>30.16</v>
      </c>
      <c r="F127" s="130" t="n">
        <v>29.65</v>
      </c>
      <c r="G127" s="130" t="n">
        <v>22.59</v>
      </c>
      <c r="H127" s="129" t="n">
        <v>22.78</v>
      </c>
      <c r="I127" s="129" t="n">
        <v>22.98</v>
      </c>
      <c r="J127" s="129" t="n">
        <v>29.72</v>
      </c>
      <c r="K127" s="130" t="n">
        <v>24.55</v>
      </c>
      <c r="L127" s="130" t="n">
        <v>29.24</v>
      </c>
      <c r="M127" s="130" t="n">
        <v>27.3</v>
      </c>
      <c r="N127" s="130"/>
      <c r="O127" s="130"/>
      <c r="P127" s="139" t="n">
        <v>43.86</v>
      </c>
      <c r="Q127" s="15" t="n">
        <f aca="false">AVERAGE(D127:F127)</f>
        <v>30.3833333333333</v>
      </c>
      <c r="R127" s="15" t="n">
        <f aca="false">AVERAGE(G127:I127)</f>
        <v>22.7833333333333</v>
      </c>
      <c r="S127" s="15"/>
      <c r="T127" s="15"/>
    </row>
    <row r="128" customFormat="false" ht="12.75" hidden="false" customHeight="false" outlineLevel="0" collapsed="false">
      <c r="B128" s="137" t="s">
        <v>163</v>
      </c>
      <c r="C128" s="140"/>
      <c r="D128" s="141"/>
      <c r="E128" s="141"/>
      <c r="F128" s="141"/>
      <c r="G128" s="141"/>
      <c r="H128" s="141"/>
      <c r="I128" s="141"/>
      <c r="J128" s="141" t="n">
        <v>25.39</v>
      </c>
      <c r="K128" s="141" t="n">
        <v>14.55</v>
      </c>
      <c r="L128" s="141" t="n">
        <v>11.29</v>
      </c>
      <c r="M128" s="141" t="n">
        <v>33.74</v>
      </c>
      <c r="N128" s="141"/>
      <c r="O128" s="141"/>
      <c r="P128" s="142" t="n">
        <v>57.63</v>
      </c>
      <c r="Q128" s="15"/>
      <c r="R128" s="15"/>
      <c r="S128" s="15" t="n">
        <f aca="false">AVERAGE(J128:L128)</f>
        <v>17.0766666666667</v>
      </c>
      <c r="T128" s="15" t="n">
        <f aca="false">AVERAGE(M128:P128,C127)</f>
        <v>44.4533333333333</v>
      </c>
    </row>
    <row r="129" customFormat="false" ht="12.75" hidden="false" customHeight="false" outlineLevel="0" collapsed="false">
      <c r="B129" s="129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5"/>
      <c r="R129" s="15"/>
      <c r="S129" s="15"/>
      <c r="T129" s="15"/>
    </row>
    <row r="130" customFormat="false" ht="12.75" hidden="false" customHeight="false" outlineLevel="0" collapsed="false">
      <c r="B130" s="129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5"/>
      <c r="R130" s="15"/>
      <c r="S130" s="15"/>
      <c r="T130" s="15"/>
    </row>
    <row r="132" customFormat="false" ht="12.75" hidden="false" customHeight="false" outlineLevel="0" collapsed="false">
      <c r="B132" s="39" t="s">
        <v>168</v>
      </c>
    </row>
    <row r="133" customFormat="false" ht="12.75" hidden="false" customHeight="false" outlineLevel="0" collapsed="false">
      <c r="B133" s="65" t="s">
        <v>169</v>
      </c>
      <c r="C133" s="144" t="n">
        <v>2.28</v>
      </c>
      <c r="D133" s="144" t="n">
        <v>2.83</v>
      </c>
      <c r="E133" s="144" t="n">
        <v>3.11</v>
      </c>
      <c r="F133" s="144" t="n">
        <v>2.16</v>
      </c>
      <c r="G133" s="144" t="n">
        <v>2.06</v>
      </c>
      <c r="H133" s="144" t="n">
        <v>1.76</v>
      </c>
      <c r="I133" s="144" t="n">
        <v>2.01</v>
      </c>
      <c r="J133" s="144" t="n">
        <v>2.06</v>
      </c>
      <c r="K133" s="144"/>
      <c r="L133" s="144"/>
      <c r="M133" s="144"/>
      <c r="N133" s="144"/>
      <c r="O133" s="144"/>
      <c r="P133" s="144"/>
    </row>
    <row r="134" customFormat="false" ht="12.75" hidden="false" customHeight="false" outlineLevel="0" collapsed="false">
      <c r="B134" s="132"/>
      <c r="C134" s="133" t="s">
        <v>10</v>
      </c>
      <c r="D134" s="133" t="s">
        <v>11</v>
      </c>
      <c r="E134" s="133" t="s">
        <v>12</v>
      </c>
      <c r="F134" s="133" t="s">
        <v>13</v>
      </c>
      <c r="G134" s="133" t="s">
        <v>2</v>
      </c>
      <c r="H134" s="133" t="s">
        <v>3</v>
      </c>
      <c r="I134" s="133" t="s">
        <v>4</v>
      </c>
      <c r="J134" s="133" t="s">
        <v>5</v>
      </c>
      <c r="K134" s="133" t="s">
        <v>6</v>
      </c>
      <c r="L134" s="133" t="s">
        <v>7</v>
      </c>
      <c r="M134" s="133" t="s">
        <v>8</v>
      </c>
      <c r="N134" s="133"/>
      <c r="O134" s="133"/>
      <c r="P134" s="133" t="s">
        <v>9</v>
      </c>
      <c r="Q134" s="145" t="s">
        <v>51</v>
      </c>
      <c r="R134" s="145" t="s">
        <v>48</v>
      </c>
      <c r="S134" s="145" t="s">
        <v>49</v>
      </c>
      <c r="T134" s="145" t="s">
        <v>50</v>
      </c>
    </row>
    <row r="135" customFormat="false" ht="12.75" hidden="false" customHeight="false" outlineLevel="0" collapsed="false">
      <c r="B135" s="137" t="s">
        <v>162</v>
      </c>
      <c r="C135" s="129" t="n">
        <v>23.27</v>
      </c>
      <c r="D135" s="129" t="n">
        <v>15.22</v>
      </c>
      <c r="E135" s="129" t="n">
        <v>15.05</v>
      </c>
      <c r="F135" s="129" t="n">
        <v>15.97</v>
      </c>
      <c r="G135" s="129" t="n">
        <v>14.55</v>
      </c>
      <c r="H135" s="146" t="n">
        <v>14.06</v>
      </c>
      <c r="I135" s="129"/>
      <c r="J135" s="129"/>
      <c r="K135" s="129"/>
      <c r="L135" s="129"/>
      <c r="M135" s="129"/>
      <c r="N135" s="129"/>
      <c r="O135" s="129"/>
      <c r="P135" s="129"/>
      <c r="Q135" s="15" t="n">
        <f aca="false">AVERAGE(D135:F135)</f>
        <v>15.4133333333333</v>
      </c>
      <c r="T135" s="15"/>
    </row>
    <row r="136" customFormat="false" ht="12.75" hidden="false" customHeight="false" outlineLevel="0" collapsed="false">
      <c r="B136" s="137" t="s">
        <v>163</v>
      </c>
      <c r="C136" s="147" t="n">
        <v>17.06</v>
      </c>
      <c r="D136" s="147" t="n">
        <v>12.81</v>
      </c>
      <c r="E136" s="147" t="n">
        <v>14.31</v>
      </c>
      <c r="F136" s="147" t="n">
        <v>16.03</v>
      </c>
      <c r="G136" s="148" t="n">
        <v>14.85</v>
      </c>
      <c r="H136" s="148" t="n">
        <v>11.8</v>
      </c>
      <c r="I136" s="148" t="n">
        <v>13.25</v>
      </c>
      <c r="J136" s="148" t="n">
        <v>14.24</v>
      </c>
      <c r="K136" s="148" t="n">
        <v>7.6</v>
      </c>
      <c r="L136" s="148" t="n">
        <v>6.67</v>
      </c>
      <c r="M136" s="148" t="n">
        <v>18.21</v>
      </c>
      <c r="N136" s="148"/>
      <c r="O136" s="148"/>
      <c r="P136" s="148" t="n">
        <v>23.38</v>
      </c>
      <c r="Q136" s="15" t="n">
        <f aca="false">AVERAGE(D136:F136)</f>
        <v>14.3833333333333</v>
      </c>
      <c r="R136" s="15" t="n">
        <f aca="false">AVERAGE(G136:I136)</f>
        <v>13.3</v>
      </c>
      <c r="S136" s="15" t="n">
        <f aca="false">AVERAGE(J136:L136)</f>
        <v>9.50333333333333</v>
      </c>
      <c r="T136" s="15" t="n">
        <f aca="false">AVERAGE(M136:P136,C135)</f>
        <v>21.62</v>
      </c>
    </row>
    <row r="137" customFormat="false" ht="12.75" hidden="false" customHeight="false" outlineLevel="0" collapsed="false">
      <c r="B137" s="137" t="s">
        <v>170</v>
      </c>
      <c r="C137" s="140" t="n">
        <v>13.25</v>
      </c>
      <c r="D137" s="141" t="n">
        <v>13.06</v>
      </c>
      <c r="E137" s="141" t="n">
        <v>13.48</v>
      </c>
      <c r="F137" s="141" t="n">
        <v>15.59</v>
      </c>
      <c r="G137" s="141" t="n">
        <v>10.22</v>
      </c>
      <c r="H137" s="141" t="n">
        <v>9.29</v>
      </c>
      <c r="I137" s="141" t="n">
        <v>9.8</v>
      </c>
      <c r="J137" s="141" t="n">
        <v>9.89</v>
      </c>
      <c r="K137" s="141" t="n">
        <v>8.93</v>
      </c>
      <c r="L137" s="141" t="n">
        <v>8.28</v>
      </c>
      <c r="M137" s="141" t="n">
        <v>9.96</v>
      </c>
      <c r="N137" s="141"/>
      <c r="O137" s="141"/>
      <c r="P137" s="141" t="n">
        <v>13.19</v>
      </c>
      <c r="Q137" s="15" t="n">
        <f aca="false">AVERAGE(D137:F137)</f>
        <v>14.0433333333333</v>
      </c>
      <c r="R137" s="15" t="n">
        <f aca="false">AVERAGE(G137:I137)</f>
        <v>9.77</v>
      </c>
      <c r="S137" s="15" t="n">
        <f aca="false">AVERAGE(J137:L137)</f>
        <v>9.03333333333333</v>
      </c>
      <c r="T137" s="15" t="n">
        <f aca="false">AVERAGE(M137:P137,C136)</f>
        <v>13.4033333333333</v>
      </c>
    </row>
    <row r="138" customFormat="false" ht="12.75" hidden="false" customHeight="false" outlineLevel="0" collapsed="false">
      <c r="B138" s="132"/>
      <c r="C138" s="144" t="n">
        <v>1.55</v>
      </c>
      <c r="D138" s="144" t="n">
        <v>1.59</v>
      </c>
      <c r="E138" s="144" t="n">
        <v>2.45</v>
      </c>
      <c r="F138" s="144" t="n">
        <v>3.55</v>
      </c>
      <c r="G138" s="144" t="n">
        <v>4.05</v>
      </c>
      <c r="H138" s="144"/>
      <c r="I138" s="144" t="n">
        <v>1.46</v>
      </c>
      <c r="J138" s="144" t="n">
        <v>1.59</v>
      </c>
      <c r="K138" s="144"/>
      <c r="L138" s="144"/>
      <c r="M138" s="144"/>
      <c r="N138" s="144"/>
      <c r="O138" s="144"/>
      <c r="P138" s="144"/>
    </row>
    <row r="139" customFormat="false" ht="12.75" hidden="false" customHeight="false" outlineLevel="0" collapsed="false">
      <c r="B139" s="132"/>
      <c r="C139" s="149" t="n">
        <v>78.2</v>
      </c>
      <c r="D139" s="149" t="n">
        <v>67.2</v>
      </c>
      <c r="E139" s="149" t="n">
        <v>77.6</v>
      </c>
      <c r="F139" s="149" t="n">
        <v>97.8</v>
      </c>
      <c r="G139" s="149" t="n">
        <v>132</v>
      </c>
      <c r="H139" s="65"/>
      <c r="I139" s="65"/>
      <c r="J139" s="65"/>
      <c r="K139" s="65"/>
      <c r="L139" s="65"/>
      <c r="M139" s="65"/>
      <c r="N139" s="65"/>
      <c r="O139" s="65"/>
      <c r="P139" s="65"/>
      <c r="S139" s="15"/>
      <c r="T139" s="150"/>
    </row>
    <row r="140" customFormat="false" ht="12.75" hidden="false" customHeight="false" outlineLevel="0" collapsed="false">
      <c r="B140" s="132" t="s">
        <v>171</v>
      </c>
      <c r="C140" s="149" t="n">
        <v>98.9</v>
      </c>
      <c r="D140" s="149" t="n">
        <v>108.5</v>
      </c>
      <c r="E140" s="149" t="n">
        <v>97</v>
      </c>
      <c r="F140" s="149" t="n">
        <v>130.1</v>
      </c>
      <c r="G140" s="149" t="n">
        <v>109.4</v>
      </c>
      <c r="H140" s="149" t="n">
        <v>132.8</v>
      </c>
      <c r="I140" s="149" t="n">
        <v>109.4</v>
      </c>
      <c r="J140" s="149" t="n">
        <v>69.97</v>
      </c>
      <c r="K140" s="149" t="n">
        <v>133.7</v>
      </c>
      <c r="L140" s="149" t="n">
        <v>143.95</v>
      </c>
      <c r="M140" s="149" t="n">
        <v>118</v>
      </c>
      <c r="N140" s="149"/>
      <c r="O140" s="149"/>
      <c r="P140" s="149" t="n">
        <v>107</v>
      </c>
      <c r="S140" s="15"/>
      <c r="T140" s="150"/>
    </row>
    <row r="141" customFormat="false" ht="12.75" hidden="false" customHeight="false" outlineLevel="0" collapsed="false">
      <c r="B141" s="132"/>
      <c r="C141" s="133" t="s">
        <v>10</v>
      </c>
      <c r="D141" s="133" t="s">
        <v>11</v>
      </c>
      <c r="E141" s="133" t="s">
        <v>12</v>
      </c>
      <c r="F141" s="133" t="s">
        <v>13</v>
      </c>
      <c r="G141" s="133" t="s">
        <v>2</v>
      </c>
      <c r="H141" s="133" t="s">
        <v>3</v>
      </c>
      <c r="I141" s="133" t="s">
        <v>4</v>
      </c>
      <c r="J141" s="133" t="s">
        <v>5</v>
      </c>
      <c r="K141" s="133" t="s">
        <v>6</v>
      </c>
      <c r="L141" s="133" t="s">
        <v>7</v>
      </c>
      <c r="M141" s="133" t="s">
        <v>8</v>
      </c>
      <c r="N141" s="133"/>
      <c r="O141" s="133"/>
      <c r="P141" s="133" t="s">
        <v>9</v>
      </c>
      <c r="Q141" s="145" t="s">
        <v>51</v>
      </c>
      <c r="R141" s="145" t="s">
        <v>48</v>
      </c>
      <c r="S141" s="145" t="s">
        <v>49</v>
      </c>
      <c r="T141" s="145" t="s">
        <v>50</v>
      </c>
    </row>
    <row r="142" customFormat="false" ht="12.75" hidden="false" customHeight="false" outlineLevel="0" collapsed="false">
      <c r="B142" s="137" t="s">
        <v>162</v>
      </c>
      <c r="C142" s="129" t="n">
        <v>25.13</v>
      </c>
      <c r="D142" s="129" t="n">
        <v>26.09</v>
      </c>
      <c r="E142" s="129" t="n">
        <v>25.42</v>
      </c>
      <c r="F142" s="129" t="n">
        <v>24.9</v>
      </c>
      <c r="G142" s="129" t="n">
        <v>13.87</v>
      </c>
      <c r="H142" s="146" t="n">
        <v>13.61</v>
      </c>
      <c r="I142" s="129"/>
      <c r="J142" s="129"/>
      <c r="K142" s="129"/>
      <c r="L142" s="129"/>
      <c r="M142" s="129"/>
      <c r="N142" s="129"/>
      <c r="O142" s="129"/>
      <c r="P142" s="129"/>
      <c r="Q142" s="15" t="n">
        <f aca="false">AVERAGE(D142:F142)</f>
        <v>25.47</v>
      </c>
      <c r="T142" s="15"/>
    </row>
    <row r="143" customFormat="false" ht="12.75" hidden="false" customHeight="false" outlineLevel="0" collapsed="false">
      <c r="B143" s="137" t="s">
        <v>163</v>
      </c>
      <c r="C143" s="148" t="n">
        <v>15.8</v>
      </c>
      <c r="D143" s="148" t="n">
        <v>12.95</v>
      </c>
      <c r="E143" s="148" t="n">
        <v>14.97</v>
      </c>
      <c r="F143" s="148" t="n">
        <v>16.62</v>
      </c>
      <c r="G143" s="148" t="n">
        <v>16.07</v>
      </c>
      <c r="H143" s="148" t="n">
        <v>11.51</v>
      </c>
      <c r="I143" s="148" t="n">
        <v>15.21</v>
      </c>
      <c r="J143" s="148" t="n">
        <v>18.51</v>
      </c>
      <c r="K143" s="148" t="n">
        <v>8.29</v>
      </c>
      <c r="L143" s="148" t="n">
        <v>6.05</v>
      </c>
      <c r="M143" s="148" t="n">
        <v>19.46</v>
      </c>
      <c r="N143" s="148"/>
      <c r="O143" s="148"/>
      <c r="P143" s="148" t="n">
        <v>27.8</v>
      </c>
      <c r="Q143" s="15" t="n">
        <f aca="false">AVERAGE(D143:F143)</f>
        <v>14.8466666666667</v>
      </c>
      <c r="R143" s="15" t="n">
        <f aca="false">AVERAGE(G143:I143)</f>
        <v>14.2633333333333</v>
      </c>
      <c r="S143" s="15" t="n">
        <f aca="false">AVERAGE(J143:L143)</f>
        <v>10.95</v>
      </c>
      <c r="T143" s="15" t="n">
        <f aca="false">AVERAGE(M143:P143,C142)</f>
        <v>24.13</v>
      </c>
    </row>
    <row r="144" customFormat="false" ht="12.75" hidden="false" customHeight="false" outlineLevel="0" collapsed="false">
      <c r="B144" s="137" t="s">
        <v>170</v>
      </c>
      <c r="C144" s="140" t="n">
        <v>12.87</v>
      </c>
      <c r="D144" s="141" t="n">
        <v>14.73</v>
      </c>
      <c r="E144" s="141" t="n">
        <v>18.32</v>
      </c>
      <c r="F144" s="141" t="n">
        <v>15.85</v>
      </c>
      <c r="G144" s="141" t="n">
        <v>8.98</v>
      </c>
      <c r="H144" s="141" t="n">
        <v>6.67</v>
      </c>
      <c r="I144" s="141" t="n">
        <v>7.2</v>
      </c>
      <c r="J144" s="141" t="n">
        <v>7.79</v>
      </c>
      <c r="K144" s="141" t="n">
        <v>5.29</v>
      </c>
      <c r="L144" s="141" t="n">
        <v>3.68</v>
      </c>
      <c r="M144" s="141" t="n">
        <v>6.58</v>
      </c>
      <c r="N144" s="141"/>
      <c r="O144" s="141"/>
      <c r="P144" s="141" t="n">
        <v>12.71</v>
      </c>
      <c r="Q144" s="15" t="n">
        <f aca="false">AVERAGE(D144:F144)</f>
        <v>16.3</v>
      </c>
      <c r="R144" s="15" t="n">
        <f aca="false">AVERAGE(G144:I144)</f>
        <v>7.61666666666667</v>
      </c>
      <c r="S144" s="15" t="n">
        <f aca="false">AVERAGE(J144:L144)</f>
        <v>5.58666666666667</v>
      </c>
      <c r="T144" s="15" t="n">
        <f aca="false">AVERAGE(M144:P144,C143)</f>
        <v>11.6966666666667</v>
      </c>
    </row>
    <row r="145" customFormat="false" ht="12.75" hidden="false" customHeight="false" outlineLevel="0" collapsed="false">
      <c r="B145" s="132"/>
      <c r="C145" s="149" t="n">
        <v>92.4</v>
      </c>
      <c r="D145" s="149" t="n">
        <v>92.9</v>
      </c>
      <c r="E145" s="149" t="n">
        <v>94.9</v>
      </c>
      <c r="F145" s="149" t="n">
        <v>113.4</v>
      </c>
      <c r="G145" s="149" t="n">
        <v>142.6</v>
      </c>
      <c r="H145" s="149" t="n">
        <v>143.9</v>
      </c>
      <c r="I145" s="149" t="n">
        <v>130.7</v>
      </c>
      <c r="J145" s="149" t="n">
        <v>155.5</v>
      </c>
      <c r="K145" s="149" t="n">
        <v>219.6</v>
      </c>
      <c r="L145" s="149" t="n">
        <v>260.4</v>
      </c>
      <c r="M145" s="149" t="n">
        <v>170.9</v>
      </c>
      <c r="N145" s="149"/>
      <c r="O145" s="149"/>
      <c r="P145" s="149" t="n">
        <v>137.2</v>
      </c>
      <c r="S145" s="15"/>
      <c r="T145" s="150"/>
    </row>
    <row r="146" customFormat="false" ht="12.75" hidden="false" customHeight="false" outlineLevel="0" collapsed="false">
      <c r="B146" s="132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S146" s="15"/>
      <c r="T146" s="150"/>
    </row>
    <row r="147" customFormat="false" ht="12.75" hidden="false" customHeight="false" outlineLevel="0" collapsed="false">
      <c r="B147" s="132" t="s">
        <v>172</v>
      </c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S147" s="15"/>
      <c r="T147" s="150"/>
    </row>
    <row r="148" customFormat="false" ht="12.75" hidden="false" customHeight="false" outlineLevel="0" collapsed="false">
      <c r="B148" s="132"/>
      <c r="C148" s="133" t="s">
        <v>10</v>
      </c>
      <c r="D148" s="133" t="s">
        <v>11</v>
      </c>
      <c r="E148" s="133" t="s">
        <v>12</v>
      </c>
      <c r="F148" s="133" t="s">
        <v>13</v>
      </c>
      <c r="G148" s="133" t="s">
        <v>2</v>
      </c>
      <c r="H148" s="133" t="s">
        <v>3</v>
      </c>
      <c r="I148" s="133" t="s">
        <v>4</v>
      </c>
      <c r="J148" s="133" t="s">
        <v>5</v>
      </c>
      <c r="K148" s="133" t="s">
        <v>6</v>
      </c>
      <c r="L148" s="133" t="s">
        <v>7</v>
      </c>
      <c r="M148" s="133" t="s">
        <v>8</v>
      </c>
      <c r="N148" s="133"/>
      <c r="O148" s="133"/>
      <c r="P148" s="133" t="s">
        <v>9</v>
      </c>
      <c r="Q148" s="145" t="s">
        <v>51</v>
      </c>
      <c r="R148" s="145" t="s">
        <v>48</v>
      </c>
      <c r="S148" s="145" t="s">
        <v>49</v>
      </c>
      <c r="T148" s="145" t="s">
        <v>50</v>
      </c>
    </row>
    <row r="149" customFormat="false" ht="12.75" hidden="false" customHeight="false" outlineLevel="0" collapsed="false">
      <c r="B149" s="137" t="s">
        <v>162</v>
      </c>
      <c r="C149" s="129" t="n">
        <v>24.39</v>
      </c>
      <c r="D149" s="129" t="n">
        <v>25.07</v>
      </c>
      <c r="E149" s="129" t="n">
        <v>25.88</v>
      </c>
      <c r="F149" s="129" t="n">
        <v>24.07</v>
      </c>
      <c r="G149" s="129" t="n">
        <v>15.47</v>
      </c>
      <c r="H149" s="146" t="n">
        <v>14.01</v>
      </c>
      <c r="I149" s="129"/>
      <c r="J149" s="129"/>
      <c r="K149" s="129"/>
      <c r="L149" s="129"/>
      <c r="M149" s="129"/>
      <c r="N149" s="129"/>
      <c r="O149" s="129"/>
      <c r="P149" s="129"/>
      <c r="Q149" s="15" t="n">
        <f aca="false">AVERAGE(D149:F149)</f>
        <v>25.0066666666667</v>
      </c>
      <c r="T149" s="15"/>
    </row>
    <row r="150" customFormat="false" ht="12.75" hidden="false" customHeight="false" outlineLevel="0" collapsed="false">
      <c r="B150" s="137" t="s">
        <v>163</v>
      </c>
      <c r="C150" s="148" t="n">
        <v>16.53</v>
      </c>
      <c r="D150" s="148" t="n">
        <v>13.65</v>
      </c>
      <c r="E150" s="148" t="n">
        <v>16.42</v>
      </c>
      <c r="F150" s="148" t="n">
        <v>17.4</v>
      </c>
      <c r="G150" s="148" t="n">
        <v>16.63</v>
      </c>
      <c r="H150" s="148" t="n">
        <v>11.45</v>
      </c>
      <c r="I150" s="148" t="n">
        <v>14.47</v>
      </c>
      <c r="J150" s="148" t="n">
        <v>16.28</v>
      </c>
      <c r="K150" s="148" t="n">
        <v>6.99</v>
      </c>
      <c r="L150" s="148" t="n">
        <v>4.97</v>
      </c>
      <c r="M150" s="148" t="n">
        <v>19.21</v>
      </c>
      <c r="N150" s="148"/>
      <c r="O150" s="148"/>
      <c r="P150" s="148" t="n">
        <v>24.79</v>
      </c>
      <c r="Q150" s="15" t="n">
        <f aca="false">AVERAGE(D150:F150)</f>
        <v>15.8233333333333</v>
      </c>
      <c r="R150" s="15" t="n">
        <f aca="false">AVERAGE(G150:I150)</f>
        <v>14.1833333333333</v>
      </c>
      <c r="S150" s="15" t="n">
        <f aca="false">AVERAGE(J150:L150)</f>
        <v>9.41333333333333</v>
      </c>
      <c r="T150" s="15" t="n">
        <f aca="false">AVERAGE(M150:P150,C149)</f>
        <v>22.7966666666667</v>
      </c>
    </row>
    <row r="151" customFormat="false" ht="12.75" hidden="false" customHeight="false" outlineLevel="0" collapsed="false">
      <c r="B151" s="137" t="s">
        <v>170</v>
      </c>
      <c r="C151" s="140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</row>
    <row r="152" customFormat="false" ht="12.75" hidden="false" customHeight="false" outlineLevel="0" collapsed="false">
      <c r="B152" s="129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</row>
    <row r="153" customFormat="false" ht="12.75" hidden="false" customHeight="false" outlineLevel="0" collapsed="false">
      <c r="B153" s="131" t="s">
        <v>173</v>
      </c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</row>
    <row r="154" customFormat="false" ht="12.75" hidden="false" customHeight="false" outlineLevel="0" collapsed="false">
      <c r="B154" s="132"/>
      <c r="C154" s="133" t="s">
        <v>10</v>
      </c>
      <c r="D154" s="133" t="s">
        <v>11</v>
      </c>
      <c r="E154" s="133" t="s">
        <v>12</v>
      </c>
      <c r="F154" s="133" t="s">
        <v>13</v>
      </c>
      <c r="G154" s="133" t="s">
        <v>2</v>
      </c>
      <c r="H154" s="133" t="s">
        <v>3</v>
      </c>
      <c r="I154" s="133" t="s">
        <v>4</v>
      </c>
      <c r="J154" s="133" t="s">
        <v>5</v>
      </c>
      <c r="K154" s="133" t="s">
        <v>6</v>
      </c>
      <c r="L154" s="133" t="s">
        <v>7</v>
      </c>
      <c r="M154" s="133" t="s">
        <v>8</v>
      </c>
      <c r="N154" s="133"/>
      <c r="O154" s="133"/>
      <c r="P154" s="133" t="s">
        <v>9</v>
      </c>
    </row>
    <row r="155" customFormat="false" ht="12.75" hidden="false" customHeight="false" outlineLevel="0" collapsed="false">
      <c r="B155" s="137" t="s">
        <v>162</v>
      </c>
      <c r="C155" s="151"/>
      <c r="D155" s="152"/>
      <c r="E155" s="152"/>
      <c r="F155" s="152"/>
      <c r="G155" s="153"/>
      <c r="H155" s="152"/>
      <c r="I155" s="152"/>
      <c r="J155" s="152"/>
      <c r="K155" s="152"/>
      <c r="L155" s="152"/>
      <c r="M155" s="152"/>
      <c r="N155" s="152"/>
      <c r="O155" s="152"/>
      <c r="P155" s="154"/>
    </row>
    <row r="156" customFormat="false" ht="12.75" hidden="false" customHeight="false" outlineLevel="0" collapsed="false">
      <c r="B156" s="137" t="s">
        <v>163</v>
      </c>
      <c r="C156" s="140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2"/>
    </row>
    <row r="157" customFormat="false" ht="12.75" hidden="false" customHeight="false" outlineLevel="0" collapsed="false">
      <c r="B157" s="129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</row>
    <row r="158" customFormat="false" ht="12.75" hidden="false" customHeight="false" outlineLevel="0" collapsed="false">
      <c r="B158" s="131" t="s">
        <v>161</v>
      </c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</row>
    <row r="159" customFormat="false" ht="12.75" hidden="false" customHeight="false" outlineLevel="0" collapsed="false">
      <c r="B159" s="132"/>
      <c r="C159" s="133" t="s">
        <v>10</v>
      </c>
      <c r="D159" s="133" t="s">
        <v>11</v>
      </c>
      <c r="E159" s="133" t="s">
        <v>12</v>
      </c>
      <c r="F159" s="133" t="s">
        <v>13</v>
      </c>
      <c r="G159" s="133" t="s">
        <v>2</v>
      </c>
      <c r="H159" s="133" t="s">
        <v>3</v>
      </c>
      <c r="I159" s="133" t="s">
        <v>4</v>
      </c>
      <c r="J159" s="133" t="s">
        <v>5</v>
      </c>
      <c r="K159" s="133" t="s">
        <v>6</v>
      </c>
      <c r="L159" s="133" t="s">
        <v>7</v>
      </c>
      <c r="M159" s="133" t="s">
        <v>8</v>
      </c>
      <c r="N159" s="133"/>
      <c r="O159" s="133"/>
      <c r="P159" s="133" t="s">
        <v>9</v>
      </c>
    </row>
    <row r="160" customFormat="false" ht="12.75" hidden="false" customHeight="false" outlineLevel="0" collapsed="false">
      <c r="B160" s="137" t="s">
        <v>162</v>
      </c>
      <c r="C160" s="151"/>
      <c r="D160" s="152"/>
      <c r="E160" s="152"/>
      <c r="F160" s="152"/>
      <c r="G160" s="153"/>
      <c r="H160" s="152"/>
      <c r="I160" s="152"/>
      <c r="J160" s="152"/>
      <c r="K160" s="152"/>
      <c r="L160" s="152"/>
      <c r="M160" s="152"/>
      <c r="N160" s="152"/>
      <c r="O160" s="152"/>
      <c r="P160" s="154"/>
    </row>
    <row r="161" customFormat="false" ht="12.75" hidden="false" customHeight="false" outlineLevel="0" collapsed="false">
      <c r="B161" s="137" t="s">
        <v>163</v>
      </c>
      <c r="C161" s="140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2"/>
    </row>
    <row r="162" customFormat="false" ht="12.75" hidden="false" customHeight="false" outlineLevel="0" collapsed="false">
      <c r="B162" s="129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</row>
    <row r="163" customFormat="false" ht="12.75" hidden="false" customHeight="false" outlineLevel="0" collapsed="false">
      <c r="B163" s="131" t="s">
        <v>164</v>
      </c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</row>
    <row r="164" customFormat="false" ht="12.75" hidden="false" customHeight="false" outlineLevel="0" collapsed="false">
      <c r="B164" s="132"/>
      <c r="C164" s="133" t="s">
        <v>10</v>
      </c>
      <c r="D164" s="133" t="s">
        <v>11</v>
      </c>
      <c r="E164" s="133" t="s">
        <v>12</v>
      </c>
      <c r="F164" s="133" t="s">
        <v>13</v>
      </c>
      <c r="G164" s="133" t="s">
        <v>2</v>
      </c>
      <c r="H164" s="133" t="s">
        <v>3</v>
      </c>
      <c r="I164" s="133" t="s">
        <v>4</v>
      </c>
      <c r="J164" s="133" t="s">
        <v>5</v>
      </c>
      <c r="K164" s="133" t="s">
        <v>6</v>
      </c>
      <c r="L164" s="133" t="s">
        <v>7</v>
      </c>
      <c r="M164" s="133" t="s">
        <v>8</v>
      </c>
      <c r="N164" s="133"/>
      <c r="O164" s="133"/>
      <c r="P164" s="133" t="s">
        <v>9</v>
      </c>
    </row>
    <row r="165" customFormat="false" ht="12.75" hidden="false" customHeight="false" outlineLevel="0" collapsed="false">
      <c r="B165" s="137" t="s">
        <v>162</v>
      </c>
      <c r="C165" s="151"/>
      <c r="D165" s="152"/>
      <c r="E165" s="152"/>
      <c r="F165" s="152"/>
      <c r="G165" s="153"/>
      <c r="H165" s="152"/>
      <c r="I165" s="152"/>
      <c r="J165" s="152"/>
      <c r="K165" s="152"/>
      <c r="L165" s="152"/>
      <c r="M165" s="152"/>
      <c r="N165" s="152"/>
      <c r="O165" s="152"/>
      <c r="P165" s="154"/>
    </row>
    <row r="166" customFormat="false" ht="12.75" hidden="false" customHeight="false" outlineLevel="0" collapsed="false">
      <c r="B166" s="137" t="s">
        <v>163</v>
      </c>
      <c r="C166" s="140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2"/>
    </row>
    <row r="167" customFormat="false" ht="12.75" hidden="false" customHeight="false" outlineLevel="0" collapsed="false">
      <c r="B167" s="129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</row>
    <row r="168" customFormat="false" ht="12.75" hidden="false" customHeight="false" outlineLevel="0" collapsed="false">
      <c r="B168" s="131" t="s">
        <v>166</v>
      </c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</row>
    <row r="169" customFormat="false" ht="12.75" hidden="false" customHeight="false" outlineLevel="0" collapsed="false">
      <c r="B169" s="132"/>
      <c r="C169" s="133" t="s">
        <v>10</v>
      </c>
      <c r="D169" s="133" t="s">
        <v>11</v>
      </c>
      <c r="E169" s="133" t="s">
        <v>12</v>
      </c>
      <c r="F169" s="133" t="s">
        <v>13</v>
      </c>
      <c r="G169" s="133" t="s">
        <v>2</v>
      </c>
      <c r="H169" s="133" t="s">
        <v>3</v>
      </c>
      <c r="I169" s="133" t="s">
        <v>4</v>
      </c>
      <c r="J169" s="133" t="s">
        <v>5</v>
      </c>
      <c r="K169" s="133" t="s">
        <v>6</v>
      </c>
      <c r="L169" s="133" t="s">
        <v>7</v>
      </c>
      <c r="M169" s="133" t="s">
        <v>8</v>
      </c>
      <c r="N169" s="133"/>
      <c r="O169" s="133"/>
      <c r="P169" s="133" t="s">
        <v>9</v>
      </c>
    </row>
    <row r="170" customFormat="false" ht="12.75" hidden="false" customHeight="false" outlineLevel="0" collapsed="false">
      <c r="B170" s="137" t="s">
        <v>162</v>
      </c>
      <c r="C170" s="151"/>
      <c r="D170" s="152"/>
      <c r="E170" s="152"/>
      <c r="F170" s="152"/>
      <c r="G170" s="153"/>
      <c r="H170" s="152"/>
      <c r="I170" s="152"/>
      <c r="J170" s="152"/>
      <c r="K170" s="152"/>
      <c r="L170" s="152"/>
      <c r="M170" s="152"/>
      <c r="N170" s="152"/>
      <c r="O170" s="152"/>
      <c r="P170" s="154"/>
    </row>
    <row r="171" customFormat="false" ht="12.75" hidden="false" customHeight="false" outlineLevel="0" collapsed="false">
      <c r="B171" s="137" t="s">
        <v>163</v>
      </c>
      <c r="C171" s="140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2"/>
    </row>
    <row r="172" customFormat="false" ht="12.75" hidden="false" customHeight="false" outlineLevel="0" collapsed="false">
      <c r="B172" s="129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</row>
    <row r="173" customFormat="false" ht="12.75" hidden="false" customHeight="false" outlineLevel="0" collapsed="false">
      <c r="B173" s="131" t="s">
        <v>167</v>
      </c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</row>
    <row r="174" customFormat="false" ht="12.75" hidden="false" customHeight="false" outlineLevel="0" collapsed="false">
      <c r="B174" s="132"/>
      <c r="C174" s="133" t="s">
        <v>10</v>
      </c>
      <c r="D174" s="133" t="s">
        <v>11</v>
      </c>
      <c r="E174" s="133" t="s">
        <v>12</v>
      </c>
      <c r="F174" s="133" t="s">
        <v>13</v>
      </c>
      <c r="G174" s="133" t="s">
        <v>2</v>
      </c>
      <c r="H174" s="133" t="s">
        <v>3</v>
      </c>
      <c r="I174" s="133" t="s">
        <v>4</v>
      </c>
      <c r="J174" s="133" t="s">
        <v>5</v>
      </c>
      <c r="K174" s="133" t="s">
        <v>6</v>
      </c>
      <c r="L174" s="133" t="s">
        <v>7</v>
      </c>
      <c r="M174" s="133" t="s">
        <v>8</v>
      </c>
      <c r="N174" s="133"/>
      <c r="O174" s="133"/>
      <c r="P174" s="133" t="s">
        <v>9</v>
      </c>
    </row>
    <row r="175" customFormat="false" ht="12.75" hidden="false" customHeight="false" outlineLevel="0" collapsed="false">
      <c r="B175" s="137" t="s">
        <v>162</v>
      </c>
      <c r="C175" s="151"/>
      <c r="D175" s="152"/>
      <c r="E175" s="152"/>
      <c r="F175" s="152"/>
      <c r="G175" s="153"/>
      <c r="H175" s="152"/>
      <c r="I175" s="152"/>
      <c r="J175" s="152"/>
      <c r="K175" s="152"/>
      <c r="L175" s="152"/>
      <c r="M175" s="152"/>
      <c r="N175" s="152"/>
      <c r="O175" s="152"/>
      <c r="P175" s="154"/>
    </row>
    <row r="176" customFormat="false" ht="12.75" hidden="false" customHeight="false" outlineLevel="0" collapsed="false">
      <c r="B176" s="137" t="s">
        <v>163</v>
      </c>
      <c r="C176" s="140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2"/>
    </row>
    <row r="177" customFormat="false" ht="12.75" hidden="false" customHeight="false" outlineLevel="0" collapsed="false">
      <c r="B177" s="129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</row>
    <row r="178" customFormat="false" ht="12.75" hidden="false" customHeight="false" outlineLevel="0" collapsed="false">
      <c r="B178" s="129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178"/>
  <sheetViews>
    <sheetView showFormulas="false" showGridLines="true" showRowColHeaders="true" showZeros="true" rightToLeft="false" tabSelected="false" showOutlineSymbols="true" defaultGridColor="true" view="normal" topLeftCell="M1" colorId="64" zoomScale="65" zoomScaleNormal="65" zoomScalePageLayoutView="100" workbookViewId="0">
      <selection pane="topLeft" activeCell="AJ15" activeCellId="0" sqref="AJ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24" min="24" style="0" width="6.56"/>
    <col collapsed="false" customWidth="true" hidden="false" outlineLevel="0" max="48" min="25" style="0" width="5.85"/>
    <col collapsed="false" customWidth="true" hidden="false" outlineLevel="0" max="58" min="49" style="0" width="6.56"/>
    <col collapsed="false" customWidth="true" hidden="false" outlineLevel="0" max="60" min="60" style="0" width="21.56"/>
    <col collapsed="false" customWidth="true" hidden="false" outlineLevel="0" max="64" min="64" style="0" width="13.14"/>
  </cols>
  <sheetData>
    <row r="1" customFormat="false" ht="12.75" hidden="false" customHeight="false" outlineLevel="0" collapsed="false">
      <c r="B1" s="20" t="s">
        <v>97</v>
      </c>
      <c r="M1" s="39" t="s">
        <v>98</v>
      </c>
      <c r="N1" s="39"/>
      <c r="O1" s="39"/>
      <c r="R1" s="0" t="s">
        <v>99</v>
      </c>
      <c r="S1" s="20" t="s">
        <v>100</v>
      </c>
      <c r="Y1" s="20"/>
      <c r="BH1" s="0" t="s">
        <v>118</v>
      </c>
      <c r="BI1" s="0" t="s">
        <v>119</v>
      </c>
      <c r="BJ1" s="0" t="s">
        <v>120</v>
      </c>
      <c r="BK1" s="0" t="s">
        <v>121</v>
      </c>
      <c r="BL1" s="0" t="s">
        <v>178</v>
      </c>
      <c r="BM1" s="0" t="s">
        <v>179</v>
      </c>
      <c r="BN1" s="0" t="s">
        <v>124</v>
      </c>
      <c r="BO1" s="0" t="s">
        <v>125</v>
      </c>
      <c r="BP1" s="0" t="s">
        <v>90</v>
      </c>
      <c r="BQ1" s="0" t="s">
        <v>26</v>
      </c>
      <c r="BR1" s="0" t="s">
        <v>28</v>
      </c>
    </row>
    <row r="2" customFormat="false" ht="12.75" hidden="false" customHeight="false" outlineLevel="0" collapsed="false">
      <c r="B2" s="40" t="s">
        <v>101</v>
      </c>
      <c r="C2" s="40"/>
      <c r="D2" s="40" t="s">
        <v>54</v>
      </c>
      <c r="E2" s="40"/>
      <c r="F2" s="46" t="s">
        <v>65</v>
      </c>
      <c r="G2" s="46" t="s">
        <v>57</v>
      </c>
      <c r="H2" s="44" t="s">
        <v>57</v>
      </c>
      <c r="I2" s="45" t="s">
        <v>102</v>
      </c>
      <c r="J2" s="45" t="s">
        <v>103</v>
      </c>
      <c r="K2" s="45" t="s">
        <v>104</v>
      </c>
      <c r="L2" s="45" t="s">
        <v>105</v>
      </c>
      <c r="M2" s="45"/>
      <c r="N2" s="45"/>
      <c r="O2" s="45"/>
      <c r="P2" s="45"/>
      <c r="Q2" s="45"/>
      <c r="S2" s="46" t="s">
        <v>5</v>
      </c>
      <c r="T2" s="47"/>
      <c r="U2" s="43"/>
      <c r="V2" s="43"/>
      <c r="W2" s="43"/>
      <c r="X2" s="46" t="s">
        <v>6</v>
      </c>
      <c r="Y2" s="43"/>
      <c r="Z2" s="47"/>
      <c r="AA2" s="43"/>
      <c r="AB2" s="44"/>
      <c r="AC2" s="46" t="s">
        <v>7</v>
      </c>
      <c r="AD2" s="43"/>
      <c r="AE2" s="47"/>
      <c r="AF2" s="43"/>
      <c r="AG2" s="44"/>
      <c r="AH2" s="46" t="s">
        <v>193</v>
      </c>
      <c r="AI2" s="43"/>
      <c r="AJ2" s="47"/>
      <c r="AK2" s="43"/>
      <c r="AL2" s="44"/>
      <c r="AM2" s="46" t="s">
        <v>195</v>
      </c>
      <c r="AN2" s="43"/>
      <c r="AO2" s="47"/>
      <c r="AP2" s="43"/>
      <c r="AQ2" s="44"/>
      <c r="AR2" s="46" t="s">
        <v>194</v>
      </c>
      <c r="AS2" s="43"/>
      <c r="AT2" s="47"/>
      <c r="AU2" s="43"/>
      <c r="AV2" s="44"/>
      <c r="AW2" s="46"/>
      <c r="AX2" s="43"/>
      <c r="AY2" s="47"/>
      <c r="AZ2" s="43"/>
      <c r="BA2" s="44"/>
      <c r="BB2" s="46"/>
      <c r="BC2" s="43"/>
      <c r="BD2" s="47"/>
      <c r="BE2" s="43"/>
      <c r="BF2" s="44"/>
      <c r="BG2" s="36"/>
      <c r="BH2" s="36"/>
      <c r="BI2" s="36"/>
      <c r="BJ2" s="36"/>
      <c r="BK2" s="36"/>
      <c r="BW2" s="48" t="n">
        <v>36557</v>
      </c>
      <c r="BZ2" s="48" t="n">
        <v>36586</v>
      </c>
      <c r="CC2" s="48" t="n">
        <v>36617</v>
      </c>
    </row>
    <row r="3" customFormat="false" ht="12.75" hidden="false" customHeight="false" outlineLevel="0" collapsed="false">
      <c r="B3" s="49" t="s">
        <v>110</v>
      </c>
      <c r="C3" s="50" t="s">
        <v>111</v>
      </c>
      <c r="D3" s="49" t="s">
        <v>110</v>
      </c>
      <c r="E3" s="50" t="s">
        <v>111</v>
      </c>
      <c r="F3" s="49" t="s">
        <v>110</v>
      </c>
      <c r="G3" s="49" t="s">
        <v>110</v>
      </c>
      <c r="H3" s="50" t="s">
        <v>111</v>
      </c>
      <c r="I3" s="53" t="s">
        <v>112</v>
      </c>
      <c r="J3" s="53" t="s">
        <v>112</v>
      </c>
      <c r="K3" s="53" t="s">
        <v>112</v>
      </c>
      <c r="L3" s="53" t="s">
        <v>112</v>
      </c>
      <c r="M3" s="53" t="s">
        <v>113</v>
      </c>
      <c r="N3" s="53" t="s">
        <v>114</v>
      </c>
      <c r="O3" s="53" t="s">
        <v>115</v>
      </c>
      <c r="P3" s="53" t="s">
        <v>116</v>
      </c>
      <c r="Q3" s="53" t="s">
        <v>117</v>
      </c>
      <c r="S3" s="49" t="s">
        <v>53</v>
      </c>
      <c r="T3" s="51" t="s">
        <v>54</v>
      </c>
      <c r="U3" s="51" t="s">
        <v>57</v>
      </c>
      <c r="V3" s="51" t="s">
        <v>75</v>
      </c>
      <c r="W3" s="51" t="s">
        <v>76</v>
      </c>
      <c r="X3" s="49" t="s">
        <v>53</v>
      </c>
      <c r="Y3" s="51" t="s">
        <v>54</v>
      </c>
      <c r="Z3" s="51" t="s">
        <v>57</v>
      </c>
      <c r="AA3" s="51" t="s">
        <v>75</v>
      </c>
      <c r="AB3" s="50" t="s">
        <v>76</v>
      </c>
      <c r="AC3" s="49" t="s">
        <v>53</v>
      </c>
      <c r="AD3" s="51" t="s">
        <v>54</v>
      </c>
      <c r="AE3" s="51" t="s">
        <v>57</v>
      </c>
      <c r="AF3" s="51" t="s">
        <v>75</v>
      </c>
      <c r="AG3" s="50" t="s">
        <v>76</v>
      </c>
      <c r="AH3" s="49" t="s">
        <v>53</v>
      </c>
      <c r="AI3" s="51" t="s">
        <v>54</v>
      </c>
      <c r="AJ3" s="51" t="s">
        <v>57</v>
      </c>
      <c r="AK3" s="51" t="s">
        <v>75</v>
      </c>
      <c r="AL3" s="50" t="s">
        <v>76</v>
      </c>
      <c r="AM3" s="49" t="s">
        <v>53</v>
      </c>
      <c r="AN3" s="51" t="s">
        <v>54</v>
      </c>
      <c r="AO3" s="51" t="s">
        <v>57</v>
      </c>
      <c r="AP3" s="51" t="s">
        <v>75</v>
      </c>
      <c r="AQ3" s="50" t="s">
        <v>76</v>
      </c>
      <c r="AR3" s="49" t="s">
        <v>53</v>
      </c>
      <c r="AS3" s="51" t="s">
        <v>54</v>
      </c>
      <c r="AT3" s="51" t="s">
        <v>57</v>
      </c>
      <c r="AU3" s="51" t="s">
        <v>75</v>
      </c>
      <c r="AV3" s="50" t="s">
        <v>76</v>
      </c>
      <c r="AW3" s="49" t="s">
        <v>53</v>
      </c>
      <c r="AX3" s="51" t="s">
        <v>54</v>
      </c>
      <c r="AY3" s="51" t="s">
        <v>57</v>
      </c>
      <c r="AZ3" s="51" t="s">
        <v>75</v>
      </c>
      <c r="BA3" s="50" t="s">
        <v>76</v>
      </c>
      <c r="BB3" s="49" t="s">
        <v>53</v>
      </c>
      <c r="BC3" s="51" t="s">
        <v>54</v>
      </c>
      <c r="BD3" s="51" t="s">
        <v>57</v>
      </c>
      <c r="BE3" s="51" t="s">
        <v>75</v>
      </c>
      <c r="BF3" s="50" t="s">
        <v>76</v>
      </c>
      <c r="BG3" s="36"/>
      <c r="BH3" s="36"/>
      <c r="BI3" s="36"/>
      <c r="BJ3" s="78"/>
      <c r="BK3" s="78"/>
      <c r="BW3" s="0" t="s">
        <v>180</v>
      </c>
      <c r="BX3" s="0" t="s">
        <v>181</v>
      </c>
      <c r="BY3" s="0" t="s">
        <v>182</v>
      </c>
      <c r="BZ3" s="0" t="s">
        <v>180</v>
      </c>
      <c r="CA3" s="0" t="s">
        <v>181</v>
      </c>
      <c r="CB3" s="0" t="s">
        <v>182</v>
      </c>
      <c r="CC3" s="0" t="s">
        <v>180</v>
      </c>
      <c r="CD3" s="0" t="s">
        <v>181</v>
      </c>
      <c r="CE3" s="0" t="s">
        <v>182</v>
      </c>
    </row>
    <row r="4" customFormat="false" ht="12.75" hidden="false" customHeight="false" outlineLevel="0" collapsed="false">
      <c r="A4" s="54" t="n">
        <v>36982</v>
      </c>
      <c r="B4" s="162"/>
      <c r="C4" s="163" t="n">
        <v>226</v>
      </c>
      <c r="D4" s="162"/>
      <c r="E4" s="167" t="n">
        <v>220</v>
      </c>
      <c r="F4" s="162"/>
      <c r="G4" s="162"/>
      <c r="H4" s="165" t="n">
        <v>134</v>
      </c>
      <c r="I4" s="59"/>
      <c r="J4" s="59" t="n">
        <v>134</v>
      </c>
      <c r="K4" s="59"/>
      <c r="L4" s="59" t="n">
        <v>142</v>
      </c>
      <c r="M4" s="60"/>
      <c r="N4" s="60"/>
      <c r="O4" s="60"/>
      <c r="P4" s="60"/>
      <c r="Q4" s="60"/>
      <c r="R4" s="61" t="n">
        <f aca="false">A4</f>
        <v>36982</v>
      </c>
      <c r="S4" s="62"/>
      <c r="T4" s="63"/>
      <c r="U4" s="63"/>
      <c r="V4" s="63"/>
      <c r="W4" s="64"/>
      <c r="X4" s="62"/>
      <c r="Y4" s="63"/>
      <c r="Z4" s="63"/>
      <c r="AA4" s="63"/>
      <c r="AB4" s="64"/>
      <c r="AC4" s="62"/>
      <c r="AD4" s="63"/>
      <c r="AE4" s="63"/>
      <c r="AF4" s="63"/>
      <c r="AG4" s="64"/>
      <c r="AH4" s="62"/>
      <c r="AI4" s="63"/>
      <c r="AJ4" s="63"/>
      <c r="AK4" s="63"/>
      <c r="AL4" s="64"/>
      <c r="AM4" s="62"/>
      <c r="AN4" s="63"/>
      <c r="AO4" s="63"/>
      <c r="AP4" s="63"/>
      <c r="AQ4" s="64"/>
      <c r="AR4" s="62"/>
      <c r="AS4" s="63"/>
      <c r="AT4" s="63"/>
      <c r="AU4" s="63"/>
      <c r="AV4" s="64"/>
      <c r="AW4" s="62"/>
      <c r="AX4" s="63"/>
      <c r="AY4" s="63"/>
      <c r="AZ4" s="63"/>
      <c r="BA4" s="64"/>
      <c r="BB4" s="62"/>
      <c r="BC4" s="63"/>
      <c r="BD4" s="63"/>
      <c r="BE4" s="63"/>
      <c r="BF4" s="64"/>
      <c r="BG4" s="166" t="n">
        <f aca="false">A4</f>
        <v>36982</v>
      </c>
      <c r="BH4" s="0" t="n">
        <v>49</v>
      </c>
      <c r="BI4" s="77" t="n">
        <v>-3</v>
      </c>
      <c r="BJ4" s="78" t="n">
        <v>59</v>
      </c>
      <c r="BK4" s="77" t="n">
        <v>-6</v>
      </c>
      <c r="BL4" s="78" t="n">
        <v>62</v>
      </c>
      <c r="BM4" s="77" t="n">
        <v>-5</v>
      </c>
      <c r="BN4" s="79" t="n">
        <v>63</v>
      </c>
      <c r="BO4" s="77" t="n">
        <v>-8</v>
      </c>
      <c r="BP4" s="78" t="n">
        <v>113</v>
      </c>
      <c r="BQ4" s="24" t="n">
        <v>128</v>
      </c>
      <c r="BR4" s="0" t="n">
        <v>13200</v>
      </c>
      <c r="BV4" s="0" t="s">
        <v>183</v>
      </c>
      <c r="BW4" s="0" t="n">
        <v>224172</v>
      </c>
      <c r="BX4" s="0" t="n">
        <f aca="false">28*24</f>
        <v>672</v>
      </c>
      <c r="BY4" s="70" t="n">
        <f aca="false">+BW4/BX4</f>
        <v>333.589285714286</v>
      </c>
      <c r="BZ4" s="0" t="n">
        <v>185248</v>
      </c>
      <c r="CA4" s="0" t="n">
        <f aca="false">31*24</f>
        <v>744</v>
      </c>
      <c r="CB4" s="70" t="n">
        <f aca="false">+BZ4/CA4</f>
        <v>248.989247311828</v>
      </c>
      <c r="CC4" s="0" t="n">
        <v>131045</v>
      </c>
      <c r="CD4" s="0" t="n">
        <f aca="false">30*24</f>
        <v>720</v>
      </c>
      <c r="CE4" s="70" t="n">
        <f aca="false">+CC4/CD4</f>
        <v>182.006944444444</v>
      </c>
    </row>
    <row r="5" customFormat="false" ht="12.75" hidden="false" customHeight="false" outlineLevel="0" collapsed="false">
      <c r="A5" s="54" t="n">
        <v>36983</v>
      </c>
      <c r="B5" s="162" t="n">
        <v>275</v>
      </c>
      <c r="C5" s="163" t="n">
        <v>226</v>
      </c>
      <c r="D5" s="162" t="n">
        <v>276</v>
      </c>
      <c r="E5" s="167" t="n">
        <v>220</v>
      </c>
      <c r="F5" s="174"/>
      <c r="G5" s="162" t="n">
        <v>234</v>
      </c>
      <c r="H5" s="167" t="n">
        <v>134</v>
      </c>
      <c r="I5" s="72" t="n">
        <v>225</v>
      </c>
      <c r="J5" s="72" t="n">
        <v>134</v>
      </c>
      <c r="K5" s="72" t="n">
        <v>229</v>
      </c>
      <c r="L5" s="72" t="n">
        <v>142</v>
      </c>
      <c r="M5" s="73" t="n">
        <f aca="false">+B5-D5</f>
        <v>-1</v>
      </c>
      <c r="N5" s="73" t="n">
        <f aca="false">+B5-K5</f>
        <v>46</v>
      </c>
      <c r="O5" s="73" t="n">
        <f aca="false">+G5-I5</f>
        <v>9</v>
      </c>
      <c r="P5" s="73" t="n">
        <f aca="false">+K5-I5</f>
        <v>4</v>
      </c>
      <c r="Q5" s="73" t="n">
        <f aca="false">+B5-G5</f>
        <v>41</v>
      </c>
      <c r="R5" s="61" t="n">
        <f aca="false">A5</f>
        <v>36983</v>
      </c>
      <c r="S5" s="74" t="n">
        <v>325</v>
      </c>
      <c r="T5" s="75" t="n">
        <v>325</v>
      </c>
      <c r="U5" s="75" t="n">
        <v>260</v>
      </c>
      <c r="V5" s="75" t="n">
        <v>258</v>
      </c>
      <c r="W5" s="76" t="n">
        <v>270</v>
      </c>
      <c r="X5" s="74" t="n">
        <v>310</v>
      </c>
      <c r="Y5" s="75" t="n">
        <v>310</v>
      </c>
      <c r="Z5" s="75" t="n">
        <v>305</v>
      </c>
      <c r="AA5" s="75" t="n">
        <v>285</v>
      </c>
      <c r="AB5" s="76" t="n">
        <v>275</v>
      </c>
      <c r="AC5" s="74" t="n">
        <v>375</v>
      </c>
      <c r="AD5" s="75" t="n">
        <v>380</v>
      </c>
      <c r="AE5" s="75" t="n">
        <v>410</v>
      </c>
      <c r="AF5" s="75" t="n">
        <v>307</v>
      </c>
      <c r="AG5" s="76" t="n">
        <v>293</v>
      </c>
      <c r="AH5" s="74" t="n">
        <v>450</v>
      </c>
      <c r="AI5" s="75" t="n">
        <v>453</v>
      </c>
      <c r="AJ5" s="75" t="n">
        <v>530</v>
      </c>
      <c r="AK5" s="75" t="n">
        <v>404</v>
      </c>
      <c r="AL5" s="76" t="n">
        <v>380</v>
      </c>
      <c r="AM5" s="74" t="n">
        <v>317</v>
      </c>
      <c r="AN5" s="75" t="n">
        <v>307</v>
      </c>
      <c r="AO5" s="75" t="n">
        <v>187</v>
      </c>
      <c r="AP5" s="75" t="n">
        <v>183</v>
      </c>
      <c r="AQ5" s="76" t="n">
        <v>208</v>
      </c>
      <c r="AR5" s="74" t="n">
        <v>254</v>
      </c>
      <c r="AS5" s="75" t="n">
        <v>246</v>
      </c>
      <c r="AT5" s="75" t="n">
        <v>128</v>
      </c>
      <c r="AU5" s="75" t="n">
        <v>124</v>
      </c>
      <c r="AV5" s="76" t="n">
        <v>170</v>
      </c>
      <c r="AW5" s="74"/>
      <c r="AX5" s="75"/>
      <c r="AY5" s="75"/>
      <c r="AZ5" s="75"/>
      <c r="BA5" s="76"/>
      <c r="BB5" s="74"/>
      <c r="BC5" s="75"/>
      <c r="BD5" s="75"/>
      <c r="BE5" s="75"/>
      <c r="BF5" s="76"/>
      <c r="BG5" s="166" t="n">
        <f aca="false">A5</f>
        <v>36983</v>
      </c>
      <c r="BH5" s="0" t="n">
        <v>46</v>
      </c>
      <c r="BI5" s="77" t="n">
        <v>-4</v>
      </c>
      <c r="BJ5" s="78" t="n">
        <v>54</v>
      </c>
      <c r="BK5" s="77" t="n">
        <v>-6</v>
      </c>
      <c r="BL5" s="78" t="n">
        <v>59</v>
      </c>
      <c r="BM5" s="77" t="n">
        <v>-6</v>
      </c>
      <c r="BN5" s="79" t="n">
        <v>66</v>
      </c>
      <c r="BO5" s="77" t="n">
        <v>-5</v>
      </c>
      <c r="BP5" s="78" t="n">
        <v>92</v>
      </c>
      <c r="BQ5" s="24" t="n">
        <v>118</v>
      </c>
      <c r="BV5" s="0" t="s">
        <v>184</v>
      </c>
      <c r="BW5" s="0" t="n">
        <v>48334</v>
      </c>
      <c r="BX5" s="0" t="n">
        <f aca="false">28*24</f>
        <v>672</v>
      </c>
      <c r="BY5" s="70" t="n">
        <f aca="false">+BW5/BX5</f>
        <v>71.9255952380952</v>
      </c>
      <c r="BZ5" s="0" t="n">
        <v>43206</v>
      </c>
      <c r="CA5" s="0" t="n">
        <f aca="false">31*24</f>
        <v>744</v>
      </c>
      <c r="CB5" s="70" t="n">
        <f aca="false">+BZ5/CA5</f>
        <v>58.0725806451613</v>
      </c>
      <c r="CC5" s="0" t="n">
        <v>32321</v>
      </c>
      <c r="CD5" s="0" t="n">
        <f aca="false">30*24</f>
        <v>720</v>
      </c>
      <c r="CE5" s="70" t="n">
        <f aca="false">+CC5/CD5</f>
        <v>44.8902777777778</v>
      </c>
    </row>
    <row r="6" customFormat="false" ht="12.75" hidden="false" customHeight="false" outlineLevel="0" collapsed="false">
      <c r="A6" s="54" t="n">
        <v>36984</v>
      </c>
      <c r="B6" s="162" t="n">
        <v>305</v>
      </c>
      <c r="C6" s="163" t="n">
        <v>224</v>
      </c>
      <c r="D6" s="162" t="n">
        <v>306</v>
      </c>
      <c r="E6" s="167" t="n">
        <v>212</v>
      </c>
      <c r="F6" s="174"/>
      <c r="G6" s="162" t="n">
        <v>234</v>
      </c>
      <c r="H6" s="167" t="n">
        <v>105</v>
      </c>
      <c r="I6" s="72" t="n">
        <v>233</v>
      </c>
      <c r="J6" s="72" t="n">
        <v>120</v>
      </c>
      <c r="K6" s="72" t="n">
        <v>243</v>
      </c>
      <c r="L6" s="72" t="n">
        <v>190</v>
      </c>
      <c r="M6" s="73" t="n">
        <f aca="false">+B6-D6</f>
        <v>-1</v>
      </c>
      <c r="N6" s="73" t="n">
        <f aca="false">+B6-K6</f>
        <v>62</v>
      </c>
      <c r="O6" s="73" t="n">
        <f aca="false">+G6-I6</f>
        <v>1</v>
      </c>
      <c r="P6" s="73" t="n">
        <f aca="false">+K6-I6</f>
        <v>10</v>
      </c>
      <c r="Q6" s="73" t="n">
        <f aca="false">+B6-G6</f>
        <v>71</v>
      </c>
      <c r="R6" s="61" t="n">
        <f aca="false">A6</f>
        <v>36984</v>
      </c>
      <c r="S6" s="74" t="n">
        <v>325</v>
      </c>
      <c r="T6" s="75" t="n">
        <v>325</v>
      </c>
      <c r="U6" s="75" t="n">
        <v>260</v>
      </c>
      <c r="V6" s="75" t="n">
        <v>263</v>
      </c>
      <c r="W6" s="76" t="n">
        <v>285</v>
      </c>
      <c r="X6" s="74" t="n">
        <v>320</v>
      </c>
      <c r="Y6" s="75" t="n">
        <v>320</v>
      </c>
      <c r="Z6" s="75" t="n">
        <v>310</v>
      </c>
      <c r="AA6" s="75" t="n">
        <v>295</v>
      </c>
      <c r="AB6" s="76" t="n">
        <v>288</v>
      </c>
      <c r="AC6" s="74" t="n">
        <v>400</v>
      </c>
      <c r="AD6" s="75" t="n">
        <v>400</v>
      </c>
      <c r="AE6" s="75" t="n">
        <v>420</v>
      </c>
      <c r="AF6" s="75" t="n">
        <v>313</v>
      </c>
      <c r="AG6" s="76" t="n">
        <v>300</v>
      </c>
      <c r="AH6" s="74" t="n">
        <v>478</v>
      </c>
      <c r="AI6" s="75" t="n">
        <v>467</v>
      </c>
      <c r="AJ6" s="75" t="n">
        <v>548</v>
      </c>
      <c r="AK6" s="75" t="n">
        <v>415</v>
      </c>
      <c r="AL6" s="76" t="n">
        <v>395</v>
      </c>
      <c r="AM6" s="74" t="n">
        <v>317</v>
      </c>
      <c r="AN6" s="75" t="n">
        <v>310</v>
      </c>
      <c r="AO6" s="75" t="n">
        <v>193</v>
      </c>
      <c r="AP6" s="75" t="n">
        <v>188</v>
      </c>
      <c r="AQ6" s="76" t="n">
        <v>214</v>
      </c>
      <c r="AR6" s="74" t="n">
        <v>254</v>
      </c>
      <c r="AS6" s="75" t="n">
        <v>246</v>
      </c>
      <c r="AT6" s="75" t="n">
        <v>132</v>
      </c>
      <c r="AU6" s="75" t="n">
        <v>130</v>
      </c>
      <c r="AV6" s="76" t="n">
        <v>170</v>
      </c>
      <c r="AW6" s="74"/>
      <c r="AX6" s="75"/>
      <c r="AY6" s="75"/>
      <c r="AZ6" s="75"/>
      <c r="BA6" s="76"/>
      <c r="BB6" s="74"/>
      <c r="BC6" s="75"/>
      <c r="BD6" s="75"/>
      <c r="BE6" s="75"/>
      <c r="BF6" s="76"/>
      <c r="BG6" s="166" t="n">
        <f aca="false">A6</f>
        <v>36984</v>
      </c>
      <c r="BH6" s="0" t="n">
        <v>50</v>
      </c>
      <c r="BI6" s="77" t="n">
        <v>-5</v>
      </c>
      <c r="BJ6" s="78" t="n">
        <v>54</v>
      </c>
      <c r="BK6" s="77" t="n">
        <v>-7</v>
      </c>
      <c r="BL6" s="78" t="n">
        <v>60</v>
      </c>
      <c r="BM6" s="77" t="n">
        <v>-4</v>
      </c>
      <c r="BN6" s="79" t="n">
        <v>65</v>
      </c>
      <c r="BO6" s="77" t="n">
        <v>-4</v>
      </c>
      <c r="BP6" s="78" t="n">
        <v>80</v>
      </c>
      <c r="BQ6" s="24" t="n">
        <v>105</v>
      </c>
      <c r="BV6" s="0" t="s">
        <v>185</v>
      </c>
      <c r="BW6" s="0" t="n">
        <v>37055</v>
      </c>
      <c r="BX6" s="0" t="n">
        <f aca="false">28*24</f>
        <v>672</v>
      </c>
      <c r="BY6" s="70" t="n">
        <f aca="false">+BW6/BX6</f>
        <v>55.1413690476191</v>
      </c>
      <c r="BZ6" s="0" t="n">
        <v>90438</v>
      </c>
      <c r="CA6" s="0" t="n">
        <f aca="false">31*24</f>
        <v>744</v>
      </c>
      <c r="CB6" s="70" t="n">
        <f aca="false">+BZ6/CA6</f>
        <v>121.556451612903</v>
      </c>
      <c r="CC6" s="0" t="n">
        <v>44390</v>
      </c>
      <c r="CD6" s="0" t="n">
        <f aca="false">30*24</f>
        <v>720</v>
      </c>
      <c r="CE6" s="70" t="n">
        <f aca="false">+CC6/CD6</f>
        <v>61.6527777777778</v>
      </c>
    </row>
    <row r="7" customFormat="false" ht="12.75" hidden="false" customHeight="false" outlineLevel="0" collapsed="false">
      <c r="A7" s="54" t="n">
        <v>36985</v>
      </c>
      <c r="B7" s="162" t="n">
        <v>310</v>
      </c>
      <c r="C7" s="163" t="n">
        <v>242</v>
      </c>
      <c r="D7" s="162" t="n">
        <v>310</v>
      </c>
      <c r="E7" s="167" t="n">
        <v>230</v>
      </c>
      <c r="F7" s="174"/>
      <c r="G7" s="162" t="n">
        <v>235</v>
      </c>
      <c r="H7" s="167" t="n">
        <v>95</v>
      </c>
      <c r="I7" s="72" t="n">
        <v>236</v>
      </c>
      <c r="J7" s="72" t="n">
        <v>130</v>
      </c>
      <c r="K7" s="72" t="n">
        <v>265</v>
      </c>
      <c r="L7" s="72" t="n">
        <v>198</v>
      </c>
      <c r="M7" s="73" t="n">
        <f aca="false">+B7-D7</f>
        <v>0</v>
      </c>
      <c r="N7" s="73" t="n">
        <f aca="false">+B7-K7</f>
        <v>45</v>
      </c>
      <c r="O7" s="73" t="n">
        <f aca="false">+G7-I7</f>
        <v>-1</v>
      </c>
      <c r="P7" s="73" t="n">
        <f aca="false">+K7-I7</f>
        <v>29</v>
      </c>
      <c r="Q7" s="73" t="n">
        <f aca="false">+B7-G7</f>
        <v>75</v>
      </c>
      <c r="R7" s="61" t="n">
        <f aca="false">A7</f>
        <v>36985</v>
      </c>
      <c r="S7" s="127" t="n">
        <v>340</v>
      </c>
      <c r="T7" s="128" t="n">
        <v>343</v>
      </c>
      <c r="U7" s="75" t="n">
        <v>245</v>
      </c>
      <c r="V7" s="75" t="n">
        <v>255</v>
      </c>
      <c r="W7" s="76" t="n">
        <v>290</v>
      </c>
      <c r="X7" s="74" t="n">
        <v>330</v>
      </c>
      <c r="Y7" s="75" t="n">
        <v>330</v>
      </c>
      <c r="Z7" s="75" t="n">
        <v>310</v>
      </c>
      <c r="AA7" s="75" t="n">
        <v>300</v>
      </c>
      <c r="AB7" s="76" t="n">
        <v>295</v>
      </c>
      <c r="AC7" s="74" t="n">
        <v>415</v>
      </c>
      <c r="AD7" s="75" t="n">
        <v>420</v>
      </c>
      <c r="AE7" s="75" t="n">
        <v>430</v>
      </c>
      <c r="AF7" s="75" t="n">
        <v>325</v>
      </c>
      <c r="AG7" s="76" t="n">
        <v>315</v>
      </c>
      <c r="AH7" s="74" t="n">
        <v>480</v>
      </c>
      <c r="AI7" s="75" t="n">
        <v>478</v>
      </c>
      <c r="AJ7" s="75" t="n">
        <v>548</v>
      </c>
      <c r="AK7" s="75" t="n">
        <v>415</v>
      </c>
      <c r="AL7" s="76" t="n">
        <v>395</v>
      </c>
      <c r="AM7" s="74" t="n">
        <v>317</v>
      </c>
      <c r="AN7" s="75" t="n">
        <v>310</v>
      </c>
      <c r="AO7" s="75" t="n">
        <v>193</v>
      </c>
      <c r="AP7" s="75" t="n">
        <v>188</v>
      </c>
      <c r="AQ7" s="76" t="n">
        <v>214</v>
      </c>
      <c r="AR7" s="74" t="n">
        <v>254</v>
      </c>
      <c r="AS7" s="75" t="n">
        <v>246</v>
      </c>
      <c r="AT7" s="75" t="n">
        <v>137</v>
      </c>
      <c r="AU7" s="75" t="n">
        <v>132</v>
      </c>
      <c r="AV7" s="76" t="n">
        <v>170</v>
      </c>
      <c r="AW7" s="74"/>
      <c r="AX7" s="75"/>
      <c r="AY7" s="75"/>
      <c r="AZ7" s="75"/>
      <c r="BA7" s="76"/>
      <c r="BB7" s="74"/>
      <c r="BC7" s="75"/>
      <c r="BD7" s="75"/>
      <c r="BE7" s="75"/>
      <c r="BF7" s="76"/>
      <c r="BG7" s="166" t="n">
        <f aca="false">A7</f>
        <v>36985</v>
      </c>
      <c r="BH7" s="0" t="n">
        <v>53</v>
      </c>
      <c r="BI7" s="77" t="n">
        <v>-1</v>
      </c>
      <c r="BJ7" s="78" t="n">
        <v>61</v>
      </c>
      <c r="BK7" s="77" t="n">
        <v>2</v>
      </c>
      <c r="BL7" s="78" t="n">
        <v>60</v>
      </c>
      <c r="BM7" s="77" t="n">
        <v>-1</v>
      </c>
      <c r="BN7" s="79" t="n">
        <v>72</v>
      </c>
      <c r="BO7" s="77" t="n">
        <v>0</v>
      </c>
      <c r="BP7" s="78"/>
      <c r="BQ7" s="24"/>
      <c r="BV7" s="0" t="s">
        <v>186</v>
      </c>
      <c r="BW7" s="0" t="n">
        <v>23501</v>
      </c>
      <c r="BX7" s="0" t="n">
        <f aca="false">28*24</f>
        <v>672</v>
      </c>
      <c r="BY7" s="70" t="n">
        <f aca="false">+BW7/BX7</f>
        <v>34.9717261904762</v>
      </c>
      <c r="BZ7" s="0" t="n">
        <v>42837</v>
      </c>
      <c r="CA7" s="0" t="n">
        <f aca="false">31*24</f>
        <v>744</v>
      </c>
      <c r="CB7" s="70" t="n">
        <f aca="false">+BZ7/CA7</f>
        <v>57.5766129032258</v>
      </c>
      <c r="CC7" s="0" t="n">
        <v>46793</v>
      </c>
      <c r="CD7" s="0" t="n">
        <f aca="false">30*24</f>
        <v>720</v>
      </c>
      <c r="CE7" s="70" t="n">
        <f aca="false">+CC7/CD7</f>
        <v>64.9902777777778</v>
      </c>
    </row>
    <row r="8" customFormat="false" ht="12.75" hidden="false" customHeight="false" outlineLevel="0" collapsed="false">
      <c r="A8" s="54" t="n">
        <v>36986</v>
      </c>
      <c r="B8" s="162" t="n">
        <v>346</v>
      </c>
      <c r="C8" s="163" t="n">
        <v>270</v>
      </c>
      <c r="D8" s="162" t="n">
        <v>341</v>
      </c>
      <c r="E8" s="167" t="n">
        <v>260</v>
      </c>
      <c r="F8" s="174"/>
      <c r="G8" s="162" t="n">
        <v>210</v>
      </c>
      <c r="H8" s="167" t="n">
        <v>95</v>
      </c>
      <c r="I8" s="72" t="n">
        <v>225</v>
      </c>
      <c r="J8" s="72" t="n">
        <v>123</v>
      </c>
      <c r="K8" s="72" t="n">
        <v>299</v>
      </c>
      <c r="L8" s="72" t="n">
        <v>233</v>
      </c>
      <c r="M8" s="73" t="n">
        <f aca="false">+B8-D8</f>
        <v>5</v>
      </c>
      <c r="N8" s="73" t="n">
        <f aca="false">+B8-K8</f>
        <v>47</v>
      </c>
      <c r="O8" s="73" t="n">
        <f aca="false">+G8-I8</f>
        <v>-15</v>
      </c>
      <c r="P8" s="73" t="n">
        <f aca="false">+K8-I8</f>
        <v>74</v>
      </c>
      <c r="Q8" s="73" t="n">
        <f aca="false">+B8-G8</f>
        <v>136</v>
      </c>
      <c r="R8" s="61" t="n">
        <f aca="false">A8</f>
        <v>36986</v>
      </c>
      <c r="S8" s="74" t="n">
        <v>330</v>
      </c>
      <c r="T8" s="75" t="n">
        <v>330</v>
      </c>
      <c r="U8" s="75" t="n">
        <v>245</v>
      </c>
      <c r="V8" s="75" t="n">
        <v>245</v>
      </c>
      <c r="W8" s="76" t="n">
        <v>290</v>
      </c>
      <c r="X8" s="74" t="n">
        <v>320</v>
      </c>
      <c r="Y8" s="75" t="n">
        <v>320</v>
      </c>
      <c r="Z8" s="75" t="n">
        <v>300</v>
      </c>
      <c r="AA8" s="75" t="n">
        <v>290</v>
      </c>
      <c r="AB8" s="76" t="n">
        <v>295</v>
      </c>
      <c r="AC8" s="74" t="n">
        <v>410</v>
      </c>
      <c r="AD8" s="75" t="n">
        <v>410</v>
      </c>
      <c r="AE8" s="75" t="n">
        <v>415</v>
      </c>
      <c r="AF8" s="75" t="n">
        <v>328</v>
      </c>
      <c r="AG8" s="76" t="n">
        <v>324</v>
      </c>
      <c r="AH8" s="74" t="n">
        <v>485</v>
      </c>
      <c r="AI8" s="75" t="n">
        <v>483</v>
      </c>
      <c r="AJ8" s="75" t="n">
        <v>568</v>
      </c>
      <c r="AK8" s="75" t="n">
        <v>420</v>
      </c>
      <c r="AL8" s="76" t="n">
        <v>400</v>
      </c>
      <c r="AM8" s="74" t="n">
        <v>317</v>
      </c>
      <c r="AN8" s="75" t="n">
        <v>310</v>
      </c>
      <c r="AO8" s="75" t="n">
        <v>198</v>
      </c>
      <c r="AP8" s="75" t="n">
        <v>196</v>
      </c>
      <c r="AQ8" s="76" t="n">
        <v>218</v>
      </c>
      <c r="AR8" s="74" t="n">
        <v>255</v>
      </c>
      <c r="AS8" s="75" t="n">
        <v>246</v>
      </c>
      <c r="AT8" s="75" t="n">
        <v>142</v>
      </c>
      <c r="AU8" s="75" t="n">
        <v>136</v>
      </c>
      <c r="AV8" s="76" t="n">
        <v>170</v>
      </c>
      <c r="AW8" s="74"/>
      <c r="AX8" s="75"/>
      <c r="AY8" s="75"/>
      <c r="AZ8" s="75"/>
      <c r="BA8" s="76"/>
      <c r="BB8" s="74"/>
      <c r="BC8" s="75"/>
      <c r="BD8" s="75"/>
      <c r="BE8" s="75"/>
      <c r="BF8" s="76"/>
      <c r="BG8" s="168" t="n">
        <f aca="false">A8</f>
        <v>36986</v>
      </c>
      <c r="BH8" s="65" t="n">
        <v>60</v>
      </c>
      <c r="BI8" s="66" t="n">
        <v>5</v>
      </c>
      <c r="BJ8" s="67" t="n">
        <v>56</v>
      </c>
      <c r="BK8" s="66" t="n">
        <v>-3</v>
      </c>
      <c r="BL8" s="67" t="n">
        <v>60</v>
      </c>
      <c r="BM8" s="66" t="n">
        <v>-1</v>
      </c>
      <c r="BN8" s="68" t="n">
        <v>73</v>
      </c>
      <c r="BO8" s="66" t="n">
        <v>3</v>
      </c>
      <c r="BP8" s="67"/>
      <c r="BQ8" s="69"/>
      <c r="BR8" s="65" t="n">
        <v>11000</v>
      </c>
      <c r="BV8" s="0" t="s">
        <v>187</v>
      </c>
      <c r="BW8" s="0" t="n">
        <v>90856</v>
      </c>
      <c r="BX8" s="0" t="n">
        <f aca="false">28*24</f>
        <v>672</v>
      </c>
      <c r="BY8" s="70" t="n">
        <f aca="false">+BW8/BX8</f>
        <v>135.202380952381</v>
      </c>
      <c r="BZ8" s="0" t="n">
        <v>76894</v>
      </c>
      <c r="CA8" s="0" t="n">
        <f aca="false">31*24</f>
        <v>744</v>
      </c>
      <c r="CB8" s="70" t="n">
        <f aca="false">+BZ8/CA8</f>
        <v>103.352150537634</v>
      </c>
      <c r="CC8" s="0" t="n">
        <v>60422</v>
      </c>
      <c r="CD8" s="0" t="n">
        <f aca="false">30*24</f>
        <v>720</v>
      </c>
      <c r="CE8" s="70" t="n">
        <f aca="false">+CC8/CD8</f>
        <v>83.9194444444445</v>
      </c>
    </row>
    <row r="9" customFormat="false" ht="12.75" hidden="false" customHeight="false" outlineLevel="0" collapsed="false">
      <c r="A9" s="54" t="n">
        <v>36987</v>
      </c>
      <c r="B9" s="162" t="n">
        <v>290</v>
      </c>
      <c r="C9" s="163" t="n">
        <v>227</v>
      </c>
      <c r="D9" s="162" t="n">
        <v>296</v>
      </c>
      <c r="E9" s="167" t="n">
        <v>210</v>
      </c>
      <c r="F9" s="174"/>
      <c r="G9" s="162" t="n">
        <v>162</v>
      </c>
      <c r="H9" s="167" t="n">
        <v>80</v>
      </c>
      <c r="I9" s="72" t="n">
        <v>171</v>
      </c>
      <c r="J9" s="72" t="n">
        <v>99</v>
      </c>
      <c r="K9" s="72" t="n">
        <v>256</v>
      </c>
      <c r="L9" s="72" t="n">
        <v>201</v>
      </c>
      <c r="M9" s="73" t="n">
        <f aca="false">+B9-D9</f>
        <v>-6</v>
      </c>
      <c r="N9" s="73" t="n">
        <f aca="false">+B9-K9</f>
        <v>34</v>
      </c>
      <c r="O9" s="73" t="n">
        <f aca="false">+G9-I9</f>
        <v>-9</v>
      </c>
      <c r="P9" s="73" t="n">
        <f aca="false">+K9-I9</f>
        <v>85</v>
      </c>
      <c r="Q9" s="73" t="n">
        <f aca="false">+B9-G9</f>
        <v>128</v>
      </c>
      <c r="R9" s="61" t="n">
        <f aca="false">A9</f>
        <v>36987</v>
      </c>
      <c r="S9" s="74" t="n">
        <v>330</v>
      </c>
      <c r="T9" s="75" t="n">
        <v>330</v>
      </c>
      <c r="U9" s="75" t="n">
        <v>235</v>
      </c>
      <c r="V9" s="75" t="n">
        <v>240</v>
      </c>
      <c r="W9" s="76" t="n">
        <v>290</v>
      </c>
      <c r="X9" s="74" t="n">
        <v>315</v>
      </c>
      <c r="Y9" s="75" t="n">
        <v>315</v>
      </c>
      <c r="Z9" s="75" t="n">
        <v>285</v>
      </c>
      <c r="AA9" s="75" t="n">
        <v>280</v>
      </c>
      <c r="AB9" s="76" t="n">
        <v>290</v>
      </c>
      <c r="AC9" s="74" t="n">
        <v>400</v>
      </c>
      <c r="AD9" s="75" t="n">
        <v>400</v>
      </c>
      <c r="AE9" s="75" t="n">
        <v>415</v>
      </c>
      <c r="AF9" s="75" t="n">
        <v>328</v>
      </c>
      <c r="AG9" s="76" t="n">
        <v>324</v>
      </c>
      <c r="AH9" s="74" t="n">
        <v>485</v>
      </c>
      <c r="AI9" s="75" t="n">
        <v>483</v>
      </c>
      <c r="AJ9" s="75" t="n">
        <v>563</v>
      </c>
      <c r="AK9" s="75" t="n">
        <v>420</v>
      </c>
      <c r="AL9" s="76" t="n">
        <v>400</v>
      </c>
      <c r="AM9" s="74" t="n">
        <v>316</v>
      </c>
      <c r="AN9" s="75" t="n">
        <v>310</v>
      </c>
      <c r="AO9" s="75" t="n">
        <v>198</v>
      </c>
      <c r="AP9" s="75" t="n">
        <v>196</v>
      </c>
      <c r="AQ9" s="76" t="n">
        <v>218</v>
      </c>
      <c r="AR9" s="74" t="n">
        <v>250</v>
      </c>
      <c r="AS9" s="75" t="n">
        <v>245</v>
      </c>
      <c r="AT9" s="75" t="n">
        <v>142</v>
      </c>
      <c r="AU9" s="75" t="n">
        <v>136</v>
      </c>
      <c r="AV9" s="76" t="n">
        <v>170</v>
      </c>
      <c r="AW9" s="74"/>
      <c r="AX9" s="75"/>
      <c r="AY9" s="75"/>
      <c r="AZ9" s="75"/>
      <c r="BA9" s="76"/>
      <c r="BB9" s="74"/>
      <c r="BC9" s="75"/>
      <c r="BD9" s="75"/>
      <c r="BE9" s="75"/>
      <c r="BF9" s="76"/>
      <c r="BG9" s="166" t="n">
        <f aca="false">A9</f>
        <v>36987</v>
      </c>
      <c r="BI9" s="77"/>
      <c r="BJ9" s="78"/>
      <c r="BK9" s="77"/>
      <c r="BL9" s="78"/>
      <c r="BM9" s="77"/>
      <c r="BN9" s="79"/>
      <c r="BO9" s="77"/>
      <c r="BP9" s="78"/>
      <c r="BQ9" s="24"/>
      <c r="BV9" s="0" t="s">
        <v>188</v>
      </c>
      <c r="BW9" s="0" t="n">
        <v>71030</v>
      </c>
      <c r="BX9" s="0" t="n">
        <f aca="false">28*24</f>
        <v>672</v>
      </c>
      <c r="BY9" s="70" t="n">
        <f aca="false">+BW9/BX9</f>
        <v>105.699404761905</v>
      </c>
      <c r="BZ9" s="0" t="n">
        <v>76832</v>
      </c>
      <c r="CA9" s="0" t="n">
        <f aca="false">31*24</f>
        <v>744</v>
      </c>
      <c r="CB9" s="70" t="n">
        <f aca="false">+BZ9/CA9</f>
        <v>103.268817204301</v>
      </c>
      <c r="CC9" s="0" t="n">
        <v>57758</v>
      </c>
      <c r="CD9" s="0" t="n">
        <f aca="false">30*24</f>
        <v>720</v>
      </c>
      <c r="CE9" s="70" t="n">
        <f aca="false">+CC9/CD9</f>
        <v>80.2194444444445</v>
      </c>
    </row>
    <row r="10" customFormat="false" ht="12.75" hidden="false" customHeight="false" outlineLevel="0" collapsed="false">
      <c r="A10" s="54" t="n">
        <v>36988</v>
      </c>
      <c r="B10" s="162" t="n">
        <v>290</v>
      </c>
      <c r="C10" s="163" t="n">
        <v>227</v>
      </c>
      <c r="D10" s="162" t="n">
        <v>296</v>
      </c>
      <c r="E10" s="167" t="n">
        <v>210</v>
      </c>
      <c r="F10" s="174"/>
      <c r="G10" s="162" t="n">
        <v>162</v>
      </c>
      <c r="H10" s="167" t="n">
        <v>80</v>
      </c>
      <c r="I10" s="72" t="n">
        <v>171</v>
      </c>
      <c r="J10" s="72" t="n">
        <v>99</v>
      </c>
      <c r="K10" s="72" t="n">
        <v>256</v>
      </c>
      <c r="L10" s="72" t="n">
        <v>201</v>
      </c>
      <c r="M10" s="73" t="n">
        <f aca="false">+B10-D10</f>
        <v>-6</v>
      </c>
      <c r="N10" s="73" t="n">
        <f aca="false">+B10-K10</f>
        <v>34</v>
      </c>
      <c r="O10" s="73" t="n">
        <f aca="false">+G10-I10</f>
        <v>-9</v>
      </c>
      <c r="P10" s="73" t="n">
        <f aca="false">+K10-I10</f>
        <v>85</v>
      </c>
      <c r="Q10" s="73" t="n">
        <f aca="false">+B10-G10</f>
        <v>128</v>
      </c>
      <c r="R10" s="61" t="n">
        <f aca="false">A10</f>
        <v>36988</v>
      </c>
      <c r="S10" s="74" t="n">
        <v>330</v>
      </c>
      <c r="T10" s="75"/>
      <c r="U10" s="75"/>
      <c r="V10" s="75"/>
      <c r="W10" s="76"/>
      <c r="X10" s="74"/>
      <c r="Y10" s="75"/>
      <c r="Z10" s="75"/>
      <c r="AA10" s="75"/>
      <c r="AB10" s="76"/>
      <c r="AC10" s="74"/>
      <c r="AD10" s="75"/>
      <c r="AE10" s="75"/>
      <c r="AF10" s="75"/>
      <c r="AG10" s="76"/>
      <c r="AH10" s="74"/>
      <c r="AI10" s="75"/>
      <c r="AJ10" s="75"/>
      <c r="AK10" s="75"/>
      <c r="AL10" s="76"/>
      <c r="AM10" s="74"/>
      <c r="AN10" s="75"/>
      <c r="AO10" s="75"/>
      <c r="AP10" s="75"/>
      <c r="AQ10" s="76"/>
      <c r="AR10" s="74"/>
      <c r="AS10" s="75"/>
      <c r="AT10" s="75"/>
      <c r="AU10" s="75"/>
      <c r="AV10" s="76"/>
      <c r="AW10" s="74"/>
      <c r="AX10" s="75"/>
      <c r="AY10" s="75"/>
      <c r="AZ10" s="75"/>
      <c r="BA10" s="76"/>
      <c r="BB10" s="74"/>
      <c r="BC10" s="75"/>
      <c r="BD10" s="75"/>
      <c r="BE10" s="75"/>
      <c r="BF10" s="76"/>
      <c r="BG10" s="166" t="n">
        <f aca="false">A10</f>
        <v>36988</v>
      </c>
      <c r="BI10" s="77"/>
      <c r="BJ10" s="78"/>
      <c r="BK10" s="77"/>
      <c r="BL10" s="78"/>
      <c r="BM10" s="77"/>
      <c r="BN10" s="79"/>
      <c r="BO10" s="77"/>
      <c r="BP10" s="78"/>
      <c r="BQ10" s="24"/>
      <c r="BV10" s="0" t="s">
        <v>189</v>
      </c>
      <c r="BW10" s="0" t="n">
        <v>7392</v>
      </c>
      <c r="BX10" s="0" t="n">
        <f aca="false">28*24</f>
        <v>672</v>
      </c>
      <c r="BY10" s="70" t="n">
        <f aca="false">+BW10/BX10</f>
        <v>11</v>
      </c>
      <c r="BZ10" s="0" t="n">
        <v>8516</v>
      </c>
      <c r="CA10" s="0" t="n">
        <f aca="false">31*24</f>
        <v>744</v>
      </c>
      <c r="CB10" s="70" t="n">
        <f aca="false">+BZ10/CA10</f>
        <v>11.4462365591398</v>
      </c>
      <c r="CC10" s="0" t="n">
        <v>7851</v>
      </c>
      <c r="CD10" s="0" t="n">
        <f aca="false">30*24</f>
        <v>720</v>
      </c>
      <c r="CE10" s="70" t="n">
        <f aca="false">+CC10/CD10</f>
        <v>10.9041666666667</v>
      </c>
    </row>
    <row r="11" customFormat="false" ht="12.75" hidden="false" customHeight="false" outlineLevel="0" collapsed="false">
      <c r="A11" s="54" t="n">
        <v>36989</v>
      </c>
      <c r="B11" s="162"/>
      <c r="C11" s="163" t="n">
        <v>260</v>
      </c>
      <c r="D11" s="162"/>
      <c r="E11" s="167" t="n">
        <v>255</v>
      </c>
      <c r="F11" s="174"/>
      <c r="G11" s="162"/>
      <c r="H11" s="167" t="n">
        <v>99</v>
      </c>
      <c r="I11" s="72"/>
      <c r="J11" s="72" t="n">
        <v>115</v>
      </c>
      <c r="K11" s="72"/>
      <c r="L11" s="72" t="n">
        <v>226</v>
      </c>
      <c r="M11" s="73"/>
      <c r="N11" s="73"/>
      <c r="O11" s="73"/>
      <c r="P11" s="73"/>
      <c r="Q11" s="73"/>
      <c r="R11" s="61" t="n">
        <f aca="false">A11</f>
        <v>36989</v>
      </c>
      <c r="S11" s="74"/>
      <c r="T11" s="75"/>
      <c r="U11" s="75"/>
      <c r="V11" s="75"/>
      <c r="W11" s="76"/>
      <c r="X11" s="74"/>
      <c r="Y11" s="75"/>
      <c r="Z11" s="75"/>
      <c r="AA11" s="75"/>
      <c r="AB11" s="76"/>
      <c r="AC11" s="74"/>
      <c r="AD11" s="75"/>
      <c r="AE11" s="75"/>
      <c r="AF11" s="75"/>
      <c r="AG11" s="76"/>
      <c r="AH11" s="74"/>
      <c r="AI11" s="75"/>
      <c r="AJ11" s="75"/>
      <c r="AK11" s="75"/>
      <c r="AL11" s="76"/>
      <c r="AM11" s="74"/>
      <c r="AN11" s="75"/>
      <c r="AO11" s="75"/>
      <c r="AP11" s="75"/>
      <c r="AQ11" s="76"/>
      <c r="AR11" s="74"/>
      <c r="AS11" s="75"/>
      <c r="AT11" s="75"/>
      <c r="AU11" s="75"/>
      <c r="AV11" s="76"/>
      <c r="AW11" s="74"/>
      <c r="AX11" s="75"/>
      <c r="AY11" s="75"/>
      <c r="AZ11" s="75"/>
      <c r="BA11" s="76"/>
      <c r="BB11" s="74"/>
      <c r="BC11" s="75"/>
      <c r="BD11" s="75"/>
      <c r="BE11" s="75"/>
      <c r="BF11" s="76"/>
      <c r="BG11" s="166" t="n">
        <f aca="false">A11</f>
        <v>36989</v>
      </c>
      <c r="BI11" s="77"/>
      <c r="BJ11" s="78"/>
      <c r="BK11" s="77"/>
      <c r="BL11" s="78"/>
      <c r="BM11" s="77"/>
      <c r="BN11" s="79"/>
      <c r="BO11" s="77"/>
      <c r="BP11" s="78"/>
      <c r="BQ11" s="24"/>
      <c r="BV11" s="0" t="s">
        <v>190</v>
      </c>
      <c r="BW11" s="0" t="n">
        <v>26258</v>
      </c>
      <c r="BX11" s="0" t="n">
        <f aca="false">28*24</f>
        <v>672</v>
      </c>
      <c r="BY11" s="70" t="n">
        <f aca="false">+BW11/BX11</f>
        <v>39.0744047619048</v>
      </c>
      <c r="BZ11" s="0" t="n">
        <v>58682</v>
      </c>
      <c r="CA11" s="0" t="n">
        <f aca="false">31*24</f>
        <v>744</v>
      </c>
      <c r="CB11" s="70" t="n">
        <f aca="false">+BZ11/CA11</f>
        <v>78.8736559139785</v>
      </c>
      <c r="CC11" s="0" t="n">
        <v>67656</v>
      </c>
      <c r="CD11" s="0" t="n">
        <f aca="false">30*24</f>
        <v>720</v>
      </c>
      <c r="CE11" s="70" t="n">
        <f aca="false">+CC11/CD11</f>
        <v>93.9666666666667</v>
      </c>
    </row>
    <row r="12" customFormat="false" ht="12.75" hidden="false" customHeight="false" outlineLevel="0" collapsed="false">
      <c r="A12" s="54" t="n">
        <v>36990</v>
      </c>
      <c r="B12" s="162" t="n">
        <v>311</v>
      </c>
      <c r="C12" s="163" t="n">
        <v>260</v>
      </c>
      <c r="D12" s="162" t="n">
        <v>310</v>
      </c>
      <c r="E12" s="167" t="n">
        <v>255</v>
      </c>
      <c r="F12" s="174"/>
      <c r="G12" s="162" t="n">
        <v>143</v>
      </c>
      <c r="H12" s="167" t="n">
        <v>99</v>
      </c>
      <c r="I12" s="72" t="n">
        <v>163</v>
      </c>
      <c r="J12" s="72" t="n">
        <v>115</v>
      </c>
      <c r="K12" s="72" t="n">
        <v>267</v>
      </c>
      <c r="L12" s="72" t="n">
        <v>226</v>
      </c>
      <c r="M12" s="73" t="n">
        <f aca="false">+B12-D12</f>
        <v>1</v>
      </c>
      <c r="N12" s="73" t="n">
        <f aca="false">+B12-K12</f>
        <v>44</v>
      </c>
      <c r="O12" s="73" t="n">
        <f aca="false">+G12-I12</f>
        <v>-20</v>
      </c>
      <c r="P12" s="73" t="n">
        <f aca="false">+K12-I12</f>
        <v>104</v>
      </c>
      <c r="Q12" s="73" t="n">
        <f aca="false">+B12-G12</f>
        <v>168</v>
      </c>
      <c r="R12" s="61" t="n">
        <f aca="false">A12</f>
        <v>36990</v>
      </c>
      <c r="S12" s="74" t="n">
        <v>365</v>
      </c>
      <c r="T12" s="75" t="n">
        <v>365</v>
      </c>
      <c r="U12" s="75" t="n">
        <v>243</v>
      </c>
      <c r="V12" s="75" t="n">
        <v>245</v>
      </c>
      <c r="W12" s="76" t="n">
        <v>300</v>
      </c>
      <c r="X12" s="74" t="n">
        <v>325</v>
      </c>
      <c r="Y12" s="75" t="n">
        <v>325</v>
      </c>
      <c r="Z12" s="75" t="n">
        <v>285</v>
      </c>
      <c r="AA12" s="75" t="n">
        <v>280</v>
      </c>
      <c r="AB12" s="76" t="n">
        <v>290</v>
      </c>
      <c r="AC12" s="74" t="n">
        <v>390</v>
      </c>
      <c r="AD12" s="75" t="n">
        <v>400</v>
      </c>
      <c r="AE12" s="75" t="n">
        <v>420</v>
      </c>
      <c r="AF12" s="75" t="n">
        <v>320</v>
      </c>
      <c r="AG12" s="76" t="n">
        <v>320</v>
      </c>
      <c r="AH12" s="74" t="n">
        <v>485</v>
      </c>
      <c r="AI12" s="75" t="n">
        <v>483</v>
      </c>
      <c r="AJ12" s="75" t="n">
        <v>558</v>
      </c>
      <c r="AK12" s="75" t="n">
        <v>420</v>
      </c>
      <c r="AL12" s="76" t="n">
        <v>400</v>
      </c>
      <c r="AM12" s="74" t="n">
        <v>316</v>
      </c>
      <c r="AN12" s="75" t="n">
        <v>310</v>
      </c>
      <c r="AO12" s="75" t="n">
        <v>197</v>
      </c>
      <c r="AP12" s="75" t="n">
        <v>195</v>
      </c>
      <c r="AQ12" s="76" t="n">
        <v>215</v>
      </c>
      <c r="AR12" s="74" t="n">
        <v>250</v>
      </c>
      <c r="AS12" s="75" t="n">
        <v>245</v>
      </c>
      <c r="AT12" s="75" t="n">
        <v>140</v>
      </c>
      <c r="AU12" s="75" t="n">
        <v>136</v>
      </c>
      <c r="AV12" s="76" t="n">
        <v>165</v>
      </c>
      <c r="AW12" s="74"/>
      <c r="AX12" s="75"/>
      <c r="AY12" s="75"/>
      <c r="AZ12" s="75"/>
      <c r="BA12" s="76"/>
      <c r="BB12" s="74"/>
      <c r="BC12" s="75"/>
      <c r="BD12" s="75"/>
      <c r="BE12" s="75"/>
      <c r="BF12" s="76"/>
      <c r="BG12" s="166" t="n">
        <f aca="false">A12</f>
        <v>36990</v>
      </c>
      <c r="BI12" s="77"/>
      <c r="BJ12" s="78"/>
      <c r="BK12" s="77"/>
      <c r="BL12" s="78"/>
      <c r="BM12" s="77"/>
      <c r="BN12" s="79"/>
      <c r="BO12" s="77"/>
      <c r="BP12" s="78"/>
      <c r="BQ12" s="24"/>
      <c r="BV12" s="0" t="s">
        <v>191</v>
      </c>
      <c r="BW12" s="0" t="n">
        <v>1475</v>
      </c>
      <c r="BX12" s="0" t="n">
        <f aca="false">28*24</f>
        <v>672</v>
      </c>
      <c r="BY12" s="70" t="n">
        <f aca="false">+BW12/BX12</f>
        <v>2.19494047619048</v>
      </c>
      <c r="BZ12" s="0" t="n">
        <v>1460</v>
      </c>
      <c r="CA12" s="0" t="n">
        <f aca="false">31*24</f>
        <v>744</v>
      </c>
      <c r="CB12" s="70" t="n">
        <f aca="false">+BZ12/CA12</f>
        <v>1.96236559139785</v>
      </c>
      <c r="CC12" s="0" t="n">
        <v>2577</v>
      </c>
      <c r="CD12" s="0" t="n">
        <f aca="false">30*24</f>
        <v>720</v>
      </c>
      <c r="CE12" s="70" t="n">
        <f aca="false">+CC12/CD12</f>
        <v>3.57916666666667</v>
      </c>
    </row>
    <row r="13" customFormat="false" ht="12.75" hidden="false" customHeight="false" outlineLevel="0" collapsed="false">
      <c r="A13" s="54" t="n">
        <v>36991</v>
      </c>
      <c r="B13" s="162" t="n">
        <v>383</v>
      </c>
      <c r="C13" s="163" t="n">
        <v>330</v>
      </c>
      <c r="D13" s="162" t="n">
        <v>372</v>
      </c>
      <c r="E13" s="167" t="n">
        <v>328</v>
      </c>
      <c r="F13" s="174"/>
      <c r="G13" s="162" t="n">
        <v>177</v>
      </c>
      <c r="H13" s="167" t="n">
        <v>90</v>
      </c>
      <c r="I13" s="72" t="n">
        <v>183</v>
      </c>
      <c r="J13" s="72" t="n">
        <v>110</v>
      </c>
      <c r="K13" s="72" t="n">
        <v>320</v>
      </c>
      <c r="L13" s="72" t="n">
        <v>298</v>
      </c>
      <c r="M13" s="73" t="n">
        <f aca="false">+B13-D13</f>
        <v>11</v>
      </c>
      <c r="N13" s="73" t="n">
        <f aca="false">+B13-K13</f>
        <v>63</v>
      </c>
      <c r="O13" s="73" t="n">
        <f aca="false">+G13-I13</f>
        <v>-6</v>
      </c>
      <c r="P13" s="73" t="n">
        <f aca="false">+K13-I13</f>
        <v>137</v>
      </c>
      <c r="Q13" s="73" t="n">
        <f aca="false">+B13-G13</f>
        <v>206</v>
      </c>
      <c r="R13" s="61" t="n">
        <f aca="false">A13</f>
        <v>36991</v>
      </c>
      <c r="S13" s="74" t="n">
        <v>365</v>
      </c>
      <c r="T13" s="75" t="n">
        <v>365</v>
      </c>
      <c r="U13" s="75" t="n">
        <v>260</v>
      </c>
      <c r="V13" s="75" t="n">
        <v>250</v>
      </c>
      <c r="W13" s="76" t="n">
        <v>320</v>
      </c>
      <c r="X13" s="74" t="n">
        <v>340</v>
      </c>
      <c r="Y13" s="75" t="n">
        <v>340</v>
      </c>
      <c r="Z13" s="75" t="n">
        <v>325</v>
      </c>
      <c r="AA13" s="75" t="n">
        <v>310</v>
      </c>
      <c r="AB13" s="76" t="n">
        <v>320</v>
      </c>
      <c r="AC13" s="74" t="n">
        <v>415</v>
      </c>
      <c r="AD13" s="75" t="n">
        <v>420</v>
      </c>
      <c r="AE13" s="75" t="n">
        <v>435</v>
      </c>
      <c r="AF13" s="75" t="n">
        <v>330</v>
      </c>
      <c r="AG13" s="76" t="n">
        <v>335</v>
      </c>
      <c r="AH13" s="74" t="n">
        <v>485</v>
      </c>
      <c r="AI13" s="75" t="n">
        <v>483</v>
      </c>
      <c r="AJ13" s="75" t="n">
        <v>577</v>
      </c>
      <c r="AK13" s="75" t="n">
        <v>430</v>
      </c>
      <c r="AL13" s="76" t="n">
        <v>410</v>
      </c>
      <c r="AM13" s="74" t="n">
        <v>316</v>
      </c>
      <c r="AN13" s="75" t="n">
        <v>310</v>
      </c>
      <c r="AO13" s="75" t="n">
        <v>202</v>
      </c>
      <c r="AP13" s="75" t="n">
        <v>202</v>
      </c>
      <c r="AQ13" s="76" t="n">
        <v>215</v>
      </c>
      <c r="AR13" s="74" t="n">
        <v>250</v>
      </c>
      <c r="AS13" s="75" t="n">
        <v>245</v>
      </c>
      <c r="AT13" s="75" t="n">
        <v>141</v>
      </c>
      <c r="AU13" s="75" t="n">
        <v>140</v>
      </c>
      <c r="AV13" s="76" t="n">
        <v>169</v>
      </c>
      <c r="AW13" s="74"/>
      <c r="AX13" s="75"/>
      <c r="AY13" s="75"/>
      <c r="AZ13" s="75"/>
      <c r="BA13" s="76"/>
      <c r="BB13" s="74"/>
      <c r="BC13" s="75"/>
      <c r="BD13" s="75"/>
      <c r="BE13" s="75"/>
      <c r="BF13" s="76"/>
      <c r="BG13" s="166" t="n">
        <f aca="false">A13</f>
        <v>36991</v>
      </c>
      <c r="BI13" s="77"/>
      <c r="BJ13" s="78"/>
      <c r="BK13" s="77"/>
      <c r="BL13" s="78"/>
      <c r="BM13" s="77"/>
      <c r="BN13" s="79"/>
      <c r="BO13" s="77"/>
      <c r="BP13" s="78"/>
      <c r="BQ13" s="24"/>
      <c r="BV13" s="0" t="s">
        <v>192</v>
      </c>
    </row>
    <row r="14" customFormat="false" ht="12.75" hidden="false" customHeight="false" outlineLevel="0" collapsed="false">
      <c r="A14" s="54" t="n">
        <v>36992</v>
      </c>
      <c r="B14" s="162" t="n">
        <v>385</v>
      </c>
      <c r="C14" s="163" t="n">
        <v>334</v>
      </c>
      <c r="D14" s="162" t="n">
        <v>378</v>
      </c>
      <c r="E14" s="167" t="n">
        <v>335</v>
      </c>
      <c r="F14" s="174"/>
      <c r="G14" s="162" t="n">
        <v>178</v>
      </c>
      <c r="H14" s="167" t="n">
        <v>91</v>
      </c>
      <c r="I14" s="72" t="n">
        <v>178</v>
      </c>
      <c r="J14" s="72" t="n">
        <v>115</v>
      </c>
      <c r="K14" s="72" t="n">
        <v>347</v>
      </c>
      <c r="L14" s="72" t="n">
        <v>317</v>
      </c>
      <c r="M14" s="73" t="n">
        <f aca="false">+B14-D14</f>
        <v>7</v>
      </c>
      <c r="N14" s="73" t="n">
        <f aca="false">+B14-K14</f>
        <v>38</v>
      </c>
      <c r="O14" s="73" t="n">
        <f aca="false">+G14-I14</f>
        <v>0</v>
      </c>
      <c r="P14" s="73" t="n">
        <f aca="false">+K14-I14</f>
        <v>169</v>
      </c>
      <c r="Q14" s="73" t="n">
        <f aca="false">+B14-G14</f>
        <v>207</v>
      </c>
      <c r="R14" s="61" t="n">
        <f aca="false">A14</f>
        <v>36992</v>
      </c>
      <c r="S14" s="74" t="n">
        <v>360</v>
      </c>
      <c r="T14" s="75" t="n">
        <v>360</v>
      </c>
      <c r="U14" s="75" t="n">
        <v>250</v>
      </c>
      <c r="V14" s="75" t="n">
        <v>250</v>
      </c>
      <c r="W14" s="76" t="n">
        <v>320</v>
      </c>
      <c r="X14" s="74" t="n">
        <v>345</v>
      </c>
      <c r="Y14" s="75" t="n">
        <v>345</v>
      </c>
      <c r="Z14" s="75" t="n">
        <v>325</v>
      </c>
      <c r="AA14" s="75" t="n">
        <v>315</v>
      </c>
      <c r="AB14" s="76" t="n">
        <v>325</v>
      </c>
      <c r="AC14" s="74" t="n">
        <v>415</v>
      </c>
      <c r="AD14" s="75" t="n">
        <v>420</v>
      </c>
      <c r="AE14" s="75" t="n">
        <v>430</v>
      </c>
      <c r="AF14" s="75" t="n">
        <v>330</v>
      </c>
      <c r="AG14" s="76" t="n">
        <v>331</v>
      </c>
      <c r="AH14" s="74" t="n">
        <v>485</v>
      </c>
      <c r="AI14" s="75" t="n">
        <v>483</v>
      </c>
      <c r="AJ14" s="75" t="n">
        <v>552</v>
      </c>
      <c r="AK14" s="75" t="n">
        <v>430</v>
      </c>
      <c r="AL14" s="76" t="n">
        <v>420</v>
      </c>
      <c r="AM14" s="74" t="n">
        <v>316</v>
      </c>
      <c r="AN14" s="75" t="n">
        <v>310</v>
      </c>
      <c r="AO14" s="75" t="n">
        <v>197</v>
      </c>
      <c r="AP14" s="75" t="n">
        <v>202</v>
      </c>
      <c r="AQ14" s="76" t="n">
        <v>218</v>
      </c>
      <c r="AR14" s="74" t="n">
        <v>250</v>
      </c>
      <c r="AS14" s="75" t="n">
        <v>245</v>
      </c>
      <c r="AT14" s="75" t="n">
        <v>138</v>
      </c>
      <c r="AU14" s="75" t="n">
        <v>134</v>
      </c>
      <c r="AV14" s="76" t="n">
        <v>167</v>
      </c>
      <c r="AW14" s="74"/>
      <c r="AX14" s="75"/>
      <c r="AY14" s="75"/>
      <c r="AZ14" s="75"/>
      <c r="BA14" s="76"/>
      <c r="BB14" s="74"/>
      <c r="BC14" s="75"/>
      <c r="BD14" s="75"/>
      <c r="BE14" s="75"/>
      <c r="BF14" s="76"/>
      <c r="BG14" s="166" t="n">
        <f aca="false">A14</f>
        <v>36992</v>
      </c>
      <c r="BI14" s="77"/>
      <c r="BJ14" s="78"/>
      <c r="BK14" s="77"/>
      <c r="BL14" s="78"/>
      <c r="BM14" s="77"/>
      <c r="BN14" s="79"/>
      <c r="BO14" s="77"/>
      <c r="BP14" s="78"/>
      <c r="BQ14" s="24"/>
    </row>
    <row r="15" customFormat="false" ht="12.75" hidden="false" customHeight="false" outlineLevel="0" collapsed="false">
      <c r="A15" s="54" t="n">
        <v>36993</v>
      </c>
      <c r="B15" s="162" t="n">
        <v>409</v>
      </c>
      <c r="C15" s="163" t="n">
        <v>377</v>
      </c>
      <c r="D15" s="162" t="n">
        <v>398</v>
      </c>
      <c r="E15" s="167" t="n">
        <v>370</v>
      </c>
      <c r="F15" s="162"/>
      <c r="G15" s="162" t="n">
        <v>172</v>
      </c>
      <c r="H15" s="167" t="n">
        <v>87</v>
      </c>
      <c r="I15" s="72" t="n">
        <v>176</v>
      </c>
      <c r="J15" s="72" t="n">
        <v>104</v>
      </c>
      <c r="K15" s="72" t="n">
        <v>340</v>
      </c>
      <c r="L15" s="72" t="n">
        <v>323</v>
      </c>
      <c r="M15" s="73" t="n">
        <f aca="false">+B15-D15</f>
        <v>11</v>
      </c>
      <c r="N15" s="73" t="n">
        <f aca="false">+B15-K15</f>
        <v>69</v>
      </c>
      <c r="O15" s="73" t="n">
        <f aca="false">+G15-I15</f>
        <v>-4</v>
      </c>
      <c r="P15" s="73" t="n">
        <f aca="false">+K15-I15</f>
        <v>164</v>
      </c>
      <c r="Q15" s="73" t="n">
        <f aca="false">+B15-G15</f>
        <v>237</v>
      </c>
      <c r="R15" s="61" t="n">
        <f aca="false">A15</f>
        <v>36993</v>
      </c>
      <c r="S15" s="74" t="n">
        <v>345</v>
      </c>
      <c r="T15" s="75" t="n">
        <v>345</v>
      </c>
      <c r="U15" s="75" t="n">
        <v>272</v>
      </c>
      <c r="V15" s="75" t="n">
        <v>255</v>
      </c>
      <c r="W15" s="76" t="n">
        <v>325</v>
      </c>
      <c r="X15" s="74" t="n">
        <v>345</v>
      </c>
      <c r="Y15" s="75" t="n">
        <v>345</v>
      </c>
      <c r="Z15" s="75" t="n">
        <v>335</v>
      </c>
      <c r="AA15" s="75" t="n">
        <v>325</v>
      </c>
      <c r="AB15" s="76" t="n">
        <v>335</v>
      </c>
      <c r="AC15" s="74" t="n">
        <v>415</v>
      </c>
      <c r="AD15" s="75" t="n">
        <v>420</v>
      </c>
      <c r="AE15" s="75" t="n">
        <v>440</v>
      </c>
      <c r="AF15" s="75" t="n">
        <v>345</v>
      </c>
      <c r="AG15" s="76" t="n">
        <v>345</v>
      </c>
      <c r="AH15" s="74" t="n">
        <v>493</v>
      </c>
      <c r="AI15" s="75" t="n">
        <v>500</v>
      </c>
      <c r="AJ15" s="75" t="n">
        <v>557</v>
      </c>
      <c r="AK15" s="75" t="n">
        <v>435</v>
      </c>
      <c r="AL15" s="76" t="n">
        <v>430</v>
      </c>
      <c r="AM15" s="74" t="n">
        <v>316</v>
      </c>
      <c r="AN15" s="75" t="n">
        <v>310</v>
      </c>
      <c r="AO15" s="75" t="n">
        <v>198</v>
      </c>
      <c r="AP15" s="75" t="n">
        <v>202</v>
      </c>
      <c r="AQ15" s="76" t="n">
        <v>229</v>
      </c>
      <c r="AR15" s="74" t="n">
        <v>250</v>
      </c>
      <c r="AS15" s="75" t="n">
        <v>245</v>
      </c>
      <c r="AT15" s="75" t="n">
        <v>137</v>
      </c>
      <c r="AU15" s="75" t="n">
        <v>135</v>
      </c>
      <c r="AV15" s="76" t="n">
        <v>170</v>
      </c>
      <c r="AW15" s="74"/>
      <c r="AX15" s="75"/>
      <c r="AY15" s="75"/>
      <c r="AZ15" s="75"/>
      <c r="BA15" s="76"/>
      <c r="BB15" s="74"/>
      <c r="BC15" s="75"/>
      <c r="BD15" s="75"/>
      <c r="BE15" s="75"/>
      <c r="BF15" s="76"/>
      <c r="BG15" s="168" t="n">
        <f aca="false">A15</f>
        <v>36993</v>
      </c>
      <c r="BH15" s="65"/>
      <c r="BI15" s="66"/>
      <c r="BJ15" s="67"/>
      <c r="BK15" s="66"/>
      <c r="BL15" s="67"/>
      <c r="BM15" s="66"/>
      <c r="BN15" s="68"/>
      <c r="BO15" s="66"/>
      <c r="BP15" s="67"/>
      <c r="BQ15" s="69"/>
      <c r="BR15" s="65"/>
      <c r="BV15" s="0" t="s">
        <v>78</v>
      </c>
      <c r="BY15" s="70" t="n">
        <f aca="false">SUM(BY4:BY13)</f>
        <v>788.799107142857</v>
      </c>
      <c r="CB15" s="70" t="n">
        <f aca="false">SUM(CB4:CB13)</f>
        <v>785.09811827957</v>
      </c>
      <c r="CE15" s="70" t="n">
        <f aca="false">SUM(CE4:CE13)</f>
        <v>626.129166666667</v>
      </c>
    </row>
    <row r="16" customFormat="false" ht="12.75" hidden="false" customHeight="false" outlineLevel="0" collapsed="false">
      <c r="A16" s="54" t="n">
        <v>36994</v>
      </c>
      <c r="B16" s="162" t="n">
        <v>376</v>
      </c>
      <c r="C16" s="163" t="n">
        <v>340</v>
      </c>
      <c r="D16" s="162" t="n">
        <v>369</v>
      </c>
      <c r="E16" s="167" t="n">
        <v>335</v>
      </c>
      <c r="F16" s="162"/>
      <c r="G16" s="162" t="n">
        <v>156</v>
      </c>
      <c r="H16" s="167" t="n">
        <v>76</v>
      </c>
      <c r="I16" s="72" t="n">
        <v>160</v>
      </c>
      <c r="J16" s="72" t="n">
        <v>95</v>
      </c>
      <c r="K16" s="72" t="n">
        <v>257</v>
      </c>
      <c r="L16" s="72" t="n">
        <v>242</v>
      </c>
      <c r="M16" s="73" t="n">
        <f aca="false">+B16-D16</f>
        <v>7</v>
      </c>
      <c r="N16" s="73" t="n">
        <f aca="false">+B16-K16</f>
        <v>119</v>
      </c>
      <c r="O16" s="73" t="n">
        <f aca="false">+G16-I16</f>
        <v>-4</v>
      </c>
      <c r="P16" s="73" t="n">
        <f aca="false">+K16-I16</f>
        <v>97</v>
      </c>
      <c r="Q16" s="73" t="n">
        <f aca="false">+B16-G16</f>
        <v>220</v>
      </c>
      <c r="R16" s="61" t="n">
        <f aca="false">A16</f>
        <v>36994</v>
      </c>
      <c r="S16" s="74" t="n">
        <v>345</v>
      </c>
      <c r="T16" s="75" t="n">
        <v>345</v>
      </c>
      <c r="U16" s="75" t="n">
        <v>272</v>
      </c>
      <c r="V16" s="75" t="n">
        <v>255</v>
      </c>
      <c r="W16" s="76" t="n">
        <v>325</v>
      </c>
      <c r="X16" s="74" t="n">
        <v>345</v>
      </c>
      <c r="Y16" s="75" t="n">
        <v>345</v>
      </c>
      <c r="Z16" s="75" t="n">
        <v>335</v>
      </c>
      <c r="AA16" s="75" t="n">
        <v>325</v>
      </c>
      <c r="AB16" s="76" t="n">
        <v>335</v>
      </c>
      <c r="AC16" s="74" t="n">
        <v>415</v>
      </c>
      <c r="AD16" s="75" t="n">
        <v>420</v>
      </c>
      <c r="AE16" s="75" t="n">
        <v>440</v>
      </c>
      <c r="AF16" s="75" t="n">
        <v>345</v>
      </c>
      <c r="AG16" s="76" t="n">
        <v>345</v>
      </c>
      <c r="AH16" s="74" t="n">
        <v>493</v>
      </c>
      <c r="AI16" s="75" t="n">
        <v>500</v>
      </c>
      <c r="AJ16" s="75" t="n">
        <v>557</v>
      </c>
      <c r="AK16" s="75" t="n">
        <v>435</v>
      </c>
      <c r="AL16" s="76" t="n">
        <v>430</v>
      </c>
      <c r="AM16" s="74" t="n">
        <v>316</v>
      </c>
      <c r="AN16" s="75" t="n">
        <v>310</v>
      </c>
      <c r="AO16" s="75" t="n">
        <v>198</v>
      </c>
      <c r="AP16" s="75" t="n">
        <v>202</v>
      </c>
      <c r="AQ16" s="76" t="n">
        <v>229</v>
      </c>
      <c r="AR16" s="74" t="n">
        <v>250</v>
      </c>
      <c r="AS16" s="75" t="n">
        <v>245</v>
      </c>
      <c r="AT16" s="75" t="n">
        <v>137</v>
      </c>
      <c r="AU16" s="75" t="n">
        <v>135</v>
      </c>
      <c r="AV16" s="76" t="n">
        <v>170</v>
      </c>
      <c r="AW16" s="74"/>
      <c r="AX16" s="75"/>
      <c r="AY16" s="75"/>
      <c r="AZ16" s="75"/>
      <c r="BA16" s="76"/>
      <c r="BB16" s="74"/>
      <c r="BC16" s="75"/>
      <c r="BD16" s="75"/>
      <c r="BE16" s="75"/>
      <c r="BF16" s="76"/>
      <c r="BG16" s="166" t="n">
        <f aca="false">A16</f>
        <v>36994</v>
      </c>
      <c r="BI16" s="77"/>
      <c r="BJ16" s="78"/>
      <c r="BK16" s="77"/>
      <c r="BL16" s="78"/>
      <c r="BM16" s="77"/>
      <c r="BN16" s="79"/>
      <c r="BO16" s="77"/>
      <c r="BP16" s="78"/>
      <c r="BQ16" s="24"/>
    </row>
    <row r="17" customFormat="false" ht="12.75" hidden="false" customHeight="false" outlineLevel="0" collapsed="false">
      <c r="A17" s="54" t="n">
        <v>36995</v>
      </c>
      <c r="B17" s="162" t="n">
        <v>376</v>
      </c>
      <c r="C17" s="163" t="n">
        <v>340</v>
      </c>
      <c r="D17" s="162" t="n">
        <v>369</v>
      </c>
      <c r="E17" s="167" t="n">
        <v>335</v>
      </c>
      <c r="F17" s="162"/>
      <c r="G17" s="162" t="n">
        <v>156</v>
      </c>
      <c r="H17" s="167" t="n">
        <v>76</v>
      </c>
      <c r="I17" s="72" t="n">
        <v>160</v>
      </c>
      <c r="J17" s="72" t="n">
        <v>95</v>
      </c>
      <c r="K17" s="72" t="n">
        <v>257</v>
      </c>
      <c r="L17" s="72" t="n">
        <v>242</v>
      </c>
      <c r="M17" s="73" t="n">
        <f aca="false">+B17-D17</f>
        <v>7</v>
      </c>
      <c r="N17" s="73" t="n">
        <f aca="false">+B17-K17</f>
        <v>119</v>
      </c>
      <c r="O17" s="73" t="n">
        <f aca="false">+G17-I17</f>
        <v>-4</v>
      </c>
      <c r="P17" s="73" t="n">
        <f aca="false">+K17-I17</f>
        <v>97</v>
      </c>
      <c r="Q17" s="73" t="n">
        <f aca="false">+B17-G17</f>
        <v>220</v>
      </c>
      <c r="R17" s="61" t="n">
        <f aca="false">A17</f>
        <v>36995</v>
      </c>
      <c r="S17" s="74" t="n">
        <v>345</v>
      </c>
      <c r="T17" s="75"/>
      <c r="U17" s="75"/>
      <c r="V17" s="75"/>
      <c r="W17" s="76"/>
      <c r="X17" s="74"/>
      <c r="Y17" s="75"/>
      <c r="Z17" s="75"/>
      <c r="AA17" s="75"/>
      <c r="AB17" s="76"/>
      <c r="AC17" s="74"/>
      <c r="AD17" s="75"/>
      <c r="AE17" s="75"/>
      <c r="AF17" s="75"/>
      <c r="AG17" s="76"/>
      <c r="AH17" s="74"/>
      <c r="AI17" s="75"/>
      <c r="AJ17" s="75"/>
      <c r="AK17" s="75"/>
      <c r="AL17" s="76"/>
      <c r="AM17" s="74"/>
      <c r="AN17" s="75"/>
      <c r="AO17" s="75"/>
      <c r="AP17" s="75"/>
      <c r="AQ17" s="76"/>
      <c r="AR17" s="74"/>
      <c r="AS17" s="75"/>
      <c r="AT17" s="75"/>
      <c r="AU17" s="75"/>
      <c r="AV17" s="76"/>
      <c r="AW17" s="74"/>
      <c r="AX17" s="75"/>
      <c r="AY17" s="75"/>
      <c r="AZ17" s="75"/>
      <c r="BA17" s="76"/>
      <c r="BB17" s="74"/>
      <c r="BC17" s="75"/>
      <c r="BD17" s="75"/>
      <c r="BE17" s="75"/>
      <c r="BF17" s="76"/>
      <c r="BG17" s="166" t="n">
        <f aca="false">A17</f>
        <v>36995</v>
      </c>
      <c r="BI17" s="77"/>
      <c r="BJ17" s="78"/>
      <c r="BK17" s="77"/>
      <c r="BL17" s="78"/>
      <c r="BM17" s="77"/>
      <c r="BN17" s="79"/>
      <c r="BO17" s="77"/>
      <c r="BP17" s="78"/>
      <c r="BQ17" s="24"/>
    </row>
    <row r="18" customFormat="false" ht="12.75" hidden="false" customHeight="false" outlineLevel="0" collapsed="false">
      <c r="A18" s="54" t="n">
        <v>36996</v>
      </c>
      <c r="B18" s="162"/>
      <c r="C18" s="163" t="n">
        <v>355</v>
      </c>
      <c r="D18" s="162"/>
      <c r="E18" s="167" t="n">
        <v>332</v>
      </c>
      <c r="F18" s="162"/>
      <c r="G18" s="162"/>
      <c r="H18" s="167" t="n">
        <v>116</v>
      </c>
      <c r="I18" s="72"/>
      <c r="J18" s="72" t="n">
        <v>117</v>
      </c>
      <c r="K18" s="72"/>
      <c r="L18" s="72" t="n">
        <v>216</v>
      </c>
      <c r="M18" s="73"/>
      <c r="N18" s="73"/>
      <c r="O18" s="73"/>
      <c r="P18" s="73"/>
      <c r="Q18" s="73"/>
      <c r="R18" s="61" t="n">
        <f aca="false">A18</f>
        <v>36996</v>
      </c>
      <c r="S18" s="74"/>
      <c r="T18" s="75"/>
      <c r="U18" s="75"/>
      <c r="V18" s="75"/>
      <c r="W18" s="76"/>
      <c r="X18" s="74"/>
      <c r="Y18" s="75"/>
      <c r="Z18" s="75"/>
      <c r="AA18" s="75"/>
      <c r="AB18" s="76"/>
      <c r="AC18" s="74"/>
      <c r="AD18" s="75"/>
      <c r="AE18" s="75"/>
      <c r="AF18" s="75"/>
      <c r="AG18" s="76"/>
      <c r="AH18" s="74"/>
      <c r="AI18" s="75"/>
      <c r="AJ18" s="75"/>
      <c r="AK18" s="75"/>
      <c r="AL18" s="76"/>
      <c r="AM18" s="74"/>
      <c r="AN18" s="75"/>
      <c r="AO18" s="75"/>
      <c r="AP18" s="75"/>
      <c r="AQ18" s="76"/>
      <c r="AR18" s="74"/>
      <c r="AS18" s="75"/>
      <c r="AT18" s="75"/>
      <c r="AU18" s="75"/>
      <c r="AV18" s="76"/>
      <c r="AW18" s="74"/>
      <c r="AX18" s="75"/>
      <c r="AY18" s="75"/>
      <c r="AZ18" s="75"/>
      <c r="BA18" s="76"/>
      <c r="BB18" s="74"/>
      <c r="BC18" s="75"/>
      <c r="BD18" s="75"/>
      <c r="BE18" s="75"/>
      <c r="BF18" s="76"/>
      <c r="BG18" s="166" t="n">
        <f aca="false">A18</f>
        <v>36996</v>
      </c>
      <c r="BI18" s="77"/>
      <c r="BJ18" s="78"/>
      <c r="BK18" s="77"/>
      <c r="BL18" s="78"/>
      <c r="BM18" s="77"/>
      <c r="BN18" s="79"/>
      <c r="BO18" s="77"/>
      <c r="BP18" s="78"/>
      <c r="BQ18" s="24"/>
    </row>
    <row r="19" customFormat="false" ht="12.75" hidden="false" customHeight="false" outlineLevel="0" collapsed="false">
      <c r="A19" s="54" t="n">
        <v>36997</v>
      </c>
      <c r="B19" s="162" t="n">
        <v>379</v>
      </c>
      <c r="C19" s="163" t="n">
        <v>355</v>
      </c>
      <c r="D19" s="162" t="n">
        <v>358</v>
      </c>
      <c r="E19" s="167" t="n">
        <v>332</v>
      </c>
      <c r="F19" s="162"/>
      <c r="G19" s="162" t="n">
        <v>228</v>
      </c>
      <c r="H19" s="167" t="n">
        <v>116</v>
      </c>
      <c r="I19" s="72" t="n">
        <v>227</v>
      </c>
      <c r="J19" s="72" t="n">
        <v>117</v>
      </c>
      <c r="K19" s="72" t="n">
        <v>289</v>
      </c>
      <c r="L19" s="72" t="n">
        <v>216</v>
      </c>
      <c r="M19" s="73" t="n">
        <f aca="false">+B19-D19</f>
        <v>21</v>
      </c>
      <c r="N19" s="73" t="n">
        <f aca="false">+B19-K19</f>
        <v>90</v>
      </c>
      <c r="O19" s="73" t="n">
        <f aca="false">+G19-I19</f>
        <v>1</v>
      </c>
      <c r="P19" s="73" t="n">
        <f aca="false">+K19-I19</f>
        <v>62</v>
      </c>
      <c r="Q19" s="73" t="n">
        <f aca="false">+B19-G19</f>
        <v>151</v>
      </c>
      <c r="R19" s="61" t="n">
        <f aca="false">A19</f>
        <v>36997</v>
      </c>
      <c r="S19" s="74" t="n">
        <v>280</v>
      </c>
      <c r="T19" s="75" t="n">
        <v>280</v>
      </c>
      <c r="U19" s="75" t="n">
        <v>210</v>
      </c>
      <c r="V19" s="75" t="n">
        <v>210</v>
      </c>
      <c r="W19" s="76" t="n">
        <v>260</v>
      </c>
      <c r="X19" s="74" t="n">
        <v>310</v>
      </c>
      <c r="Y19" s="75" t="n">
        <v>310</v>
      </c>
      <c r="Z19" s="75" t="n">
        <v>293</v>
      </c>
      <c r="AA19" s="75" t="n">
        <v>285</v>
      </c>
      <c r="AB19" s="76" t="n">
        <v>290</v>
      </c>
      <c r="AC19" s="74" t="n">
        <v>390</v>
      </c>
      <c r="AD19" s="75" t="n">
        <v>395</v>
      </c>
      <c r="AE19" s="75" t="n">
        <v>400</v>
      </c>
      <c r="AF19" s="75" t="n">
        <v>320</v>
      </c>
      <c r="AG19" s="76" t="n">
        <v>320</v>
      </c>
      <c r="AH19" s="74" t="n">
        <v>475</v>
      </c>
      <c r="AI19" s="75" t="n">
        <v>490</v>
      </c>
      <c r="AJ19" s="75" t="n">
        <v>532</v>
      </c>
      <c r="AK19" s="75" t="n">
        <v>400</v>
      </c>
      <c r="AL19" s="76" t="n">
        <v>400</v>
      </c>
      <c r="AM19" s="74" t="n">
        <v>314</v>
      </c>
      <c r="AN19" s="75" t="n">
        <v>308</v>
      </c>
      <c r="AO19" s="75" t="n">
        <v>188</v>
      </c>
      <c r="AP19" s="75" t="n">
        <v>190</v>
      </c>
      <c r="AQ19" s="76" t="n">
        <v>220</v>
      </c>
      <c r="AR19" s="74" t="n">
        <v>250</v>
      </c>
      <c r="AS19" s="75" t="n">
        <v>243</v>
      </c>
      <c r="AT19" s="75" t="n">
        <v>132</v>
      </c>
      <c r="AU19" s="75" t="n">
        <v>130</v>
      </c>
      <c r="AV19" s="76" t="n">
        <v>165</v>
      </c>
      <c r="AW19" s="74"/>
      <c r="AX19" s="75"/>
      <c r="AY19" s="75"/>
      <c r="AZ19" s="75"/>
      <c r="BA19" s="76"/>
      <c r="BB19" s="74"/>
      <c r="BC19" s="75"/>
      <c r="BD19" s="75"/>
      <c r="BE19" s="75"/>
      <c r="BF19" s="76"/>
      <c r="BG19" s="166" t="n">
        <f aca="false">A19</f>
        <v>36997</v>
      </c>
      <c r="BI19" s="77"/>
      <c r="BJ19" s="78"/>
      <c r="BK19" s="77"/>
      <c r="BL19" s="78"/>
      <c r="BM19" s="77"/>
      <c r="BN19" s="79"/>
      <c r="BO19" s="77"/>
      <c r="BP19" s="78"/>
      <c r="BQ19" s="24"/>
    </row>
    <row r="20" customFormat="false" ht="12.75" hidden="false" customHeight="false" outlineLevel="0" collapsed="false">
      <c r="A20" s="54" t="n">
        <v>36998</v>
      </c>
      <c r="B20" s="162" t="n">
        <v>272</v>
      </c>
      <c r="C20" s="163" t="n">
        <v>213</v>
      </c>
      <c r="D20" s="162" t="n">
        <v>237</v>
      </c>
      <c r="E20" s="167" t="n">
        <v>175</v>
      </c>
      <c r="F20" s="162"/>
      <c r="G20" s="162" t="n">
        <v>230</v>
      </c>
      <c r="H20" s="167" t="n">
        <v>95</v>
      </c>
      <c r="I20" s="72" t="n">
        <v>227</v>
      </c>
      <c r="J20" s="72" t="n">
        <v>100</v>
      </c>
      <c r="K20" s="72" t="n">
        <v>236</v>
      </c>
      <c r="L20" s="72" t="n">
        <v>159</v>
      </c>
      <c r="M20" s="73" t="n">
        <f aca="false">+B20-D20</f>
        <v>35</v>
      </c>
      <c r="N20" s="73" t="n">
        <f aca="false">+B20-K20</f>
        <v>36</v>
      </c>
      <c r="O20" s="73" t="n">
        <f aca="false">+G20-I20</f>
        <v>3</v>
      </c>
      <c r="P20" s="73" t="n">
        <f aca="false">+K20-I20</f>
        <v>9</v>
      </c>
      <c r="Q20" s="73" t="n">
        <f aca="false">+B20-G20</f>
        <v>42</v>
      </c>
      <c r="R20" s="61" t="n">
        <f aca="false">A20</f>
        <v>36998</v>
      </c>
      <c r="S20" s="74" t="n">
        <v>290</v>
      </c>
      <c r="T20" s="75" t="n">
        <v>290</v>
      </c>
      <c r="U20" s="75" t="n">
        <v>210</v>
      </c>
      <c r="V20" s="75" t="n">
        <v>210</v>
      </c>
      <c r="W20" s="76" t="n">
        <v>260</v>
      </c>
      <c r="X20" s="74" t="n">
        <v>320</v>
      </c>
      <c r="Y20" s="75" t="n">
        <v>320</v>
      </c>
      <c r="Z20" s="75" t="n">
        <v>295</v>
      </c>
      <c r="AA20" s="75" t="n">
        <v>295</v>
      </c>
      <c r="AB20" s="76" t="n">
        <v>305</v>
      </c>
      <c r="AC20" s="74" t="n">
        <v>390</v>
      </c>
      <c r="AD20" s="75" t="n">
        <v>395</v>
      </c>
      <c r="AE20" s="75" t="n">
        <v>395</v>
      </c>
      <c r="AF20" s="75" t="n">
        <v>320</v>
      </c>
      <c r="AG20" s="76" t="n">
        <v>323</v>
      </c>
      <c r="AH20" s="74" t="n">
        <v>475</v>
      </c>
      <c r="AI20" s="75" t="n">
        <v>490</v>
      </c>
      <c r="AJ20" s="75" t="n">
        <v>530</v>
      </c>
      <c r="AK20" s="75" t="n">
        <v>400</v>
      </c>
      <c r="AL20" s="76" t="n">
        <v>400</v>
      </c>
      <c r="AM20" s="74" t="n">
        <v>314</v>
      </c>
      <c r="AN20" s="75" t="n">
        <v>308</v>
      </c>
      <c r="AO20" s="75" t="n">
        <v>190</v>
      </c>
      <c r="AP20" s="75" t="n">
        <v>190</v>
      </c>
      <c r="AQ20" s="76" t="n">
        <v>220</v>
      </c>
      <c r="AR20" s="74" t="n">
        <v>250</v>
      </c>
      <c r="AS20" s="75" t="n">
        <v>243</v>
      </c>
      <c r="AT20" s="75" t="n">
        <v>130</v>
      </c>
      <c r="AU20" s="75" t="n">
        <v>126</v>
      </c>
      <c r="AV20" s="76" t="n">
        <v>165</v>
      </c>
      <c r="AW20" s="74"/>
      <c r="AX20" s="75"/>
      <c r="AY20" s="75"/>
      <c r="AZ20" s="75"/>
      <c r="BA20" s="76"/>
      <c r="BB20" s="74"/>
      <c r="BC20" s="75"/>
      <c r="BD20" s="75"/>
      <c r="BE20" s="75"/>
      <c r="BF20" s="76"/>
      <c r="BG20" s="166" t="n">
        <f aca="false">A20</f>
        <v>36998</v>
      </c>
      <c r="BI20" s="77"/>
      <c r="BJ20" s="78"/>
      <c r="BK20" s="77"/>
      <c r="BL20" s="78"/>
      <c r="BM20" s="77"/>
      <c r="BN20" s="79"/>
      <c r="BO20" s="77"/>
      <c r="BP20" s="78"/>
      <c r="BQ20" s="24"/>
    </row>
    <row r="21" customFormat="false" ht="12.75" hidden="false" customHeight="false" outlineLevel="0" collapsed="false">
      <c r="A21" s="54" t="n">
        <v>36999</v>
      </c>
      <c r="B21" s="162" t="n">
        <v>272</v>
      </c>
      <c r="C21" s="163" t="n">
        <v>213</v>
      </c>
      <c r="D21" s="162" t="n">
        <v>237</v>
      </c>
      <c r="E21" s="167" t="n">
        <v>175</v>
      </c>
      <c r="F21" s="162"/>
      <c r="G21" s="162" t="n">
        <v>230</v>
      </c>
      <c r="H21" s="167" t="n">
        <v>95</v>
      </c>
      <c r="I21" s="72" t="n">
        <v>227</v>
      </c>
      <c r="J21" s="72" t="n">
        <v>100</v>
      </c>
      <c r="K21" s="72" t="n">
        <v>236</v>
      </c>
      <c r="L21" s="72" t="n">
        <v>159</v>
      </c>
      <c r="M21" s="73" t="n">
        <f aca="false">+B21-D21</f>
        <v>35</v>
      </c>
      <c r="N21" s="73" t="n">
        <f aca="false">+B21-K21</f>
        <v>36</v>
      </c>
      <c r="O21" s="73" t="n">
        <f aca="false">+G21-I21</f>
        <v>3</v>
      </c>
      <c r="P21" s="73" t="n">
        <f aca="false">+K21-I21</f>
        <v>9</v>
      </c>
      <c r="Q21" s="73" t="n">
        <f aca="false">+B21-G21</f>
        <v>42</v>
      </c>
      <c r="R21" s="61" t="n">
        <f aca="false">A21</f>
        <v>36999</v>
      </c>
      <c r="S21" s="74" t="n">
        <v>285</v>
      </c>
      <c r="T21" s="75" t="n">
        <v>285</v>
      </c>
      <c r="U21" s="75" t="n">
        <v>205</v>
      </c>
      <c r="V21" s="75" t="n">
        <v>200</v>
      </c>
      <c r="W21" s="76" t="n">
        <v>260</v>
      </c>
      <c r="X21" s="74" t="n">
        <v>325</v>
      </c>
      <c r="Y21" s="75" t="n">
        <v>325</v>
      </c>
      <c r="Z21" s="75" t="n">
        <v>295</v>
      </c>
      <c r="AA21" s="75" t="n">
        <v>300</v>
      </c>
      <c r="AB21" s="76" t="n">
        <v>310</v>
      </c>
      <c r="AC21" s="74" t="n">
        <v>385</v>
      </c>
      <c r="AD21" s="75" t="n">
        <v>385</v>
      </c>
      <c r="AE21" s="75" t="n">
        <v>395</v>
      </c>
      <c r="AF21" s="75" t="n">
        <v>320</v>
      </c>
      <c r="AG21" s="76" t="n">
        <v>321</v>
      </c>
      <c r="AH21" s="74" t="n">
        <v>472</v>
      </c>
      <c r="AI21" s="75" t="n">
        <v>488</v>
      </c>
      <c r="AJ21" s="75" t="n">
        <v>520</v>
      </c>
      <c r="AK21" s="75" t="n">
        <v>390</v>
      </c>
      <c r="AL21" s="76" t="n">
        <v>385</v>
      </c>
      <c r="AM21" s="74" t="n">
        <v>314</v>
      </c>
      <c r="AN21" s="75" t="n">
        <v>307</v>
      </c>
      <c r="AO21" s="75" t="n">
        <v>188</v>
      </c>
      <c r="AP21" s="75" t="n">
        <v>189</v>
      </c>
      <c r="AQ21" s="76" t="n">
        <v>220</v>
      </c>
      <c r="AR21" s="74" t="n">
        <v>246</v>
      </c>
      <c r="AS21" s="75" t="n">
        <v>242</v>
      </c>
      <c r="AT21" s="75" t="n">
        <v>125</v>
      </c>
      <c r="AU21" s="75" t="n">
        <v>120</v>
      </c>
      <c r="AV21" s="76" t="n">
        <v>160</v>
      </c>
      <c r="AW21" s="74"/>
      <c r="AX21" s="75"/>
      <c r="AY21" s="75"/>
      <c r="AZ21" s="75"/>
      <c r="BA21" s="76"/>
      <c r="BB21" s="74"/>
      <c r="BC21" s="75"/>
      <c r="BD21" s="75"/>
      <c r="BE21" s="75"/>
      <c r="BF21" s="76"/>
      <c r="BG21" s="166" t="n">
        <f aca="false">A21</f>
        <v>36999</v>
      </c>
      <c r="BI21" s="77"/>
      <c r="BJ21" s="78"/>
      <c r="BK21" s="77"/>
      <c r="BL21" s="78"/>
      <c r="BM21" s="77"/>
      <c r="BN21" s="79"/>
      <c r="BO21" s="77"/>
      <c r="BP21" s="78"/>
      <c r="BQ21" s="24"/>
    </row>
    <row r="22" customFormat="false" ht="12.75" hidden="false" customHeight="false" outlineLevel="0" collapsed="false">
      <c r="A22" s="54" t="n">
        <v>37000</v>
      </c>
      <c r="B22" s="162" t="n">
        <v>272</v>
      </c>
      <c r="C22" s="163" t="n">
        <v>213</v>
      </c>
      <c r="D22" s="162" t="n">
        <v>237</v>
      </c>
      <c r="E22" s="167" t="n">
        <v>175</v>
      </c>
      <c r="F22" s="162"/>
      <c r="G22" s="162" t="n">
        <v>230</v>
      </c>
      <c r="H22" s="167" t="n">
        <v>95</v>
      </c>
      <c r="I22" s="72" t="n">
        <v>227</v>
      </c>
      <c r="J22" s="72" t="n">
        <v>100</v>
      </c>
      <c r="K22" s="72" t="n">
        <v>236</v>
      </c>
      <c r="L22" s="72" t="n">
        <v>159</v>
      </c>
      <c r="M22" s="73" t="n">
        <f aca="false">+B22-D22</f>
        <v>35</v>
      </c>
      <c r="N22" s="73" t="n">
        <f aca="false">+B22-K22</f>
        <v>36</v>
      </c>
      <c r="O22" s="73" t="n">
        <f aca="false">+G22-I22</f>
        <v>3</v>
      </c>
      <c r="P22" s="73" t="n">
        <f aca="false">+K22-I22</f>
        <v>9</v>
      </c>
      <c r="Q22" s="73" t="n">
        <f aca="false">+B22-G22</f>
        <v>42</v>
      </c>
      <c r="R22" s="61" t="n">
        <f aca="false">A22</f>
        <v>37000</v>
      </c>
      <c r="S22" s="74" t="n">
        <v>280</v>
      </c>
      <c r="T22" s="75" t="n">
        <v>280</v>
      </c>
      <c r="U22" s="75" t="n">
        <v>205</v>
      </c>
      <c r="V22" s="75" t="n">
        <v>200</v>
      </c>
      <c r="W22" s="76" t="n">
        <v>255</v>
      </c>
      <c r="X22" s="74" t="n">
        <v>315</v>
      </c>
      <c r="Y22" s="75" t="n">
        <v>315</v>
      </c>
      <c r="Z22" s="75" t="n">
        <v>285</v>
      </c>
      <c r="AA22" s="75" t="n">
        <v>290</v>
      </c>
      <c r="AB22" s="76" t="n">
        <v>300</v>
      </c>
      <c r="AC22" s="74" t="n">
        <v>380</v>
      </c>
      <c r="AD22" s="75" t="n">
        <v>375</v>
      </c>
      <c r="AE22" s="75" t="n">
        <v>395</v>
      </c>
      <c r="AF22" s="75" t="n">
        <v>313</v>
      </c>
      <c r="AG22" s="76" t="n">
        <v>315</v>
      </c>
      <c r="AH22" s="74" t="n">
        <v>465</v>
      </c>
      <c r="AI22" s="75" t="n">
        <v>480</v>
      </c>
      <c r="AJ22" s="75" t="n">
        <v>500</v>
      </c>
      <c r="AK22" s="75" t="n">
        <v>385</v>
      </c>
      <c r="AL22" s="76" t="n">
        <v>380</v>
      </c>
      <c r="AM22" s="74" t="n">
        <v>313</v>
      </c>
      <c r="AN22" s="75" t="n">
        <v>306</v>
      </c>
      <c r="AO22" s="75" t="n">
        <v>183</v>
      </c>
      <c r="AP22" s="75" t="n">
        <v>184</v>
      </c>
      <c r="AQ22" s="76" t="n">
        <v>216</v>
      </c>
      <c r="AR22" s="74" t="n">
        <v>246</v>
      </c>
      <c r="AS22" s="75" t="n">
        <v>242</v>
      </c>
      <c r="AT22" s="75" t="n">
        <v>125</v>
      </c>
      <c r="AU22" s="75" t="n">
        <v>119</v>
      </c>
      <c r="AV22" s="76" t="n">
        <v>160</v>
      </c>
      <c r="AW22" s="74"/>
      <c r="AX22" s="75"/>
      <c r="AY22" s="75"/>
      <c r="AZ22" s="75"/>
      <c r="BA22" s="76"/>
      <c r="BB22" s="74"/>
      <c r="BC22" s="75"/>
      <c r="BD22" s="75"/>
      <c r="BE22" s="75"/>
      <c r="BF22" s="76"/>
      <c r="BG22" s="168" t="n">
        <f aca="false">A22</f>
        <v>37000</v>
      </c>
      <c r="BH22" s="65"/>
      <c r="BI22" s="66"/>
      <c r="BJ22" s="67"/>
      <c r="BK22" s="66"/>
      <c r="BL22" s="67"/>
      <c r="BM22" s="66"/>
      <c r="BN22" s="68"/>
      <c r="BO22" s="66"/>
      <c r="BP22" s="67"/>
      <c r="BQ22" s="69"/>
      <c r="BR22" s="65"/>
    </row>
    <row r="23" customFormat="false" ht="12.75" hidden="false" customHeight="false" outlineLevel="0" collapsed="false">
      <c r="A23" s="54" t="n">
        <v>37001</v>
      </c>
      <c r="B23" s="162" t="n">
        <v>234</v>
      </c>
      <c r="C23" s="163" t="n">
        <v>176</v>
      </c>
      <c r="D23" s="162" t="n">
        <v>230</v>
      </c>
      <c r="E23" s="167" t="n">
        <v>170</v>
      </c>
      <c r="F23" s="162"/>
      <c r="G23" s="162" t="n">
        <v>158</v>
      </c>
      <c r="H23" s="167" t="n">
        <v>73</v>
      </c>
      <c r="I23" s="72" t="n">
        <v>167</v>
      </c>
      <c r="J23" s="72" t="n">
        <v>95</v>
      </c>
      <c r="K23" s="72" t="n">
        <v>200</v>
      </c>
      <c r="L23" s="72" t="n">
        <v>174</v>
      </c>
      <c r="M23" s="73" t="n">
        <f aca="false">+B23-D23</f>
        <v>4</v>
      </c>
      <c r="N23" s="73" t="n">
        <f aca="false">+B23-K23</f>
        <v>34</v>
      </c>
      <c r="O23" s="73" t="n">
        <f aca="false">+G23-I23</f>
        <v>-9</v>
      </c>
      <c r="P23" s="73" t="n">
        <f aca="false">+K23-I23</f>
        <v>33</v>
      </c>
      <c r="Q23" s="73" t="n">
        <f aca="false">+B23-G23</f>
        <v>76</v>
      </c>
      <c r="R23" s="61" t="n">
        <f aca="false">A23</f>
        <v>37001</v>
      </c>
      <c r="S23" s="74" t="n">
        <v>290</v>
      </c>
      <c r="T23" s="75"/>
      <c r="U23" s="75"/>
      <c r="V23" s="75"/>
      <c r="W23" s="76"/>
      <c r="X23" s="74"/>
      <c r="Y23" s="75"/>
      <c r="Z23" s="75"/>
      <c r="AA23" s="75"/>
      <c r="AB23" s="76"/>
      <c r="AC23" s="74"/>
      <c r="AD23" s="75"/>
      <c r="AE23" s="75"/>
      <c r="AF23" s="75"/>
      <c r="AG23" s="76"/>
      <c r="AH23" s="74"/>
      <c r="AI23" s="75"/>
      <c r="AJ23" s="75"/>
      <c r="AK23" s="75"/>
      <c r="AL23" s="76"/>
      <c r="AM23" s="74"/>
      <c r="AN23" s="75"/>
      <c r="AO23" s="75"/>
      <c r="AP23" s="75"/>
      <c r="AQ23" s="76"/>
      <c r="AR23" s="74"/>
      <c r="AS23" s="75"/>
      <c r="AT23" s="75"/>
      <c r="AU23" s="75"/>
      <c r="AV23" s="76"/>
      <c r="AW23" s="74"/>
      <c r="AX23" s="75"/>
      <c r="AY23" s="75"/>
      <c r="AZ23" s="75"/>
      <c r="BA23" s="76"/>
      <c r="BB23" s="74"/>
      <c r="BC23" s="75"/>
      <c r="BD23" s="75"/>
      <c r="BE23" s="75"/>
      <c r="BF23" s="76"/>
      <c r="BG23" s="166" t="n">
        <f aca="false">A23</f>
        <v>37001</v>
      </c>
      <c r="BI23" s="77"/>
      <c r="BJ23" s="81"/>
      <c r="BK23" s="77"/>
      <c r="BL23" s="81"/>
      <c r="BM23" s="77"/>
      <c r="BN23" s="81"/>
      <c r="BO23" s="77"/>
      <c r="BP23" s="24"/>
      <c r="BQ23" s="24"/>
    </row>
    <row r="24" customFormat="false" ht="12.75" hidden="false" customHeight="false" outlineLevel="0" collapsed="false">
      <c r="A24" s="54" t="n">
        <v>37002</v>
      </c>
      <c r="B24" s="162" t="n">
        <v>234</v>
      </c>
      <c r="C24" s="163" t="n">
        <v>176</v>
      </c>
      <c r="D24" s="162" t="n">
        <v>230</v>
      </c>
      <c r="E24" s="167" t="n">
        <v>170</v>
      </c>
      <c r="F24" s="162"/>
      <c r="G24" s="162" t="n">
        <v>158</v>
      </c>
      <c r="H24" s="167" t="n">
        <v>73</v>
      </c>
      <c r="I24" s="72" t="n">
        <v>167</v>
      </c>
      <c r="J24" s="72" t="n">
        <v>95</v>
      </c>
      <c r="K24" s="72" t="n">
        <v>200</v>
      </c>
      <c r="L24" s="72" t="n">
        <v>174</v>
      </c>
      <c r="M24" s="73" t="n">
        <f aca="false">+B24-D24</f>
        <v>4</v>
      </c>
      <c r="N24" s="73" t="n">
        <f aca="false">+B24-K24</f>
        <v>34</v>
      </c>
      <c r="O24" s="73" t="n">
        <f aca="false">+G24-I24</f>
        <v>-9</v>
      </c>
      <c r="P24" s="73" t="n">
        <f aca="false">+K24-I24</f>
        <v>33</v>
      </c>
      <c r="Q24" s="73" t="n">
        <f aca="false">+B24-G24</f>
        <v>76</v>
      </c>
      <c r="R24" s="61" t="n">
        <f aca="false">A24</f>
        <v>37002</v>
      </c>
      <c r="S24" s="74" t="n">
        <v>290</v>
      </c>
      <c r="T24" s="75"/>
      <c r="U24" s="75"/>
      <c r="V24" s="75"/>
      <c r="W24" s="76"/>
      <c r="X24" s="74"/>
      <c r="Y24" s="75"/>
      <c r="Z24" s="75"/>
      <c r="AA24" s="75"/>
      <c r="AB24" s="76"/>
      <c r="AC24" s="74"/>
      <c r="AD24" s="75"/>
      <c r="AE24" s="75"/>
      <c r="AF24" s="75"/>
      <c r="AG24" s="76"/>
      <c r="AH24" s="74"/>
      <c r="AI24" s="75"/>
      <c r="AJ24" s="75"/>
      <c r="AK24" s="75"/>
      <c r="AL24" s="76"/>
      <c r="AM24" s="74"/>
      <c r="AN24" s="75"/>
      <c r="AO24" s="75"/>
      <c r="AP24" s="75"/>
      <c r="AQ24" s="76"/>
      <c r="AR24" s="74"/>
      <c r="AS24" s="75"/>
      <c r="AT24" s="75"/>
      <c r="AU24" s="75"/>
      <c r="AV24" s="76"/>
      <c r="AW24" s="74"/>
      <c r="AX24" s="75"/>
      <c r="AY24" s="75"/>
      <c r="AZ24" s="75"/>
      <c r="BA24" s="76"/>
      <c r="BB24" s="74"/>
      <c r="BC24" s="75"/>
      <c r="BD24" s="75"/>
      <c r="BE24" s="75"/>
      <c r="BF24" s="76"/>
      <c r="BG24" s="166" t="n">
        <f aca="false">A24</f>
        <v>37002</v>
      </c>
      <c r="BI24" s="77"/>
      <c r="BJ24" s="81"/>
      <c r="BK24" s="77"/>
      <c r="BL24" s="81"/>
      <c r="BM24" s="77"/>
      <c r="BN24" s="81"/>
      <c r="BO24" s="77"/>
      <c r="BP24" s="24"/>
      <c r="BQ24" s="24"/>
    </row>
    <row r="25" customFormat="false" ht="12.75" hidden="false" customHeight="false" outlineLevel="0" collapsed="false">
      <c r="A25" s="54" t="n">
        <v>37003</v>
      </c>
      <c r="B25" s="162"/>
      <c r="C25" s="163" t="n">
        <v>215</v>
      </c>
      <c r="D25" s="162"/>
      <c r="E25" s="167" t="n">
        <v>208</v>
      </c>
      <c r="F25" s="175"/>
      <c r="G25" s="162"/>
      <c r="H25" s="167" t="n">
        <v>100</v>
      </c>
      <c r="I25" s="72"/>
      <c r="J25" s="72" t="n">
        <v>105</v>
      </c>
      <c r="K25" s="72"/>
      <c r="L25" s="72" t="n">
        <v>173</v>
      </c>
      <c r="M25" s="73"/>
      <c r="N25" s="73"/>
      <c r="O25" s="73"/>
      <c r="P25" s="73"/>
      <c r="Q25" s="73"/>
      <c r="R25" s="61" t="n">
        <f aca="false">A25</f>
        <v>37003</v>
      </c>
      <c r="S25" s="74"/>
      <c r="T25" s="75"/>
      <c r="U25" s="75"/>
      <c r="V25" s="75"/>
      <c r="W25" s="76"/>
      <c r="X25" s="74"/>
      <c r="Y25" s="75"/>
      <c r="Z25" s="75"/>
      <c r="AA25" s="75"/>
      <c r="AB25" s="76"/>
      <c r="AC25" s="74"/>
      <c r="AD25" s="75"/>
      <c r="AE25" s="75"/>
      <c r="AF25" s="75"/>
      <c r="AG25" s="76"/>
      <c r="AH25" s="74"/>
      <c r="AI25" s="75"/>
      <c r="AJ25" s="75"/>
      <c r="AK25" s="75"/>
      <c r="AL25" s="76"/>
      <c r="AM25" s="74"/>
      <c r="AN25" s="75"/>
      <c r="AO25" s="75"/>
      <c r="AP25" s="75"/>
      <c r="AQ25" s="76"/>
      <c r="AR25" s="74"/>
      <c r="AS25" s="75"/>
      <c r="AT25" s="75"/>
      <c r="AU25" s="75"/>
      <c r="AV25" s="76"/>
      <c r="AW25" s="74"/>
      <c r="AX25" s="75"/>
      <c r="AY25" s="75"/>
      <c r="AZ25" s="75"/>
      <c r="BA25" s="76"/>
      <c r="BB25" s="74"/>
      <c r="BC25" s="75"/>
      <c r="BD25" s="75"/>
      <c r="BE25" s="75"/>
      <c r="BF25" s="76"/>
      <c r="BG25" s="166" t="n">
        <f aca="false">A25</f>
        <v>37003</v>
      </c>
      <c r="BI25" s="77"/>
      <c r="BJ25" s="78"/>
      <c r="BK25" s="77"/>
      <c r="BL25" s="78"/>
      <c r="BM25" s="77"/>
      <c r="BN25" s="79"/>
      <c r="BO25" s="77"/>
      <c r="BP25" s="78"/>
      <c r="BQ25" s="24"/>
    </row>
    <row r="26" customFormat="false" ht="12.75" hidden="false" customHeight="false" outlineLevel="0" collapsed="false">
      <c r="A26" s="54" t="n">
        <v>37004</v>
      </c>
      <c r="B26" s="162" t="n">
        <v>253</v>
      </c>
      <c r="C26" s="163" t="n">
        <v>215</v>
      </c>
      <c r="D26" s="162" t="n">
        <v>250</v>
      </c>
      <c r="E26" s="167" t="n">
        <v>208</v>
      </c>
      <c r="F26" s="175"/>
      <c r="G26" s="162" t="n">
        <v>188</v>
      </c>
      <c r="H26" s="167" t="n">
        <v>100</v>
      </c>
      <c r="I26" s="72" t="n">
        <v>197</v>
      </c>
      <c r="J26" s="72" t="n">
        <v>105</v>
      </c>
      <c r="K26" s="72" t="n">
        <v>231</v>
      </c>
      <c r="L26" s="72" t="n">
        <v>173</v>
      </c>
      <c r="M26" s="73" t="n">
        <f aca="false">+B26-D26</f>
        <v>3</v>
      </c>
      <c r="N26" s="73" t="n">
        <f aca="false">+B26-K26</f>
        <v>22</v>
      </c>
      <c r="O26" s="73" t="n">
        <f aca="false">+G26-I26</f>
        <v>-9</v>
      </c>
      <c r="P26" s="73" t="n">
        <f aca="false">+K26-I26</f>
        <v>34</v>
      </c>
      <c r="Q26" s="73" t="n">
        <f aca="false">+B26-G26</f>
        <v>65</v>
      </c>
      <c r="R26" s="61" t="n">
        <f aca="false">A26</f>
        <v>37004</v>
      </c>
      <c r="S26" s="74" t="n">
        <v>300</v>
      </c>
      <c r="T26" s="75" t="n">
        <v>300</v>
      </c>
      <c r="U26" s="75" t="n">
        <v>275</v>
      </c>
      <c r="V26" s="75" t="n">
        <v>260</v>
      </c>
      <c r="W26" s="76" t="n">
        <v>290</v>
      </c>
      <c r="X26" s="74" t="n">
        <v>330</v>
      </c>
      <c r="Y26" s="75" t="n">
        <v>330</v>
      </c>
      <c r="Z26" s="75" t="n">
        <v>315</v>
      </c>
      <c r="AA26" s="75" t="n">
        <v>305</v>
      </c>
      <c r="AB26" s="76" t="n">
        <v>325</v>
      </c>
      <c r="AC26" s="74" t="n">
        <v>395</v>
      </c>
      <c r="AD26" s="75" t="n">
        <v>370</v>
      </c>
      <c r="AE26" s="75" t="n">
        <v>410</v>
      </c>
      <c r="AF26" s="75" t="n">
        <v>327</v>
      </c>
      <c r="AG26" s="76" t="n">
        <v>330</v>
      </c>
      <c r="AH26" s="74" t="n">
        <v>462</v>
      </c>
      <c r="AI26" s="75" t="n">
        <v>470</v>
      </c>
      <c r="AJ26" s="75" t="n">
        <v>530</v>
      </c>
      <c r="AK26" s="75" t="n">
        <v>410</v>
      </c>
      <c r="AL26" s="76" t="n">
        <v>410</v>
      </c>
      <c r="AM26" s="74" t="n">
        <v>311</v>
      </c>
      <c r="AN26" s="75" t="n">
        <v>305</v>
      </c>
      <c r="AO26" s="75" t="n">
        <v>190</v>
      </c>
      <c r="AP26" s="75" t="n">
        <v>193</v>
      </c>
      <c r="AQ26" s="76" t="n">
        <v>224</v>
      </c>
      <c r="AR26" s="74" t="n">
        <v>246</v>
      </c>
      <c r="AS26" s="75" t="n">
        <v>238</v>
      </c>
      <c r="AT26" s="75" t="n">
        <v>131</v>
      </c>
      <c r="AU26" s="75" t="n">
        <v>130</v>
      </c>
      <c r="AV26" s="76" t="n">
        <v>155</v>
      </c>
      <c r="AW26" s="74"/>
      <c r="AX26" s="75"/>
      <c r="AY26" s="75"/>
      <c r="AZ26" s="75"/>
      <c r="BA26" s="76"/>
      <c r="BB26" s="74"/>
      <c r="BC26" s="75"/>
      <c r="BD26" s="75"/>
      <c r="BE26" s="75"/>
      <c r="BF26" s="76"/>
      <c r="BG26" s="166" t="n">
        <f aca="false">A26</f>
        <v>37004</v>
      </c>
      <c r="BI26" s="77"/>
      <c r="BJ26" s="81"/>
      <c r="BK26" s="77"/>
      <c r="BL26" s="81"/>
      <c r="BM26" s="77"/>
      <c r="BN26" s="81"/>
      <c r="BO26" s="77"/>
      <c r="BP26" s="24"/>
      <c r="BQ26" s="24"/>
    </row>
    <row r="27" customFormat="false" ht="12.75" hidden="false" customHeight="false" outlineLevel="0" collapsed="false">
      <c r="A27" s="54" t="n">
        <v>37005</v>
      </c>
      <c r="B27" s="162" t="n">
        <v>280</v>
      </c>
      <c r="C27" s="163" t="n">
        <v>210</v>
      </c>
      <c r="D27" s="162" t="n">
        <v>280</v>
      </c>
      <c r="E27" s="167" t="n">
        <v>205</v>
      </c>
      <c r="F27" s="175"/>
      <c r="G27" s="162" t="n">
        <v>244</v>
      </c>
      <c r="H27" s="167" t="n">
        <v>107</v>
      </c>
      <c r="I27" s="72" t="n">
        <v>241</v>
      </c>
      <c r="J27" s="72" t="n">
        <v>118</v>
      </c>
      <c r="K27" s="72" t="n">
        <v>266</v>
      </c>
      <c r="L27" s="72" t="n">
        <v>179</v>
      </c>
      <c r="M27" s="73" t="n">
        <f aca="false">+B27-D27</f>
        <v>0</v>
      </c>
      <c r="N27" s="73" t="n">
        <f aca="false">+B27-K27</f>
        <v>14</v>
      </c>
      <c r="O27" s="73" t="n">
        <f aca="false">+G27-I27</f>
        <v>3</v>
      </c>
      <c r="P27" s="73" t="n">
        <f aca="false">+K27-I27</f>
        <v>25</v>
      </c>
      <c r="Q27" s="73" t="n">
        <f aca="false">+B27-G27</f>
        <v>36</v>
      </c>
      <c r="R27" s="61" t="n">
        <f aca="false">A27</f>
        <v>37005</v>
      </c>
      <c r="S27" s="74" t="n">
        <v>300</v>
      </c>
      <c r="T27" s="75"/>
      <c r="U27" s="75"/>
      <c r="V27" s="75"/>
      <c r="W27" s="76"/>
      <c r="X27" s="74" t="n">
        <v>310</v>
      </c>
      <c r="Y27" s="75" t="n">
        <v>310</v>
      </c>
      <c r="Z27" s="75" t="n">
        <v>290</v>
      </c>
      <c r="AA27" s="75" t="n">
        <v>280</v>
      </c>
      <c r="AB27" s="76" t="n">
        <v>300</v>
      </c>
      <c r="AC27" s="74" t="n">
        <v>365</v>
      </c>
      <c r="AD27" s="75" t="n">
        <v>365</v>
      </c>
      <c r="AE27" s="75" t="n">
        <v>375</v>
      </c>
      <c r="AF27" s="75" t="n">
        <v>300</v>
      </c>
      <c r="AG27" s="76" t="n">
        <v>303</v>
      </c>
      <c r="AH27" s="74" t="n">
        <v>442</v>
      </c>
      <c r="AI27" s="75" t="n">
        <v>452</v>
      </c>
      <c r="AJ27" s="75" t="n">
        <v>472</v>
      </c>
      <c r="AK27" s="75" t="n">
        <v>370</v>
      </c>
      <c r="AL27" s="76" t="n">
        <v>370</v>
      </c>
      <c r="AM27" s="74" t="n">
        <v>301</v>
      </c>
      <c r="AN27" s="75" t="n">
        <v>295</v>
      </c>
      <c r="AO27" s="75" t="n">
        <v>169</v>
      </c>
      <c r="AP27" s="75" t="n">
        <v>170</v>
      </c>
      <c r="AQ27" s="76" t="n">
        <v>205</v>
      </c>
      <c r="AR27" s="74" t="n">
        <v>230</v>
      </c>
      <c r="AS27" s="75" t="n">
        <v>227</v>
      </c>
      <c r="AT27" s="75" t="n">
        <v>117</v>
      </c>
      <c r="AU27" s="75" t="n">
        <v>114</v>
      </c>
      <c r="AV27" s="76" t="n">
        <v>147</v>
      </c>
      <c r="AW27" s="74"/>
      <c r="AX27" s="75"/>
      <c r="AY27" s="75"/>
      <c r="AZ27" s="75"/>
      <c r="BA27" s="76"/>
      <c r="BB27" s="74"/>
      <c r="BC27" s="75"/>
      <c r="BD27" s="75"/>
      <c r="BE27" s="75"/>
      <c r="BF27" s="76"/>
      <c r="BG27" s="166" t="n">
        <f aca="false">A27</f>
        <v>37005</v>
      </c>
      <c r="BI27" s="77"/>
      <c r="BJ27" s="78"/>
      <c r="BK27" s="77"/>
      <c r="BL27" s="78"/>
      <c r="BM27" s="77"/>
      <c r="BN27" s="79"/>
      <c r="BO27" s="77"/>
      <c r="BP27" s="78"/>
      <c r="BQ27" s="24"/>
    </row>
    <row r="28" customFormat="false" ht="12.75" hidden="false" customHeight="false" outlineLevel="0" collapsed="false">
      <c r="A28" s="54" t="n">
        <v>37006</v>
      </c>
      <c r="B28" s="162" t="n">
        <v>314</v>
      </c>
      <c r="C28" s="163" t="n">
        <v>196</v>
      </c>
      <c r="D28" s="162" t="n">
        <v>314</v>
      </c>
      <c r="E28" s="167" t="n">
        <v>184</v>
      </c>
      <c r="F28" s="175"/>
      <c r="G28" s="162" t="n">
        <v>290</v>
      </c>
      <c r="H28" s="167" t="n">
        <v>100</v>
      </c>
      <c r="I28" s="72" t="n">
        <v>282</v>
      </c>
      <c r="J28" s="72" t="n">
        <v>120</v>
      </c>
      <c r="K28" s="72" t="n">
        <v>293</v>
      </c>
      <c r="L28" s="72" t="n">
        <v>183</v>
      </c>
      <c r="M28" s="73" t="n">
        <f aca="false">+B28-D28</f>
        <v>0</v>
      </c>
      <c r="N28" s="73" t="n">
        <f aca="false">+B28-K28</f>
        <v>21</v>
      </c>
      <c r="O28" s="73" t="n">
        <f aca="false">+G28-I28</f>
        <v>8</v>
      </c>
      <c r="P28" s="73" t="n">
        <f aca="false">+K28-I28</f>
        <v>11</v>
      </c>
      <c r="Q28" s="73" t="n">
        <f aca="false">+B28-G28</f>
        <v>24</v>
      </c>
      <c r="R28" s="61" t="n">
        <f aca="false">A28</f>
        <v>37006</v>
      </c>
      <c r="S28" s="74" t="n">
        <v>300</v>
      </c>
      <c r="T28" s="75"/>
      <c r="U28" s="75"/>
      <c r="V28" s="75"/>
      <c r="W28" s="76"/>
      <c r="X28" s="74" t="n">
        <v>305</v>
      </c>
      <c r="Y28" s="75" t="n">
        <v>305</v>
      </c>
      <c r="Z28" s="75" t="n">
        <v>288</v>
      </c>
      <c r="AA28" s="75" t="n">
        <v>280</v>
      </c>
      <c r="AB28" s="76" t="n">
        <v>300</v>
      </c>
      <c r="AC28" s="74" t="n">
        <v>355</v>
      </c>
      <c r="AD28" s="75" t="n">
        <v>345</v>
      </c>
      <c r="AE28" s="75" t="n">
        <v>380</v>
      </c>
      <c r="AF28" s="75" t="n">
        <v>300</v>
      </c>
      <c r="AG28" s="76" t="n">
        <v>303</v>
      </c>
      <c r="AH28" s="74" t="n">
        <v>425</v>
      </c>
      <c r="AI28" s="75" t="n">
        <v>428</v>
      </c>
      <c r="AJ28" s="75" t="n">
        <v>450</v>
      </c>
      <c r="AK28" s="75" t="n">
        <v>313</v>
      </c>
      <c r="AL28" s="76" t="n">
        <v>320</v>
      </c>
      <c r="AM28" s="74" t="n">
        <v>295</v>
      </c>
      <c r="AN28" s="75" t="n">
        <v>292</v>
      </c>
      <c r="AO28" s="75" t="n">
        <v>169</v>
      </c>
      <c r="AP28" s="75" t="n">
        <v>169</v>
      </c>
      <c r="AQ28" s="76" t="n">
        <v>195</v>
      </c>
      <c r="AR28" s="74" t="n">
        <v>227</v>
      </c>
      <c r="AS28" s="75" t="n">
        <v>227</v>
      </c>
      <c r="AT28" s="75" t="n">
        <v>112</v>
      </c>
      <c r="AU28" s="75" t="n">
        <v>111</v>
      </c>
      <c r="AV28" s="76" t="n">
        <v>144</v>
      </c>
      <c r="AW28" s="74"/>
      <c r="AX28" s="75"/>
      <c r="AY28" s="75"/>
      <c r="AZ28" s="75"/>
      <c r="BA28" s="76"/>
      <c r="BB28" s="74"/>
      <c r="BC28" s="75"/>
      <c r="BD28" s="75"/>
      <c r="BE28" s="75"/>
      <c r="BF28" s="76"/>
      <c r="BG28" s="166" t="n">
        <f aca="false">A28</f>
        <v>37006</v>
      </c>
      <c r="BI28" s="77"/>
      <c r="BJ28" s="78"/>
      <c r="BK28" s="77"/>
      <c r="BL28" s="78"/>
      <c r="BM28" s="77"/>
      <c r="BN28" s="79"/>
      <c r="BO28" s="77"/>
      <c r="BP28" s="78"/>
      <c r="BQ28" s="24"/>
    </row>
    <row r="29" customFormat="false" ht="12.75" hidden="false" customHeight="false" outlineLevel="0" collapsed="false">
      <c r="A29" s="54" t="n">
        <v>37007</v>
      </c>
      <c r="B29" s="162" t="n">
        <v>334</v>
      </c>
      <c r="C29" s="163" t="n">
        <v>195</v>
      </c>
      <c r="D29" s="162" t="n">
        <v>332</v>
      </c>
      <c r="E29" s="167" t="n">
        <v>185</v>
      </c>
      <c r="F29" s="175"/>
      <c r="G29" s="162" t="n">
        <v>332</v>
      </c>
      <c r="H29" s="167" t="n">
        <v>103</v>
      </c>
      <c r="I29" s="72" t="n">
        <v>324</v>
      </c>
      <c r="J29" s="72" t="n">
        <v>125</v>
      </c>
      <c r="K29" s="72" t="n">
        <v>317</v>
      </c>
      <c r="L29" s="72" t="n">
        <v>178</v>
      </c>
      <c r="M29" s="73" t="n">
        <f aca="false">+B29-D29</f>
        <v>2</v>
      </c>
      <c r="N29" s="73" t="n">
        <f aca="false">+B29-K29</f>
        <v>17</v>
      </c>
      <c r="O29" s="73" t="n">
        <f aca="false">+G29-I29</f>
        <v>8</v>
      </c>
      <c r="P29" s="73" t="n">
        <f aca="false">+K29-I29</f>
        <v>-7</v>
      </c>
      <c r="Q29" s="73" t="n">
        <f aca="false">+B29-G29</f>
        <v>2</v>
      </c>
      <c r="R29" s="61" t="n">
        <f aca="false">A29</f>
        <v>37007</v>
      </c>
      <c r="S29" s="74" t="n">
        <v>325</v>
      </c>
      <c r="T29" s="75"/>
      <c r="U29" s="75"/>
      <c r="V29" s="75"/>
      <c r="W29" s="76"/>
      <c r="X29" s="74" t="n">
        <v>315</v>
      </c>
      <c r="Y29" s="75" t="n">
        <v>315</v>
      </c>
      <c r="Z29" s="75" t="n">
        <v>300</v>
      </c>
      <c r="AA29" s="75" t="n">
        <v>280</v>
      </c>
      <c r="AB29" s="76" t="n">
        <v>290</v>
      </c>
      <c r="AC29" s="74" t="n">
        <v>365</v>
      </c>
      <c r="AD29" s="75" t="n">
        <v>375</v>
      </c>
      <c r="AE29" s="75" t="n">
        <v>400</v>
      </c>
      <c r="AF29" s="75" t="n">
        <v>285</v>
      </c>
      <c r="AG29" s="76" t="n">
        <v>287</v>
      </c>
      <c r="AH29" s="74" t="n">
        <v>422</v>
      </c>
      <c r="AI29" s="75" t="n">
        <v>428</v>
      </c>
      <c r="AJ29" s="75" t="n">
        <v>450</v>
      </c>
      <c r="AK29" s="75" t="n">
        <v>300</v>
      </c>
      <c r="AL29" s="76" t="n">
        <v>300</v>
      </c>
      <c r="AM29" s="74" t="n">
        <v>295</v>
      </c>
      <c r="AN29" s="75" t="n">
        <v>292</v>
      </c>
      <c r="AO29" s="75" t="n">
        <v>170</v>
      </c>
      <c r="AP29" s="75" t="n">
        <v>169</v>
      </c>
      <c r="AQ29" s="76" t="n">
        <v>195</v>
      </c>
      <c r="AR29" s="74" t="n">
        <v>227</v>
      </c>
      <c r="AS29" s="75" t="n">
        <v>227</v>
      </c>
      <c r="AT29" s="75" t="n">
        <v>118</v>
      </c>
      <c r="AU29" s="75" t="n">
        <v>112</v>
      </c>
      <c r="AV29" s="76" t="n">
        <v>144</v>
      </c>
      <c r="AW29" s="74"/>
      <c r="AX29" s="75"/>
      <c r="AY29" s="75"/>
      <c r="AZ29" s="75"/>
      <c r="BA29" s="76"/>
      <c r="BB29" s="74"/>
      <c r="BC29" s="75"/>
      <c r="BD29" s="75"/>
      <c r="BE29" s="75"/>
      <c r="BF29" s="76"/>
      <c r="BG29" s="168" t="n">
        <f aca="false">A29</f>
        <v>37007</v>
      </c>
      <c r="BH29" s="65"/>
      <c r="BI29" s="66"/>
      <c r="BJ29" s="67"/>
      <c r="BK29" s="66"/>
      <c r="BL29" s="67"/>
      <c r="BM29" s="66"/>
      <c r="BN29" s="68"/>
      <c r="BO29" s="66"/>
      <c r="BP29" s="67"/>
      <c r="BQ29" s="69"/>
      <c r="BR29" s="65"/>
    </row>
    <row r="30" customFormat="false" ht="12.75" hidden="false" customHeight="false" outlineLevel="0" collapsed="false">
      <c r="A30" s="54" t="n">
        <v>37008</v>
      </c>
      <c r="B30" s="162" t="n">
        <v>330</v>
      </c>
      <c r="C30" s="163" t="n">
        <v>210</v>
      </c>
      <c r="D30" s="162" t="n">
        <v>334</v>
      </c>
      <c r="E30" s="167" t="n">
        <v>210</v>
      </c>
      <c r="F30" s="175"/>
      <c r="G30" s="162" t="n">
        <v>316</v>
      </c>
      <c r="H30" s="167" t="n">
        <v>104</v>
      </c>
      <c r="I30" s="72" t="n">
        <v>301</v>
      </c>
      <c r="J30" s="72" t="n">
        <v>129</v>
      </c>
      <c r="K30" s="72" t="n">
        <v>309</v>
      </c>
      <c r="L30" s="72" t="n">
        <v>181</v>
      </c>
      <c r="M30" s="73" t="n">
        <f aca="false">+B30-D30</f>
        <v>-4</v>
      </c>
      <c r="N30" s="73" t="n">
        <f aca="false">+B30-K30</f>
        <v>21</v>
      </c>
      <c r="O30" s="73" t="n">
        <f aca="false">+G30-I30</f>
        <v>15</v>
      </c>
      <c r="P30" s="73" t="n">
        <f aca="false">+K30-I30</f>
        <v>8</v>
      </c>
      <c r="Q30" s="73" t="n">
        <f aca="false">+B30-G30</f>
        <v>14</v>
      </c>
      <c r="R30" s="61" t="n">
        <f aca="false">A30</f>
        <v>37008</v>
      </c>
      <c r="S30" s="74" t="n">
        <v>330</v>
      </c>
      <c r="T30" s="75"/>
      <c r="U30" s="75"/>
      <c r="V30" s="75"/>
      <c r="W30" s="76"/>
      <c r="X30" s="74" t="n">
        <v>330</v>
      </c>
      <c r="Y30" s="75" t="n">
        <v>330</v>
      </c>
      <c r="Z30" s="75" t="n">
        <v>315</v>
      </c>
      <c r="AA30" s="75" t="n">
        <v>300</v>
      </c>
      <c r="AB30" s="76" t="n">
        <v>300</v>
      </c>
      <c r="AC30" s="74" t="n">
        <v>375</v>
      </c>
      <c r="AD30" s="75" t="n">
        <v>385</v>
      </c>
      <c r="AE30" s="75" t="n">
        <v>405</v>
      </c>
      <c r="AF30" s="75" t="n">
        <v>300</v>
      </c>
      <c r="AG30" s="76" t="n">
        <v>300</v>
      </c>
      <c r="AH30" s="74" t="n">
        <v>427</v>
      </c>
      <c r="AI30" s="75" t="n">
        <v>437</v>
      </c>
      <c r="AJ30" s="75" t="n">
        <v>455</v>
      </c>
      <c r="AK30" s="75" t="n">
        <v>300</v>
      </c>
      <c r="AL30" s="76" t="n">
        <v>300</v>
      </c>
      <c r="AM30" s="74" t="n">
        <v>295</v>
      </c>
      <c r="AN30" s="75" t="n">
        <v>292</v>
      </c>
      <c r="AO30" s="75" t="n">
        <v>170</v>
      </c>
      <c r="AP30" s="75" t="n">
        <v>171</v>
      </c>
      <c r="AQ30" s="76" t="n">
        <v>195</v>
      </c>
      <c r="AR30" s="74" t="n">
        <v>227</v>
      </c>
      <c r="AS30" s="75" t="n">
        <v>227</v>
      </c>
      <c r="AT30" s="75" t="n">
        <v>118</v>
      </c>
      <c r="AU30" s="75" t="n">
        <v>115</v>
      </c>
      <c r="AV30" s="76" t="n">
        <v>144</v>
      </c>
      <c r="AW30" s="74"/>
      <c r="AX30" s="75"/>
      <c r="AY30" s="75"/>
      <c r="AZ30" s="75"/>
      <c r="BA30" s="76"/>
      <c r="BB30" s="74"/>
      <c r="BC30" s="75"/>
      <c r="BD30" s="75"/>
      <c r="BE30" s="75"/>
      <c r="BF30" s="76"/>
      <c r="BG30" s="166" t="n">
        <f aca="false">A30</f>
        <v>37008</v>
      </c>
      <c r="BI30" s="77"/>
      <c r="BJ30" s="78"/>
      <c r="BK30" s="77"/>
      <c r="BL30" s="78"/>
      <c r="BM30" s="77"/>
      <c r="BN30" s="79"/>
      <c r="BO30" s="77"/>
      <c r="BP30" s="78"/>
      <c r="BQ30" s="24"/>
    </row>
    <row r="31" customFormat="false" ht="12.75" hidden="false" customHeight="false" outlineLevel="0" collapsed="false">
      <c r="A31" s="54" t="n">
        <v>37009</v>
      </c>
      <c r="B31" s="162" t="n">
        <v>330</v>
      </c>
      <c r="C31" s="163" t="n">
        <v>210</v>
      </c>
      <c r="D31" s="162" t="n">
        <v>334</v>
      </c>
      <c r="E31" s="167" t="n">
        <v>210</v>
      </c>
      <c r="F31" s="175"/>
      <c r="G31" s="162" t="n">
        <v>316</v>
      </c>
      <c r="H31" s="167" t="n">
        <v>104</v>
      </c>
      <c r="I31" s="72" t="n">
        <v>301</v>
      </c>
      <c r="J31" s="72" t="n">
        <v>129</v>
      </c>
      <c r="K31" s="72" t="n">
        <v>309</v>
      </c>
      <c r="L31" s="72" t="n">
        <v>181</v>
      </c>
      <c r="M31" s="73" t="n">
        <f aca="false">+B31-D31</f>
        <v>-4</v>
      </c>
      <c r="N31" s="73" t="n">
        <f aca="false">+B31-K31</f>
        <v>21</v>
      </c>
      <c r="O31" s="73" t="n">
        <f aca="false">+G31-I31</f>
        <v>15</v>
      </c>
      <c r="P31" s="73" t="n">
        <f aca="false">+K31-I31</f>
        <v>8</v>
      </c>
      <c r="Q31" s="73" t="n">
        <f aca="false">+B31-G31</f>
        <v>14</v>
      </c>
      <c r="R31" s="61" t="n">
        <f aca="false">A31</f>
        <v>37009</v>
      </c>
      <c r="S31" s="74" t="n">
        <v>330</v>
      </c>
      <c r="T31" s="75"/>
      <c r="U31" s="75"/>
      <c r="V31" s="75"/>
      <c r="W31" s="76"/>
      <c r="X31" s="74"/>
      <c r="Y31" s="75"/>
      <c r="Z31" s="83"/>
      <c r="AA31" s="75"/>
      <c r="AB31" s="76"/>
      <c r="AC31" s="74"/>
      <c r="AD31" s="75"/>
      <c r="AE31" s="83"/>
      <c r="AF31" s="75"/>
      <c r="AG31" s="76"/>
      <c r="AH31" s="74"/>
      <c r="AI31" s="75"/>
      <c r="AJ31" s="83"/>
      <c r="AK31" s="75"/>
      <c r="AL31" s="76"/>
      <c r="AM31" s="74"/>
      <c r="AN31" s="75"/>
      <c r="AO31" s="75"/>
      <c r="AP31" s="75"/>
      <c r="AQ31" s="76"/>
      <c r="AR31" s="74"/>
      <c r="AS31" s="75"/>
      <c r="AT31" s="75"/>
      <c r="AU31" s="75"/>
      <c r="AV31" s="76"/>
      <c r="AW31" s="74"/>
      <c r="AX31" s="75"/>
      <c r="AY31" s="75"/>
      <c r="AZ31" s="75"/>
      <c r="BA31" s="76"/>
      <c r="BB31" s="74"/>
      <c r="BC31" s="75"/>
      <c r="BD31" s="75"/>
      <c r="BE31" s="75"/>
      <c r="BF31" s="76"/>
      <c r="BG31" s="166" t="n">
        <f aca="false">A31</f>
        <v>37009</v>
      </c>
      <c r="BJ31" s="78"/>
      <c r="BL31" s="78"/>
      <c r="BN31" s="79"/>
      <c r="BP31" s="79"/>
      <c r="BQ31" s="24"/>
    </row>
    <row r="32" customFormat="false" ht="12.75" hidden="false" customHeight="false" outlineLevel="0" collapsed="false">
      <c r="A32" s="54" t="n">
        <v>37010</v>
      </c>
      <c r="B32" s="162"/>
      <c r="C32" s="163" t="n">
        <v>252</v>
      </c>
      <c r="D32" s="162"/>
      <c r="E32" s="167" t="n">
        <v>260</v>
      </c>
      <c r="F32" s="175"/>
      <c r="G32" s="162"/>
      <c r="H32" s="167" t="n">
        <v>145</v>
      </c>
      <c r="I32" s="72"/>
      <c r="J32" s="72" t="n">
        <v>138</v>
      </c>
      <c r="K32" s="72"/>
      <c r="L32" s="72" t="n">
        <v>236</v>
      </c>
      <c r="M32" s="73"/>
      <c r="N32" s="73"/>
      <c r="O32" s="73"/>
      <c r="P32" s="73"/>
      <c r="Q32" s="73"/>
      <c r="R32" s="61" t="n">
        <f aca="false">A32</f>
        <v>37010</v>
      </c>
      <c r="S32" s="74"/>
      <c r="T32" s="75"/>
      <c r="U32" s="75"/>
      <c r="V32" s="75"/>
      <c r="W32" s="76"/>
      <c r="X32" s="74"/>
      <c r="Y32" s="75"/>
      <c r="Z32" s="75"/>
      <c r="AA32" s="75"/>
      <c r="AB32" s="76"/>
      <c r="AC32" s="74"/>
      <c r="AD32" s="75"/>
      <c r="AE32" s="75"/>
      <c r="AF32" s="75"/>
      <c r="AG32" s="76"/>
      <c r="AH32" s="74"/>
      <c r="AI32" s="75"/>
      <c r="AJ32" s="75"/>
      <c r="AK32" s="75"/>
      <c r="AL32" s="76"/>
      <c r="AM32" s="74"/>
      <c r="AN32" s="75"/>
      <c r="AO32" s="75"/>
      <c r="AP32" s="75"/>
      <c r="AQ32" s="76"/>
      <c r="AR32" s="74"/>
      <c r="AS32" s="75"/>
      <c r="AT32" s="75"/>
      <c r="AU32" s="75"/>
      <c r="AV32" s="76"/>
      <c r="AW32" s="74"/>
      <c r="AX32" s="75"/>
      <c r="AY32" s="75"/>
      <c r="AZ32" s="75"/>
      <c r="BA32" s="76"/>
      <c r="BB32" s="74"/>
      <c r="BC32" s="75"/>
      <c r="BD32" s="75"/>
      <c r="BE32" s="75"/>
      <c r="BF32" s="76"/>
      <c r="BG32" s="166" t="n">
        <f aca="false">A32</f>
        <v>37010</v>
      </c>
      <c r="BI32" s="77"/>
      <c r="BJ32" s="78"/>
      <c r="BK32" s="77"/>
      <c r="BL32" s="78"/>
      <c r="BM32" s="77"/>
      <c r="BN32" s="79"/>
      <c r="BO32" s="77"/>
      <c r="BP32" s="78"/>
      <c r="BQ32" s="24"/>
    </row>
    <row r="33" customFormat="false" ht="12.75" hidden="false" customHeight="false" outlineLevel="0" collapsed="false">
      <c r="A33" s="54" t="n">
        <v>37011</v>
      </c>
      <c r="B33" s="162" t="n">
        <v>354</v>
      </c>
      <c r="C33" s="163" t="n">
        <v>252</v>
      </c>
      <c r="D33" s="162" t="n">
        <v>350</v>
      </c>
      <c r="E33" s="167" t="n">
        <v>260</v>
      </c>
      <c r="F33" s="175"/>
      <c r="G33" s="162" t="n">
        <v>355</v>
      </c>
      <c r="H33" s="167" t="n">
        <v>145</v>
      </c>
      <c r="I33" s="72" t="n">
        <v>340</v>
      </c>
      <c r="J33" s="72" t="n">
        <v>138</v>
      </c>
      <c r="K33" s="72" t="n">
        <v>344</v>
      </c>
      <c r="L33" s="72" t="n">
        <v>236</v>
      </c>
      <c r="M33" s="73" t="n">
        <f aca="false">+B33-D33</f>
        <v>4</v>
      </c>
      <c r="N33" s="73" t="n">
        <f aca="false">+B33-K33</f>
        <v>10</v>
      </c>
      <c r="O33" s="73" t="n">
        <f aca="false">+G33-I33</f>
        <v>15</v>
      </c>
      <c r="P33" s="73" t="n">
        <f aca="false">+K33-I33</f>
        <v>4</v>
      </c>
      <c r="Q33" s="73" t="n">
        <f aca="false">+B33-G33</f>
        <v>-1</v>
      </c>
      <c r="R33" s="61" t="n">
        <f aca="false">A33</f>
        <v>37011</v>
      </c>
      <c r="S33" s="74"/>
      <c r="T33" s="75"/>
      <c r="U33" s="75"/>
      <c r="V33" s="75"/>
      <c r="W33" s="76"/>
      <c r="X33" s="74"/>
      <c r="Y33" s="75"/>
      <c r="Z33" s="75"/>
      <c r="AA33" s="75"/>
      <c r="AB33" s="76"/>
      <c r="AC33" s="74"/>
      <c r="AD33" s="75"/>
      <c r="AE33" s="75"/>
      <c r="AF33" s="75"/>
      <c r="AG33" s="76"/>
      <c r="AH33" s="74"/>
      <c r="AI33" s="75"/>
      <c r="AJ33" s="75"/>
      <c r="AK33" s="75"/>
      <c r="AL33" s="76"/>
      <c r="AM33" s="74"/>
      <c r="AN33" s="75"/>
      <c r="AO33" s="75"/>
      <c r="AP33" s="75"/>
      <c r="AQ33" s="76"/>
      <c r="AR33" s="74"/>
      <c r="AS33" s="75"/>
      <c r="AT33" s="75"/>
      <c r="AU33" s="75"/>
      <c r="AV33" s="76"/>
      <c r="AW33" s="74"/>
      <c r="AX33" s="75"/>
      <c r="AY33" s="75"/>
      <c r="AZ33" s="75"/>
      <c r="BA33" s="76"/>
      <c r="BB33" s="74"/>
      <c r="BC33" s="75"/>
      <c r="BD33" s="75"/>
      <c r="BE33" s="75"/>
      <c r="BF33" s="76"/>
      <c r="BG33" s="166" t="n">
        <f aca="false">A33</f>
        <v>37011</v>
      </c>
      <c r="BJ33" s="78"/>
      <c r="BL33" s="78"/>
      <c r="BN33" s="79"/>
      <c r="BP33" s="79"/>
    </row>
    <row r="34" customFormat="false" ht="12.75" hidden="false" customHeight="false" outlineLevel="0" collapsed="false">
      <c r="A34" s="54"/>
      <c r="B34" s="170"/>
      <c r="C34" s="171"/>
      <c r="D34" s="170"/>
      <c r="E34" s="171"/>
      <c r="F34" s="176"/>
      <c r="G34" s="170"/>
      <c r="H34" s="173"/>
      <c r="I34" s="88"/>
      <c r="J34" s="88"/>
      <c r="K34" s="89"/>
      <c r="L34" s="89"/>
      <c r="M34" s="155"/>
      <c r="N34" s="155"/>
      <c r="O34" s="155"/>
      <c r="P34" s="155"/>
      <c r="Q34" s="156"/>
      <c r="R34" s="61" t="n">
        <f aca="false">A34</f>
        <v>0</v>
      </c>
      <c r="S34" s="90"/>
      <c r="T34" s="91"/>
      <c r="U34" s="91"/>
      <c r="V34" s="91"/>
      <c r="W34" s="92"/>
      <c r="X34" s="90"/>
      <c r="Y34" s="91"/>
      <c r="Z34" s="91"/>
      <c r="AA34" s="91"/>
      <c r="AB34" s="92"/>
      <c r="AC34" s="90"/>
      <c r="AD34" s="91"/>
      <c r="AE34" s="91"/>
      <c r="AF34" s="91"/>
      <c r="AG34" s="92"/>
      <c r="AH34" s="90"/>
      <c r="AI34" s="91"/>
      <c r="AJ34" s="91"/>
      <c r="AK34" s="91"/>
      <c r="AL34" s="92"/>
      <c r="AM34" s="90"/>
      <c r="AN34" s="91"/>
      <c r="AO34" s="91"/>
      <c r="AP34" s="91"/>
      <c r="AQ34" s="92"/>
      <c r="AR34" s="90"/>
      <c r="AS34" s="91"/>
      <c r="AT34" s="91"/>
      <c r="AU34" s="91"/>
      <c r="AV34" s="92"/>
      <c r="AW34" s="90"/>
      <c r="AX34" s="91"/>
      <c r="AY34" s="91"/>
      <c r="AZ34" s="91"/>
      <c r="BA34" s="92"/>
      <c r="BB34" s="90"/>
      <c r="BC34" s="91"/>
      <c r="BD34" s="91"/>
      <c r="BE34" s="91"/>
      <c r="BF34" s="92"/>
      <c r="BG34" s="166" t="n">
        <f aca="false">A34</f>
        <v>0</v>
      </c>
      <c r="BJ34" s="78"/>
      <c r="BL34" s="78"/>
      <c r="BN34" s="79"/>
      <c r="BP34" s="79"/>
    </row>
    <row r="35" customFormat="false" ht="12.75" hidden="false" customHeight="false" outlineLevel="0" collapsed="false">
      <c r="A35" s="93"/>
      <c r="B35" s="94" t="s">
        <v>126</v>
      </c>
      <c r="C35" s="94"/>
      <c r="D35" s="94" t="s">
        <v>54</v>
      </c>
      <c r="E35" s="94"/>
      <c r="F35" s="94"/>
      <c r="G35" s="94" t="s">
        <v>57</v>
      </c>
      <c r="H35" s="94"/>
      <c r="I35" s="94" t="s">
        <v>75</v>
      </c>
      <c r="J35" s="94"/>
      <c r="K35" s="94" t="s">
        <v>76</v>
      </c>
      <c r="L35" s="94"/>
      <c r="M35" s="94" t="s">
        <v>113</v>
      </c>
      <c r="N35" s="94" t="s">
        <v>114</v>
      </c>
      <c r="O35" s="94" t="s">
        <v>115</v>
      </c>
      <c r="P35" s="0" t="s">
        <v>116</v>
      </c>
      <c r="Q35" s="0" t="s">
        <v>117</v>
      </c>
      <c r="W35" s="95"/>
      <c r="AV35" s="77"/>
      <c r="AW35" s="96"/>
      <c r="BA35" s="81"/>
      <c r="BB35" s="81"/>
      <c r="BC35" s="95"/>
      <c r="BD35" s="95"/>
      <c r="BE35" s="95"/>
      <c r="BF35" s="95"/>
      <c r="BI35" s="81"/>
      <c r="BJ35" s="81"/>
      <c r="BK35" s="81"/>
    </row>
    <row r="36" customFormat="false" ht="12.75" hidden="false" customHeight="false" outlineLevel="0" collapsed="false">
      <c r="A36" s="93" t="s">
        <v>127</v>
      </c>
      <c r="B36" s="70" t="n">
        <f aca="false">AVERAGE(B4:B33)</f>
        <v>316.56</v>
      </c>
      <c r="C36" s="70" t="n">
        <f aca="false">AVERAGE(C4:C33)</f>
        <v>251.3</v>
      </c>
      <c r="D36" s="70" t="n">
        <f aca="false">AVERAGE(D4:D33)</f>
        <v>309.76</v>
      </c>
      <c r="E36" s="70" t="n">
        <f aca="false">AVERAGE(E4:E33)</f>
        <v>241.133333333333</v>
      </c>
      <c r="F36" s="70"/>
      <c r="G36" s="70" t="n">
        <f aca="false">AVERAGE(G4:G33)</f>
        <v>219.76</v>
      </c>
      <c r="H36" s="70" t="n">
        <f aca="false">AVERAGE(H4:H33)</f>
        <v>100.4</v>
      </c>
      <c r="I36" s="70" t="n">
        <f aca="false">AVERAGE(I4:I33)</f>
        <v>220.36</v>
      </c>
      <c r="J36" s="70" t="n">
        <f aca="false">AVERAGE(J4:J33)</f>
        <v>113.966666666667</v>
      </c>
      <c r="K36" s="70" t="n">
        <f aca="false">AVERAGE(K4:K33)</f>
        <v>272.08</v>
      </c>
      <c r="L36" s="70" t="n">
        <f aca="false">AVERAGE(L4:L33)</f>
        <v>205.266666666667</v>
      </c>
      <c r="M36" s="70" t="n">
        <f aca="false">AVERAGE(M4:M33)</f>
        <v>6.8</v>
      </c>
      <c r="N36" s="70" t="n">
        <f aca="false">AVERAGE(N4:N33)</f>
        <v>44.48</v>
      </c>
      <c r="O36" s="70" t="n">
        <f aca="false">AVERAGE(O4:O33)</f>
        <v>-0.6</v>
      </c>
      <c r="P36" s="70" t="n">
        <f aca="false">AVERAGE(P4:P33)</f>
        <v>51.72</v>
      </c>
      <c r="Q36" s="70" t="n">
        <f aca="false">AVERAGE(Q4:Q33)</f>
        <v>96.8</v>
      </c>
      <c r="R36" s="93" t="s">
        <v>127</v>
      </c>
      <c r="S36" s="70" t="n">
        <f aca="false">AVERAGE(S4:S34)</f>
        <v>321.041666666667</v>
      </c>
      <c r="T36" s="70" t="n">
        <f aca="false">AVERAGE(T4:T34)</f>
        <v>324.533333333333</v>
      </c>
      <c r="U36" s="70" t="n">
        <f aca="false">AVERAGE(U4:U34)</f>
        <v>243.133333333333</v>
      </c>
      <c r="V36" s="70" t="n">
        <f aca="false">AVERAGE(V4:V34)</f>
        <v>239.733333333333</v>
      </c>
      <c r="W36" s="70" t="n">
        <f aca="false">AVERAGE(W4:W34)</f>
        <v>289.333333333333</v>
      </c>
      <c r="X36" s="70" t="n">
        <f aca="false">AVERAGE(X4:X34)</f>
        <v>323.947368421053</v>
      </c>
      <c r="Y36" s="70" t="n">
        <f aca="false">AVERAGE(Y4:Y34)</f>
        <v>323.947368421053</v>
      </c>
      <c r="Z36" s="70" t="n">
        <f aca="false">AVERAGE(Z4:Z34)</f>
        <v>304.789473684211</v>
      </c>
      <c r="AA36" s="70" t="n">
        <f aca="false">AVERAGE(AA4:AA34)</f>
        <v>295.789473684211</v>
      </c>
      <c r="AB36" s="70" t="n">
        <f aca="false">AVERAGE(AB4:AB34)</f>
        <v>303.578947368421</v>
      </c>
      <c r="AC36" s="70" t="n">
        <f aca="false">AVERAGE(AC4:AC34)</f>
        <v>392.105263157895</v>
      </c>
      <c r="AD36" s="70" t="n">
        <f aca="false">AVERAGE(AD4:AD34)</f>
        <v>393.684210526316</v>
      </c>
      <c r="AE36" s="70" t="n">
        <f aca="false">AVERAGE(AE4:AE34)</f>
        <v>411.052631578947</v>
      </c>
      <c r="AF36" s="70" t="n">
        <f aca="false">AVERAGE(AF4:AF34)</f>
        <v>318.736842105263</v>
      </c>
      <c r="AG36" s="70" t="n">
        <f aca="false">AVERAGE(AG4:AG34)</f>
        <v>317.578947368421</v>
      </c>
      <c r="AH36" s="70" t="n">
        <f aca="false">AVERAGE(AH4:AH34)</f>
        <v>467.578947368421</v>
      </c>
      <c r="AI36" s="70" t="n">
        <f aca="false">AVERAGE(AI4:AI34)</f>
        <v>472.421052631579</v>
      </c>
      <c r="AJ36" s="70" t="n">
        <f aca="false">AVERAGE(AJ4:AJ34)</f>
        <v>526.157894736842</v>
      </c>
      <c r="AK36" s="70" t="n">
        <f aca="false">AVERAGE(AK4:AK34)</f>
        <v>394.315789473684</v>
      </c>
      <c r="AL36" s="70" t="n">
        <f aca="false">AVERAGE(AL4:AL34)</f>
        <v>385.526315789474</v>
      </c>
      <c r="AM36" s="70" t="n">
        <f aca="false">AVERAGE(AM4:AM34)</f>
        <v>311.368421052632</v>
      </c>
      <c r="AN36" s="70" t="n">
        <f aca="false">AVERAGE(AN4:AN34)</f>
        <v>305.368421052632</v>
      </c>
      <c r="AO36" s="70" t="n">
        <f aca="false">AVERAGE(AO4:AO34)</f>
        <v>188.315789473684</v>
      </c>
      <c r="AP36" s="70" t="n">
        <f aca="false">AVERAGE(AP4:AP34)</f>
        <v>188.368421052632</v>
      </c>
      <c r="AQ36" s="70" t="n">
        <f aca="false">AVERAGE(AQ4:AQ34)</f>
        <v>214.105263157895</v>
      </c>
      <c r="AR36" s="70" t="n">
        <f aca="false">AVERAGE(AR4:AR34)</f>
        <v>245.578947368421</v>
      </c>
      <c r="AS36" s="70" t="n">
        <f aca="false">AVERAGE(AS4:AS34)</f>
        <v>240.526315789474</v>
      </c>
      <c r="AT36" s="70" t="n">
        <f aca="false">AVERAGE(AT4:AT34)</f>
        <v>130.631578947368</v>
      </c>
      <c r="AU36" s="70" t="n">
        <f aca="false">AVERAGE(AU4:AU34)</f>
        <v>127.105263157895</v>
      </c>
      <c r="AV36" s="70" t="n">
        <f aca="false">AVERAGE(AV4:AV34)</f>
        <v>161.842105263158</v>
      </c>
      <c r="AW36" s="70" t="e">
        <f aca="false">AVERAGE(AW4:AW34)</f>
        <v>#DIV/0!</v>
      </c>
      <c r="AX36" s="70" t="e">
        <f aca="false">AVERAGE(AX4:AX34)</f>
        <v>#DIV/0!</v>
      </c>
      <c r="AY36" s="70" t="e">
        <f aca="false">AVERAGE(AY4:AY34)</f>
        <v>#DIV/0!</v>
      </c>
      <c r="AZ36" s="70" t="e">
        <f aca="false">AVERAGE(AZ4:AZ34)</f>
        <v>#DIV/0!</v>
      </c>
      <c r="BA36" s="70" t="e">
        <f aca="false">AVERAGE(BA4:BA34)</f>
        <v>#DIV/0!</v>
      </c>
      <c r="BB36" s="70" t="e">
        <f aca="false">AVERAGE(BB4:BB34)</f>
        <v>#DIV/0!</v>
      </c>
      <c r="BC36" s="70" t="e">
        <f aca="false">AVERAGE(BC4:BC34)</f>
        <v>#DIV/0!</v>
      </c>
      <c r="BD36" s="70" t="e">
        <f aca="false">AVERAGE(BD4:BD34)</f>
        <v>#DIV/0!</v>
      </c>
      <c r="BE36" s="70" t="e">
        <f aca="false">AVERAGE(BE4:BE34)</f>
        <v>#DIV/0!</v>
      </c>
      <c r="BF36" s="70" t="e">
        <f aca="false">AVERAGE(BF4:BF34)</f>
        <v>#DIV/0!</v>
      </c>
      <c r="BM36" s="15"/>
    </row>
    <row r="37" customFormat="false" ht="13.5" hidden="false" customHeight="false" outlineLevel="0" collapsed="false">
      <c r="A37" s="93" t="s">
        <v>128</v>
      </c>
      <c r="B37" s="70" t="n">
        <f aca="false">MIN(B4:B33)</f>
        <v>234</v>
      </c>
      <c r="C37" s="70" t="n">
        <f aca="false">MIN(C4:C33)</f>
        <v>176</v>
      </c>
      <c r="D37" s="70" t="n">
        <f aca="false">MIN(D4:D33)</f>
        <v>230</v>
      </c>
      <c r="E37" s="70" t="n">
        <f aca="false">MIN(E4:E33)</f>
        <v>170</v>
      </c>
      <c r="F37" s="70"/>
      <c r="G37" s="70" t="n">
        <f aca="false">MIN(G4:G33)</f>
        <v>143</v>
      </c>
      <c r="H37" s="70" t="n">
        <f aca="false">MIN(H4:H33)</f>
        <v>73</v>
      </c>
      <c r="I37" s="70" t="n">
        <f aca="false">MIN(I4:I33)</f>
        <v>160</v>
      </c>
      <c r="J37" s="70" t="n">
        <f aca="false">MIN(J4:J33)</f>
        <v>95</v>
      </c>
      <c r="K37" s="70" t="n">
        <f aca="false">MIN(K4:K33)</f>
        <v>200</v>
      </c>
      <c r="L37" s="70" t="n">
        <f aca="false">MIN(L4:L33)</f>
        <v>142</v>
      </c>
      <c r="M37" s="70" t="n">
        <f aca="false">MIN(M4:M33)</f>
        <v>-6</v>
      </c>
      <c r="N37" s="70" t="n">
        <f aca="false">MIN(N4:N33)</f>
        <v>10</v>
      </c>
      <c r="O37" s="70" t="n">
        <f aca="false">MIN(O4:O33)</f>
        <v>-20</v>
      </c>
      <c r="P37" s="70" t="n">
        <f aca="false">MIN(P4:P33)</f>
        <v>-7</v>
      </c>
      <c r="Q37" s="70" t="n">
        <f aca="false">MIN(Q4:Q33)</f>
        <v>-1</v>
      </c>
      <c r="R37" s="93" t="s">
        <v>128</v>
      </c>
      <c r="S37" s="70" t="n">
        <f aca="false">MIN(S4:S34)</f>
        <v>280</v>
      </c>
      <c r="T37" s="70" t="n">
        <f aca="false">MIN(T4:T34)</f>
        <v>280</v>
      </c>
      <c r="U37" s="70" t="n">
        <f aca="false">MIN(U4:U34)</f>
        <v>205</v>
      </c>
      <c r="V37" s="70" t="n">
        <f aca="false">MIN(V4:V34)</f>
        <v>200</v>
      </c>
      <c r="W37" s="70" t="n">
        <f aca="false">MIN(W4:W34)</f>
        <v>255</v>
      </c>
      <c r="X37" s="70" t="n">
        <f aca="false">MIN(X4:X34)</f>
        <v>305</v>
      </c>
      <c r="Y37" s="70" t="n">
        <f aca="false">MIN(Y4:Y34)</f>
        <v>305</v>
      </c>
      <c r="Z37" s="70" t="n">
        <f aca="false">MIN(Z4:Z34)</f>
        <v>285</v>
      </c>
      <c r="AA37" s="70" t="n">
        <f aca="false">MIN(AA4:AA34)</f>
        <v>280</v>
      </c>
      <c r="AB37" s="70" t="n">
        <f aca="false">MIN(AB4:AB34)</f>
        <v>275</v>
      </c>
      <c r="AC37" s="70" t="n">
        <f aca="false">MIN(AC4:AC34)</f>
        <v>355</v>
      </c>
      <c r="AD37" s="70" t="n">
        <f aca="false">MIN(AD4:AD34)</f>
        <v>345</v>
      </c>
      <c r="AE37" s="70" t="n">
        <f aca="false">MIN(AE4:AE34)</f>
        <v>375</v>
      </c>
      <c r="AF37" s="70" t="n">
        <f aca="false">MIN(AF4:AF34)</f>
        <v>285</v>
      </c>
      <c r="AG37" s="70" t="n">
        <f aca="false">MIN(AG4:AG34)</f>
        <v>287</v>
      </c>
      <c r="AH37" s="70" t="n">
        <f aca="false">MIN(AH4:AH34)</f>
        <v>422</v>
      </c>
      <c r="AI37" s="70" t="n">
        <f aca="false">MIN(AI4:AI34)</f>
        <v>428</v>
      </c>
      <c r="AJ37" s="70" t="n">
        <f aca="false">MIN(AJ4:AJ34)</f>
        <v>450</v>
      </c>
      <c r="AK37" s="70" t="n">
        <f aca="false">MIN(AK4:AK34)</f>
        <v>300</v>
      </c>
      <c r="AL37" s="70" t="n">
        <f aca="false">MIN(AL4:AL34)</f>
        <v>300</v>
      </c>
      <c r="AM37" s="70" t="n">
        <f aca="false">MIN(AM4:AM34)</f>
        <v>295</v>
      </c>
      <c r="AN37" s="70" t="n">
        <f aca="false">MIN(AN4:AN34)</f>
        <v>292</v>
      </c>
      <c r="AO37" s="70" t="n">
        <f aca="false">MIN(AO4:AO34)</f>
        <v>169</v>
      </c>
      <c r="AP37" s="70" t="n">
        <f aca="false">MIN(AP4:AP34)</f>
        <v>169</v>
      </c>
      <c r="AQ37" s="70" t="n">
        <f aca="false">MIN(AQ4:AQ34)</f>
        <v>195</v>
      </c>
      <c r="AR37" s="70" t="n">
        <f aca="false">MIN(AR4:AR34)</f>
        <v>227</v>
      </c>
      <c r="AS37" s="70" t="n">
        <f aca="false">MIN(AS4:AS34)</f>
        <v>227</v>
      </c>
      <c r="AT37" s="70" t="n">
        <f aca="false">MIN(AT4:AT34)</f>
        <v>112</v>
      </c>
      <c r="AU37" s="70" t="n">
        <f aca="false">MIN(AU4:AU34)</f>
        <v>111</v>
      </c>
      <c r="AV37" s="70" t="n">
        <f aca="false">MIN(AV4:AV34)</f>
        <v>144</v>
      </c>
      <c r="AW37" s="70" t="n">
        <f aca="false">MIN(AW4:AW34)</f>
        <v>0</v>
      </c>
      <c r="AX37" s="70" t="n">
        <f aca="false">MIN(AX4:AX34)</f>
        <v>0</v>
      </c>
      <c r="AY37" s="70" t="n">
        <f aca="false">MIN(AY4:AY34)</f>
        <v>0</v>
      </c>
      <c r="AZ37" s="70" t="n">
        <f aca="false">MIN(AZ4:AZ34)</f>
        <v>0</v>
      </c>
      <c r="BA37" s="70" t="n">
        <f aca="false">MIN(BA4:BA34)</f>
        <v>0</v>
      </c>
      <c r="BB37" s="70" t="n">
        <f aca="false">MIN(BB4:BB34)</f>
        <v>0</v>
      </c>
      <c r="BC37" s="70" t="n">
        <f aca="false">MIN(BC4:BC34)</f>
        <v>0</v>
      </c>
      <c r="BD37" s="70" t="n">
        <f aca="false">MIN(BD4:BD34)</f>
        <v>0</v>
      </c>
      <c r="BE37" s="70" t="n">
        <f aca="false">MIN(BE4:BE34)</f>
        <v>0</v>
      </c>
      <c r="BF37" s="70" t="n">
        <f aca="false">MIN(BF4:BF34)</f>
        <v>0</v>
      </c>
    </row>
    <row r="38" customFormat="false" ht="12.75" hidden="false" customHeight="false" outlineLevel="0" collapsed="false">
      <c r="A38" s="93" t="s">
        <v>131</v>
      </c>
      <c r="B38" s="70" t="n">
        <f aca="false">MAX(B4:B33)</f>
        <v>409</v>
      </c>
      <c r="C38" s="70" t="n">
        <f aca="false">MAX(C4:C33)</f>
        <v>377</v>
      </c>
      <c r="D38" s="70" t="n">
        <f aca="false">MAX(D4:D33)</f>
        <v>398</v>
      </c>
      <c r="E38" s="70" t="n">
        <f aca="false">MAX(E4:E33)</f>
        <v>370</v>
      </c>
      <c r="F38" s="70"/>
      <c r="G38" s="70" t="n">
        <f aca="false">MAX(G4:G33)</f>
        <v>355</v>
      </c>
      <c r="H38" s="70" t="n">
        <f aca="false">MAX(H4:H33)</f>
        <v>145</v>
      </c>
      <c r="I38" s="70" t="n">
        <f aca="false">MAX(I4:I33)</f>
        <v>340</v>
      </c>
      <c r="J38" s="70" t="n">
        <f aca="false">MAX(J4:J33)</f>
        <v>138</v>
      </c>
      <c r="K38" s="70" t="n">
        <f aca="false">MAX(K4:K33)</f>
        <v>347</v>
      </c>
      <c r="L38" s="70" t="n">
        <f aca="false">MAX(L4:L33)</f>
        <v>323</v>
      </c>
      <c r="M38" s="70" t="n">
        <f aca="false">MAX(M4:M33)</f>
        <v>35</v>
      </c>
      <c r="N38" s="70" t="n">
        <f aca="false">MAX(N4:N33)</f>
        <v>119</v>
      </c>
      <c r="O38" s="70" t="n">
        <f aca="false">MAX(O4:O33)</f>
        <v>15</v>
      </c>
      <c r="P38" s="70" t="n">
        <f aca="false">MAX(P4:P33)</f>
        <v>169</v>
      </c>
      <c r="Q38" s="70" t="n">
        <f aca="false">MAX(Q4:Q33)</f>
        <v>237</v>
      </c>
      <c r="R38" s="93" t="s">
        <v>131</v>
      </c>
      <c r="S38" s="70" t="n">
        <f aca="false">MAX(S4:S34)</f>
        <v>365</v>
      </c>
      <c r="T38" s="70" t="n">
        <f aca="false">MAX(T4:T34)</f>
        <v>365</v>
      </c>
      <c r="U38" s="70" t="n">
        <f aca="false">MAX(U4:U34)</f>
        <v>275</v>
      </c>
      <c r="V38" s="70" t="n">
        <f aca="false">MAX(V4:V34)</f>
        <v>263</v>
      </c>
      <c r="W38" s="70" t="n">
        <f aca="false">MAX(W4:W34)</f>
        <v>325</v>
      </c>
      <c r="X38" s="70" t="n">
        <f aca="false">MAX(X4:X34)</f>
        <v>345</v>
      </c>
      <c r="Y38" s="70" t="n">
        <f aca="false">MAX(Y4:Y34)</f>
        <v>345</v>
      </c>
      <c r="Z38" s="70" t="n">
        <f aca="false">MAX(Z4:Z34)</f>
        <v>335</v>
      </c>
      <c r="AA38" s="70" t="n">
        <f aca="false">MAX(AA4:AA34)</f>
        <v>325</v>
      </c>
      <c r="AB38" s="70" t="n">
        <f aca="false">MAX(AB4:AB34)</f>
        <v>335</v>
      </c>
      <c r="AC38" s="70" t="n">
        <f aca="false">MAX(AC4:AC34)</f>
        <v>415</v>
      </c>
      <c r="AD38" s="70" t="n">
        <f aca="false">MAX(AD4:AD34)</f>
        <v>420</v>
      </c>
      <c r="AE38" s="70" t="n">
        <f aca="false">MAX(AE4:AE34)</f>
        <v>440</v>
      </c>
      <c r="AF38" s="70" t="n">
        <f aca="false">MAX(AF4:AF34)</f>
        <v>345</v>
      </c>
      <c r="AG38" s="70" t="n">
        <f aca="false">MAX(AG4:AG34)</f>
        <v>345</v>
      </c>
      <c r="AH38" s="70" t="n">
        <f aca="false">MAX(AH4:AH34)</f>
        <v>493</v>
      </c>
      <c r="AI38" s="70" t="n">
        <f aca="false">MAX(AI4:AI34)</f>
        <v>500</v>
      </c>
      <c r="AJ38" s="70" t="n">
        <f aca="false">MAX(AJ4:AJ34)</f>
        <v>577</v>
      </c>
      <c r="AK38" s="70" t="n">
        <f aca="false">MAX(AK4:AK34)</f>
        <v>435</v>
      </c>
      <c r="AL38" s="70" t="n">
        <f aca="false">MAX(AL4:AL34)</f>
        <v>430</v>
      </c>
      <c r="AM38" s="70" t="n">
        <f aca="false">MAX(AM4:AM34)</f>
        <v>317</v>
      </c>
      <c r="AN38" s="70" t="n">
        <f aca="false">MAX(AN4:AN34)</f>
        <v>310</v>
      </c>
      <c r="AO38" s="70" t="n">
        <f aca="false">MAX(AO4:AO34)</f>
        <v>202</v>
      </c>
      <c r="AP38" s="70" t="n">
        <f aca="false">MAX(AP4:AP34)</f>
        <v>202</v>
      </c>
      <c r="AQ38" s="70" t="n">
        <f aca="false">MAX(AQ4:AQ34)</f>
        <v>229</v>
      </c>
      <c r="AR38" s="70" t="n">
        <f aca="false">MAX(AR4:AR34)</f>
        <v>255</v>
      </c>
      <c r="AS38" s="70" t="n">
        <f aca="false">MAX(AS4:AS34)</f>
        <v>246</v>
      </c>
      <c r="AT38" s="70" t="n">
        <f aca="false">MAX(AT4:AT34)</f>
        <v>142</v>
      </c>
      <c r="AU38" s="70" t="n">
        <f aca="false">MAX(AU4:AU34)</f>
        <v>140</v>
      </c>
      <c r="AV38" s="70" t="n">
        <f aca="false">MAX(AV4:AV34)</f>
        <v>170</v>
      </c>
      <c r="AW38" s="70" t="n">
        <f aca="false">MAX(AW4:AW34)</f>
        <v>0</v>
      </c>
      <c r="AX38" s="70" t="n">
        <f aca="false">MAX(AX4:AX34)</f>
        <v>0</v>
      </c>
      <c r="AY38" s="70" t="n">
        <f aca="false">MAX(AY4:AY34)</f>
        <v>0</v>
      </c>
      <c r="AZ38" s="70" t="n">
        <f aca="false">MAX(AZ4:AZ34)</f>
        <v>0</v>
      </c>
      <c r="BA38" s="70" t="n">
        <f aca="false">MAX(BA4:BA34)</f>
        <v>0</v>
      </c>
      <c r="BB38" s="70" t="n">
        <f aca="false">MAX(BB4:BB34)</f>
        <v>0</v>
      </c>
      <c r="BC38" s="70" t="n">
        <f aca="false">MAX(BC4:BC34)</f>
        <v>0</v>
      </c>
      <c r="BD38" s="70" t="n">
        <f aca="false">MAX(BD4:BD34)</f>
        <v>0</v>
      </c>
      <c r="BE38" s="70" t="n">
        <f aca="false">MAX(BE4:BE34)</f>
        <v>0</v>
      </c>
      <c r="BF38" s="70" t="n">
        <f aca="false">MAX(BF4:BF34)</f>
        <v>0</v>
      </c>
      <c r="BM38" s="15"/>
      <c r="BQ38" s="157"/>
      <c r="BR38" s="158"/>
      <c r="BS38" s="158"/>
      <c r="BT38" s="158"/>
      <c r="BU38" s="158"/>
      <c r="BV38" s="159"/>
    </row>
    <row r="39" customFormat="false" ht="12" hidden="false" customHeight="true" outlineLevel="0" collapsed="false">
      <c r="AA39" s="96"/>
      <c r="AD39" s="35"/>
      <c r="AE39" s="96"/>
      <c r="AF39" s="95"/>
      <c r="AG39" s="95"/>
      <c r="AY39" s="97"/>
      <c r="BG39" s="98"/>
      <c r="BH39" s="2"/>
      <c r="BI39" s="99" t="s">
        <v>73</v>
      </c>
      <c r="BJ39" s="99" t="s">
        <v>74</v>
      </c>
      <c r="BK39" s="99" t="s">
        <v>134</v>
      </c>
      <c r="BL39" s="100"/>
    </row>
    <row r="40" customFormat="false" ht="12.75" hidden="false" customHeight="false" outlineLevel="0" collapsed="false">
      <c r="B40" s="39" t="s">
        <v>6</v>
      </c>
      <c r="D40" s="20"/>
      <c r="J40" s="101"/>
      <c r="L40" s="39" t="s">
        <v>7</v>
      </c>
      <c r="N40" s="20"/>
      <c r="T40" s="20"/>
      <c r="V40" s="39" t="s">
        <v>38</v>
      </c>
      <c r="X40" s="20"/>
      <c r="AD40" s="20"/>
      <c r="BG40" s="98"/>
      <c r="BH40" s="102" t="s">
        <v>137</v>
      </c>
      <c r="BI40" s="25" t="n">
        <f aca="false">0.59/16*100</f>
        <v>3.6875</v>
      </c>
      <c r="BJ40" s="25" t="n">
        <f aca="false">0.59/8*100</f>
        <v>7.375</v>
      </c>
      <c r="BK40" s="25" t="n">
        <f aca="false">0.59/24*100</f>
        <v>2.45833333333333</v>
      </c>
      <c r="BL40" s="100"/>
    </row>
    <row r="41" customFormat="false" ht="12.75" hidden="false" customHeight="false" outlineLevel="0" collapsed="false">
      <c r="B41" s="46" t="s">
        <v>53</v>
      </c>
      <c r="C41" s="106"/>
      <c r="D41" s="43" t="s">
        <v>54</v>
      </c>
      <c r="E41" s="47"/>
      <c r="F41" s="46" t="s">
        <v>57</v>
      </c>
      <c r="G41" s="47"/>
      <c r="H41" s="46" t="s">
        <v>139</v>
      </c>
      <c r="I41" s="106"/>
      <c r="J41" s="43" t="s">
        <v>140</v>
      </c>
      <c r="K41" s="47"/>
      <c r="L41" s="46" t="s">
        <v>53</v>
      </c>
      <c r="M41" s="106"/>
      <c r="N41" s="43" t="s">
        <v>54</v>
      </c>
      <c r="O41" s="47"/>
      <c r="P41" s="46" t="s">
        <v>57</v>
      </c>
      <c r="Q41" s="47"/>
      <c r="R41" s="46" t="s">
        <v>139</v>
      </c>
      <c r="S41" s="106"/>
      <c r="T41" s="43" t="s">
        <v>140</v>
      </c>
      <c r="U41" s="47"/>
      <c r="V41" s="46" t="s">
        <v>53</v>
      </c>
      <c r="W41" s="106"/>
      <c r="X41" s="43" t="s">
        <v>54</v>
      </c>
      <c r="Y41" s="47"/>
      <c r="Z41" s="46" t="s">
        <v>57</v>
      </c>
      <c r="AA41" s="47"/>
      <c r="AB41" s="46" t="s">
        <v>139</v>
      </c>
      <c r="AC41" s="106"/>
      <c r="AD41" s="43" t="s">
        <v>140</v>
      </c>
      <c r="AE41" s="47"/>
      <c r="AY41" s="15"/>
      <c r="BG41" s="98"/>
      <c r="BH41" s="2" t="s">
        <v>141</v>
      </c>
      <c r="BI41" s="107" t="n">
        <v>0.03</v>
      </c>
      <c r="BJ41" s="107" t="n">
        <v>0.03</v>
      </c>
      <c r="BK41" s="107" t="n">
        <v>0.03</v>
      </c>
      <c r="BL41" s="100"/>
    </row>
    <row r="42" customFormat="false" ht="12.75" hidden="false" customHeight="false" outlineLevel="0" collapsed="false">
      <c r="B42" s="49" t="s">
        <v>143</v>
      </c>
      <c r="C42" s="50" t="s">
        <v>14</v>
      </c>
      <c r="D42" s="51" t="s">
        <v>143</v>
      </c>
      <c r="E42" s="51" t="s">
        <v>14</v>
      </c>
      <c r="F42" s="49" t="s">
        <v>143</v>
      </c>
      <c r="G42" s="51" t="s">
        <v>14</v>
      </c>
      <c r="H42" s="49" t="s">
        <v>143</v>
      </c>
      <c r="I42" s="50" t="s">
        <v>14</v>
      </c>
      <c r="J42" s="51" t="s">
        <v>143</v>
      </c>
      <c r="K42" s="51" t="s">
        <v>14</v>
      </c>
      <c r="L42" s="49" t="s">
        <v>143</v>
      </c>
      <c r="M42" s="50" t="s">
        <v>14</v>
      </c>
      <c r="N42" s="51" t="s">
        <v>143</v>
      </c>
      <c r="O42" s="51" t="s">
        <v>14</v>
      </c>
      <c r="P42" s="49" t="s">
        <v>143</v>
      </c>
      <c r="Q42" s="51" t="s">
        <v>14</v>
      </c>
      <c r="R42" s="49" t="s">
        <v>143</v>
      </c>
      <c r="S42" s="50" t="s">
        <v>14</v>
      </c>
      <c r="T42" s="51" t="s">
        <v>143</v>
      </c>
      <c r="U42" s="51" t="s">
        <v>14</v>
      </c>
      <c r="V42" s="49" t="s">
        <v>143</v>
      </c>
      <c r="W42" s="50" t="s">
        <v>14</v>
      </c>
      <c r="X42" s="51" t="s">
        <v>143</v>
      </c>
      <c r="Y42" s="51" t="s">
        <v>14</v>
      </c>
      <c r="Z42" s="49" t="s">
        <v>143</v>
      </c>
      <c r="AA42" s="51" t="s">
        <v>14</v>
      </c>
      <c r="AB42" s="49" t="s">
        <v>143</v>
      </c>
      <c r="AC42" s="50" t="s">
        <v>14</v>
      </c>
      <c r="AD42" s="51" t="s">
        <v>143</v>
      </c>
      <c r="AE42" s="51" t="s">
        <v>14</v>
      </c>
      <c r="BG42" s="98"/>
      <c r="BH42" s="2" t="s">
        <v>144</v>
      </c>
      <c r="BI42" s="25" t="n">
        <f aca="false">0.46/16*100</f>
        <v>2.875</v>
      </c>
      <c r="BJ42" s="25" t="n">
        <f aca="false">0.46/8*100</f>
        <v>5.75</v>
      </c>
      <c r="BK42" s="25" t="n">
        <f aca="false">0.46/24*100</f>
        <v>1.91666666666667</v>
      </c>
      <c r="BL42" s="100"/>
    </row>
    <row r="43" customFormat="false" ht="12.75" hidden="false" customHeight="false" outlineLevel="0" collapsed="false">
      <c r="A43" s="0" t="s">
        <v>110</v>
      </c>
      <c r="B43" s="110" t="n">
        <v>265</v>
      </c>
      <c r="C43" s="111" t="n">
        <v>280</v>
      </c>
      <c r="D43" s="112"/>
      <c r="E43" s="113"/>
      <c r="F43" s="112" t="n">
        <v>277</v>
      </c>
      <c r="G43" s="114" t="n">
        <v>285</v>
      </c>
      <c r="H43" s="112"/>
      <c r="I43" s="113"/>
      <c r="J43" s="112"/>
      <c r="K43" s="113"/>
      <c r="L43" s="110" t="n">
        <v>345</v>
      </c>
      <c r="M43" s="111" t="n">
        <v>359</v>
      </c>
      <c r="N43" s="112"/>
      <c r="O43" s="113"/>
      <c r="P43" s="112"/>
      <c r="Q43" s="114"/>
      <c r="R43" s="112" t="n">
        <v>266</v>
      </c>
      <c r="S43" s="113" t="n">
        <v>299</v>
      </c>
      <c r="T43" s="112"/>
      <c r="U43" s="113"/>
      <c r="V43" s="110"/>
      <c r="W43" s="111"/>
      <c r="X43" s="112"/>
      <c r="Y43" s="113"/>
      <c r="Z43" s="112"/>
      <c r="AA43" s="114"/>
      <c r="AB43" s="112"/>
      <c r="AC43" s="113"/>
      <c r="AD43" s="112"/>
      <c r="AE43" s="113"/>
      <c r="BC43" s="15"/>
      <c r="BG43" s="98"/>
      <c r="BH43" s="2" t="s">
        <v>146</v>
      </c>
      <c r="BI43" s="107" t="n">
        <v>0.019</v>
      </c>
      <c r="BJ43" s="107" t="n">
        <v>0.019</v>
      </c>
      <c r="BK43" s="107" t="n">
        <v>0.019</v>
      </c>
      <c r="BL43" s="100"/>
    </row>
    <row r="44" customFormat="false" ht="12.75" hidden="false" customHeight="false" outlineLevel="0" collapsed="false">
      <c r="B44" s="110"/>
      <c r="C44" s="115"/>
      <c r="D44" s="111"/>
      <c r="E44" s="111"/>
      <c r="F44" s="110"/>
      <c r="G44" s="111"/>
      <c r="H44" s="110"/>
      <c r="I44" s="115"/>
      <c r="J44" s="116"/>
      <c r="K44" s="115"/>
      <c r="L44" s="110"/>
      <c r="M44" s="111"/>
      <c r="N44" s="110"/>
      <c r="O44" s="115"/>
      <c r="P44" s="110"/>
      <c r="Q44" s="111"/>
      <c r="R44" s="110"/>
      <c r="S44" s="115"/>
      <c r="T44" s="116"/>
      <c r="U44" s="115"/>
      <c r="V44" s="110"/>
      <c r="W44" s="111"/>
      <c r="X44" s="110"/>
      <c r="Y44" s="115"/>
      <c r="Z44" s="110"/>
      <c r="AA44" s="111"/>
      <c r="AB44" s="110"/>
      <c r="AC44" s="115"/>
      <c r="AD44" s="116"/>
      <c r="AE44" s="115"/>
      <c r="BC44" s="15"/>
      <c r="BG44" s="98"/>
      <c r="BH44" s="2" t="s">
        <v>148</v>
      </c>
      <c r="BI44" s="2" t="n">
        <v>22.8</v>
      </c>
      <c r="BJ44" s="2" t="n">
        <v>22.8</v>
      </c>
      <c r="BK44" s="2" t="n">
        <v>22.8</v>
      </c>
      <c r="BL44" s="100"/>
    </row>
    <row r="45" customFormat="false" ht="12.75" hidden="false" customHeight="false" outlineLevel="0" collapsed="false">
      <c r="B45" s="117"/>
      <c r="C45" s="118"/>
      <c r="D45" s="117"/>
      <c r="E45" s="118"/>
      <c r="F45" s="117"/>
      <c r="G45" s="119"/>
      <c r="H45" s="117"/>
      <c r="I45" s="119"/>
      <c r="J45" s="117"/>
      <c r="K45" s="119"/>
      <c r="L45" s="117"/>
      <c r="M45" s="118"/>
      <c r="N45" s="117"/>
      <c r="O45" s="118"/>
      <c r="P45" s="117"/>
      <c r="Q45" s="119"/>
      <c r="R45" s="117"/>
      <c r="S45" s="119"/>
      <c r="T45" s="117"/>
      <c r="U45" s="119"/>
      <c r="V45" s="117"/>
      <c r="W45" s="118"/>
      <c r="X45" s="117"/>
      <c r="Y45" s="118"/>
      <c r="Z45" s="117"/>
      <c r="AA45" s="119"/>
      <c r="AB45" s="117"/>
      <c r="AC45" s="119"/>
      <c r="AD45" s="117"/>
      <c r="AE45" s="119"/>
      <c r="BG45" s="98"/>
      <c r="BH45" s="2" t="s">
        <v>150</v>
      </c>
      <c r="BI45" s="2" t="n">
        <v>2.15</v>
      </c>
      <c r="BJ45" s="2" t="n">
        <v>2.15</v>
      </c>
      <c r="BK45" s="2" t="n">
        <v>2.15</v>
      </c>
      <c r="BL45" s="100"/>
    </row>
    <row r="46" customFormat="false" ht="12.75" hidden="false" customHeight="false" outlineLevel="0" collapsed="false">
      <c r="A46" s="0" t="s">
        <v>111</v>
      </c>
      <c r="B46" s="110"/>
      <c r="C46" s="111"/>
      <c r="D46" s="110"/>
      <c r="E46" s="115"/>
      <c r="F46" s="111"/>
      <c r="G46" s="111"/>
      <c r="H46" s="110"/>
      <c r="I46" s="115"/>
      <c r="J46" s="110"/>
      <c r="K46" s="115"/>
      <c r="L46" s="110"/>
      <c r="M46" s="111"/>
      <c r="N46" s="110"/>
      <c r="O46" s="115"/>
      <c r="P46" s="111"/>
      <c r="Q46" s="111"/>
      <c r="R46" s="110"/>
      <c r="S46" s="115"/>
      <c r="T46" s="110"/>
      <c r="U46" s="115"/>
      <c r="V46" s="110"/>
      <c r="W46" s="111"/>
      <c r="X46" s="110"/>
      <c r="Y46" s="115"/>
      <c r="Z46" s="111"/>
      <c r="AA46" s="111"/>
      <c r="AB46" s="110"/>
      <c r="AC46" s="115"/>
      <c r="AD46" s="110"/>
      <c r="AE46" s="115"/>
      <c r="BG46" s="98"/>
      <c r="BH46" s="2" t="s">
        <v>152</v>
      </c>
      <c r="BI46" s="2" t="n">
        <v>1.83</v>
      </c>
      <c r="BJ46" s="2" t="n">
        <v>1.83</v>
      </c>
      <c r="BK46" s="2" t="n">
        <v>1.83</v>
      </c>
      <c r="BL46" s="100"/>
    </row>
    <row r="47" customFormat="false" ht="12.75" hidden="false" customHeight="false" outlineLevel="0" collapsed="false">
      <c r="B47" s="110"/>
      <c r="C47" s="111"/>
      <c r="D47" s="110"/>
      <c r="E47" s="115"/>
      <c r="F47" s="110"/>
      <c r="G47" s="111"/>
      <c r="H47" s="110"/>
      <c r="I47" s="115"/>
      <c r="J47" s="110"/>
      <c r="K47" s="115"/>
      <c r="L47" s="110"/>
      <c r="M47" s="111"/>
      <c r="N47" s="110"/>
      <c r="O47" s="115"/>
      <c r="P47" s="110"/>
      <c r="Q47" s="111"/>
      <c r="R47" s="110"/>
      <c r="S47" s="115"/>
      <c r="T47" s="110"/>
      <c r="U47" s="115"/>
      <c r="V47" s="110"/>
      <c r="W47" s="111"/>
      <c r="X47" s="110"/>
      <c r="Y47" s="115"/>
      <c r="Z47" s="110"/>
      <c r="AA47" s="111"/>
      <c r="AB47" s="110"/>
      <c r="AC47" s="115"/>
      <c r="AD47" s="110"/>
      <c r="AE47" s="115"/>
      <c r="BG47" s="98"/>
      <c r="BH47" s="2" t="s">
        <v>154</v>
      </c>
      <c r="BI47" s="25" t="n">
        <v>3</v>
      </c>
      <c r="BJ47" s="25" t="n">
        <v>1</v>
      </c>
      <c r="BK47" s="2" t="n">
        <f aca="false">+BI47*0.67+BJ47*0.33</f>
        <v>2.34</v>
      </c>
      <c r="BL47" s="100"/>
    </row>
    <row r="48" customFormat="false" ht="12.75" hidden="false" customHeight="false" outlineLevel="0" collapsed="false">
      <c r="B48" s="117"/>
      <c r="C48" s="118"/>
      <c r="D48" s="117"/>
      <c r="E48" s="119"/>
      <c r="F48" s="117"/>
      <c r="G48" s="118"/>
      <c r="H48" s="117"/>
      <c r="I48" s="119"/>
      <c r="J48" s="117"/>
      <c r="K48" s="119"/>
      <c r="L48" s="117"/>
      <c r="M48" s="118"/>
      <c r="N48" s="117"/>
      <c r="O48" s="119"/>
      <c r="P48" s="117"/>
      <c r="Q48" s="118"/>
      <c r="R48" s="117"/>
      <c r="S48" s="119"/>
      <c r="T48" s="117"/>
      <c r="U48" s="119"/>
      <c r="V48" s="117"/>
      <c r="W48" s="118"/>
      <c r="X48" s="117"/>
      <c r="Y48" s="119"/>
      <c r="Z48" s="117"/>
      <c r="AA48" s="118"/>
      <c r="AB48" s="117"/>
      <c r="AC48" s="119"/>
      <c r="AD48" s="117"/>
      <c r="AE48" s="119"/>
      <c r="BG48" s="98"/>
      <c r="BH48" s="2" t="s">
        <v>156</v>
      </c>
      <c r="BI48" s="2" t="n">
        <v>0.25</v>
      </c>
      <c r="BJ48" s="2" t="n">
        <v>0.25</v>
      </c>
      <c r="BK48" s="4" t="n">
        <v>0.25</v>
      </c>
      <c r="BL48" s="100"/>
    </row>
    <row r="49" customFormat="false" ht="12.75" hidden="false" customHeight="false" outlineLevel="0" collapsed="false">
      <c r="B49" s="39"/>
      <c r="Z49" s="35"/>
      <c r="AA49" s="96"/>
      <c r="AB49" s="15"/>
      <c r="AC49" s="15"/>
      <c r="AE49" s="96"/>
      <c r="AF49" s="15"/>
      <c r="AG49" s="15"/>
      <c r="BC49" s="15"/>
      <c r="BG49" s="98"/>
      <c r="BH49" s="2" t="s">
        <v>158</v>
      </c>
      <c r="BI49" s="25" t="n">
        <f aca="false">SUM(BI41,BI43)*BI44</f>
        <v>1.1172</v>
      </c>
      <c r="BJ49" s="25" t="n">
        <f aca="false">SUM(BJ41,BJ43)*BJ44</f>
        <v>1.1172</v>
      </c>
      <c r="BK49" s="25" t="n">
        <f aca="false">SUM(BK41,BK43)*BK44</f>
        <v>1.1172</v>
      </c>
      <c r="BL49" s="100"/>
    </row>
    <row r="50" customFormat="false" ht="12.75" hidden="false" customHeight="false" outlineLevel="0" collapsed="false">
      <c r="B50" s="39" t="s">
        <v>50</v>
      </c>
      <c r="D50" s="20"/>
      <c r="J50" s="20"/>
      <c r="L50" s="39" t="s">
        <v>51</v>
      </c>
      <c r="N50" s="20"/>
      <c r="T50" s="20"/>
      <c r="V50" s="39" t="s">
        <v>48</v>
      </c>
      <c r="X50" s="20"/>
      <c r="AD50" s="20"/>
      <c r="BG50" s="98"/>
      <c r="BH50" s="2"/>
      <c r="BI50" s="2"/>
      <c r="BJ50" s="2"/>
      <c r="BK50" s="2"/>
      <c r="BL50" s="100"/>
    </row>
    <row r="51" customFormat="false" ht="13.5" hidden="false" customHeight="false" outlineLevel="0" collapsed="false">
      <c r="B51" s="46" t="s">
        <v>53</v>
      </c>
      <c r="C51" s="106"/>
      <c r="D51" s="43" t="s">
        <v>54</v>
      </c>
      <c r="E51" s="47"/>
      <c r="F51" s="46" t="s">
        <v>57</v>
      </c>
      <c r="G51" s="47"/>
      <c r="H51" s="46" t="s">
        <v>139</v>
      </c>
      <c r="I51" s="106"/>
      <c r="J51" s="43" t="s">
        <v>140</v>
      </c>
      <c r="K51" s="47"/>
      <c r="L51" s="46" t="s">
        <v>53</v>
      </c>
      <c r="M51" s="106"/>
      <c r="N51" s="43" t="s">
        <v>54</v>
      </c>
      <c r="O51" s="47"/>
      <c r="P51" s="46" t="s">
        <v>57</v>
      </c>
      <c r="Q51" s="47"/>
      <c r="R51" s="46" t="s">
        <v>139</v>
      </c>
      <c r="S51" s="106"/>
      <c r="T51" s="43" t="s">
        <v>140</v>
      </c>
      <c r="U51" s="47"/>
      <c r="V51" s="46" t="s">
        <v>53</v>
      </c>
      <c r="W51" s="106"/>
      <c r="X51" s="43" t="s">
        <v>54</v>
      </c>
      <c r="Y51" s="47"/>
      <c r="Z51" s="46" t="s">
        <v>57</v>
      </c>
      <c r="AA51" s="47"/>
      <c r="AB51" s="46" t="s">
        <v>139</v>
      </c>
      <c r="AC51" s="106"/>
      <c r="AD51" s="43" t="s">
        <v>140</v>
      </c>
      <c r="AE51" s="47"/>
      <c r="BG51" s="123"/>
      <c r="BH51" s="124" t="s">
        <v>159</v>
      </c>
      <c r="BI51" s="125" t="n">
        <f aca="false">SUM(BI40,BI42,BI45,BI46,BI47,BI48,BI49)</f>
        <v>14.9097</v>
      </c>
      <c r="BJ51" s="125" t="n">
        <f aca="false">SUM(BJ40,BJ42,BJ45,BJ46,BJ47,BJ48,BJ49)</f>
        <v>19.4722</v>
      </c>
      <c r="BK51" s="125" t="n">
        <f aca="false">SUM(BK40,BK42,BK45,BK46,BK47,BK48,BK49)</f>
        <v>12.0622</v>
      </c>
      <c r="BL51" s="126"/>
    </row>
    <row r="52" customFormat="false" ht="12.75" hidden="false" customHeight="false" outlineLevel="0" collapsed="false">
      <c r="B52" s="49" t="s">
        <v>143</v>
      </c>
      <c r="C52" s="50" t="s">
        <v>14</v>
      </c>
      <c r="D52" s="51" t="s">
        <v>143</v>
      </c>
      <c r="E52" s="51" t="s">
        <v>14</v>
      </c>
      <c r="F52" s="49" t="s">
        <v>143</v>
      </c>
      <c r="G52" s="51" t="s">
        <v>14</v>
      </c>
      <c r="H52" s="49" t="s">
        <v>143</v>
      </c>
      <c r="I52" s="50" t="s">
        <v>14</v>
      </c>
      <c r="J52" s="51" t="s">
        <v>143</v>
      </c>
      <c r="K52" s="51" t="s">
        <v>14</v>
      </c>
      <c r="L52" s="49" t="s">
        <v>143</v>
      </c>
      <c r="M52" s="50" t="s">
        <v>14</v>
      </c>
      <c r="N52" s="51" t="s">
        <v>143</v>
      </c>
      <c r="O52" s="51" t="s">
        <v>14</v>
      </c>
      <c r="P52" s="49" t="s">
        <v>143</v>
      </c>
      <c r="Q52" s="51" t="s">
        <v>14</v>
      </c>
      <c r="R52" s="49" t="s">
        <v>143</v>
      </c>
      <c r="S52" s="50" t="s">
        <v>14</v>
      </c>
      <c r="T52" s="51" t="s">
        <v>143</v>
      </c>
      <c r="U52" s="51" t="s">
        <v>14</v>
      </c>
      <c r="V52" s="49" t="s">
        <v>143</v>
      </c>
      <c r="W52" s="50" t="s">
        <v>14</v>
      </c>
      <c r="X52" s="51" t="s">
        <v>143</v>
      </c>
      <c r="Y52" s="51" t="s">
        <v>14</v>
      </c>
      <c r="Z52" s="49" t="s">
        <v>143</v>
      </c>
      <c r="AA52" s="51" t="s">
        <v>14</v>
      </c>
      <c r="AB52" s="49" t="s">
        <v>143</v>
      </c>
      <c r="AC52" s="50" t="s">
        <v>14</v>
      </c>
      <c r="AD52" s="51" t="s">
        <v>143</v>
      </c>
      <c r="AE52" s="51" t="s">
        <v>14</v>
      </c>
    </row>
    <row r="53" customFormat="false" ht="12.75" hidden="false" customHeight="false" outlineLevel="0" collapsed="false">
      <c r="B53" s="110" t="n">
        <v>400</v>
      </c>
      <c r="C53" s="111" t="n">
        <v>430</v>
      </c>
      <c r="D53" s="112"/>
      <c r="E53" s="113"/>
      <c r="F53" s="112" t="n">
        <v>425</v>
      </c>
      <c r="G53" s="114" t="n">
        <v>470</v>
      </c>
      <c r="H53" s="112" t="n">
        <v>300</v>
      </c>
      <c r="I53" s="113" t="n">
        <v>330</v>
      </c>
      <c r="J53" s="112" t="n">
        <v>285</v>
      </c>
      <c r="K53" s="113" t="n">
        <v>345</v>
      </c>
      <c r="L53" s="110"/>
      <c r="M53" s="111"/>
      <c r="N53" s="112"/>
      <c r="O53" s="113"/>
      <c r="P53" s="112" t="n">
        <v>162</v>
      </c>
      <c r="Q53" s="114" t="n">
        <v>175</v>
      </c>
      <c r="R53" s="112" t="n">
        <v>199</v>
      </c>
      <c r="S53" s="113" t="n">
        <v>200</v>
      </c>
      <c r="T53" s="112"/>
      <c r="U53" s="113"/>
      <c r="V53" s="110"/>
      <c r="W53" s="111"/>
      <c r="X53" s="112"/>
      <c r="Y53" s="113"/>
      <c r="Z53" s="112"/>
      <c r="AA53" s="114"/>
      <c r="AB53" s="112"/>
      <c r="AC53" s="113"/>
      <c r="AD53" s="112"/>
      <c r="AE53" s="113"/>
    </row>
    <row r="54" customFormat="false" ht="12.75" hidden="false" customHeight="false" outlineLevel="0" collapsed="false">
      <c r="B54" s="110"/>
      <c r="C54" s="111"/>
      <c r="D54" s="110"/>
      <c r="E54" s="115"/>
      <c r="F54" s="110"/>
      <c r="G54" s="111"/>
      <c r="H54" s="110"/>
      <c r="I54" s="115"/>
      <c r="J54" s="116"/>
      <c r="K54" s="115"/>
      <c r="L54" s="110"/>
      <c r="M54" s="111"/>
      <c r="N54" s="110"/>
      <c r="O54" s="115"/>
      <c r="P54" s="110" t="n">
        <v>158</v>
      </c>
      <c r="Q54" s="111"/>
      <c r="R54" s="110" t="n">
        <v>175</v>
      </c>
      <c r="S54" s="115" t="n">
        <v>195</v>
      </c>
      <c r="T54" s="116"/>
      <c r="U54" s="115"/>
      <c r="V54" s="110"/>
      <c r="W54" s="111"/>
      <c r="X54" s="110"/>
      <c r="Y54" s="115"/>
      <c r="Z54" s="110"/>
      <c r="AA54" s="111"/>
      <c r="AB54" s="110"/>
      <c r="AC54" s="115"/>
      <c r="AD54" s="116"/>
      <c r="AE54" s="115"/>
    </row>
    <row r="55" customFormat="false" ht="12.75" hidden="false" customHeight="false" outlineLevel="0" collapsed="false">
      <c r="B55" s="117"/>
      <c r="C55" s="118"/>
      <c r="D55" s="117"/>
      <c r="E55" s="118"/>
      <c r="F55" s="117"/>
      <c r="G55" s="119"/>
      <c r="H55" s="117"/>
      <c r="I55" s="119"/>
      <c r="J55" s="117"/>
      <c r="K55" s="119"/>
      <c r="L55" s="117"/>
      <c r="M55" s="118"/>
      <c r="N55" s="117"/>
      <c r="O55" s="118"/>
      <c r="P55" s="117"/>
      <c r="Q55" s="119"/>
      <c r="R55" s="117"/>
      <c r="S55" s="119"/>
      <c r="T55" s="117"/>
      <c r="U55" s="119"/>
      <c r="V55" s="117"/>
      <c r="W55" s="118"/>
      <c r="X55" s="117"/>
      <c r="Y55" s="118"/>
      <c r="Z55" s="117"/>
      <c r="AA55" s="119"/>
      <c r="AB55" s="117"/>
      <c r="AC55" s="119"/>
      <c r="AD55" s="117"/>
      <c r="AE55" s="119"/>
    </row>
    <row r="56" customFormat="false" ht="12.75" hidden="false" customHeight="false" outlineLevel="0" collapsed="false">
      <c r="B56" s="110"/>
      <c r="C56" s="111"/>
      <c r="D56" s="110"/>
      <c r="E56" s="115"/>
      <c r="F56" s="111"/>
      <c r="G56" s="111"/>
      <c r="H56" s="110"/>
      <c r="I56" s="115"/>
      <c r="J56" s="110"/>
      <c r="K56" s="115"/>
      <c r="L56" s="110"/>
      <c r="M56" s="111"/>
      <c r="N56" s="110"/>
      <c r="O56" s="115"/>
      <c r="P56" s="111"/>
      <c r="Q56" s="111"/>
      <c r="R56" s="110"/>
      <c r="S56" s="115"/>
      <c r="T56" s="110"/>
      <c r="U56" s="115"/>
      <c r="V56" s="110"/>
      <c r="W56" s="111"/>
      <c r="X56" s="110"/>
      <c r="Y56" s="115"/>
      <c r="Z56" s="111"/>
      <c r="AA56" s="111"/>
      <c r="AB56" s="110"/>
      <c r="AC56" s="115"/>
      <c r="AD56" s="110"/>
      <c r="AE56" s="115"/>
    </row>
    <row r="57" customFormat="false" ht="12.75" hidden="false" customHeight="false" outlineLevel="0" collapsed="false">
      <c r="B57" s="110"/>
      <c r="C57" s="111"/>
      <c r="D57" s="110"/>
      <c r="E57" s="115"/>
      <c r="F57" s="110"/>
      <c r="G57" s="111"/>
      <c r="H57" s="110"/>
      <c r="I57" s="115"/>
      <c r="J57" s="110"/>
      <c r="K57" s="115"/>
      <c r="L57" s="110"/>
      <c r="M57" s="111"/>
      <c r="N57" s="110"/>
      <c r="O57" s="115"/>
      <c r="P57" s="110"/>
      <c r="Q57" s="111"/>
      <c r="R57" s="110"/>
      <c r="S57" s="115"/>
      <c r="T57" s="110"/>
      <c r="U57" s="115"/>
      <c r="V57" s="110"/>
      <c r="W57" s="111"/>
      <c r="X57" s="110"/>
      <c r="Y57" s="115"/>
      <c r="Z57" s="110"/>
      <c r="AA57" s="111"/>
      <c r="AB57" s="110"/>
      <c r="AC57" s="115"/>
      <c r="AD57" s="110"/>
      <c r="AE57" s="115"/>
    </row>
    <row r="58" customFormat="false" ht="12.75" hidden="false" customHeight="false" outlineLevel="0" collapsed="false">
      <c r="B58" s="117"/>
      <c r="C58" s="118"/>
      <c r="D58" s="117"/>
      <c r="E58" s="119"/>
      <c r="F58" s="117"/>
      <c r="G58" s="118"/>
      <c r="H58" s="117"/>
      <c r="I58" s="119"/>
      <c r="J58" s="117"/>
      <c r="K58" s="119"/>
      <c r="L58" s="117"/>
      <c r="M58" s="118"/>
      <c r="N58" s="117"/>
      <c r="O58" s="119"/>
      <c r="P58" s="117"/>
      <c r="Q58" s="118"/>
      <c r="R58" s="117"/>
      <c r="S58" s="119"/>
      <c r="T58" s="117"/>
      <c r="U58" s="119"/>
      <c r="V58" s="117"/>
      <c r="W58" s="118"/>
      <c r="X58" s="117"/>
      <c r="Y58" s="119"/>
      <c r="Z58" s="117"/>
      <c r="AA58" s="118"/>
      <c r="AB58" s="117"/>
      <c r="AC58" s="119"/>
      <c r="AD58" s="117"/>
      <c r="AE58" s="119"/>
    </row>
    <row r="61" customFormat="false" ht="12.75" hidden="false" customHeight="false" outlineLevel="0" collapsed="false">
      <c r="B61" s="20" t="s">
        <v>160</v>
      </c>
      <c r="H61" s="20"/>
    </row>
    <row r="62" customFormat="false" ht="12.75" hidden="false" customHeight="false" outlineLevel="0" collapsed="false">
      <c r="B62" s="46" t="s">
        <v>5</v>
      </c>
      <c r="C62" s="47"/>
      <c r="D62" s="43"/>
      <c r="E62" s="43"/>
      <c r="F62" s="43"/>
      <c r="G62" s="46" t="s">
        <v>6</v>
      </c>
      <c r="H62" s="43"/>
      <c r="I62" s="47"/>
      <c r="J62" s="43"/>
      <c r="K62" s="44"/>
      <c r="L62" s="46" t="s">
        <v>7</v>
      </c>
      <c r="M62" s="43"/>
      <c r="N62" s="47"/>
      <c r="O62" s="43"/>
      <c r="P62" s="44"/>
      <c r="Q62" s="46" t="s">
        <v>193</v>
      </c>
      <c r="R62" s="43"/>
      <c r="S62" s="47"/>
      <c r="T62" s="43"/>
      <c r="U62" s="44"/>
      <c r="V62" s="46" t="s">
        <v>195</v>
      </c>
      <c r="W62" s="43"/>
      <c r="X62" s="47"/>
      <c r="Y62" s="43"/>
      <c r="Z62" s="44"/>
      <c r="AA62" s="46" t="s">
        <v>194</v>
      </c>
      <c r="AB62" s="43"/>
      <c r="AC62" s="47"/>
      <c r="AD62" s="43"/>
      <c r="AE62" s="44"/>
      <c r="AF62" s="46" t="s">
        <v>195</v>
      </c>
      <c r="AG62" s="43"/>
      <c r="AH62" s="47"/>
      <c r="AI62" s="43"/>
      <c r="AJ62" s="44"/>
      <c r="AK62" s="46" t="s">
        <v>194</v>
      </c>
      <c r="AL62" s="43"/>
      <c r="AM62" s="47"/>
      <c r="AN62" s="43"/>
      <c r="AO62" s="44"/>
    </row>
    <row r="63" customFormat="false" ht="12.75" hidden="false" customHeight="false" outlineLevel="0" collapsed="false">
      <c r="B63" s="49" t="s">
        <v>53</v>
      </c>
      <c r="C63" s="51" t="s">
        <v>54</v>
      </c>
      <c r="D63" s="51" t="s">
        <v>57</v>
      </c>
      <c r="E63" s="51" t="s">
        <v>75</v>
      </c>
      <c r="F63" s="51" t="s">
        <v>76</v>
      </c>
      <c r="G63" s="49" t="s">
        <v>53</v>
      </c>
      <c r="H63" s="51" t="s">
        <v>54</v>
      </c>
      <c r="I63" s="51" t="s">
        <v>57</v>
      </c>
      <c r="J63" s="51" t="s">
        <v>75</v>
      </c>
      <c r="K63" s="50" t="s">
        <v>76</v>
      </c>
      <c r="L63" s="49" t="s">
        <v>53</v>
      </c>
      <c r="M63" s="51" t="s">
        <v>54</v>
      </c>
      <c r="N63" s="51" t="s">
        <v>57</v>
      </c>
      <c r="O63" s="51" t="s">
        <v>75</v>
      </c>
      <c r="P63" s="50" t="s">
        <v>76</v>
      </c>
      <c r="Q63" s="49" t="s">
        <v>53</v>
      </c>
      <c r="R63" s="51" t="s">
        <v>54</v>
      </c>
      <c r="S63" s="51" t="s">
        <v>57</v>
      </c>
      <c r="T63" s="51" t="s">
        <v>75</v>
      </c>
      <c r="U63" s="50" t="s">
        <v>76</v>
      </c>
      <c r="V63" s="49" t="s">
        <v>53</v>
      </c>
      <c r="W63" s="51" t="s">
        <v>54</v>
      </c>
      <c r="X63" s="51" t="s">
        <v>57</v>
      </c>
      <c r="Y63" s="51" t="s">
        <v>75</v>
      </c>
      <c r="Z63" s="50" t="s">
        <v>76</v>
      </c>
      <c r="AA63" s="49" t="s">
        <v>53</v>
      </c>
      <c r="AB63" s="51" t="s">
        <v>54</v>
      </c>
      <c r="AC63" s="51" t="s">
        <v>57</v>
      </c>
      <c r="AD63" s="51" t="s">
        <v>75</v>
      </c>
      <c r="AE63" s="50" t="s">
        <v>76</v>
      </c>
      <c r="AF63" s="49" t="s">
        <v>53</v>
      </c>
      <c r="AG63" s="51" t="s">
        <v>54</v>
      </c>
      <c r="AH63" s="51" t="s">
        <v>57</v>
      </c>
      <c r="AI63" s="51" t="s">
        <v>75</v>
      </c>
      <c r="AJ63" s="50" t="s">
        <v>76</v>
      </c>
      <c r="AK63" s="49" t="s">
        <v>53</v>
      </c>
      <c r="AL63" s="51" t="s">
        <v>54</v>
      </c>
      <c r="AM63" s="51" t="s">
        <v>57</v>
      </c>
      <c r="AN63" s="51" t="s">
        <v>75</v>
      </c>
      <c r="AO63" s="50" t="s">
        <v>76</v>
      </c>
    </row>
    <row r="64" customFormat="false" ht="12.75" hidden="false" customHeight="false" outlineLevel="0" collapsed="false">
      <c r="A64" s="54" t="n">
        <v>36982</v>
      </c>
      <c r="B64" s="62"/>
      <c r="C64" s="63"/>
      <c r="D64" s="63"/>
      <c r="E64" s="63"/>
      <c r="F64" s="64"/>
      <c r="G64" s="62"/>
      <c r="H64" s="63"/>
      <c r="I64" s="63"/>
      <c r="J64" s="63"/>
      <c r="K64" s="64"/>
      <c r="L64" s="62"/>
      <c r="M64" s="63"/>
      <c r="N64" s="63"/>
      <c r="O64" s="63"/>
      <c r="P64" s="64"/>
      <c r="Q64" s="62"/>
      <c r="R64" s="63"/>
      <c r="S64" s="63"/>
      <c r="T64" s="63"/>
      <c r="U64" s="64"/>
      <c r="V64" s="62"/>
      <c r="W64" s="63"/>
      <c r="X64" s="63"/>
      <c r="Y64" s="63"/>
      <c r="Z64" s="64"/>
      <c r="AA64" s="62"/>
      <c r="AB64" s="63"/>
      <c r="AC64" s="63"/>
      <c r="AD64" s="63"/>
      <c r="AE64" s="64"/>
      <c r="AF64" s="62"/>
      <c r="AG64" s="63"/>
      <c r="AH64" s="63"/>
      <c r="AI64" s="63"/>
      <c r="AJ64" s="64"/>
      <c r="AK64" s="62"/>
      <c r="AL64" s="63"/>
      <c r="AM64" s="63"/>
      <c r="AN64" s="63"/>
      <c r="AO64" s="64"/>
    </row>
    <row r="65" customFormat="false" ht="12.75" hidden="false" customHeight="false" outlineLevel="0" collapsed="false">
      <c r="A65" s="54" t="n">
        <v>36983</v>
      </c>
      <c r="B65" s="74"/>
      <c r="C65" s="75"/>
      <c r="D65" s="75"/>
      <c r="E65" s="75"/>
      <c r="F65" s="76"/>
      <c r="G65" s="74"/>
      <c r="H65" s="75"/>
      <c r="I65" s="75"/>
      <c r="J65" s="75"/>
      <c r="K65" s="76"/>
      <c r="L65" s="74"/>
      <c r="M65" s="75"/>
      <c r="N65" s="75"/>
      <c r="O65" s="75"/>
      <c r="P65" s="76"/>
      <c r="Q65" s="74"/>
      <c r="R65" s="75"/>
      <c r="S65" s="75"/>
      <c r="T65" s="75"/>
      <c r="U65" s="76"/>
      <c r="V65" s="74"/>
      <c r="W65" s="75"/>
      <c r="X65" s="75"/>
      <c r="Y65" s="75"/>
      <c r="Z65" s="76"/>
      <c r="AA65" s="74"/>
      <c r="AB65" s="75"/>
      <c r="AC65" s="75"/>
      <c r="AD65" s="75"/>
      <c r="AE65" s="76"/>
      <c r="AF65" s="74"/>
      <c r="AG65" s="75"/>
      <c r="AH65" s="75"/>
      <c r="AI65" s="75"/>
      <c r="AJ65" s="76"/>
      <c r="AK65" s="74"/>
      <c r="AL65" s="75"/>
      <c r="AM65" s="75"/>
      <c r="AN65" s="75"/>
      <c r="AO65" s="76"/>
    </row>
    <row r="66" customFormat="false" ht="12.75" hidden="false" customHeight="false" outlineLevel="0" collapsed="false">
      <c r="A66" s="54" t="n">
        <v>36984</v>
      </c>
      <c r="B66" s="74" t="n">
        <v>260</v>
      </c>
      <c r="C66" s="75" t="n">
        <v>260</v>
      </c>
      <c r="D66" s="75" t="n">
        <v>150</v>
      </c>
      <c r="E66" s="75" t="n">
        <v>155</v>
      </c>
      <c r="F66" s="76" t="n">
        <v>190</v>
      </c>
      <c r="G66" s="74" t="n">
        <v>240</v>
      </c>
      <c r="H66" s="75" t="n">
        <v>240</v>
      </c>
      <c r="I66" s="75" t="n">
        <v>150</v>
      </c>
      <c r="J66" s="75" t="n">
        <v>165</v>
      </c>
      <c r="K66" s="76" t="n">
        <v>175</v>
      </c>
      <c r="L66" s="74" t="n">
        <v>295</v>
      </c>
      <c r="M66" s="75" t="n">
        <v>300</v>
      </c>
      <c r="N66" s="75" t="n">
        <v>175</v>
      </c>
      <c r="O66" s="75" t="n">
        <v>170</v>
      </c>
      <c r="P66" s="76" t="n">
        <v>180</v>
      </c>
      <c r="Q66" s="74" t="n">
        <v>305</v>
      </c>
      <c r="R66" s="75" t="n">
        <v>292</v>
      </c>
      <c r="S66" s="75" t="n">
        <v>197</v>
      </c>
      <c r="T66" s="75" t="n">
        <v>180</v>
      </c>
      <c r="U66" s="76" t="n">
        <v>203</v>
      </c>
      <c r="V66" s="74" t="n">
        <v>268</v>
      </c>
      <c r="W66" s="75" t="n">
        <v>245</v>
      </c>
      <c r="X66" s="75" t="n">
        <v>110</v>
      </c>
      <c r="Y66" s="75" t="n">
        <v>115</v>
      </c>
      <c r="Z66" s="76" t="n">
        <v>140</v>
      </c>
      <c r="AA66" s="74" t="n">
        <v>190</v>
      </c>
      <c r="AB66" s="75" t="n">
        <v>195</v>
      </c>
      <c r="AC66" s="75" t="n">
        <v>66</v>
      </c>
      <c r="AD66" s="75" t="n">
        <v>76</v>
      </c>
      <c r="AE66" s="76" t="n">
        <v>101</v>
      </c>
      <c r="AF66" s="74"/>
      <c r="AG66" s="75"/>
      <c r="AH66" s="75"/>
      <c r="AI66" s="75"/>
      <c r="AJ66" s="76"/>
      <c r="AK66" s="74"/>
      <c r="AL66" s="75"/>
      <c r="AM66" s="75"/>
      <c r="AN66" s="75"/>
      <c r="AO66" s="76"/>
    </row>
    <row r="67" customFormat="false" ht="12.75" hidden="false" customHeight="false" outlineLevel="0" collapsed="false">
      <c r="A67" s="54" t="n">
        <v>36985</v>
      </c>
      <c r="B67" s="127" t="n">
        <v>260</v>
      </c>
      <c r="C67" s="128" t="n">
        <v>260</v>
      </c>
      <c r="D67" s="75" t="n">
        <v>140</v>
      </c>
      <c r="E67" s="75" t="n">
        <v>155</v>
      </c>
      <c r="F67" s="76" t="n">
        <v>195</v>
      </c>
      <c r="G67" s="74" t="n">
        <v>250</v>
      </c>
      <c r="H67" s="75" t="n">
        <v>250</v>
      </c>
      <c r="I67" s="75" t="n">
        <v>155</v>
      </c>
      <c r="J67" s="75" t="n">
        <v>175</v>
      </c>
      <c r="K67" s="76" t="n">
        <v>180</v>
      </c>
      <c r="L67" s="74" t="n">
        <v>310</v>
      </c>
      <c r="M67" s="75" t="n">
        <v>300</v>
      </c>
      <c r="N67" s="75" t="n">
        <v>175</v>
      </c>
      <c r="O67" s="75" t="n">
        <v>180</v>
      </c>
      <c r="P67" s="76" t="n">
        <v>190</v>
      </c>
      <c r="Q67" s="74" t="n">
        <v>317</v>
      </c>
      <c r="R67" s="75" t="n">
        <v>305</v>
      </c>
      <c r="S67" s="75" t="n">
        <v>202</v>
      </c>
      <c r="T67" s="75" t="n">
        <v>200</v>
      </c>
      <c r="U67" s="76" t="n">
        <v>207</v>
      </c>
      <c r="V67" s="74" t="n">
        <v>275</v>
      </c>
      <c r="W67" s="75" t="n">
        <v>253</v>
      </c>
      <c r="X67" s="75" t="n">
        <v>115</v>
      </c>
      <c r="Y67" s="75" t="n">
        <v>133</v>
      </c>
      <c r="Z67" s="76" t="n">
        <v>140</v>
      </c>
      <c r="AA67" s="74" t="n">
        <v>196</v>
      </c>
      <c r="AB67" s="75" t="n">
        <v>195</v>
      </c>
      <c r="AC67" s="75" t="n">
        <v>66</v>
      </c>
      <c r="AD67" s="75" t="n">
        <v>76</v>
      </c>
      <c r="AE67" s="76" t="n">
        <v>101</v>
      </c>
      <c r="AF67" s="74"/>
      <c r="AG67" s="75"/>
      <c r="AH67" s="75"/>
      <c r="AI67" s="75"/>
      <c r="AJ67" s="76"/>
      <c r="AK67" s="74"/>
      <c r="AL67" s="75"/>
      <c r="AM67" s="75"/>
      <c r="AN67" s="75"/>
      <c r="AO67" s="76"/>
    </row>
    <row r="68" customFormat="false" ht="12.75" hidden="false" customHeight="false" outlineLevel="0" collapsed="false">
      <c r="A68" s="54" t="n">
        <v>36986</v>
      </c>
      <c r="B68" s="74" t="n">
        <v>260</v>
      </c>
      <c r="C68" s="75" t="n">
        <v>260</v>
      </c>
      <c r="D68" s="75" t="n">
        <v>135</v>
      </c>
      <c r="E68" s="75" t="n">
        <v>155</v>
      </c>
      <c r="F68" s="76" t="n">
        <v>200</v>
      </c>
      <c r="G68" s="74" t="n">
        <v>260</v>
      </c>
      <c r="H68" s="75" t="n">
        <v>260</v>
      </c>
      <c r="I68" s="75" t="n">
        <v>155</v>
      </c>
      <c r="J68" s="75" t="n">
        <v>175</v>
      </c>
      <c r="K68" s="76" t="n">
        <v>190</v>
      </c>
      <c r="L68" s="74" t="n">
        <v>310</v>
      </c>
      <c r="M68" s="75" t="n">
        <v>300</v>
      </c>
      <c r="N68" s="75" t="n">
        <v>183</v>
      </c>
      <c r="O68" s="75" t="n">
        <v>180</v>
      </c>
      <c r="P68" s="76" t="n">
        <v>200</v>
      </c>
      <c r="Q68" s="74" t="n">
        <v>317</v>
      </c>
      <c r="R68" s="75" t="n">
        <v>305</v>
      </c>
      <c r="S68" s="75" t="n">
        <v>222</v>
      </c>
      <c r="T68" s="75" t="n">
        <v>200</v>
      </c>
      <c r="U68" s="76" t="n">
        <v>207</v>
      </c>
      <c r="V68" s="74" t="n">
        <v>275</v>
      </c>
      <c r="W68" s="75" t="n">
        <v>253</v>
      </c>
      <c r="X68" s="75" t="n">
        <v>120</v>
      </c>
      <c r="Y68" s="75" t="n">
        <v>133</v>
      </c>
      <c r="Z68" s="76" t="n">
        <v>140</v>
      </c>
      <c r="AA68" s="74" t="n">
        <v>196</v>
      </c>
      <c r="AB68" s="75" t="n">
        <v>195</v>
      </c>
      <c r="AC68" s="75" t="n">
        <v>66</v>
      </c>
      <c r="AD68" s="75" t="n">
        <v>76</v>
      </c>
      <c r="AE68" s="76" t="n">
        <v>101</v>
      </c>
      <c r="AF68" s="74"/>
      <c r="AG68" s="75"/>
      <c r="AH68" s="75"/>
      <c r="AI68" s="75"/>
      <c r="AJ68" s="76"/>
      <c r="AK68" s="74"/>
      <c r="AL68" s="75"/>
      <c r="AM68" s="75"/>
      <c r="AN68" s="75"/>
      <c r="AO68" s="76"/>
    </row>
    <row r="69" customFormat="false" ht="12.75" hidden="false" customHeight="false" outlineLevel="0" collapsed="false">
      <c r="A69" s="54" t="n">
        <v>36987</v>
      </c>
      <c r="B69" s="74" t="n">
        <v>260</v>
      </c>
      <c r="C69" s="75" t="n">
        <v>260</v>
      </c>
      <c r="D69" s="75" t="n">
        <v>135</v>
      </c>
      <c r="E69" s="75" t="n">
        <v>158</v>
      </c>
      <c r="F69" s="76" t="n">
        <v>215</v>
      </c>
      <c r="G69" s="74" t="n">
        <v>260</v>
      </c>
      <c r="H69" s="75" t="n">
        <v>260</v>
      </c>
      <c r="I69" s="75" t="n">
        <v>155</v>
      </c>
      <c r="J69" s="75" t="n">
        <v>160</v>
      </c>
      <c r="K69" s="76" t="n">
        <v>195</v>
      </c>
      <c r="L69" s="74" t="n">
        <v>310</v>
      </c>
      <c r="M69" s="75" t="n">
        <v>300</v>
      </c>
      <c r="N69" s="75" t="n">
        <v>185</v>
      </c>
      <c r="O69" s="75" t="n">
        <v>180</v>
      </c>
      <c r="P69" s="76" t="n">
        <v>205</v>
      </c>
      <c r="Q69" s="74" t="n">
        <v>317</v>
      </c>
      <c r="R69" s="75" t="n">
        <v>308</v>
      </c>
      <c r="S69" s="75" t="n">
        <v>227</v>
      </c>
      <c r="T69" s="75" t="n">
        <v>200</v>
      </c>
      <c r="U69" s="76" t="n">
        <v>207</v>
      </c>
      <c r="V69" s="74" t="n">
        <v>275</v>
      </c>
      <c r="W69" s="75" t="n">
        <v>253</v>
      </c>
      <c r="X69" s="75" t="n">
        <v>125</v>
      </c>
      <c r="Y69" s="75" t="n">
        <v>133</v>
      </c>
      <c r="Z69" s="76" t="n">
        <v>150</v>
      </c>
      <c r="AA69" s="74" t="n">
        <v>199</v>
      </c>
      <c r="AB69" s="75" t="n">
        <v>198</v>
      </c>
      <c r="AC69" s="75" t="n">
        <v>66</v>
      </c>
      <c r="AD69" s="75" t="n">
        <v>76</v>
      </c>
      <c r="AE69" s="76" t="n">
        <v>101</v>
      </c>
      <c r="AF69" s="74"/>
      <c r="AG69" s="75"/>
      <c r="AH69" s="75"/>
      <c r="AI69" s="75"/>
      <c r="AJ69" s="76"/>
      <c r="AK69" s="74"/>
      <c r="AL69" s="75"/>
      <c r="AM69" s="75"/>
      <c r="AN69" s="75"/>
      <c r="AO69" s="76"/>
    </row>
    <row r="70" customFormat="false" ht="12.75" hidden="false" customHeight="false" outlineLevel="0" collapsed="false">
      <c r="A70" s="54" t="n">
        <v>36988</v>
      </c>
      <c r="B70" s="74"/>
      <c r="C70" s="75"/>
      <c r="D70" s="75"/>
      <c r="E70" s="75"/>
      <c r="F70" s="76"/>
      <c r="G70" s="74"/>
      <c r="H70" s="75"/>
      <c r="I70" s="75"/>
      <c r="J70" s="75"/>
      <c r="K70" s="76"/>
      <c r="L70" s="74"/>
      <c r="M70" s="75"/>
      <c r="N70" s="75"/>
      <c r="O70" s="75"/>
      <c r="P70" s="76"/>
      <c r="Q70" s="74"/>
      <c r="R70" s="75"/>
      <c r="S70" s="75"/>
      <c r="T70" s="75"/>
      <c r="U70" s="76"/>
      <c r="V70" s="74"/>
      <c r="W70" s="75"/>
      <c r="X70" s="75"/>
      <c r="Y70" s="75"/>
      <c r="Z70" s="76"/>
      <c r="AA70" s="74"/>
      <c r="AB70" s="75"/>
      <c r="AC70" s="75"/>
      <c r="AD70" s="75"/>
      <c r="AE70" s="76"/>
      <c r="AF70" s="74"/>
      <c r="AG70" s="75"/>
      <c r="AH70" s="75"/>
      <c r="AI70" s="75"/>
      <c r="AJ70" s="76"/>
      <c r="AK70" s="74"/>
      <c r="AL70" s="75"/>
      <c r="AM70" s="75"/>
      <c r="AN70" s="75"/>
      <c r="AO70" s="76"/>
    </row>
    <row r="71" customFormat="false" ht="12.75" hidden="false" customHeight="false" outlineLevel="0" collapsed="false">
      <c r="A71" s="54" t="n">
        <v>36989</v>
      </c>
      <c r="B71" s="74"/>
      <c r="C71" s="75"/>
      <c r="D71" s="75"/>
      <c r="E71" s="75"/>
      <c r="F71" s="76"/>
      <c r="G71" s="74"/>
      <c r="H71" s="75"/>
      <c r="I71" s="75"/>
      <c r="J71" s="75"/>
      <c r="K71" s="76"/>
      <c r="L71" s="74"/>
      <c r="M71" s="75"/>
      <c r="N71" s="75"/>
      <c r="O71" s="75"/>
      <c r="P71" s="76"/>
      <c r="Q71" s="74"/>
      <c r="R71" s="75"/>
      <c r="S71" s="75"/>
      <c r="T71" s="75"/>
      <c r="U71" s="76"/>
      <c r="V71" s="74"/>
      <c r="W71" s="75"/>
      <c r="X71" s="75"/>
      <c r="Y71" s="75"/>
      <c r="Z71" s="76"/>
      <c r="AA71" s="74"/>
      <c r="AB71" s="75"/>
      <c r="AC71" s="75"/>
      <c r="AD71" s="75"/>
      <c r="AE71" s="76"/>
      <c r="AF71" s="74"/>
      <c r="AG71" s="75"/>
      <c r="AH71" s="75"/>
      <c r="AI71" s="75"/>
      <c r="AJ71" s="76"/>
      <c r="AK71" s="74"/>
      <c r="AL71" s="75"/>
      <c r="AM71" s="75"/>
      <c r="AN71" s="75"/>
      <c r="AO71" s="76"/>
    </row>
    <row r="72" customFormat="false" ht="12.75" hidden="false" customHeight="false" outlineLevel="0" collapsed="false">
      <c r="A72" s="54" t="n">
        <v>36990</v>
      </c>
      <c r="B72" s="74" t="n">
        <v>275</v>
      </c>
      <c r="C72" s="75" t="n">
        <v>275</v>
      </c>
      <c r="D72" s="75" t="n">
        <v>135</v>
      </c>
      <c r="E72" s="75" t="n">
        <v>151</v>
      </c>
      <c r="F72" s="76" t="n">
        <v>230</v>
      </c>
      <c r="G72" s="74" t="n">
        <v>260</v>
      </c>
      <c r="H72" s="75" t="n">
        <v>260</v>
      </c>
      <c r="I72" s="75" t="n">
        <v>155</v>
      </c>
      <c r="J72" s="75" t="n">
        <v>160</v>
      </c>
      <c r="K72" s="76" t="n">
        <v>195</v>
      </c>
      <c r="L72" s="74" t="n">
        <v>310</v>
      </c>
      <c r="M72" s="75" t="n">
        <v>300</v>
      </c>
      <c r="N72" s="75" t="n">
        <v>185</v>
      </c>
      <c r="O72" s="75" t="n">
        <v>180</v>
      </c>
      <c r="P72" s="76" t="n">
        <v>205</v>
      </c>
      <c r="Q72" s="74" t="n">
        <v>317</v>
      </c>
      <c r="R72" s="75" t="n">
        <v>308</v>
      </c>
      <c r="S72" s="75" t="n">
        <v>227</v>
      </c>
      <c r="T72" s="75" t="n">
        <v>210</v>
      </c>
      <c r="U72" s="76" t="n">
        <v>207</v>
      </c>
      <c r="V72" s="74" t="n">
        <v>275</v>
      </c>
      <c r="W72" s="75" t="n">
        <v>253</v>
      </c>
      <c r="X72" s="75" t="n">
        <v>125</v>
      </c>
      <c r="Y72" s="75" t="n">
        <v>133</v>
      </c>
      <c r="Z72" s="76" t="n">
        <v>155</v>
      </c>
      <c r="AA72" s="74" t="n">
        <v>199</v>
      </c>
      <c r="AB72" s="75" t="n">
        <v>198</v>
      </c>
      <c r="AC72" s="75" t="n">
        <v>66</v>
      </c>
      <c r="AD72" s="75" t="n">
        <v>76</v>
      </c>
      <c r="AE72" s="76" t="n">
        <v>99</v>
      </c>
      <c r="AF72" s="74"/>
      <c r="AG72" s="75"/>
      <c r="AH72" s="75"/>
      <c r="AI72" s="75"/>
      <c r="AJ72" s="76"/>
      <c r="AK72" s="74"/>
      <c r="AL72" s="75"/>
      <c r="AM72" s="75"/>
      <c r="AN72" s="75"/>
      <c r="AO72" s="76"/>
    </row>
    <row r="73" customFormat="false" ht="12.75" hidden="false" customHeight="false" outlineLevel="0" collapsed="false">
      <c r="A73" s="54" t="n">
        <v>36991</v>
      </c>
      <c r="B73" s="74"/>
      <c r="C73" s="75"/>
      <c r="D73" s="75"/>
      <c r="E73" s="75"/>
      <c r="F73" s="76"/>
      <c r="G73" s="74"/>
      <c r="H73" s="75"/>
      <c r="I73" s="75"/>
      <c r="J73" s="75"/>
      <c r="K73" s="76"/>
      <c r="L73" s="74"/>
      <c r="M73" s="75"/>
      <c r="N73" s="75"/>
      <c r="O73" s="75"/>
      <c r="P73" s="76"/>
      <c r="Q73" s="74"/>
      <c r="R73" s="75"/>
      <c r="S73" s="75"/>
      <c r="T73" s="75"/>
      <c r="U73" s="76"/>
      <c r="V73" s="74"/>
      <c r="W73" s="75"/>
      <c r="X73" s="75"/>
      <c r="Y73" s="75"/>
      <c r="Z73" s="76"/>
      <c r="AA73" s="74"/>
      <c r="AB73" s="75"/>
      <c r="AC73" s="75"/>
      <c r="AD73" s="75"/>
      <c r="AE73" s="76"/>
      <c r="AF73" s="74"/>
      <c r="AG73" s="75"/>
      <c r="AH73" s="75"/>
      <c r="AI73" s="75"/>
      <c r="AJ73" s="76"/>
      <c r="AK73" s="74"/>
      <c r="AL73" s="75"/>
      <c r="AM73" s="75"/>
      <c r="AN73" s="75"/>
      <c r="AO73" s="76"/>
    </row>
    <row r="74" customFormat="false" ht="12.75" hidden="false" customHeight="false" outlineLevel="0" collapsed="false">
      <c r="A74" s="54" t="n">
        <v>36992</v>
      </c>
      <c r="B74" s="74" t="n">
        <v>300</v>
      </c>
      <c r="C74" s="75" t="n">
        <v>300</v>
      </c>
      <c r="D74" s="75" t="n">
        <v>140</v>
      </c>
      <c r="E74" s="75" t="n">
        <v>154</v>
      </c>
      <c r="F74" s="76" t="n">
        <v>260</v>
      </c>
      <c r="G74" s="74" t="n">
        <v>270</v>
      </c>
      <c r="H74" s="75" t="n">
        <v>270</v>
      </c>
      <c r="I74" s="75" t="n">
        <v>165</v>
      </c>
      <c r="J74" s="75" t="n">
        <v>175</v>
      </c>
      <c r="K74" s="76" t="n">
        <v>215</v>
      </c>
      <c r="L74" s="74" t="n">
        <v>310</v>
      </c>
      <c r="M74" s="75" t="n">
        <v>300</v>
      </c>
      <c r="N74" s="75" t="n">
        <v>190</v>
      </c>
      <c r="O74" s="75" t="n">
        <v>195</v>
      </c>
      <c r="P74" s="76" t="n">
        <v>225</v>
      </c>
      <c r="Q74" s="74" t="n">
        <v>317</v>
      </c>
      <c r="R74" s="75" t="n">
        <v>308</v>
      </c>
      <c r="S74" s="75" t="n">
        <v>238</v>
      </c>
      <c r="T74" s="75" t="n">
        <v>225</v>
      </c>
      <c r="U74" s="76" t="n">
        <v>222</v>
      </c>
      <c r="V74" s="74" t="n">
        <v>275</v>
      </c>
      <c r="W74" s="75" t="n">
        <v>253</v>
      </c>
      <c r="X74" s="75" t="n">
        <v>130</v>
      </c>
      <c r="Y74" s="75" t="n">
        <v>133</v>
      </c>
      <c r="Z74" s="76" t="n">
        <v>165</v>
      </c>
      <c r="AA74" s="74" t="n">
        <v>199</v>
      </c>
      <c r="AB74" s="75" t="n">
        <v>198</v>
      </c>
      <c r="AC74" s="75" t="n">
        <v>66</v>
      </c>
      <c r="AD74" s="75" t="n">
        <v>76</v>
      </c>
      <c r="AE74" s="76" t="n">
        <v>116</v>
      </c>
      <c r="AF74" s="74"/>
      <c r="AG74" s="75"/>
      <c r="AH74" s="75"/>
      <c r="AI74" s="75"/>
      <c r="AJ74" s="76"/>
      <c r="AK74" s="74"/>
      <c r="AL74" s="75"/>
      <c r="AM74" s="75"/>
      <c r="AN74" s="75"/>
      <c r="AO74" s="76"/>
    </row>
    <row r="75" customFormat="false" ht="12.75" hidden="false" customHeight="false" outlineLevel="0" collapsed="false">
      <c r="A75" s="54" t="n">
        <v>36993</v>
      </c>
      <c r="B75" s="74" t="n">
        <v>300</v>
      </c>
      <c r="C75" s="75" t="n">
        <v>300</v>
      </c>
      <c r="D75" s="75" t="n">
        <v>140</v>
      </c>
      <c r="E75" s="75" t="n">
        <v>160</v>
      </c>
      <c r="F75" s="76" t="n">
        <v>265</v>
      </c>
      <c r="G75" s="74" t="n">
        <v>270</v>
      </c>
      <c r="H75" s="75" t="n">
        <v>270</v>
      </c>
      <c r="I75" s="75" t="n">
        <v>165</v>
      </c>
      <c r="J75" s="75" t="n">
        <v>175</v>
      </c>
      <c r="K75" s="76" t="n">
        <v>226</v>
      </c>
      <c r="L75" s="74" t="n">
        <v>310</v>
      </c>
      <c r="M75" s="75" t="n">
        <v>300</v>
      </c>
      <c r="N75" s="75" t="n">
        <v>200</v>
      </c>
      <c r="O75" s="75" t="n">
        <v>197</v>
      </c>
      <c r="P75" s="76" t="n">
        <v>240</v>
      </c>
      <c r="Q75" s="74" t="n">
        <v>317</v>
      </c>
      <c r="R75" s="75" t="n">
        <v>308</v>
      </c>
      <c r="S75" s="75" t="n">
        <v>238</v>
      </c>
      <c r="T75" s="75" t="n">
        <v>225</v>
      </c>
      <c r="U75" s="76" t="n">
        <v>232</v>
      </c>
      <c r="V75" s="74" t="n">
        <v>275</v>
      </c>
      <c r="W75" s="75" t="n">
        <v>253</v>
      </c>
      <c r="X75" s="75" t="n">
        <v>130</v>
      </c>
      <c r="Y75" s="75" t="n">
        <v>133</v>
      </c>
      <c r="Z75" s="76" t="n">
        <v>175</v>
      </c>
      <c r="AA75" s="74" t="n">
        <v>199</v>
      </c>
      <c r="AB75" s="75" t="n">
        <v>198</v>
      </c>
      <c r="AC75" s="75" t="n">
        <v>66</v>
      </c>
      <c r="AD75" s="75" t="n">
        <v>76</v>
      </c>
      <c r="AE75" s="76" t="n">
        <v>116</v>
      </c>
      <c r="AF75" s="74"/>
      <c r="AG75" s="75"/>
      <c r="AH75" s="75"/>
      <c r="AI75" s="75"/>
      <c r="AJ75" s="76"/>
      <c r="AK75" s="74"/>
      <c r="AL75" s="75"/>
      <c r="AM75" s="75"/>
      <c r="AN75" s="75"/>
      <c r="AO75" s="76"/>
    </row>
    <row r="76" customFormat="false" ht="12.75" hidden="false" customHeight="false" outlineLevel="0" collapsed="false">
      <c r="A76" s="54" t="n">
        <v>36994</v>
      </c>
      <c r="B76" s="74"/>
      <c r="C76" s="75"/>
      <c r="D76" s="75"/>
      <c r="E76" s="75"/>
      <c r="F76" s="76"/>
      <c r="G76" s="74"/>
      <c r="H76" s="75"/>
      <c r="I76" s="75"/>
      <c r="J76" s="75"/>
      <c r="K76" s="76"/>
      <c r="L76" s="74"/>
      <c r="M76" s="75"/>
      <c r="N76" s="75"/>
      <c r="O76" s="75"/>
      <c r="P76" s="76"/>
      <c r="Q76" s="74"/>
      <c r="R76" s="75"/>
      <c r="S76" s="75"/>
      <c r="T76" s="75"/>
      <c r="U76" s="76"/>
      <c r="V76" s="74"/>
      <c r="W76" s="75"/>
      <c r="X76" s="75"/>
      <c r="Y76" s="75"/>
      <c r="Z76" s="76"/>
      <c r="AA76" s="74"/>
      <c r="AB76" s="75"/>
      <c r="AC76" s="75"/>
      <c r="AD76" s="75"/>
      <c r="AE76" s="76"/>
      <c r="AF76" s="74"/>
      <c r="AG76" s="75"/>
      <c r="AH76" s="75"/>
      <c r="AI76" s="75"/>
      <c r="AJ76" s="76"/>
      <c r="AK76" s="74"/>
      <c r="AL76" s="75"/>
      <c r="AM76" s="75"/>
      <c r="AN76" s="75"/>
      <c r="AO76" s="76"/>
    </row>
    <row r="77" customFormat="false" ht="12.75" hidden="false" customHeight="false" outlineLevel="0" collapsed="false">
      <c r="A77" s="54" t="n">
        <v>36995</v>
      </c>
      <c r="B77" s="74"/>
      <c r="C77" s="75"/>
      <c r="D77" s="75"/>
      <c r="E77" s="75"/>
      <c r="F77" s="76"/>
      <c r="G77" s="74"/>
      <c r="H77" s="75"/>
      <c r="I77" s="75"/>
      <c r="J77" s="75"/>
      <c r="K77" s="76"/>
      <c r="L77" s="74"/>
      <c r="M77" s="75"/>
      <c r="N77" s="75"/>
      <c r="O77" s="75"/>
      <c r="P77" s="76"/>
      <c r="Q77" s="74"/>
      <c r="R77" s="75"/>
      <c r="S77" s="75"/>
      <c r="T77" s="75"/>
      <c r="U77" s="76"/>
      <c r="V77" s="74"/>
      <c r="W77" s="75"/>
      <c r="X77" s="75"/>
      <c r="Y77" s="75"/>
      <c r="Z77" s="76"/>
      <c r="AA77" s="74"/>
      <c r="AB77" s="75"/>
      <c r="AC77" s="75"/>
      <c r="AD77" s="75"/>
      <c r="AE77" s="76"/>
      <c r="AF77" s="74"/>
      <c r="AG77" s="75"/>
      <c r="AH77" s="75"/>
      <c r="AI77" s="75"/>
      <c r="AJ77" s="76"/>
      <c r="AK77" s="74"/>
      <c r="AL77" s="75"/>
      <c r="AM77" s="75"/>
      <c r="AN77" s="75"/>
      <c r="AO77" s="76"/>
    </row>
    <row r="78" customFormat="false" ht="12.75" hidden="false" customHeight="false" outlineLevel="0" collapsed="false">
      <c r="A78" s="54" t="n">
        <v>36996</v>
      </c>
      <c r="B78" s="74"/>
      <c r="C78" s="75"/>
      <c r="D78" s="75"/>
      <c r="E78" s="75"/>
      <c r="F78" s="76"/>
      <c r="G78" s="74"/>
      <c r="H78" s="75"/>
      <c r="I78" s="75"/>
      <c r="J78" s="75"/>
      <c r="K78" s="76"/>
      <c r="L78" s="74"/>
      <c r="M78" s="75"/>
      <c r="N78" s="75"/>
      <c r="O78" s="75"/>
      <c r="P78" s="76"/>
      <c r="Q78" s="74"/>
      <c r="R78" s="75"/>
      <c r="S78" s="75"/>
      <c r="T78" s="75"/>
      <c r="U78" s="76"/>
      <c r="V78" s="74"/>
      <c r="W78" s="75"/>
      <c r="X78" s="75"/>
      <c r="Y78" s="75"/>
      <c r="Z78" s="76"/>
      <c r="AA78" s="74"/>
      <c r="AB78" s="75"/>
      <c r="AC78" s="75"/>
      <c r="AD78" s="75"/>
      <c r="AE78" s="76"/>
      <c r="AF78" s="74"/>
      <c r="AG78" s="75"/>
      <c r="AH78" s="75"/>
      <c r="AI78" s="75"/>
      <c r="AJ78" s="76"/>
      <c r="AK78" s="74"/>
      <c r="AL78" s="75"/>
      <c r="AM78" s="75"/>
      <c r="AN78" s="75"/>
      <c r="AO78" s="76"/>
    </row>
    <row r="79" customFormat="false" ht="12.75" hidden="false" customHeight="false" outlineLevel="0" collapsed="false">
      <c r="A79" s="54" t="n">
        <v>36997</v>
      </c>
      <c r="B79" s="74"/>
      <c r="C79" s="75"/>
      <c r="D79" s="75"/>
      <c r="E79" s="75"/>
      <c r="F79" s="76"/>
      <c r="G79" s="74"/>
      <c r="H79" s="75"/>
      <c r="I79" s="75"/>
      <c r="J79" s="75"/>
      <c r="K79" s="76"/>
      <c r="L79" s="74"/>
      <c r="M79" s="75"/>
      <c r="N79" s="75"/>
      <c r="O79" s="75"/>
      <c r="P79" s="76"/>
      <c r="Q79" s="74"/>
      <c r="R79" s="75"/>
      <c r="S79" s="75"/>
      <c r="T79" s="75"/>
      <c r="U79" s="76"/>
      <c r="V79" s="74"/>
      <c r="W79" s="75"/>
      <c r="X79" s="75"/>
      <c r="Y79" s="75"/>
      <c r="Z79" s="76"/>
      <c r="AA79" s="74"/>
      <c r="AB79" s="75"/>
      <c r="AC79" s="75"/>
      <c r="AD79" s="75"/>
      <c r="AE79" s="76"/>
      <c r="AF79" s="74"/>
      <c r="AG79" s="75"/>
      <c r="AH79" s="75"/>
      <c r="AI79" s="75"/>
      <c r="AJ79" s="76"/>
      <c r="AK79" s="74"/>
      <c r="AL79" s="75"/>
      <c r="AM79" s="75"/>
      <c r="AN79" s="75"/>
      <c r="AO79" s="76"/>
    </row>
    <row r="80" customFormat="false" ht="12.75" hidden="false" customHeight="false" outlineLevel="0" collapsed="false">
      <c r="A80" s="54" t="n">
        <v>36998</v>
      </c>
      <c r="B80" s="74"/>
      <c r="C80" s="75"/>
      <c r="D80" s="75"/>
      <c r="E80" s="75"/>
      <c r="F80" s="76"/>
      <c r="G80" s="74"/>
      <c r="H80" s="75"/>
      <c r="I80" s="75"/>
      <c r="J80" s="75"/>
      <c r="K80" s="76"/>
      <c r="L80" s="74"/>
      <c r="M80" s="75"/>
      <c r="N80" s="75"/>
      <c r="O80" s="75"/>
      <c r="P80" s="76"/>
      <c r="Q80" s="74"/>
      <c r="R80" s="75"/>
      <c r="S80" s="75"/>
      <c r="T80" s="75"/>
      <c r="U80" s="76"/>
      <c r="V80" s="74"/>
      <c r="W80" s="75"/>
      <c r="X80" s="75"/>
      <c r="Y80" s="75"/>
      <c r="Z80" s="76"/>
      <c r="AA80" s="74"/>
      <c r="AB80" s="75"/>
      <c r="AC80" s="75"/>
      <c r="AD80" s="75"/>
      <c r="AE80" s="76"/>
      <c r="AF80" s="74"/>
      <c r="AG80" s="75"/>
      <c r="AH80" s="75"/>
      <c r="AI80" s="75"/>
      <c r="AJ80" s="76"/>
      <c r="AK80" s="74"/>
      <c r="AL80" s="75"/>
      <c r="AM80" s="75"/>
      <c r="AN80" s="75"/>
      <c r="AO80" s="76"/>
    </row>
    <row r="81" customFormat="false" ht="12.75" hidden="false" customHeight="false" outlineLevel="0" collapsed="false">
      <c r="A81" s="54" t="n">
        <v>36999</v>
      </c>
      <c r="B81" s="74"/>
      <c r="C81" s="75"/>
      <c r="D81" s="75"/>
      <c r="E81" s="75"/>
      <c r="F81" s="76"/>
      <c r="G81" s="74"/>
      <c r="H81" s="75"/>
      <c r="I81" s="75"/>
      <c r="J81" s="75"/>
      <c r="K81" s="76"/>
      <c r="L81" s="74"/>
      <c r="M81" s="75"/>
      <c r="N81" s="75"/>
      <c r="O81" s="75"/>
      <c r="P81" s="76"/>
      <c r="Q81" s="74"/>
      <c r="R81" s="75"/>
      <c r="S81" s="75"/>
      <c r="T81" s="75"/>
      <c r="U81" s="76"/>
      <c r="V81" s="74"/>
      <c r="W81" s="75"/>
      <c r="X81" s="75"/>
      <c r="Y81" s="75"/>
      <c r="Z81" s="76"/>
      <c r="AA81" s="74"/>
      <c r="AB81" s="75"/>
      <c r="AC81" s="75"/>
      <c r="AD81" s="75"/>
      <c r="AE81" s="76"/>
      <c r="AF81" s="74"/>
      <c r="AG81" s="75"/>
      <c r="AH81" s="75"/>
      <c r="AI81" s="75"/>
      <c r="AJ81" s="76"/>
      <c r="AK81" s="74"/>
      <c r="AL81" s="75"/>
      <c r="AM81" s="75"/>
      <c r="AN81" s="75"/>
      <c r="AO81" s="76"/>
    </row>
    <row r="82" customFormat="false" ht="12.75" hidden="false" customHeight="false" outlineLevel="0" collapsed="false">
      <c r="A82" s="54" t="n">
        <v>37000</v>
      </c>
      <c r="B82" s="74"/>
      <c r="C82" s="75"/>
      <c r="D82" s="75"/>
      <c r="E82" s="75"/>
      <c r="F82" s="76"/>
      <c r="G82" s="74"/>
      <c r="H82" s="75"/>
      <c r="I82" s="75"/>
      <c r="J82" s="75"/>
      <c r="K82" s="76"/>
      <c r="L82" s="74"/>
      <c r="M82" s="75"/>
      <c r="N82" s="75"/>
      <c r="O82" s="75"/>
      <c r="P82" s="76"/>
      <c r="Q82" s="74"/>
      <c r="R82" s="75"/>
      <c r="S82" s="75"/>
      <c r="T82" s="75"/>
      <c r="U82" s="76"/>
      <c r="V82" s="74"/>
      <c r="W82" s="75"/>
      <c r="X82" s="75"/>
      <c r="Y82" s="75"/>
      <c r="Z82" s="76"/>
      <c r="AA82" s="74"/>
      <c r="AB82" s="75"/>
      <c r="AC82" s="75"/>
      <c r="AD82" s="75"/>
      <c r="AE82" s="76"/>
      <c r="AF82" s="74"/>
      <c r="AG82" s="75"/>
      <c r="AH82" s="75"/>
      <c r="AI82" s="75"/>
      <c r="AJ82" s="76"/>
      <c r="AK82" s="74"/>
      <c r="AL82" s="75"/>
      <c r="AM82" s="75"/>
      <c r="AN82" s="75"/>
      <c r="AO82" s="76"/>
    </row>
    <row r="83" customFormat="false" ht="12.75" hidden="false" customHeight="false" outlineLevel="0" collapsed="false">
      <c r="A83" s="54" t="n">
        <v>37001</v>
      </c>
      <c r="B83" s="74"/>
      <c r="C83" s="75"/>
      <c r="D83" s="75"/>
      <c r="E83" s="75"/>
      <c r="F83" s="76"/>
      <c r="G83" s="74"/>
      <c r="H83" s="75"/>
      <c r="I83" s="75"/>
      <c r="J83" s="75"/>
      <c r="K83" s="76"/>
      <c r="L83" s="74"/>
      <c r="M83" s="75"/>
      <c r="N83" s="75"/>
      <c r="O83" s="75"/>
      <c r="P83" s="76"/>
      <c r="Q83" s="74"/>
      <c r="R83" s="75"/>
      <c r="S83" s="75"/>
      <c r="T83" s="75"/>
      <c r="U83" s="76"/>
      <c r="V83" s="74"/>
      <c r="W83" s="75"/>
      <c r="X83" s="75"/>
      <c r="Y83" s="75"/>
      <c r="Z83" s="76"/>
      <c r="AA83" s="74"/>
      <c r="AB83" s="75"/>
      <c r="AC83" s="75"/>
      <c r="AD83" s="75"/>
      <c r="AE83" s="76"/>
      <c r="AF83" s="74"/>
      <c r="AG83" s="75"/>
      <c r="AH83" s="75"/>
      <c r="AI83" s="75"/>
      <c r="AJ83" s="76"/>
      <c r="AK83" s="74"/>
      <c r="AL83" s="75"/>
      <c r="AM83" s="75"/>
      <c r="AN83" s="75"/>
      <c r="AO83" s="76"/>
    </row>
    <row r="84" customFormat="false" ht="12.75" hidden="false" customHeight="false" outlineLevel="0" collapsed="false">
      <c r="A84" s="54" t="n">
        <v>37002</v>
      </c>
      <c r="B84" s="74"/>
      <c r="C84" s="75"/>
      <c r="D84" s="75"/>
      <c r="E84" s="75"/>
      <c r="F84" s="76"/>
      <c r="G84" s="74"/>
      <c r="H84" s="75"/>
      <c r="I84" s="75"/>
      <c r="J84" s="75"/>
      <c r="K84" s="76"/>
      <c r="L84" s="74"/>
      <c r="M84" s="75"/>
      <c r="N84" s="75"/>
      <c r="O84" s="75"/>
      <c r="P84" s="76"/>
      <c r="Q84" s="74"/>
      <c r="R84" s="75"/>
      <c r="S84" s="75"/>
      <c r="T84" s="75"/>
      <c r="U84" s="76"/>
      <c r="V84" s="74"/>
      <c r="W84" s="75"/>
      <c r="X84" s="75"/>
      <c r="Y84" s="75"/>
      <c r="Z84" s="76"/>
      <c r="AA84" s="74"/>
      <c r="AB84" s="75"/>
      <c r="AC84" s="75"/>
      <c r="AD84" s="75"/>
      <c r="AE84" s="76"/>
      <c r="AF84" s="74"/>
      <c r="AG84" s="75"/>
      <c r="AH84" s="75"/>
      <c r="AI84" s="75"/>
      <c r="AJ84" s="76"/>
      <c r="AK84" s="74"/>
      <c r="AL84" s="75"/>
      <c r="AM84" s="75"/>
      <c r="AN84" s="75"/>
      <c r="AO84" s="76"/>
    </row>
    <row r="85" customFormat="false" ht="12.75" hidden="false" customHeight="false" outlineLevel="0" collapsed="false">
      <c r="A85" s="54" t="n">
        <v>37003</v>
      </c>
      <c r="B85" s="74"/>
      <c r="C85" s="75"/>
      <c r="D85" s="75"/>
      <c r="E85" s="75"/>
      <c r="F85" s="76"/>
      <c r="G85" s="74"/>
      <c r="H85" s="75"/>
      <c r="I85" s="75"/>
      <c r="J85" s="75"/>
      <c r="K85" s="76"/>
      <c r="L85" s="74"/>
      <c r="M85" s="75"/>
      <c r="N85" s="75"/>
      <c r="O85" s="75"/>
      <c r="P85" s="76"/>
      <c r="Q85" s="74"/>
      <c r="R85" s="75"/>
      <c r="S85" s="75"/>
      <c r="T85" s="75"/>
      <c r="U85" s="76"/>
      <c r="V85" s="74"/>
      <c r="W85" s="75"/>
      <c r="X85" s="75"/>
      <c r="Y85" s="75"/>
      <c r="Z85" s="76"/>
      <c r="AA85" s="74"/>
      <c r="AB85" s="75"/>
      <c r="AC85" s="75"/>
      <c r="AD85" s="75"/>
      <c r="AE85" s="76"/>
      <c r="AF85" s="74"/>
      <c r="AG85" s="75"/>
      <c r="AH85" s="75"/>
      <c r="AI85" s="75"/>
      <c r="AJ85" s="76"/>
      <c r="AK85" s="74"/>
      <c r="AL85" s="75"/>
      <c r="AM85" s="75"/>
      <c r="AN85" s="75"/>
      <c r="AO85" s="76"/>
    </row>
    <row r="86" customFormat="false" ht="12.75" hidden="false" customHeight="false" outlineLevel="0" collapsed="false">
      <c r="A86" s="54" t="n">
        <v>37004</v>
      </c>
      <c r="B86" s="74"/>
      <c r="C86" s="75"/>
      <c r="D86" s="75"/>
      <c r="E86" s="75"/>
      <c r="F86" s="76"/>
      <c r="G86" s="74"/>
      <c r="H86" s="75"/>
      <c r="I86" s="75"/>
      <c r="J86" s="75"/>
      <c r="K86" s="76"/>
      <c r="L86" s="74"/>
      <c r="M86" s="75"/>
      <c r="N86" s="75"/>
      <c r="O86" s="75"/>
      <c r="P86" s="76"/>
      <c r="Q86" s="74"/>
      <c r="R86" s="75"/>
      <c r="S86" s="75"/>
      <c r="T86" s="75"/>
      <c r="U86" s="76"/>
      <c r="V86" s="74"/>
      <c r="W86" s="75"/>
      <c r="X86" s="75"/>
      <c r="Y86" s="75"/>
      <c r="Z86" s="76"/>
      <c r="AA86" s="74"/>
      <c r="AB86" s="75"/>
      <c r="AC86" s="75"/>
      <c r="AD86" s="75"/>
      <c r="AE86" s="76"/>
      <c r="AF86" s="74"/>
      <c r="AG86" s="75"/>
      <c r="AH86" s="75"/>
      <c r="AI86" s="75"/>
      <c r="AJ86" s="76"/>
      <c r="AK86" s="74"/>
      <c r="AL86" s="75"/>
      <c r="AM86" s="75"/>
      <c r="AN86" s="75"/>
      <c r="AO86" s="76"/>
    </row>
    <row r="87" customFormat="false" ht="12.75" hidden="false" customHeight="false" outlineLevel="0" collapsed="false">
      <c r="A87" s="54" t="n">
        <v>37005</v>
      </c>
      <c r="B87" s="74" t="n">
        <v>225</v>
      </c>
      <c r="C87" s="75"/>
      <c r="D87" s="75"/>
      <c r="E87" s="75" t="n">
        <v>130</v>
      </c>
      <c r="F87" s="76" t="n">
        <v>190</v>
      </c>
      <c r="G87" s="74" t="n">
        <v>260</v>
      </c>
      <c r="H87" s="75" t="n">
        <v>260</v>
      </c>
      <c r="I87" s="75" t="n">
        <v>145</v>
      </c>
      <c r="J87" s="75" t="n">
        <v>145</v>
      </c>
      <c r="K87" s="76" t="n">
        <v>199</v>
      </c>
      <c r="L87" s="74" t="n">
        <v>285</v>
      </c>
      <c r="M87" s="75" t="n">
        <v>290</v>
      </c>
      <c r="N87" s="75" t="n">
        <v>175</v>
      </c>
      <c r="O87" s="75" t="n">
        <v>165</v>
      </c>
      <c r="P87" s="76" t="n">
        <v>225</v>
      </c>
      <c r="Q87" s="74" t="n">
        <v>312</v>
      </c>
      <c r="R87" s="75" t="n">
        <v>305</v>
      </c>
      <c r="S87" s="75" t="n">
        <v>220</v>
      </c>
      <c r="T87" s="75" t="n">
        <v>210</v>
      </c>
      <c r="U87" s="76" t="n">
        <v>222</v>
      </c>
      <c r="V87" s="74" t="n">
        <v>255</v>
      </c>
      <c r="W87" s="75" t="n">
        <v>253</v>
      </c>
      <c r="X87" s="75" t="n">
        <v>130</v>
      </c>
      <c r="Y87" s="75" t="n">
        <v>128</v>
      </c>
      <c r="Z87" s="76" t="n">
        <v>172</v>
      </c>
      <c r="AA87" s="74" t="n">
        <v>188</v>
      </c>
      <c r="AB87" s="75" t="n">
        <v>198</v>
      </c>
      <c r="AC87" s="75" t="n">
        <v>66</v>
      </c>
      <c r="AD87" s="75" t="n">
        <v>67</v>
      </c>
      <c r="AE87" s="76" t="n">
        <v>118</v>
      </c>
      <c r="AF87" s="74"/>
      <c r="AG87" s="75"/>
      <c r="AH87" s="75"/>
      <c r="AI87" s="75"/>
      <c r="AJ87" s="76"/>
      <c r="AK87" s="74"/>
      <c r="AL87" s="75"/>
      <c r="AM87" s="75"/>
      <c r="AN87" s="75"/>
      <c r="AO87" s="76"/>
    </row>
    <row r="88" customFormat="false" ht="12.75" hidden="false" customHeight="false" outlineLevel="0" collapsed="false">
      <c r="A88" s="54" t="n">
        <v>37006</v>
      </c>
      <c r="B88" s="74"/>
      <c r="C88" s="75"/>
      <c r="D88" s="75"/>
      <c r="E88" s="75"/>
      <c r="F88" s="76"/>
      <c r="G88" s="74" t="n">
        <v>245</v>
      </c>
      <c r="H88" s="75" t="n">
        <v>245</v>
      </c>
      <c r="I88" s="75" t="n">
        <v>135</v>
      </c>
      <c r="J88" s="75" t="n">
        <v>124</v>
      </c>
      <c r="K88" s="76" t="n">
        <v>210</v>
      </c>
      <c r="L88" s="74" t="n">
        <v>275</v>
      </c>
      <c r="M88" s="75" t="n">
        <v>275</v>
      </c>
      <c r="N88" s="75" t="n">
        <v>165</v>
      </c>
      <c r="O88" s="75" t="n">
        <v>165</v>
      </c>
      <c r="P88" s="76" t="n">
        <v>225</v>
      </c>
      <c r="Q88" s="74" t="n">
        <v>312</v>
      </c>
      <c r="R88" s="75" t="n">
        <v>290</v>
      </c>
      <c r="S88" s="75" t="n">
        <v>215</v>
      </c>
      <c r="T88" s="75" t="n">
        <v>200</v>
      </c>
      <c r="U88" s="76" t="n">
        <v>222</v>
      </c>
      <c r="V88" s="74" t="n">
        <v>255</v>
      </c>
      <c r="W88" s="75" t="n">
        <v>247</v>
      </c>
      <c r="X88" s="75" t="n">
        <v>125</v>
      </c>
      <c r="Y88" s="75" t="n">
        <v>123</v>
      </c>
      <c r="Z88" s="76" t="n">
        <v>172</v>
      </c>
      <c r="AA88" s="74" t="n">
        <v>188</v>
      </c>
      <c r="AB88" s="75" t="n">
        <v>198</v>
      </c>
      <c r="AC88" s="75" t="n">
        <v>58</v>
      </c>
      <c r="AD88" s="75" t="n">
        <v>67</v>
      </c>
      <c r="AE88" s="76" t="n">
        <v>108</v>
      </c>
      <c r="AF88" s="74"/>
      <c r="AG88" s="75"/>
      <c r="AH88" s="75"/>
      <c r="AI88" s="75"/>
      <c r="AJ88" s="76"/>
      <c r="AK88" s="74"/>
      <c r="AL88" s="75"/>
      <c r="AM88" s="75"/>
      <c r="AN88" s="75"/>
      <c r="AO88" s="76"/>
    </row>
    <row r="89" customFormat="false" ht="12.75" hidden="false" customHeight="false" outlineLevel="0" collapsed="false">
      <c r="A89" s="54" t="n">
        <v>37007</v>
      </c>
      <c r="B89" s="74"/>
      <c r="C89" s="75"/>
      <c r="D89" s="75"/>
      <c r="E89" s="75"/>
      <c r="F89" s="76"/>
      <c r="G89" s="74" t="n">
        <v>240</v>
      </c>
      <c r="H89" s="75" t="n">
        <v>240</v>
      </c>
      <c r="I89" s="75" t="n">
        <v>135</v>
      </c>
      <c r="J89" s="75" t="n">
        <v>111</v>
      </c>
      <c r="K89" s="76" t="n">
        <v>192</v>
      </c>
      <c r="L89" s="74" t="n">
        <v>265</v>
      </c>
      <c r="M89" s="75" t="n">
        <v>275</v>
      </c>
      <c r="N89" s="75" t="n">
        <v>160</v>
      </c>
      <c r="O89" s="75" t="n">
        <v>155</v>
      </c>
      <c r="P89" s="76" t="n">
        <v>205</v>
      </c>
      <c r="Q89" s="74" t="n">
        <v>297</v>
      </c>
      <c r="R89" s="75" t="n">
        <v>285</v>
      </c>
      <c r="S89" s="75" t="n">
        <v>215</v>
      </c>
      <c r="T89" s="75" t="n">
        <v>200</v>
      </c>
      <c r="U89" s="76" t="n">
        <v>212</v>
      </c>
      <c r="V89" s="74" t="n">
        <v>239</v>
      </c>
      <c r="W89" s="75" t="n">
        <v>243</v>
      </c>
      <c r="X89" s="75" t="n">
        <v>120</v>
      </c>
      <c r="Y89" s="75" t="n">
        <v>120</v>
      </c>
      <c r="Z89" s="76" t="n">
        <v>172</v>
      </c>
      <c r="AA89" s="74" t="n">
        <v>186</v>
      </c>
      <c r="AB89" s="75" t="n">
        <v>198</v>
      </c>
      <c r="AC89" s="75" t="n">
        <v>58</v>
      </c>
      <c r="AD89" s="75" t="n">
        <v>67</v>
      </c>
      <c r="AE89" s="76" t="n">
        <v>108</v>
      </c>
      <c r="AF89" s="74"/>
      <c r="AG89" s="75"/>
      <c r="AH89" s="75"/>
      <c r="AI89" s="75"/>
      <c r="AJ89" s="76"/>
      <c r="AK89" s="74"/>
      <c r="AL89" s="75"/>
      <c r="AM89" s="75"/>
      <c r="AN89" s="75"/>
      <c r="AO89" s="76"/>
    </row>
    <row r="90" customFormat="false" ht="12.75" hidden="false" customHeight="false" outlineLevel="0" collapsed="false">
      <c r="A90" s="54" t="n">
        <v>37008</v>
      </c>
      <c r="B90" s="74"/>
      <c r="C90" s="75"/>
      <c r="D90" s="75"/>
      <c r="E90" s="75"/>
      <c r="F90" s="76"/>
      <c r="G90" s="74"/>
      <c r="H90" s="75"/>
      <c r="I90" s="75"/>
      <c r="J90" s="75"/>
      <c r="K90" s="76"/>
      <c r="L90" s="74"/>
      <c r="M90" s="75"/>
      <c r="N90" s="75"/>
      <c r="O90" s="75"/>
      <c r="P90" s="76"/>
      <c r="Q90" s="74"/>
      <c r="R90" s="75"/>
      <c r="S90" s="75"/>
      <c r="T90" s="75"/>
      <c r="U90" s="76"/>
      <c r="V90" s="74"/>
      <c r="W90" s="75"/>
      <c r="X90" s="75"/>
      <c r="Y90" s="75"/>
      <c r="Z90" s="76"/>
      <c r="AA90" s="74"/>
      <c r="AB90" s="75"/>
      <c r="AC90" s="75"/>
      <c r="AD90" s="75"/>
      <c r="AE90" s="76"/>
      <c r="AF90" s="74"/>
      <c r="AG90" s="75"/>
      <c r="AH90" s="75"/>
      <c r="AI90" s="75"/>
      <c r="AJ90" s="76"/>
      <c r="AK90" s="74"/>
      <c r="AL90" s="75"/>
      <c r="AM90" s="75"/>
      <c r="AN90" s="75"/>
      <c r="AO90" s="76"/>
    </row>
    <row r="91" customFormat="false" ht="12.75" hidden="false" customHeight="false" outlineLevel="0" collapsed="false">
      <c r="A91" s="54" t="n">
        <v>37009</v>
      </c>
      <c r="B91" s="74"/>
      <c r="C91" s="75"/>
      <c r="D91" s="75"/>
      <c r="E91" s="75"/>
      <c r="F91" s="76"/>
      <c r="G91" s="74"/>
      <c r="H91" s="75"/>
      <c r="I91" s="83"/>
      <c r="J91" s="75"/>
      <c r="K91" s="76"/>
      <c r="L91" s="74"/>
      <c r="M91" s="75"/>
      <c r="N91" s="83"/>
      <c r="O91" s="75"/>
      <c r="P91" s="76"/>
      <c r="Q91" s="74"/>
      <c r="R91" s="75"/>
      <c r="S91" s="83"/>
      <c r="T91" s="75"/>
      <c r="U91" s="76"/>
      <c r="V91" s="74"/>
      <c r="W91" s="75"/>
      <c r="X91" s="75"/>
      <c r="Y91" s="75"/>
      <c r="Z91" s="76"/>
      <c r="AA91" s="74"/>
      <c r="AB91" s="75"/>
      <c r="AC91" s="75"/>
      <c r="AD91" s="75"/>
      <c r="AE91" s="76"/>
      <c r="AF91" s="74"/>
      <c r="AG91" s="75"/>
      <c r="AH91" s="75"/>
      <c r="AI91" s="75"/>
      <c r="AJ91" s="76"/>
      <c r="AK91" s="74"/>
      <c r="AL91" s="75"/>
      <c r="AM91" s="75"/>
      <c r="AN91" s="75"/>
      <c r="AO91" s="76"/>
    </row>
    <row r="92" customFormat="false" ht="12.75" hidden="false" customHeight="false" outlineLevel="0" collapsed="false">
      <c r="A92" s="54" t="n">
        <v>37010</v>
      </c>
      <c r="B92" s="74"/>
      <c r="C92" s="75"/>
      <c r="D92" s="75"/>
      <c r="E92" s="75"/>
      <c r="F92" s="76"/>
      <c r="G92" s="74"/>
      <c r="H92" s="75"/>
      <c r="I92" s="75"/>
      <c r="J92" s="75"/>
      <c r="K92" s="76"/>
      <c r="L92" s="74"/>
      <c r="M92" s="75"/>
      <c r="N92" s="75"/>
      <c r="O92" s="75"/>
      <c r="P92" s="76"/>
      <c r="Q92" s="74"/>
      <c r="R92" s="75"/>
      <c r="S92" s="75"/>
      <c r="T92" s="75"/>
      <c r="U92" s="76"/>
      <c r="V92" s="74"/>
      <c r="W92" s="75"/>
      <c r="X92" s="75"/>
      <c r="Y92" s="75"/>
      <c r="Z92" s="76"/>
      <c r="AA92" s="74"/>
      <c r="AB92" s="75"/>
      <c r="AC92" s="75"/>
      <c r="AD92" s="75"/>
      <c r="AE92" s="76"/>
      <c r="AF92" s="74"/>
      <c r="AG92" s="75"/>
      <c r="AH92" s="75"/>
      <c r="AI92" s="75"/>
      <c r="AJ92" s="76"/>
      <c r="AK92" s="74"/>
      <c r="AL92" s="75"/>
      <c r="AM92" s="75"/>
      <c r="AN92" s="75"/>
      <c r="AO92" s="76"/>
    </row>
    <row r="93" customFormat="false" ht="12.75" hidden="false" customHeight="false" outlineLevel="0" collapsed="false">
      <c r="A93" s="54" t="n">
        <v>37011</v>
      </c>
      <c r="B93" s="74"/>
      <c r="C93" s="75"/>
      <c r="D93" s="75"/>
      <c r="E93" s="75"/>
      <c r="F93" s="76"/>
      <c r="G93" s="74"/>
      <c r="H93" s="75"/>
      <c r="I93" s="75"/>
      <c r="J93" s="75"/>
      <c r="K93" s="76"/>
      <c r="L93" s="74"/>
      <c r="M93" s="75"/>
      <c r="N93" s="75"/>
      <c r="O93" s="75"/>
      <c r="P93" s="76"/>
      <c r="Q93" s="74"/>
      <c r="R93" s="75"/>
      <c r="S93" s="75"/>
      <c r="T93" s="75"/>
      <c r="U93" s="76"/>
      <c r="V93" s="74"/>
      <c r="W93" s="75"/>
      <c r="X93" s="75"/>
      <c r="Y93" s="75"/>
      <c r="Z93" s="76"/>
      <c r="AA93" s="74"/>
      <c r="AB93" s="75"/>
      <c r="AC93" s="75"/>
      <c r="AD93" s="75"/>
      <c r="AE93" s="76"/>
      <c r="AF93" s="74"/>
      <c r="AG93" s="75"/>
      <c r="AH93" s="75"/>
      <c r="AI93" s="75"/>
      <c r="AJ93" s="76"/>
      <c r="AK93" s="74"/>
      <c r="AL93" s="75"/>
      <c r="AM93" s="75"/>
      <c r="AN93" s="75"/>
      <c r="AO93" s="76"/>
    </row>
    <row r="94" customFormat="false" ht="12.75" hidden="false" customHeight="false" outlineLevel="0" collapsed="false">
      <c r="A94" s="54"/>
      <c r="B94" s="90"/>
      <c r="C94" s="91"/>
      <c r="D94" s="91"/>
      <c r="E94" s="91"/>
      <c r="F94" s="92"/>
      <c r="G94" s="90"/>
      <c r="H94" s="91"/>
      <c r="I94" s="91"/>
      <c r="J94" s="91"/>
      <c r="K94" s="92"/>
      <c r="L94" s="90"/>
      <c r="M94" s="91"/>
      <c r="N94" s="91"/>
      <c r="O94" s="91"/>
      <c r="P94" s="92"/>
      <c r="Q94" s="90"/>
      <c r="R94" s="91"/>
      <c r="S94" s="91"/>
      <c r="T94" s="91"/>
      <c r="U94" s="92"/>
      <c r="V94" s="90"/>
      <c r="W94" s="91"/>
      <c r="X94" s="91"/>
      <c r="Y94" s="91"/>
      <c r="Z94" s="92"/>
      <c r="AA94" s="90"/>
      <c r="AB94" s="91"/>
      <c r="AC94" s="91"/>
      <c r="AD94" s="91"/>
      <c r="AE94" s="92"/>
      <c r="AF94" s="90"/>
      <c r="AG94" s="91"/>
      <c r="AH94" s="91"/>
      <c r="AI94" s="91"/>
      <c r="AJ94" s="92"/>
      <c r="AK94" s="90"/>
      <c r="AL94" s="91"/>
      <c r="AM94" s="91"/>
      <c r="AN94" s="91"/>
      <c r="AO94" s="92"/>
    </row>
    <row r="95" customFormat="false" ht="12.75" hidden="false" customHeight="false" outlineLevel="0" collapsed="false">
      <c r="F95" s="95"/>
      <c r="AE95" s="77"/>
      <c r="AF95" s="96"/>
      <c r="AJ95" s="81"/>
      <c r="AK95" s="81"/>
      <c r="AL95" s="95"/>
      <c r="AM95" s="95"/>
      <c r="AN95" s="95"/>
      <c r="AO95" s="95"/>
    </row>
    <row r="96" customFormat="false" ht="12.75" hidden="false" customHeight="false" outlineLevel="0" collapsed="false">
      <c r="B96" s="70" t="n">
        <f aca="false">AVERAGE(B64:B94)</f>
        <v>267.5</v>
      </c>
      <c r="C96" s="70" t="n">
        <f aca="false">AVERAGE(C64:C94)</f>
        <v>273.571428571429</v>
      </c>
      <c r="D96" s="70" t="n">
        <f aca="false">AVERAGE(D64:D94)</f>
        <v>139.285714285714</v>
      </c>
      <c r="E96" s="70" t="n">
        <f aca="false">AVERAGE(E64:E94)</f>
        <v>152.25</v>
      </c>
      <c r="F96" s="70" t="n">
        <f aca="false">AVERAGE(F64:F94)</f>
        <v>218.125</v>
      </c>
      <c r="G96" s="70" t="n">
        <f aca="false">AVERAGE(G64:G94)</f>
        <v>255.5</v>
      </c>
      <c r="H96" s="70" t="n">
        <f aca="false">AVERAGE(H64:H94)</f>
        <v>255.5</v>
      </c>
      <c r="I96" s="70" t="n">
        <f aca="false">AVERAGE(I64:I94)</f>
        <v>151.5</v>
      </c>
      <c r="J96" s="70" t="n">
        <f aca="false">AVERAGE(J64:J94)</f>
        <v>156.5</v>
      </c>
      <c r="K96" s="70" t="n">
        <f aca="false">AVERAGE(K64:K94)</f>
        <v>197.7</v>
      </c>
      <c r="L96" s="70" t="n">
        <f aca="false">AVERAGE(L64:L94)</f>
        <v>298</v>
      </c>
      <c r="M96" s="70" t="n">
        <f aca="false">AVERAGE(M64:M94)</f>
        <v>294</v>
      </c>
      <c r="N96" s="70" t="n">
        <f aca="false">AVERAGE(N64:N94)</f>
        <v>179.3</v>
      </c>
      <c r="O96" s="70" t="n">
        <f aca="false">AVERAGE(O64:O94)</f>
        <v>176.7</v>
      </c>
      <c r="P96" s="70" t="n">
        <f aca="false">AVERAGE(P64:P94)</f>
        <v>210</v>
      </c>
      <c r="Q96" s="70" t="n">
        <f aca="false">AVERAGE(Q64:Q94)</f>
        <v>312.8</v>
      </c>
      <c r="R96" s="70" t="n">
        <f aca="false">AVERAGE(R64:R94)</f>
        <v>301.4</v>
      </c>
      <c r="S96" s="70" t="n">
        <f aca="false">AVERAGE(S64:S94)</f>
        <v>220.1</v>
      </c>
      <c r="T96" s="70" t="n">
        <f aca="false">AVERAGE(T64:T94)</f>
        <v>205</v>
      </c>
      <c r="U96" s="70" t="n">
        <f aca="false">AVERAGE(U64:U94)</f>
        <v>214.1</v>
      </c>
      <c r="V96" s="70" t="n">
        <f aca="false">AVERAGE(V64:V94)</f>
        <v>266.7</v>
      </c>
      <c r="W96" s="70" t="n">
        <f aca="false">AVERAGE(W64:W94)</f>
        <v>250.6</v>
      </c>
      <c r="X96" s="70" t="n">
        <f aca="false">AVERAGE(X64:X94)</f>
        <v>123</v>
      </c>
      <c r="Y96" s="70" t="n">
        <f aca="false">AVERAGE(Y64:Y94)</f>
        <v>128.4</v>
      </c>
      <c r="Z96" s="70" t="n">
        <f aca="false">AVERAGE(Z64:Z94)</f>
        <v>158.1</v>
      </c>
      <c r="AA96" s="70" t="n">
        <f aca="false">AVERAGE(AA64:AA94)</f>
        <v>194</v>
      </c>
      <c r="AB96" s="70" t="n">
        <f aca="false">AVERAGE(AB64:AB94)</f>
        <v>197.1</v>
      </c>
      <c r="AC96" s="70" t="n">
        <f aca="false">AVERAGE(AC64:AC94)</f>
        <v>64.4</v>
      </c>
      <c r="AD96" s="70" t="n">
        <f aca="false">AVERAGE(AD64:AD94)</f>
        <v>73.3</v>
      </c>
      <c r="AE96" s="70" t="n">
        <f aca="false">AVERAGE(AE64:AE94)</f>
        <v>106.9</v>
      </c>
      <c r="AF96" s="70" t="e">
        <f aca="false">AVERAGE(AF64:AF94)</f>
        <v>#DIV/0!</v>
      </c>
      <c r="AG96" s="70" t="e">
        <f aca="false">AVERAGE(AG64:AG94)</f>
        <v>#DIV/0!</v>
      </c>
      <c r="AH96" s="70" t="e">
        <f aca="false">AVERAGE(AH64:AH94)</f>
        <v>#DIV/0!</v>
      </c>
      <c r="AI96" s="70" t="e">
        <f aca="false">AVERAGE(AI64:AI94)</f>
        <v>#DIV/0!</v>
      </c>
      <c r="AJ96" s="70" t="e">
        <f aca="false">AVERAGE(AJ64:AJ94)</f>
        <v>#DIV/0!</v>
      </c>
      <c r="AK96" s="70" t="e">
        <f aca="false">AVERAGE(AK64:AK94)</f>
        <v>#DIV/0!</v>
      </c>
      <c r="AL96" s="70" t="e">
        <f aca="false">AVERAGE(AL64:AL94)</f>
        <v>#DIV/0!</v>
      </c>
      <c r="AM96" s="70" t="e">
        <f aca="false">AVERAGE(AM64:AM94)</f>
        <v>#DIV/0!</v>
      </c>
      <c r="AN96" s="70" t="e">
        <f aca="false">AVERAGE(AN64:AN94)</f>
        <v>#DIV/0!</v>
      </c>
      <c r="AO96" s="70" t="e">
        <f aca="false">AVERAGE(AO64:AO94)</f>
        <v>#DIV/0!</v>
      </c>
    </row>
    <row r="97" customFormat="false" ht="12.75" hidden="false" customHeight="false" outlineLevel="0" collapsed="false">
      <c r="B97" s="70" t="n">
        <f aca="false">MIN(B64:B94)</f>
        <v>225</v>
      </c>
      <c r="C97" s="70" t="n">
        <f aca="false">MIN(C64:C94)</f>
        <v>260</v>
      </c>
      <c r="D97" s="70" t="n">
        <f aca="false">MIN(D64:D94)</f>
        <v>135</v>
      </c>
      <c r="E97" s="70" t="n">
        <f aca="false">MIN(E64:E94)</f>
        <v>130</v>
      </c>
      <c r="F97" s="70" t="n">
        <f aca="false">MIN(F64:F94)</f>
        <v>190</v>
      </c>
      <c r="G97" s="70" t="n">
        <f aca="false">MIN(G64:G94)</f>
        <v>240</v>
      </c>
      <c r="H97" s="70" t="n">
        <f aca="false">MIN(H64:H94)</f>
        <v>240</v>
      </c>
      <c r="I97" s="70" t="n">
        <f aca="false">MIN(I64:I94)</f>
        <v>135</v>
      </c>
      <c r="J97" s="70" t="n">
        <f aca="false">MIN(J64:J94)</f>
        <v>111</v>
      </c>
      <c r="K97" s="70" t="n">
        <f aca="false">MIN(K64:K94)</f>
        <v>175</v>
      </c>
      <c r="L97" s="70" t="n">
        <f aca="false">MIN(L64:L94)</f>
        <v>265</v>
      </c>
      <c r="M97" s="70" t="n">
        <f aca="false">MIN(M64:M94)</f>
        <v>275</v>
      </c>
      <c r="N97" s="70" t="n">
        <f aca="false">MIN(N64:N94)</f>
        <v>160</v>
      </c>
      <c r="O97" s="70" t="n">
        <f aca="false">MIN(O64:O94)</f>
        <v>155</v>
      </c>
      <c r="P97" s="70" t="n">
        <f aca="false">MIN(P64:P94)</f>
        <v>180</v>
      </c>
      <c r="Q97" s="70" t="n">
        <f aca="false">MIN(Q64:Q94)</f>
        <v>297</v>
      </c>
      <c r="R97" s="70" t="n">
        <f aca="false">MIN(R64:R94)</f>
        <v>285</v>
      </c>
      <c r="S97" s="70" t="n">
        <f aca="false">MIN(S64:S94)</f>
        <v>197</v>
      </c>
      <c r="T97" s="70" t="n">
        <f aca="false">MIN(T64:T94)</f>
        <v>180</v>
      </c>
      <c r="U97" s="70" t="n">
        <f aca="false">MIN(U64:U94)</f>
        <v>203</v>
      </c>
      <c r="V97" s="70" t="n">
        <f aca="false">MIN(V64:V94)</f>
        <v>239</v>
      </c>
      <c r="W97" s="70" t="n">
        <f aca="false">MIN(W64:W94)</f>
        <v>243</v>
      </c>
      <c r="X97" s="70" t="n">
        <f aca="false">MIN(X64:X94)</f>
        <v>110</v>
      </c>
      <c r="Y97" s="70" t="n">
        <f aca="false">MIN(Y64:Y94)</f>
        <v>115</v>
      </c>
      <c r="Z97" s="70" t="n">
        <f aca="false">MIN(Z64:Z94)</f>
        <v>140</v>
      </c>
      <c r="AA97" s="70" t="n">
        <f aca="false">MIN(AA64:AA94)</f>
        <v>186</v>
      </c>
      <c r="AB97" s="70" t="n">
        <f aca="false">MIN(AB64:AB94)</f>
        <v>195</v>
      </c>
      <c r="AC97" s="70" t="n">
        <f aca="false">MIN(AC64:AC94)</f>
        <v>58</v>
      </c>
      <c r="AD97" s="70" t="n">
        <f aca="false">MIN(AD64:AD94)</f>
        <v>67</v>
      </c>
      <c r="AE97" s="70" t="n">
        <f aca="false">MIN(AE64:AE94)</f>
        <v>99</v>
      </c>
      <c r="AF97" s="70" t="n">
        <f aca="false">MIN(AF64:AF94)</f>
        <v>0</v>
      </c>
      <c r="AG97" s="70" t="n">
        <f aca="false">MIN(AG64:AG94)</f>
        <v>0</v>
      </c>
      <c r="AH97" s="70" t="n">
        <f aca="false">MIN(AH64:AH94)</f>
        <v>0</v>
      </c>
      <c r="AI97" s="70" t="n">
        <f aca="false">MIN(AI64:AI94)</f>
        <v>0</v>
      </c>
      <c r="AJ97" s="70" t="n">
        <f aca="false">MIN(AJ64:AJ94)</f>
        <v>0</v>
      </c>
      <c r="AK97" s="70" t="n">
        <f aca="false">MIN(AK64:AK94)</f>
        <v>0</v>
      </c>
      <c r="AL97" s="70" t="n">
        <f aca="false">MIN(AL64:AL94)</f>
        <v>0</v>
      </c>
      <c r="AM97" s="70" t="n">
        <f aca="false">MIN(AM64:AM94)</f>
        <v>0</v>
      </c>
      <c r="AN97" s="70" t="n">
        <f aca="false">MIN(AN64:AN94)</f>
        <v>0</v>
      </c>
      <c r="AO97" s="70" t="n">
        <f aca="false">MIN(AO64:AO94)</f>
        <v>0</v>
      </c>
    </row>
    <row r="98" customFormat="false" ht="12.75" hidden="false" customHeight="false" outlineLevel="0" collapsed="false">
      <c r="B98" s="70" t="n">
        <f aca="false">MAX(B64:B94)</f>
        <v>300</v>
      </c>
      <c r="C98" s="70" t="n">
        <f aca="false">MAX(C64:C94)</f>
        <v>300</v>
      </c>
      <c r="D98" s="70" t="n">
        <f aca="false">MAX(D64:D94)</f>
        <v>150</v>
      </c>
      <c r="E98" s="70" t="n">
        <f aca="false">MAX(E64:E94)</f>
        <v>160</v>
      </c>
      <c r="F98" s="70" t="n">
        <f aca="false">MAX(F64:F94)</f>
        <v>265</v>
      </c>
      <c r="G98" s="70" t="n">
        <f aca="false">MAX(G64:G94)</f>
        <v>270</v>
      </c>
      <c r="H98" s="70" t="n">
        <f aca="false">MAX(H64:H94)</f>
        <v>270</v>
      </c>
      <c r="I98" s="70" t="n">
        <f aca="false">MAX(I64:I94)</f>
        <v>165</v>
      </c>
      <c r="J98" s="70" t="n">
        <f aca="false">MAX(J64:J94)</f>
        <v>175</v>
      </c>
      <c r="K98" s="70" t="n">
        <f aca="false">MAX(K64:K94)</f>
        <v>226</v>
      </c>
      <c r="L98" s="70" t="n">
        <f aca="false">MAX(L64:L94)</f>
        <v>310</v>
      </c>
      <c r="M98" s="70" t="n">
        <f aca="false">MAX(M64:M94)</f>
        <v>300</v>
      </c>
      <c r="N98" s="70" t="n">
        <f aca="false">MAX(N64:N94)</f>
        <v>200</v>
      </c>
      <c r="O98" s="70" t="n">
        <f aca="false">MAX(O64:O94)</f>
        <v>197</v>
      </c>
      <c r="P98" s="70" t="n">
        <f aca="false">MAX(P64:P94)</f>
        <v>240</v>
      </c>
      <c r="Q98" s="70" t="n">
        <f aca="false">MAX(Q64:Q94)</f>
        <v>317</v>
      </c>
      <c r="R98" s="70" t="n">
        <f aca="false">MAX(R64:R94)</f>
        <v>308</v>
      </c>
      <c r="S98" s="70" t="n">
        <f aca="false">MAX(S64:S94)</f>
        <v>238</v>
      </c>
      <c r="T98" s="70" t="n">
        <f aca="false">MAX(T64:T94)</f>
        <v>225</v>
      </c>
      <c r="U98" s="70" t="n">
        <f aca="false">MAX(U64:U94)</f>
        <v>232</v>
      </c>
      <c r="V98" s="70" t="n">
        <f aca="false">MAX(V64:V94)</f>
        <v>275</v>
      </c>
      <c r="W98" s="70" t="n">
        <f aca="false">MAX(W64:W94)</f>
        <v>253</v>
      </c>
      <c r="X98" s="70" t="n">
        <f aca="false">MAX(X64:X94)</f>
        <v>130</v>
      </c>
      <c r="Y98" s="70" t="n">
        <f aca="false">MAX(Y64:Y94)</f>
        <v>133</v>
      </c>
      <c r="Z98" s="70" t="n">
        <f aca="false">MAX(Z64:Z94)</f>
        <v>175</v>
      </c>
      <c r="AA98" s="70" t="n">
        <f aca="false">MAX(AA64:AA94)</f>
        <v>199</v>
      </c>
      <c r="AB98" s="70" t="n">
        <f aca="false">MAX(AB64:AB94)</f>
        <v>198</v>
      </c>
      <c r="AC98" s="70" t="n">
        <f aca="false">MAX(AC64:AC94)</f>
        <v>66</v>
      </c>
      <c r="AD98" s="70" t="n">
        <f aca="false">MAX(AD64:AD94)</f>
        <v>76</v>
      </c>
      <c r="AE98" s="70" t="n">
        <f aca="false">MAX(AE64:AE94)</f>
        <v>118</v>
      </c>
      <c r="AF98" s="70" t="n">
        <f aca="false">MAX(AF64:AF94)</f>
        <v>0</v>
      </c>
      <c r="AG98" s="70" t="n">
        <f aca="false">MAX(AG64:AG94)</f>
        <v>0</v>
      </c>
      <c r="AH98" s="70" t="n">
        <f aca="false">MAX(AH64:AH94)</f>
        <v>0</v>
      </c>
      <c r="AI98" s="70" t="n">
        <f aca="false">MAX(AI64:AI94)</f>
        <v>0</v>
      </c>
      <c r="AJ98" s="70" t="n">
        <f aca="false">MAX(AJ64:AJ94)</f>
        <v>0</v>
      </c>
      <c r="AK98" s="70" t="n">
        <f aca="false">MAX(AK64:AK94)</f>
        <v>0</v>
      </c>
      <c r="AL98" s="70" t="n">
        <f aca="false">MAX(AL64:AL94)</f>
        <v>0</v>
      </c>
      <c r="AM98" s="70" t="n">
        <f aca="false">MAX(AM64:AM94)</f>
        <v>0</v>
      </c>
      <c r="AN98" s="70" t="n">
        <f aca="false">MAX(AN64:AN94)</f>
        <v>0</v>
      </c>
      <c r="AO98" s="70" t="n">
        <f aca="false">MAX(AO64:AO94)</f>
        <v>0</v>
      </c>
    </row>
    <row r="99" customFormat="false" ht="12.75" hidden="false" customHeight="false" outlineLevel="0" collapsed="false">
      <c r="B99" s="129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5"/>
      <c r="R99" s="15"/>
      <c r="S99" s="15"/>
      <c r="T99" s="15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31" t="s">
        <v>161</v>
      </c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5"/>
      <c r="R100" s="15"/>
      <c r="S100" s="15"/>
      <c r="T100" s="15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32"/>
      <c r="C101" s="133" t="s">
        <v>10</v>
      </c>
      <c r="D101" s="133" t="s">
        <v>11</v>
      </c>
      <c r="E101" s="133" t="s">
        <v>12</v>
      </c>
      <c r="F101" s="133" t="s">
        <v>13</v>
      </c>
      <c r="G101" s="133" t="s">
        <v>2</v>
      </c>
      <c r="H101" s="133" t="s">
        <v>3</v>
      </c>
      <c r="I101" s="133" t="s">
        <v>4</v>
      </c>
      <c r="J101" s="133" t="s">
        <v>5</v>
      </c>
      <c r="K101" s="133" t="s">
        <v>6</v>
      </c>
      <c r="L101" s="133" t="s">
        <v>7</v>
      </c>
      <c r="M101" s="133" t="s">
        <v>8</v>
      </c>
      <c r="N101" s="133"/>
      <c r="O101" s="133"/>
      <c r="P101" s="133" t="s">
        <v>9</v>
      </c>
      <c r="Q101" s="15"/>
      <c r="R101" s="15"/>
      <c r="S101" s="15"/>
      <c r="T101" s="15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32"/>
      <c r="C102" s="134" t="n">
        <v>45.02</v>
      </c>
      <c r="D102" s="135" t="n">
        <v>77.77</v>
      </c>
      <c r="E102" s="135" t="n">
        <v>79.48</v>
      </c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6"/>
      <c r="Q102" s="15"/>
      <c r="R102" s="15"/>
      <c r="S102" s="15"/>
      <c r="T102" s="15"/>
    </row>
    <row r="103" customFormat="false" ht="12.75" hidden="false" customHeight="false" outlineLevel="0" collapsed="false">
      <c r="B103" s="137" t="s">
        <v>162</v>
      </c>
      <c r="C103" s="138" t="n">
        <v>45.64</v>
      </c>
      <c r="D103" s="130" t="n">
        <v>33.09</v>
      </c>
      <c r="E103" s="130" t="n">
        <v>31.88</v>
      </c>
      <c r="F103" s="130" t="n">
        <v>31.19</v>
      </c>
      <c r="G103" s="130" t="n">
        <v>22.61</v>
      </c>
      <c r="H103" s="129" t="n">
        <v>22.78</v>
      </c>
      <c r="I103" s="129" t="n">
        <v>22.98</v>
      </c>
      <c r="J103" s="129" t="n">
        <v>29.72</v>
      </c>
      <c r="K103" s="130" t="n">
        <v>24.55</v>
      </c>
      <c r="L103" s="130" t="n">
        <v>29.24</v>
      </c>
      <c r="M103" s="130" t="n">
        <v>27.3</v>
      </c>
      <c r="N103" s="130"/>
      <c r="O103" s="130"/>
      <c r="P103" s="139" t="n">
        <v>44.74</v>
      </c>
      <c r="Q103" s="15" t="n">
        <f aca="false">AVERAGE(D103:F103)</f>
        <v>32.0533333333333</v>
      </c>
      <c r="R103" s="15" t="n">
        <f aca="false">AVERAGE(G103:I103)</f>
        <v>22.79</v>
      </c>
      <c r="S103" s="15"/>
      <c r="T103" s="15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37" t="s">
        <v>163</v>
      </c>
      <c r="C104" s="140"/>
      <c r="D104" s="141"/>
      <c r="E104" s="141"/>
      <c r="F104" s="141"/>
      <c r="G104" s="141"/>
      <c r="H104" s="141"/>
      <c r="I104" s="141"/>
      <c r="J104" s="141" t="n">
        <v>25.41</v>
      </c>
      <c r="K104" s="141" t="n">
        <v>13.11</v>
      </c>
      <c r="L104" s="141" t="n">
        <v>11.29</v>
      </c>
      <c r="M104" s="141" t="n">
        <v>33.89</v>
      </c>
      <c r="N104" s="141"/>
      <c r="O104" s="141"/>
      <c r="P104" s="142" t="n">
        <v>58.25</v>
      </c>
      <c r="Q104" s="15"/>
      <c r="R104" s="15"/>
      <c r="S104" s="15" t="n">
        <f aca="false">AVERAGE(J104:L104)</f>
        <v>16.6033333333333</v>
      </c>
      <c r="T104" s="15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29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5"/>
      <c r="R105" s="15"/>
      <c r="S105" s="15"/>
      <c r="T105" s="15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31" t="s">
        <v>164</v>
      </c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5"/>
      <c r="R106" s="15"/>
      <c r="S106" s="15"/>
      <c r="T106" s="15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32"/>
      <c r="C107" s="133" t="s">
        <v>10</v>
      </c>
      <c r="D107" s="133" t="s">
        <v>11</v>
      </c>
      <c r="E107" s="133" t="s">
        <v>12</v>
      </c>
      <c r="F107" s="133" t="s">
        <v>13</v>
      </c>
      <c r="G107" s="133" t="s">
        <v>2</v>
      </c>
      <c r="H107" s="133" t="s">
        <v>3</v>
      </c>
      <c r="I107" s="133" t="s">
        <v>4</v>
      </c>
      <c r="J107" s="133" t="s">
        <v>5</v>
      </c>
      <c r="K107" s="133" t="s">
        <v>6</v>
      </c>
      <c r="L107" s="133" t="s">
        <v>7</v>
      </c>
      <c r="M107" s="133" t="s">
        <v>8</v>
      </c>
      <c r="N107" s="133"/>
      <c r="O107" s="133"/>
      <c r="P107" s="133" t="s">
        <v>9</v>
      </c>
      <c r="Q107" s="15"/>
      <c r="R107" s="15"/>
      <c r="S107" s="15"/>
      <c r="T107" s="15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32"/>
      <c r="C108" s="134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6"/>
      <c r="Q108" s="15"/>
      <c r="R108" s="15"/>
      <c r="S108" s="15"/>
      <c r="T108" s="15"/>
    </row>
    <row r="109" customFormat="false" ht="12.75" hidden="false" customHeight="false" outlineLevel="0" collapsed="false">
      <c r="B109" s="137" t="s">
        <v>162</v>
      </c>
      <c r="C109" s="138" t="n">
        <v>39.8</v>
      </c>
      <c r="D109" s="130" t="n">
        <v>30.02</v>
      </c>
      <c r="E109" s="130" t="n">
        <v>29</v>
      </c>
      <c r="F109" s="130" t="n">
        <v>31.9</v>
      </c>
      <c r="G109" s="130" t="n">
        <v>21.43</v>
      </c>
      <c r="H109" s="129" t="n">
        <v>21.36</v>
      </c>
      <c r="I109" s="129" t="n">
        <v>19.66</v>
      </c>
      <c r="J109" s="143" t="n">
        <v>26.97</v>
      </c>
      <c r="K109" s="130"/>
      <c r="L109" s="130"/>
      <c r="M109" s="130"/>
      <c r="N109" s="130"/>
      <c r="O109" s="130"/>
      <c r="P109" s="139"/>
      <c r="Q109" s="15" t="n">
        <f aca="false">AVERAGE(D109:F109)</f>
        <v>30.3066666666667</v>
      </c>
      <c r="R109" s="15" t="n">
        <f aca="false">AVERAGE(G109:I109)</f>
        <v>20.8166666666667</v>
      </c>
      <c r="S109" s="15"/>
      <c r="T109" s="15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37" t="s">
        <v>163</v>
      </c>
      <c r="C110" s="140"/>
      <c r="D110" s="141"/>
      <c r="E110" s="141"/>
      <c r="F110" s="141"/>
      <c r="G110" s="141"/>
      <c r="H110" s="141"/>
      <c r="I110" s="141"/>
      <c r="J110" s="141" t="n">
        <v>26.16</v>
      </c>
      <c r="K110" s="141" t="n">
        <v>14.63</v>
      </c>
      <c r="L110" s="141" t="n">
        <v>15.52</v>
      </c>
      <c r="M110" s="141" t="n">
        <v>33.89</v>
      </c>
      <c r="N110" s="141"/>
      <c r="O110" s="141"/>
      <c r="P110" s="142" t="n">
        <v>48.51</v>
      </c>
      <c r="Q110" s="15"/>
      <c r="R110" s="15"/>
      <c r="S110" s="15" t="n">
        <f aca="false">AVERAGE(J110:L110)</f>
        <v>18.77</v>
      </c>
      <c r="T110" s="15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29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5"/>
      <c r="R111" s="15"/>
      <c r="S111" s="15"/>
      <c r="T111" s="15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31" t="s">
        <v>165</v>
      </c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5"/>
      <c r="R112" s="15"/>
      <c r="S112" s="15"/>
      <c r="T112" s="15"/>
    </row>
    <row r="113" customFormat="false" ht="12.75" hidden="false" customHeight="false" outlineLevel="0" collapsed="false">
      <c r="B113" s="132"/>
      <c r="C113" s="133" t="s">
        <v>10</v>
      </c>
      <c r="D113" s="133" t="s">
        <v>11</v>
      </c>
      <c r="E113" s="133" t="s">
        <v>12</v>
      </c>
      <c r="F113" s="133" t="s">
        <v>13</v>
      </c>
      <c r="G113" s="133" t="s">
        <v>2</v>
      </c>
      <c r="H113" s="133" t="s">
        <v>3</v>
      </c>
      <c r="I113" s="133" t="s">
        <v>4</v>
      </c>
      <c r="J113" s="133" t="s">
        <v>5</v>
      </c>
      <c r="K113" s="133" t="s">
        <v>6</v>
      </c>
      <c r="L113" s="133" t="s">
        <v>7</v>
      </c>
      <c r="M113" s="133" t="s">
        <v>8</v>
      </c>
      <c r="N113" s="133"/>
      <c r="O113" s="133"/>
      <c r="P113" s="133" t="s">
        <v>9</v>
      </c>
      <c r="Q113" s="15"/>
      <c r="R113" s="15"/>
      <c r="S113" s="15"/>
      <c r="T113" s="15"/>
    </row>
    <row r="114" customFormat="false" ht="12.75" hidden="false" customHeight="false" outlineLevel="0" collapsed="false">
      <c r="B114" s="132"/>
      <c r="C114" s="134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6"/>
      <c r="Q114" s="15"/>
      <c r="R114" s="15"/>
      <c r="S114" s="15"/>
      <c r="T114" s="15"/>
    </row>
    <row r="115" customFormat="false" ht="12.75" hidden="false" customHeight="false" outlineLevel="0" collapsed="false">
      <c r="B115" s="137" t="s">
        <v>162</v>
      </c>
      <c r="C115" s="138" t="n">
        <v>40.59</v>
      </c>
      <c r="D115" s="130" t="n">
        <v>28.29</v>
      </c>
      <c r="E115" s="130" t="n">
        <v>29.55</v>
      </c>
      <c r="F115" s="130" t="n">
        <v>31.64</v>
      </c>
      <c r="G115" s="130" t="n">
        <v>24.55</v>
      </c>
      <c r="H115" s="129" t="n">
        <v>22.17</v>
      </c>
      <c r="I115" s="129" t="n">
        <v>21.83</v>
      </c>
      <c r="J115" s="143" t="n">
        <v>27.36</v>
      </c>
      <c r="K115" s="130"/>
      <c r="L115" s="130"/>
      <c r="M115" s="130"/>
      <c r="N115" s="130"/>
      <c r="O115" s="130"/>
      <c r="P115" s="139"/>
      <c r="Q115" s="15"/>
      <c r="R115" s="15" t="n">
        <f aca="false">AVERAGE(G115:I115)</f>
        <v>22.85</v>
      </c>
      <c r="S115" s="15"/>
      <c r="T115" s="15"/>
    </row>
    <row r="116" customFormat="false" ht="12.75" hidden="false" customHeight="false" outlineLevel="0" collapsed="false">
      <c r="B116" s="137" t="s">
        <v>163</v>
      </c>
      <c r="C116" s="140"/>
      <c r="D116" s="141"/>
      <c r="E116" s="141"/>
      <c r="F116" s="141"/>
      <c r="G116" s="141"/>
      <c r="H116" s="141"/>
      <c r="I116" s="141"/>
      <c r="J116" s="141" t="n">
        <v>26.17</v>
      </c>
      <c r="K116" s="141"/>
      <c r="L116" s="141" t="n">
        <v>16.49</v>
      </c>
      <c r="M116" s="141" t="n">
        <v>39.99</v>
      </c>
      <c r="N116" s="141"/>
      <c r="O116" s="141"/>
      <c r="P116" s="142" t="n">
        <v>51.15</v>
      </c>
      <c r="Q116" s="15"/>
      <c r="R116" s="15"/>
      <c r="S116" s="15"/>
      <c r="T116" s="15"/>
    </row>
    <row r="117" customFormat="false" ht="12.75" hidden="false" customHeight="false" outlineLevel="0" collapsed="false">
      <c r="B117" s="129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5"/>
      <c r="R117" s="15"/>
      <c r="S117" s="15"/>
      <c r="T117" s="15"/>
    </row>
    <row r="118" customFormat="false" ht="12.75" hidden="false" customHeight="false" outlineLevel="0" collapsed="false">
      <c r="B118" s="131" t="s">
        <v>166</v>
      </c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5"/>
      <c r="R118" s="15"/>
      <c r="S118" s="15"/>
      <c r="T118" s="15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32"/>
      <c r="C119" s="133" t="s">
        <v>10</v>
      </c>
      <c r="D119" s="133" t="s">
        <v>11</v>
      </c>
      <c r="E119" s="133" t="s">
        <v>12</v>
      </c>
      <c r="F119" s="133" t="s">
        <v>13</v>
      </c>
      <c r="G119" s="133" t="s">
        <v>2</v>
      </c>
      <c r="H119" s="133" t="s">
        <v>3</v>
      </c>
      <c r="I119" s="133" t="s">
        <v>4</v>
      </c>
      <c r="J119" s="133" t="s">
        <v>5</v>
      </c>
      <c r="K119" s="133" t="s">
        <v>6</v>
      </c>
      <c r="L119" s="133" t="s">
        <v>7</v>
      </c>
      <c r="M119" s="133" t="s">
        <v>8</v>
      </c>
      <c r="N119" s="133"/>
      <c r="O119" s="133"/>
      <c r="P119" s="133" t="s">
        <v>9</v>
      </c>
      <c r="Q119" s="15"/>
      <c r="R119" s="15"/>
      <c r="S119" s="15"/>
      <c r="T119" s="15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32"/>
      <c r="C120" s="134" t="n">
        <v>35.36</v>
      </c>
      <c r="D120" s="135" t="n">
        <v>43.96</v>
      </c>
      <c r="E120" s="135" t="n">
        <v>39.39</v>
      </c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6"/>
      <c r="Q120" s="15"/>
      <c r="R120" s="15"/>
      <c r="S120" s="15"/>
      <c r="T120" s="15"/>
    </row>
    <row r="121" customFormat="false" ht="12.75" hidden="false" customHeight="false" outlineLevel="0" collapsed="false">
      <c r="B121" s="137" t="s">
        <v>162</v>
      </c>
      <c r="C121" s="138" t="n">
        <v>41.56</v>
      </c>
      <c r="D121" s="130" t="n">
        <v>29.22</v>
      </c>
      <c r="E121" s="130" t="n">
        <v>29.55</v>
      </c>
      <c r="F121" s="130" t="n">
        <v>31.64</v>
      </c>
      <c r="G121" s="130" t="n">
        <v>25.11</v>
      </c>
      <c r="H121" s="129" t="n">
        <v>22.33</v>
      </c>
      <c r="I121" s="129" t="n">
        <v>22.43</v>
      </c>
      <c r="J121" s="129" t="n">
        <v>27.89</v>
      </c>
      <c r="K121" s="130" t="n">
        <v>29.63</v>
      </c>
      <c r="L121" s="130" t="n">
        <v>31.08</v>
      </c>
      <c r="M121" s="130" t="n">
        <v>37.53</v>
      </c>
      <c r="N121" s="130"/>
      <c r="O121" s="130"/>
      <c r="P121" s="139" t="n">
        <v>39.53</v>
      </c>
      <c r="Q121" s="15" t="n">
        <f aca="false">AVERAGE(D121:F121)</f>
        <v>30.1366666666667</v>
      </c>
      <c r="R121" s="15" t="n">
        <f aca="false">AVERAGE(G121:I121)</f>
        <v>23.29</v>
      </c>
      <c r="S121" s="15"/>
      <c r="T121" s="15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37" t="s">
        <v>163</v>
      </c>
      <c r="C122" s="140"/>
      <c r="D122" s="141"/>
      <c r="E122" s="141"/>
      <c r="F122" s="141"/>
      <c r="G122" s="141"/>
      <c r="H122" s="141"/>
      <c r="I122" s="141"/>
      <c r="J122" s="141" t="n">
        <v>26.17</v>
      </c>
      <c r="K122" s="141" t="n">
        <v>17.36</v>
      </c>
      <c r="L122" s="141" t="n">
        <v>17.07</v>
      </c>
      <c r="M122" s="141" t="n">
        <v>42.45</v>
      </c>
      <c r="N122" s="141"/>
      <c r="O122" s="141"/>
      <c r="P122" s="142" t="n">
        <v>51.86</v>
      </c>
      <c r="Q122" s="15"/>
      <c r="R122" s="15"/>
      <c r="S122" s="15" t="n">
        <f aca="false">AVERAGE(J122:L122)</f>
        <v>20.2</v>
      </c>
      <c r="T122" s="15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29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5"/>
      <c r="R123" s="15"/>
      <c r="S123" s="15"/>
      <c r="T123" s="15"/>
    </row>
    <row r="124" customFormat="false" ht="12.75" hidden="false" customHeight="false" outlineLevel="0" collapsed="false">
      <c r="B124" s="131" t="s">
        <v>167</v>
      </c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5"/>
      <c r="R124" s="15"/>
      <c r="S124" s="15"/>
      <c r="T124" s="15"/>
    </row>
    <row r="125" customFormat="false" ht="12.75" hidden="false" customHeight="false" outlineLevel="0" collapsed="false">
      <c r="B125" s="132"/>
      <c r="C125" s="133" t="s">
        <v>10</v>
      </c>
      <c r="D125" s="133" t="s">
        <v>11</v>
      </c>
      <c r="E125" s="133" t="s">
        <v>12</v>
      </c>
      <c r="F125" s="133" t="s">
        <v>13</v>
      </c>
      <c r="G125" s="133" t="s">
        <v>2</v>
      </c>
      <c r="H125" s="133" t="s">
        <v>3</v>
      </c>
      <c r="I125" s="133" t="s">
        <v>4</v>
      </c>
      <c r="J125" s="133" t="s">
        <v>5</v>
      </c>
      <c r="K125" s="133" t="s">
        <v>6</v>
      </c>
      <c r="L125" s="133" t="s">
        <v>7</v>
      </c>
      <c r="M125" s="133" t="s">
        <v>8</v>
      </c>
      <c r="N125" s="133"/>
      <c r="O125" s="133"/>
      <c r="P125" s="133" t="s">
        <v>9</v>
      </c>
      <c r="Q125" s="15"/>
      <c r="R125" s="15"/>
      <c r="S125" s="15"/>
      <c r="T125" s="15"/>
    </row>
    <row r="126" customFormat="false" ht="12.75" hidden="false" customHeight="false" outlineLevel="0" collapsed="false">
      <c r="B126" s="132"/>
      <c r="C126" s="134" t="n">
        <v>42.84</v>
      </c>
      <c r="D126" s="135" t="n">
        <v>50.78</v>
      </c>
      <c r="E126" s="135" t="n">
        <v>49.16</v>
      </c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6"/>
      <c r="Q126" s="15"/>
      <c r="R126" s="15"/>
      <c r="S126" s="15"/>
      <c r="T126" s="15"/>
    </row>
    <row r="127" customFormat="false" ht="12.75" hidden="false" customHeight="false" outlineLevel="0" collapsed="false">
      <c r="B127" s="137" t="s">
        <v>162</v>
      </c>
      <c r="C127" s="138" t="n">
        <v>41.99</v>
      </c>
      <c r="D127" s="130" t="n">
        <v>31.34</v>
      </c>
      <c r="E127" s="130" t="n">
        <v>30.16</v>
      </c>
      <c r="F127" s="130" t="n">
        <v>29.65</v>
      </c>
      <c r="G127" s="130" t="n">
        <v>22.59</v>
      </c>
      <c r="H127" s="129" t="n">
        <v>22.78</v>
      </c>
      <c r="I127" s="129" t="n">
        <v>22.98</v>
      </c>
      <c r="J127" s="129" t="n">
        <v>29.72</v>
      </c>
      <c r="K127" s="130" t="n">
        <v>24.55</v>
      </c>
      <c r="L127" s="130" t="n">
        <v>29.24</v>
      </c>
      <c r="M127" s="130" t="n">
        <v>27.3</v>
      </c>
      <c r="N127" s="130"/>
      <c r="O127" s="130"/>
      <c r="P127" s="139" t="n">
        <v>43.86</v>
      </c>
      <c r="Q127" s="15" t="n">
        <f aca="false">AVERAGE(D127:F127)</f>
        <v>30.3833333333333</v>
      </c>
      <c r="R127" s="15" t="n">
        <f aca="false">AVERAGE(G127:I127)</f>
        <v>22.7833333333333</v>
      </c>
      <c r="S127" s="15"/>
      <c r="T127" s="15"/>
    </row>
    <row r="128" customFormat="false" ht="12.75" hidden="false" customHeight="false" outlineLevel="0" collapsed="false">
      <c r="B128" s="137" t="s">
        <v>163</v>
      </c>
      <c r="C128" s="140"/>
      <c r="D128" s="141"/>
      <c r="E128" s="141"/>
      <c r="F128" s="141"/>
      <c r="G128" s="141"/>
      <c r="H128" s="141"/>
      <c r="I128" s="141"/>
      <c r="J128" s="141" t="n">
        <v>25.39</v>
      </c>
      <c r="K128" s="141" t="n">
        <v>14.55</v>
      </c>
      <c r="L128" s="141" t="n">
        <v>11.29</v>
      </c>
      <c r="M128" s="141" t="n">
        <v>33.74</v>
      </c>
      <c r="N128" s="141"/>
      <c r="O128" s="141"/>
      <c r="P128" s="142" t="n">
        <v>57.63</v>
      </c>
      <c r="Q128" s="15"/>
      <c r="R128" s="15"/>
      <c r="S128" s="15" t="n">
        <f aca="false">AVERAGE(J128:L128)</f>
        <v>17.0766666666667</v>
      </c>
      <c r="T128" s="15" t="n">
        <f aca="false">AVERAGE(M128:P128,C127)</f>
        <v>44.4533333333333</v>
      </c>
    </row>
    <row r="129" customFormat="false" ht="12.75" hidden="false" customHeight="false" outlineLevel="0" collapsed="false">
      <c r="B129" s="129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5"/>
      <c r="R129" s="15"/>
      <c r="S129" s="15"/>
      <c r="T129" s="15"/>
    </row>
    <row r="130" customFormat="false" ht="12.75" hidden="false" customHeight="false" outlineLevel="0" collapsed="false">
      <c r="B130" s="129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5"/>
      <c r="R130" s="15"/>
      <c r="S130" s="15"/>
      <c r="T130" s="15"/>
    </row>
    <row r="132" customFormat="false" ht="12.75" hidden="false" customHeight="false" outlineLevel="0" collapsed="false">
      <c r="B132" s="39" t="s">
        <v>168</v>
      </c>
    </row>
    <row r="133" customFormat="false" ht="12.75" hidden="false" customHeight="false" outlineLevel="0" collapsed="false">
      <c r="B133" s="65" t="s">
        <v>169</v>
      </c>
      <c r="C133" s="144" t="n">
        <v>2.28</v>
      </c>
      <c r="D133" s="144" t="n">
        <v>2.83</v>
      </c>
      <c r="E133" s="144" t="n">
        <v>3.11</v>
      </c>
      <c r="F133" s="144" t="n">
        <v>2.16</v>
      </c>
      <c r="G133" s="144" t="n">
        <v>2.06</v>
      </c>
      <c r="H133" s="144" t="n">
        <v>1.76</v>
      </c>
      <c r="I133" s="144" t="n">
        <v>2.01</v>
      </c>
      <c r="J133" s="144" t="n">
        <v>2.06</v>
      </c>
      <c r="K133" s="144"/>
      <c r="L133" s="144"/>
      <c r="M133" s="144"/>
      <c r="N133" s="144"/>
      <c r="O133" s="144"/>
      <c r="P133" s="144"/>
    </row>
    <row r="134" customFormat="false" ht="12.75" hidden="false" customHeight="false" outlineLevel="0" collapsed="false">
      <c r="B134" s="132"/>
      <c r="C134" s="133" t="s">
        <v>10</v>
      </c>
      <c r="D134" s="133" t="s">
        <v>11</v>
      </c>
      <c r="E134" s="133" t="s">
        <v>12</v>
      </c>
      <c r="F134" s="133" t="s">
        <v>13</v>
      </c>
      <c r="G134" s="133" t="s">
        <v>2</v>
      </c>
      <c r="H134" s="133" t="s">
        <v>3</v>
      </c>
      <c r="I134" s="133" t="s">
        <v>4</v>
      </c>
      <c r="J134" s="133" t="s">
        <v>5</v>
      </c>
      <c r="K134" s="133" t="s">
        <v>6</v>
      </c>
      <c r="L134" s="133" t="s">
        <v>7</v>
      </c>
      <c r="M134" s="133" t="s">
        <v>8</v>
      </c>
      <c r="N134" s="133"/>
      <c r="O134" s="133"/>
      <c r="P134" s="133" t="s">
        <v>9</v>
      </c>
      <c r="Q134" s="145" t="s">
        <v>51</v>
      </c>
      <c r="R134" s="145" t="s">
        <v>48</v>
      </c>
      <c r="S134" s="145" t="s">
        <v>49</v>
      </c>
      <c r="T134" s="145" t="s">
        <v>50</v>
      </c>
    </row>
    <row r="135" customFormat="false" ht="12.75" hidden="false" customHeight="false" outlineLevel="0" collapsed="false">
      <c r="B135" s="137" t="s">
        <v>162</v>
      </c>
      <c r="C135" s="129" t="n">
        <v>23.27</v>
      </c>
      <c r="D135" s="129" t="n">
        <v>15.22</v>
      </c>
      <c r="E135" s="129" t="n">
        <v>15.05</v>
      </c>
      <c r="F135" s="129" t="n">
        <v>15.97</v>
      </c>
      <c r="G135" s="129" t="n">
        <v>14.55</v>
      </c>
      <c r="H135" s="146" t="n">
        <v>14.06</v>
      </c>
      <c r="I135" s="129"/>
      <c r="J135" s="129"/>
      <c r="K135" s="129"/>
      <c r="L135" s="129"/>
      <c r="M135" s="129"/>
      <c r="N135" s="129"/>
      <c r="O135" s="129"/>
      <c r="P135" s="129"/>
      <c r="Q135" s="15" t="n">
        <f aca="false">AVERAGE(D135:F135)</f>
        <v>15.4133333333333</v>
      </c>
      <c r="T135" s="15"/>
    </row>
    <row r="136" customFormat="false" ht="12.75" hidden="false" customHeight="false" outlineLevel="0" collapsed="false">
      <c r="B136" s="137" t="s">
        <v>163</v>
      </c>
      <c r="C136" s="147" t="n">
        <v>17.06</v>
      </c>
      <c r="D136" s="147" t="n">
        <v>12.81</v>
      </c>
      <c r="E136" s="147" t="n">
        <v>14.31</v>
      </c>
      <c r="F136" s="147" t="n">
        <v>16.03</v>
      </c>
      <c r="G136" s="148" t="n">
        <v>14.85</v>
      </c>
      <c r="H136" s="148" t="n">
        <v>11.8</v>
      </c>
      <c r="I136" s="148" t="n">
        <v>13.25</v>
      </c>
      <c r="J136" s="148" t="n">
        <v>14.24</v>
      </c>
      <c r="K136" s="148" t="n">
        <v>7.6</v>
      </c>
      <c r="L136" s="148" t="n">
        <v>6.67</v>
      </c>
      <c r="M136" s="148" t="n">
        <v>18.21</v>
      </c>
      <c r="N136" s="148"/>
      <c r="O136" s="148"/>
      <c r="P136" s="148" t="n">
        <v>23.38</v>
      </c>
      <c r="Q136" s="15" t="n">
        <f aca="false">AVERAGE(D136:F136)</f>
        <v>14.3833333333333</v>
      </c>
      <c r="R136" s="15" t="n">
        <f aca="false">AVERAGE(G136:I136)</f>
        <v>13.3</v>
      </c>
      <c r="S136" s="15" t="n">
        <f aca="false">AVERAGE(J136:L136)</f>
        <v>9.50333333333333</v>
      </c>
      <c r="T136" s="15" t="n">
        <f aca="false">AVERAGE(M136:P136,C135)</f>
        <v>21.62</v>
      </c>
    </row>
    <row r="137" customFormat="false" ht="12.75" hidden="false" customHeight="false" outlineLevel="0" collapsed="false">
      <c r="B137" s="137" t="s">
        <v>170</v>
      </c>
      <c r="C137" s="140" t="n">
        <v>13.25</v>
      </c>
      <c r="D137" s="141" t="n">
        <v>13.06</v>
      </c>
      <c r="E137" s="141" t="n">
        <v>13.48</v>
      </c>
      <c r="F137" s="141" t="n">
        <v>15.59</v>
      </c>
      <c r="G137" s="141" t="n">
        <v>10.22</v>
      </c>
      <c r="H137" s="141" t="n">
        <v>9.29</v>
      </c>
      <c r="I137" s="141" t="n">
        <v>9.8</v>
      </c>
      <c r="J137" s="141" t="n">
        <v>9.89</v>
      </c>
      <c r="K137" s="141" t="n">
        <v>8.93</v>
      </c>
      <c r="L137" s="141" t="n">
        <v>8.28</v>
      </c>
      <c r="M137" s="141" t="n">
        <v>9.96</v>
      </c>
      <c r="N137" s="141"/>
      <c r="O137" s="141"/>
      <c r="P137" s="141" t="n">
        <v>13.19</v>
      </c>
      <c r="Q137" s="15" t="n">
        <f aca="false">AVERAGE(D137:F137)</f>
        <v>14.0433333333333</v>
      </c>
      <c r="R137" s="15" t="n">
        <f aca="false">AVERAGE(G137:I137)</f>
        <v>9.77</v>
      </c>
      <c r="S137" s="15" t="n">
        <f aca="false">AVERAGE(J137:L137)</f>
        <v>9.03333333333333</v>
      </c>
      <c r="T137" s="15" t="n">
        <f aca="false">AVERAGE(M137:P137,C136)</f>
        <v>13.4033333333333</v>
      </c>
    </row>
    <row r="138" customFormat="false" ht="12.75" hidden="false" customHeight="false" outlineLevel="0" collapsed="false">
      <c r="B138" s="132"/>
      <c r="C138" s="144" t="n">
        <v>1.55</v>
      </c>
      <c r="D138" s="144" t="n">
        <v>1.59</v>
      </c>
      <c r="E138" s="144" t="n">
        <v>2.45</v>
      </c>
      <c r="F138" s="144" t="n">
        <v>3.55</v>
      </c>
      <c r="G138" s="144" t="n">
        <v>4.05</v>
      </c>
      <c r="H138" s="144"/>
      <c r="I138" s="144" t="n">
        <v>1.46</v>
      </c>
      <c r="J138" s="144" t="n">
        <v>1.59</v>
      </c>
      <c r="K138" s="144"/>
      <c r="L138" s="144"/>
      <c r="M138" s="144"/>
      <c r="N138" s="144"/>
      <c r="O138" s="144"/>
      <c r="P138" s="144"/>
    </row>
    <row r="139" customFormat="false" ht="12.75" hidden="false" customHeight="false" outlineLevel="0" collapsed="false">
      <c r="B139" s="132"/>
      <c r="C139" s="149" t="n">
        <v>78.2</v>
      </c>
      <c r="D139" s="149" t="n">
        <v>67.2</v>
      </c>
      <c r="E139" s="149" t="n">
        <v>77.6</v>
      </c>
      <c r="F139" s="149" t="n">
        <v>97.8</v>
      </c>
      <c r="G139" s="149" t="n">
        <v>132</v>
      </c>
      <c r="H139" s="65"/>
      <c r="I139" s="65"/>
      <c r="J139" s="65"/>
      <c r="K139" s="65"/>
      <c r="L139" s="65"/>
      <c r="M139" s="65"/>
      <c r="N139" s="65"/>
      <c r="O139" s="65"/>
      <c r="P139" s="65"/>
      <c r="S139" s="15"/>
      <c r="T139" s="150"/>
    </row>
    <row r="140" customFormat="false" ht="12.75" hidden="false" customHeight="false" outlineLevel="0" collapsed="false">
      <c r="B140" s="132" t="s">
        <v>171</v>
      </c>
      <c r="C140" s="149" t="n">
        <v>98.9</v>
      </c>
      <c r="D140" s="149" t="n">
        <v>108.5</v>
      </c>
      <c r="E140" s="149" t="n">
        <v>97</v>
      </c>
      <c r="F140" s="149" t="n">
        <v>130.1</v>
      </c>
      <c r="G140" s="149" t="n">
        <v>109.4</v>
      </c>
      <c r="H140" s="149" t="n">
        <v>132.8</v>
      </c>
      <c r="I140" s="149" t="n">
        <v>109.4</v>
      </c>
      <c r="J140" s="149" t="n">
        <v>69.97</v>
      </c>
      <c r="K140" s="149" t="n">
        <v>133.7</v>
      </c>
      <c r="L140" s="149" t="n">
        <v>143.95</v>
      </c>
      <c r="M140" s="149" t="n">
        <v>118</v>
      </c>
      <c r="N140" s="149"/>
      <c r="O140" s="149"/>
      <c r="P140" s="149" t="n">
        <v>107</v>
      </c>
      <c r="S140" s="15"/>
      <c r="T140" s="150"/>
    </row>
    <row r="141" customFormat="false" ht="12.75" hidden="false" customHeight="false" outlineLevel="0" collapsed="false">
      <c r="B141" s="132"/>
      <c r="C141" s="133" t="s">
        <v>10</v>
      </c>
      <c r="D141" s="133" t="s">
        <v>11</v>
      </c>
      <c r="E141" s="133" t="s">
        <v>12</v>
      </c>
      <c r="F141" s="133" t="s">
        <v>13</v>
      </c>
      <c r="G141" s="133" t="s">
        <v>2</v>
      </c>
      <c r="H141" s="133" t="s">
        <v>3</v>
      </c>
      <c r="I141" s="133" t="s">
        <v>4</v>
      </c>
      <c r="J141" s="133" t="s">
        <v>5</v>
      </c>
      <c r="K141" s="133" t="s">
        <v>6</v>
      </c>
      <c r="L141" s="133" t="s">
        <v>7</v>
      </c>
      <c r="M141" s="133" t="s">
        <v>8</v>
      </c>
      <c r="N141" s="133"/>
      <c r="O141" s="133"/>
      <c r="P141" s="133" t="s">
        <v>9</v>
      </c>
      <c r="Q141" s="145" t="s">
        <v>51</v>
      </c>
      <c r="R141" s="145" t="s">
        <v>48</v>
      </c>
      <c r="S141" s="145" t="s">
        <v>49</v>
      </c>
      <c r="T141" s="145" t="s">
        <v>50</v>
      </c>
    </row>
    <row r="142" customFormat="false" ht="12.75" hidden="false" customHeight="false" outlineLevel="0" collapsed="false">
      <c r="B142" s="137" t="s">
        <v>162</v>
      </c>
      <c r="C142" s="129" t="n">
        <v>25.13</v>
      </c>
      <c r="D142" s="129" t="n">
        <v>26.09</v>
      </c>
      <c r="E142" s="129" t="n">
        <v>25.42</v>
      </c>
      <c r="F142" s="129" t="n">
        <v>24.9</v>
      </c>
      <c r="G142" s="129" t="n">
        <v>13.87</v>
      </c>
      <c r="H142" s="146" t="n">
        <v>13.61</v>
      </c>
      <c r="I142" s="129"/>
      <c r="J142" s="129"/>
      <c r="K142" s="129"/>
      <c r="L142" s="129"/>
      <c r="M142" s="129"/>
      <c r="N142" s="129"/>
      <c r="O142" s="129"/>
      <c r="P142" s="129"/>
      <c r="Q142" s="15" t="n">
        <f aca="false">AVERAGE(D142:F142)</f>
        <v>25.47</v>
      </c>
      <c r="T142" s="15"/>
    </row>
    <row r="143" customFormat="false" ht="12.75" hidden="false" customHeight="false" outlineLevel="0" collapsed="false">
      <c r="B143" s="137" t="s">
        <v>163</v>
      </c>
      <c r="C143" s="148" t="n">
        <v>15.8</v>
      </c>
      <c r="D143" s="148" t="n">
        <v>12.95</v>
      </c>
      <c r="E143" s="148" t="n">
        <v>14.97</v>
      </c>
      <c r="F143" s="148" t="n">
        <v>16.62</v>
      </c>
      <c r="G143" s="148" t="n">
        <v>16.07</v>
      </c>
      <c r="H143" s="148" t="n">
        <v>11.51</v>
      </c>
      <c r="I143" s="148" t="n">
        <v>15.21</v>
      </c>
      <c r="J143" s="148" t="n">
        <v>18.51</v>
      </c>
      <c r="K143" s="148" t="n">
        <v>8.29</v>
      </c>
      <c r="L143" s="148" t="n">
        <v>6.05</v>
      </c>
      <c r="M143" s="148" t="n">
        <v>19.46</v>
      </c>
      <c r="N143" s="148"/>
      <c r="O143" s="148"/>
      <c r="P143" s="148" t="n">
        <v>27.8</v>
      </c>
      <c r="Q143" s="15" t="n">
        <f aca="false">AVERAGE(D143:F143)</f>
        <v>14.8466666666667</v>
      </c>
      <c r="R143" s="15" t="n">
        <f aca="false">AVERAGE(G143:I143)</f>
        <v>14.2633333333333</v>
      </c>
      <c r="S143" s="15" t="n">
        <f aca="false">AVERAGE(J143:L143)</f>
        <v>10.95</v>
      </c>
      <c r="T143" s="15" t="n">
        <f aca="false">AVERAGE(M143:P143,C142)</f>
        <v>24.13</v>
      </c>
    </row>
    <row r="144" customFormat="false" ht="12.75" hidden="false" customHeight="false" outlineLevel="0" collapsed="false">
      <c r="B144" s="137" t="s">
        <v>170</v>
      </c>
      <c r="C144" s="140" t="n">
        <v>12.87</v>
      </c>
      <c r="D144" s="141" t="n">
        <v>14.73</v>
      </c>
      <c r="E144" s="141" t="n">
        <v>18.32</v>
      </c>
      <c r="F144" s="141" t="n">
        <v>15.85</v>
      </c>
      <c r="G144" s="141" t="n">
        <v>8.98</v>
      </c>
      <c r="H144" s="141" t="n">
        <v>6.67</v>
      </c>
      <c r="I144" s="141" t="n">
        <v>7.2</v>
      </c>
      <c r="J144" s="141" t="n">
        <v>7.79</v>
      </c>
      <c r="K144" s="141" t="n">
        <v>5.29</v>
      </c>
      <c r="L144" s="141" t="n">
        <v>3.68</v>
      </c>
      <c r="M144" s="141" t="n">
        <v>6.58</v>
      </c>
      <c r="N144" s="141"/>
      <c r="O144" s="141"/>
      <c r="P144" s="141" t="n">
        <v>12.71</v>
      </c>
      <c r="Q144" s="15" t="n">
        <f aca="false">AVERAGE(D144:F144)</f>
        <v>16.3</v>
      </c>
      <c r="R144" s="15" t="n">
        <f aca="false">AVERAGE(G144:I144)</f>
        <v>7.61666666666667</v>
      </c>
      <c r="S144" s="15" t="n">
        <f aca="false">AVERAGE(J144:L144)</f>
        <v>5.58666666666667</v>
      </c>
      <c r="T144" s="15" t="n">
        <f aca="false">AVERAGE(M144:P144,C143)</f>
        <v>11.6966666666667</v>
      </c>
    </row>
    <row r="145" customFormat="false" ht="12.75" hidden="false" customHeight="false" outlineLevel="0" collapsed="false">
      <c r="B145" s="132"/>
      <c r="C145" s="149" t="n">
        <v>92.4</v>
      </c>
      <c r="D145" s="149" t="n">
        <v>92.9</v>
      </c>
      <c r="E145" s="149" t="n">
        <v>94.9</v>
      </c>
      <c r="F145" s="149" t="n">
        <v>113.4</v>
      </c>
      <c r="G145" s="149" t="n">
        <v>142.6</v>
      </c>
      <c r="H145" s="149" t="n">
        <v>143.9</v>
      </c>
      <c r="I145" s="149" t="n">
        <v>130.7</v>
      </c>
      <c r="J145" s="149" t="n">
        <v>155.5</v>
      </c>
      <c r="K145" s="149" t="n">
        <v>219.6</v>
      </c>
      <c r="L145" s="149" t="n">
        <v>260.4</v>
      </c>
      <c r="M145" s="149" t="n">
        <v>170.9</v>
      </c>
      <c r="N145" s="149"/>
      <c r="O145" s="149"/>
      <c r="P145" s="149" t="n">
        <v>137.2</v>
      </c>
      <c r="S145" s="15"/>
      <c r="T145" s="150"/>
    </row>
    <row r="146" customFormat="false" ht="12.75" hidden="false" customHeight="false" outlineLevel="0" collapsed="false">
      <c r="B146" s="132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S146" s="15"/>
      <c r="T146" s="150"/>
    </row>
    <row r="147" customFormat="false" ht="12.75" hidden="false" customHeight="false" outlineLevel="0" collapsed="false">
      <c r="B147" s="132" t="s">
        <v>172</v>
      </c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S147" s="15"/>
      <c r="T147" s="150"/>
    </row>
    <row r="148" customFormat="false" ht="12.75" hidden="false" customHeight="false" outlineLevel="0" collapsed="false">
      <c r="B148" s="132"/>
      <c r="C148" s="133" t="s">
        <v>10</v>
      </c>
      <c r="D148" s="133" t="s">
        <v>11</v>
      </c>
      <c r="E148" s="133" t="s">
        <v>12</v>
      </c>
      <c r="F148" s="133" t="s">
        <v>13</v>
      </c>
      <c r="G148" s="133" t="s">
        <v>2</v>
      </c>
      <c r="H148" s="133" t="s">
        <v>3</v>
      </c>
      <c r="I148" s="133" t="s">
        <v>4</v>
      </c>
      <c r="J148" s="133" t="s">
        <v>5</v>
      </c>
      <c r="K148" s="133" t="s">
        <v>6</v>
      </c>
      <c r="L148" s="133" t="s">
        <v>7</v>
      </c>
      <c r="M148" s="133" t="s">
        <v>8</v>
      </c>
      <c r="N148" s="133"/>
      <c r="O148" s="133"/>
      <c r="P148" s="133" t="s">
        <v>9</v>
      </c>
      <c r="Q148" s="145" t="s">
        <v>51</v>
      </c>
      <c r="R148" s="145" t="s">
        <v>48</v>
      </c>
      <c r="S148" s="145" t="s">
        <v>49</v>
      </c>
      <c r="T148" s="145" t="s">
        <v>50</v>
      </c>
    </row>
    <row r="149" customFormat="false" ht="12.75" hidden="false" customHeight="false" outlineLevel="0" collapsed="false">
      <c r="B149" s="137" t="s">
        <v>162</v>
      </c>
      <c r="C149" s="129" t="n">
        <v>24.39</v>
      </c>
      <c r="D149" s="129" t="n">
        <v>25.07</v>
      </c>
      <c r="E149" s="129" t="n">
        <v>25.88</v>
      </c>
      <c r="F149" s="129" t="n">
        <v>24.07</v>
      </c>
      <c r="G149" s="129" t="n">
        <v>15.47</v>
      </c>
      <c r="H149" s="146" t="n">
        <v>14.01</v>
      </c>
      <c r="I149" s="129"/>
      <c r="J149" s="129"/>
      <c r="K149" s="129"/>
      <c r="L149" s="129"/>
      <c r="M149" s="129"/>
      <c r="N149" s="129"/>
      <c r="O149" s="129"/>
      <c r="P149" s="129"/>
      <c r="Q149" s="15" t="n">
        <f aca="false">AVERAGE(D149:F149)</f>
        <v>25.0066666666667</v>
      </c>
      <c r="T149" s="15"/>
    </row>
    <row r="150" customFormat="false" ht="12.75" hidden="false" customHeight="false" outlineLevel="0" collapsed="false">
      <c r="B150" s="137" t="s">
        <v>163</v>
      </c>
      <c r="C150" s="148" t="n">
        <v>16.53</v>
      </c>
      <c r="D150" s="148" t="n">
        <v>13.65</v>
      </c>
      <c r="E150" s="148" t="n">
        <v>16.42</v>
      </c>
      <c r="F150" s="148" t="n">
        <v>17.4</v>
      </c>
      <c r="G150" s="148" t="n">
        <v>16.63</v>
      </c>
      <c r="H150" s="148" t="n">
        <v>11.45</v>
      </c>
      <c r="I150" s="148" t="n">
        <v>14.47</v>
      </c>
      <c r="J150" s="148" t="n">
        <v>16.28</v>
      </c>
      <c r="K150" s="148" t="n">
        <v>6.99</v>
      </c>
      <c r="L150" s="148" t="n">
        <v>4.97</v>
      </c>
      <c r="M150" s="148" t="n">
        <v>19.21</v>
      </c>
      <c r="N150" s="148"/>
      <c r="O150" s="148"/>
      <c r="P150" s="148" t="n">
        <v>24.79</v>
      </c>
      <c r="Q150" s="15" t="n">
        <f aca="false">AVERAGE(D150:F150)</f>
        <v>15.8233333333333</v>
      </c>
      <c r="R150" s="15" t="n">
        <f aca="false">AVERAGE(G150:I150)</f>
        <v>14.1833333333333</v>
      </c>
      <c r="S150" s="15" t="n">
        <f aca="false">AVERAGE(J150:L150)</f>
        <v>9.41333333333333</v>
      </c>
      <c r="T150" s="15" t="n">
        <f aca="false">AVERAGE(M150:P150,C149)</f>
        <v>22.7966666666667</v>
      </c>
    </row>
    <row r="151" customFormat="false" ht="12.75" hidden="false" customHeight="false" outlineLevel="0" collapsed="false">
      <c r="B151" s="137" t="s">
        <v>170</v>
      </c>
      <c r="C151" s="140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</row>
    <row r="152" customFormat="false" ht="12.75" hidden="false" customHeight="false" outlineLevel="0" collapsed="false">
      <c r="B152" s="129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</row>
    <row r="153" customFormat="false" ht="12.75" hidden="false" customHeight="false" outlineLevel="0" collapsed="false">
      <c r="B153" s="131" t="s">
        <v>173</v>
      </c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</row>
    <row r="154" customFormat="false" ht="12.75" hidden="false" customHeight="false" outlineLevel="0" collapsed="false">
      <c r="B154" s="132"/>
      <c r="C154" s="133" t="s">
        <v>10</v>
      </c>
      <c r="D154" s="133" t="s">
        <v>11</v>
      </c>
      <c r="E154" s="133" t="s">
        <v>12</v>
      </c>
      <c r="F154" s="133" t="s">
        <v>13</v>
      </c>
      <c r="G154" s="133" t="s">
        <v>2</v>
      </c>
      <c r="H154" s="133" t="s">
        <v>3</v>
      </c>
      <c r="I154" s="133" t="s">
        <v>4</v>
      </c>
      <c r="J154" s="133" t="s">
        <v>5</v>
      </c>
      <c r="K154" s="133" t="s">
        <v>6</v>
      </c>
      <c r="L154" s="133" t="s">
        <v>7</v>
      </c>
      <c r="M154" s="133" t="s">
        <v>8</v>
      </c>
      <c r="N154" s="133"/>
      <c r="O154" s="133"/>
      <c r="P154" s="133" t="s">
        <v>9</v>
      </c>
    </row>
    <row r="155" customFormat="false" ht="12.75" hidden="false" customHeight="false" outlineLevel="0" collapsed="false">
      <c r="B155" s="137" t="s">
        <v>162</v>
      </c>
      <c r="C155" s="151"/>
      <c r="D155" s="152"/>
      <c r="E155" s="152"/>
      <c r="F155" s="152"/>
      <c r="G155" s="153"/>
      <c r="H155" s="152"/>
      <c r="I155" s="152"/>
      <c r="J155" s="152"/>
      <c r="K155" s="152"/>
      <c r="L155" s="152"/>
      <c r="M155" s="152"/>
      <c r="N155" s="152"/>
      <c r="O155" s="152"/>
      <c r="P155" s="154"/>
    </row>
    <row r="156" customFormat="false" ht="12.75" hidden="false" customHeight="false" outlineLevel="0" collapsed="false">
      <c r="B156" s="137" t="s">
        <v>163</v>
      </c>
      <c r="C156" s="140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2"/>
    </row>
    <row r="157" customFormat="false" ht="12.75" hidden="false" customHeight="false" outlineLevel="0" collapsed="false">
      <c r="B157" s="129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</row>
    <row r="158" customFormat="false" ht="12.75" hidden="false" customHeight="false" outlineLevel="0" collapsed="false">
      <c r="B158" s="131" t="s">
        <v>161</v>
      </c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</row>
    <row r="159" customFormat="false" ht="12.75" hidden="false" customHeight="false" outlineLevel="0" collapsed="false">
      <c r="B159" s="132"/>
      <c r="C159" s="133" t="s">
        <v>10</v>
      </c>
      <c r="D159" s="133" t="s">
        <v>11</v>
      </c>
      <c r="E159" s="133" t="s">
        <v>12</v>
      </c>
      <c r="F159" s="133" t="s">
        <v>13</v>
      </c>
      <c r="G159" s="133" t="s">
        <v>2</v>
      </c>
      <c r="H159" s="133" t="s">
        <v>3</v>
      </c>
      <c r="I159" s="133" t="s">
        <v>4</v>
      </c>
      <c r="J159" s="133" t="s">
        <v>5</v>
      </c>
      <c r="K159" s="133" t="s">
        <v>6</v>
      </c>
      <c r="L159" s="133" t="s">
        <v>7</v>
      </c>
      <c r="M159" s="133" t="s">
        <v>8</v>
      </c>
      <c r="N159" s="133"/>
      <c r="O159" s="133"/>
      <c r="P159" s="133" t="s">
        <v>9</v>
      </c>
    </row>
    <row r="160" customFormat="false" ht="12.75" hidden="false" customHeight="false" outlineLevel="0" collapsed="false">
      <c r="B160" s="137" t="s">
        <v>162</v>
      </c>
      <c r="C160" s="151"/>
      <c r="D160" s="152"/>
      <c r="E160" s="152"/>
      <c r="F160" s="152"/>
      <c r="G160" s="153"/>
      <c r="H160" s="152"/>
      <c r="I160" s="152"/>
      <c r="J160" s="152"/>
      <c r="K160" s="152"/>
      <c r="L160" s="152"/>
      <c r="M160" s="152"/>
      <c r="N160" s="152"/>
      <c r="O160" s="152"/>
      <c r="P160" s="154"/>
    </row>
    <row r="161" customFormat="false" ht="12.75" hidden="false" customHeight="false" outlineLevel="0" collapsed="false">
      <c r="B161" s="137" t="s">
        <v>163</v>
      </c>
      <c r="C161" s="140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2"/>
    </row>
    <row r="162" customFormat="false" ht="12.75" hidden="false" customHeight="false" outlineLevel="0" collapsed="false">
      <c r="B162" s="129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</row>
    <row r="163" customFormat="false" ht="12.75" hidden="false" customHeight="false" outlineLevel="0" collapsed="false">
      <c r="B163" s="131" t="s">
        <v>164</v>
      </c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</row>
    <row r="164" customFormat="false" ht="12.75" hidden="false" customHeight="false" outlineLevel="0" collapsed="false">
      <c r="B164" s="132"/>
      <c r="C164" s="133" t="s">
        <v>10</v>
      </c>
      <c r="D164" s="133" t="s">
        <v>11</v>
      </c>
      <c r="E164" s="133" t="s">
        <v>12</v>
      </c>
      <c r="F164" s="133" t="s">
        <v>13</v>
      </c>
      <c r="G164" s="133" t="s">
        <v>2</v>
      </c>
      <c r="H164" s="133" t="s">
        <v>3</v>
      </c>
      <c r="I164" s="133" t="s">
        <v>4</v>
      </c>
      <c r="J164" s="133" t="s">
        <v>5</v>
      </c>
      <c r="K164" s="133" t="s">
        <v>6</v>
      </c>
      <c r="L164" s="133" t="s">
        <v>7</v>
      </c>
      <c r="M164" s="133" t="s">
        <v>8</v>
      </c>
      <c r="N164" s="133"/>
      <c r="O164" s="133"/>
      <c r="P164" s="133" t="s">
        <v>9</v>
      </c>
    </row>
    <row r="165" customFormat="false" ht="12.75" hidden="false" customHeight="false" outlineLevel="0" collapsed="false">
      <c r="B165" s="137" t="s">
        <v>162</v>
      </c>
      <c r="C165" s="151"/>
      <c r="D165" s="152"/>
      <c r="E165" s="152"/>
      <c r="F165" s="152"/>
      <c r="G165" s="153"/>
      <c r="H165" s="152"/>
      <c r="I165" s="152"/>
      <c r="J165" s="152"/>
      <c r="K165" s="152"/>
      <c r="L165" s="152"/>
      <c r="M165" s="152"/>
      <c r="N165" s="152"/>
      <c r="O165" s="152"/>
      <c r="P165" s="154"/>
    </row>
    <row r="166" customFormat="false" ht="12.75" hidden="false" customHeight="false" outlineLevel="0" collapsed="false">
      <c r="B166" s="137" t="s">
        <v>163</v>
      </c>
      <c r="C166" s="140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2"/>
    </row>
    <row r="167" customFormat="false" ht="12.75" hidden="false" customHeight="false" outlineLevel="0" collapsed="false">
      <c r="B167" s="129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</row>
    <row r="168" customFormat="false" ht="12.75" hidden="false" customHeight="false" outlineLevel="0" collapsed="false">
      <c r="B168" s="131" t="s">
        <v>166</v>
      </c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</row>
    <row r="169" customFormat="false" ht="12.75" hidden="false" customHeight="false" outlineLevel="0" collapsed="false">
      <c r="B169" s="132"/>
      <c r="C169" s="133" t="s">
        <v>10</v>
      </c>
      <c r="D169" s="133" t="s">
        <v>11</v>
      </c>
      <c r="E169" s="133" t="s">
        <v>12</v>
      </c>
      <c r="F169" s="133" t="s">
        <v>13</v>
      </c>
      <c r="G169" s="133" t="s">
        <v>2</v>
      </c>
      <c r="H169" s="133" t="s">
        <v>3</v>
      </c>
      <c r="I169" s="133" t="s">
        <v>4</v>
      </c>
      <c r="J169" s="133" t="s">
        <v>5</v>
      </c>
      <c r="K169" s="133" t="s">
        <v>6</v>
      </c>
      <c r="L169" s="133" t="s">
        <v>7</v>
      </c>
      <c r="M169" s="133" t="s">
        <v>8</v>
      </c>
      <c r="N169" s="133"/>
      <c r="O169" s="133"/>
      <c r="P169" s="133" t="s">
        <v>9</v>
      </c>
    </row>
    <row r="170" customFormat="false" ht="12.75" hidden="false" customHeight="false" outlineLevel="0" collapsed="false">
      <c r="B170" s="137" t="s">
        <v>162</v>
      </c>
      <c r="C170" s="151"/>
      <c r="D170" s="152"/>
      <c r="E170" s="152"/>
      <c r="F170" s="152"/>
      <c r="G170" s="153"/>
      <c r="H170" s="152"/>
      <c r="I170" s="152"/>
      <c r="J170" s="152"/>
      <c r="K170" s="152"/>
      <c r="L170" s="152"/>
      <c r="M170" s="152"/>
      <c r="N170" s="152"/>
      <c r="O170" s="152"/>
      <c r="P170" s="154"/>
    </row>
    <row r="171" customFormat="false" ht="12.75" hidden="false" customHeight="false" outlineLevel="0" collapsed="false">
      <c r="B171" s="137" t="s">
        <v>163</v>
      </c>
      <c r="C171" s="140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2"/>
    </row>
    <row r="172" customFormat="false" ht="12.75" hidden="false" customHeight="false" outlineLevel="0" collapsed="false">
      <c r="B172" s="129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</row>
    <row r="173" customFormat="false" ht="12.75" hidden="false" customHeight="false" outlineLevel="0" collapsed="false">
      <c r="B173" s="131" t="s">
        <v>167</v>
      </c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</row>
    <row r="174" customFormat="false" ht="12.75" hidden="false" customHeight="false" outlineLevel="0" collapsed="false">
      <c r="B174" s="132"/>
      <c r="C174" s="133" t="s">
        <v>10</v>
      </c>
      <c r="D174" s="133" t="s">
        <v>11</v>
      </c>
      <c r="E174" s="133" t="s">
        <v>12</v>
      </c>
      <c r="F174" s="133" t="s">
        <v>13</v>
      </c>
      <c r="G174" s="133" t="s">
        <v>2</v>
      </c>
      <c r="H174" s="133" t="s">
        <v>3</v>
      </c>
      <c r="I174" s="133" t="s">
        <v>4</v>
      </c>
      <c r="J174" s="133" t="s">
        <v>5</v>
      </c>
      <c r="K174" s="133" t="s">
        <v>6</v>
      </c>
      <c r="L174" s="133" t="s">
        <v>7</v>
      </c>
      <c r="M174" s="133" t="s">
        <v>8</v>
      </c>
      <c r="N174" s="133"/>
      <c r="O174" s="133"/>
      <c r="P174" s="133" t="s">
        <v>9</v>
      </c>
    </row>
    <row r="175" customFormat="false" ht="12.75" hidden="false" customHeight="false" outlineLevel="0" collapsed="false">
      <c r="B175" s="137" t="s">
        <v>162</v>
      </c>
      <c r="C175" s="151"/>
      <c r="D175" s="152"/>
      <c r="E175" s="152"/>
      <c r="F175" s="152"/>
      <c r="G175" s="153"/>
      <c r="H175" s="152"/>
      <c r="I175" s="152"/>
      <c r="J175" s="152"/>
      <c r="K175" s="152"/>
      <c r="L175" s="152"/>
      <c r="M175" s="152"/>
      <c r="N175" s="152"/>
      <c r="O175" s="152"/>
      <c r="P175" s="154"/>
    </row>
    <row r="176" customFormat="false" ht="12.75" hidden="false" customHeight="false" outlineLevel="0" collapsed="false">
      <c r="B176" s="137" t="s">
        <v>163</v>
      </c>
      <c r="C176" s="140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2"/>
    </row>
    <row r="177" customFormat="false" ht="12.75" hidden="false" customHeight="false" outlineLevel="0" collapsed="false">
      <c r="B177" s="129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</row>
    <row r="178" customFormat="false" ht="12.75" hidden="false" customHeight="false" outlineLevel="0" collapsed="false">
      <c r="B178" s="129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178"/>
  <sheetViews>
    <sheetView showFormulas="false" showGridLines="true" showRowColHeaders="true" showZeros="true" rightToLeft="false" tabSelected="false" showOutlineSymbols="true" defaultGridColor="true" view="normal" topLeftCell="AB1" colorId="64" zoomScale="65" zoomScaleNormal="65" zoomScalePageLayoutView="100" workbookViewId="0">
      <selection pane="topLeft" activeCell="F23" activeCellId="0" sqref="F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24" min="24" style="0" width="6.56"/>
    <col collapsed="false" customWidth="true" hidden="false" outlineLevel="0" max="48" min="25" style="0" width="5.85"/>
    <col collapsed="false" customWidth="true" hidden="false" outlineLevel="0" max="58" min="49" style="0" width="6.56"/>
    <col collapsed="false" customWidth="true" hidden="false" outlineLevel="0" max="60" min="60" style="0" width="21.56"/>
    <col collapsed="false" customWidth="true" hidden="false" outlineLevel="0" max="64" min="64" style="0" width="13.14"/>
  </cols>
  <sheetData>
    <row r="1" customFormat="false" ht="12.75" hidden="false" customHeight="false" outlineLevel="0" collapsed="false">
      <c r="B1" s="20" t="s">
        <v>97</v>
      </c>
      <c r="M1" s="39" t="s">
        <v>98</v>
      </c>
      <c r="N1" s="39"/>
      <c r="O1" s="39"/>
      <c r="R1" s="0" t="s">
        <v>99</v>
      </c>
      <c r="S1" s="20" t="s">
        <v>100</v>
      </c>
      <c r="Y1" s="20"/>
      <c r="BH1" s="0" t="s">
        <v>118</v>
      </c>
      <c r="BI1" s="0" t="s">
        <v>119</v>
      </c>
      <c r="BJ1" s="0" t="s">
        <v>120</v>
      </c>
      <c r="BK1" s="0" t="s">
        <v>121</v>
      </c>
      <c r="BL1" s="0" t="s">
        <v>178</v>
      </c>
      <c r="BM1" s="0" t="s">
        <v>179</v>
      </c>
      <c r="BN1" s="0" t="s">
        <v>124</v>
      </c>
      <c r="BO1" s="0" t="s">
        <v>125</v>
      </c>
      <c r="BP1" s="0" t="s">
        <v>90</v>
      </c>
      <c r="BQ1" s="0" t="s">
        <v>26</v>
      </c>
      <c r="BR1" s="0" t="s">
        <v>28</v>
      </c>
    </row>
    <row r="2" customFormat="false" ht="12.75" hidden="false" customHeight="false" outlineLevel="0" collapsed="false">
      <c r="B2" s="40" t="s">
        <v>101</v>
      </c>
      <c r="C2" s="40"/>
      <c r="D2" s="40" t="s">
        <v>54</v>
      </c>
      <c r="E2" s="40"/>
      <c r="F2" s="46" t="s">
        <v>65</v>
      </c>
      <c r="G2" s="46" t="s">
        <v>57</v>
      </c>
      <c r="H2" s="44" t="s">
        <v>57</v>
      </c>
      <c r="I2" s="45" t="s">
        <v>102</v>
      </c>
      <c r="J2" s="45" t="s">
        <v>103</v>
      </c>
      <c r="K2" s="45" t="s">
        <v>104</v>
      </c>
      <c r="L2" s="45" t="s">
        <v>105</v>
      </c>
      <c r="M2" s="45"/>
      <c r="N2" s="45"/>
      <c r="O2" s="45"/>
      <c r="P2" s="45"/>
      <c r="Q2" s="45"/>
      <c r="S2" s="46" t="s">
        <v>4</v>
      </c>
      <c r="T2" s="47"/>
      <c r="U2" s="43"/>
      <c r="V2" s="43"/>
      <c r="W2" s="43"/>
      <c r="X2" s="46" t="s">
        <v>5</v>
      </c>
      <c r="Y2" s="43"/>
      <c r="Z2" s="47"/>
      <c r="AA2" s="43"/>
      <c r="AB2" s="44"/>
      <c r="AC2" s="46" t="s">
        <v>6</v>
      </c>
      <c r="AD2" s="43"/>
      <c r="AE2" s="47"/>
      <c r="AF2" s="43"/>
      <c r="AG2" s="44"/>
      <c r="AH2" s="46" t="s">
        <v>38</v>
      </c>
      <c r="AI2" s="43"/>
      <c r="AJ2" s="47"/>
      <c r="AK2" s="43"/>
      <c r="AL2" s="44"/>
      <c r="AM2" s="46" t="s">
        <v>196</v>
      </c>
      <c r="AN2" s="43"/>
      <c r="AO2" s="47"/>
      <c r="AP2" s="43"/>
      <c r="AQ2" s="44"/>
      <c r="AR2" s="46" t="s">
        <v>193</v>
      </c>
      <c r="AS2" s="43"/>
      <c r="AT2" s="47"/>
      <c r="AU2" s="43"/>
      <c r="AV2" s="44"/>
      <c r="AW2" s="46" t="s">
        <v>195</v>
      </c>
      <c r="AX2" s="43"/>
      <c r="AY2" s="47"/>
      <c r="AZ2" s="43"/>
      <c r="BA2" s="44"/>
      <c r="BB2" s="46" t="s">
        <v>194</v>
      </c>
      <c r="BC2" s="43"/>
      <c r="BD2" s="47"/>
      <c r="BE2" s="43"/>
      <c r="BF2" s="44"/>
      <c r="BG2" s="36"/>
      <c r="BH2" s="36"/>
      <c r="BI2" s="36"/>
      <c r="BJ2" s="36"/>
      <c r="BK2" s="36"/>
      <c r="BW2" s="48" t="n">
        <v>36557</v>
      </c>
      <c r="BZ2" s="48" t="n">
        <v>36586</v>
      </c>
      <c r="CC2" s="48" t="n">
        <v>36617</v>
      </c>
    </row>
    <row r="3" customFormat="false" ht="12.75" hidden="false" customHeight="false" outlineLevel="0" collapsed="false">
      <c r="B3" s="49" t="s">
        <v>110</v>
      </c>
      <c r="C3" s="50" t="s">
        <v>111</v>
      </c>
      <c r="D3" s="49" t="s">
        <v>110</v>
      </c>
      <c r="E3" s="50" t="s">
        <v>111</v>
      </c>
      <c r="F3" s="49" t="s">
        <v>110</v>
      </c>
      <c r="G3" s="49" t="s">
        <v>110</v>
      </c>
      <c r="H3" s="50" t="s">
        <v>111</v>
      </c>
      <c r="I3" s="53" t="s">
        <v>112</v>
      </c>
      <c r="J3" s="53" t="s">
        <v>112</v>
      </c>
      <c r="K3" s="53" t="s">
        <v>112</v>
      </c>
      <c r="L3" s="53" t="s">
        <v>112</v>
      </c>
      <c r="M3" s="53" t="s">
        <v>113</v>
      </c>
      <c r="N3" s="53" t="s">
        <v>114</v>
      </c>
      <c r="O3" s="53" t="s">
        <v>115</v>
      </c>
      <c r="P3" s="53" t="s">
        <v>116</v>
      </c>
      <c r="Q3" s="53" t="s">
        <v>117</v>
      </c>
      <c r="S3" s="49" t="s">
        <v>53</v>
      </c>
      <c r="T3" s="51" t="s">
        <v>54</v>
      </c>
      <c r="U3" s="51" t="s">
        <v>57</v>
      </c>
      <c r="V3" s="51" t="s">
        <v>75</v>
      </c>
      <c r="W3" s="51" t="s">
        <v>76</v>
      </c>
      <c r="X3" s="49" t="s">
        <v>53</v>
      </c>
      <c r="Y3" s="51" t="s">
        <v>54</v>
      </c>
      <c r="Z3" s="51" t="s">
        <v>57</v>
      </c>
      <c r="AA3" s="51" t="s">
        <v>75</v>
      </c>
      <c r="AB3" s="50" t="s">
        <v>76</v>
      </c>
      <c r="AC3" s="49" t="s">
        <v>53</v>
      </c>
      <c r="AD3" s="51" t="s">
        <v>54</v>
      </c>
      <c r="AE3" s="51" t="s">
        <v>57</v>
      </c>
      <c r="AF3" s="51" t="s">
        <v>75</v>
      </c>
      <c r="AG3" s="50" t="s">
        <v>76</v>
      </c>
      <c r="AH3" s="49" t="s">
        <v>53</v>
      </c>
      <c r="AI3" s="51" t="s">
        <v>54</v>
      </c>
      <c r="AJ3" s="51" t="s">
        <v>57</v>
      </c>
      <c r="AK3" s="51" t="s">
        <v>75</v>
      </c>
      <c r="AL3" s="50" t="s">
        <v>76</v>
      </c>
      <c r="AM3" s="49" t="s">
        <v>53</v>
      </c>
      <c r="AN3" s="51" t="s">
        <v>54</v>
      </c>
      <c r="AO3" s="51" t="s">
        <v>57</v>
      </c>
      <c r="AP3" s="51" t="s">
        <v>75</v>
      </c>
      <c r="AQ3" s="50" t="s">
        <v>76</v>
      </c>
      <c r="AR3" s="49" t="s">
        <v>53</v>
      </c>
      <c r="AS3" s="51" t="s">
        <v>54</v>
      </c>
      <c r="AT3" s="51" t="s">
        <v>57</v>
      </c>
      <c r="AU3" s="51" t="s">
        <v>75</v>
      </c>
      <c r="AV3" s="50" t="s">
        <v>76</v>
      </c>
      <c r="AW3" s="49" t="s">
        <v>53</v>
      </c>
      <c r="AX3" s="51" t="s">
        <v>54</v>
      </c>
      <c r="AY3" s="51" t="s">
        <v>57</v>
      </c>
      <c r="AZ3" s="51" t="s">
        <v>75</v>
      </c>
      <c r="BA3" s="50" t="s">
        <v>76</v>
      </c>
      <c r="BB3" s="49" t="s">
        <v>53</v>
      </c>
      <c r="BC3" s="51" t="s">
        <v>54</v>
      </c>
      <c r="BD3" s="51" t="s">
        <v>57</v>
      </c>
      <c r="BE3" s="51" t="s">
        <v>75</v>
      </c>
      <c r="BF3" s="50" t="s">
        <v>76</v>
      </c>
      <c r="BG3" s="36"/>
      <c r="BH3" s="36"/>
      <c r="BI3" s="36"/>
      <c r="BJ3" s="78"/>
      <c r="BK3" s="78"/>
      <c r="BW3" s="0" t="s">
        <v>180</v>
      </c>
      <c r="BX3" s="0" t="s">
        <v>181</v>
      </c>
      <c r="BY3" s="0" t="s">
        <v>182</v>
      </c>
      <c r="BZ3" s="0" t="s">
        <v>180</v>
      </c>
      <c r="CA3" s="0" t="s">
        <v>181</v>
      </c>
      <c r="CB3" s="0" t="s">
        <v>182</v>
      </c>
      <c r="CC3" s="0" t="s">
        <v>180</v>
      </c>
      <c r="CD3" s="0" t="s">
        <v>181</v>
      </c>
      <c r="CE3" s="0" t="s">
        <v>182</v>
      </c>
    </row>
    <row r="4" customFormat="false" ht="12.75" hidden="false" customHeight="false" outlineLevel="0" collapsed="false">
      <c r="A4" s="54" t="n">
        <v>36951</v>
      </c>
      <c r="B4" s="162" t="n">
        <v>299</v>
      </c>
      <c r="C4" s="163" t="n">
        <v>265</v>
      </c>
      <c r="D4" s="162" t="n">
        <v>285</v>
      </c>
      <c r="E4" s="167" t="n">
        <v>265</v>
      </c>
      <c r="F4" s="162"/>
      <c r="G4" s="162" t="n">
        <v>252</v>
      </c>
      <c r="H4" s="165" t="n">
        <v>130</v>
      </c>
      <c r="I4" s="59" t="n">
        <v>266</v>
      </c>
      <c r="J4" s="59" t="n">
        <v>164</v>
      </c>
      <c r="K4" s="59" t="n">
        <v>287</v>
      </c>
      <c r="L4" s="59" t="n">
        <v>188</v>
      </c>
      <c r="M4" s="60" t="n">
        <f aca="false">+B4-D4</f>
        <v>14</v>
      </c>
      <c r="N4" s="60" t="n">
        <f aca="false">+B4-K4</f>
        <v>12</v>
      </c>
      <c r="O4" s="60" t="n">
        <f aca="false">+G4-I4</f>
        <v>-14</v>
      </c>
      <c r="P4" s="60" t="n">
        <f aca="false">+K4-I4</f>
        <v>21</v>
      </c>
      <c r="Q4" s="60" t="n">
        <f aca="false">+B4-G4</f>
        <v>47</v>
      </c>
      <c r="R4" s="61" t="n">
        <f aca="false">A4</f>
        <v>36951</v>
      </c>
      <c r="S4" s="62" t="n">
        <v>280</v>
      </c>
      <c r="T4" s="63" t="n">
        <v>280</v>
      </c>
      <c r="U4" s="63" t="n">
        <v>230</v>
      </c>
      <c r="V4" s="63" t="n">
        <v>230</v>
      </c>
      <c r="W4" s="64" t="n">
        <v>245</v>
      </c>
      <c r="X4" s="62" t="n">
        <v>290</v>
      </c>
      <c r="Y4" s="63" t="n">
        <v>290</v>
      </c>
      <c r="Z4" s="63" t="n">
        <v>240</v>
      </c>
      <c r="AA4" s="63" t="n">
        <v>237</v>
      </c>
      <c r="AB4" s="64" t="n">
        <v>244</v>
      </c>
      <c r="AC4" s="62"/>
      <c r="AD4" s="63"/>
      <c r="AE4" s="63"/>
      <c r="AF4" s="63"/>
      <c r="AG4" s="64"/>
      <c r="AH4" s="62"/>
      <c r="AI4" s="63"/>
      <c r="AJ4" s="63"/>
      <c r="AK4" s="63"/>
      <c r="AL4" s="64"/>
      <c r="AM4" s="62" t="n">
        <v>280</v>
      </c>
      <c r="AN4" s="63" t="n">
        <v>288</v>
      </c>
      <c r="AO4" s="63" t="n">
        <v>263</v>
      </c>
      <c r="AP4" s="63" t="n">
        <v>253</v>
      </c>
      <c r="AQ4" s="64" t="n">
        <v>244</v>
      </c>
      <c r="AR4" s="62" t="n">
        <v>385</v>
      </c>
      <c r="AS4" s="63" t="n">
        <v>400</v>
      </c>
      <c r="AT4" s="63" t="n">
        <v>412</v>
      </c>
      <c r="AU4" s="63" t="n">
        <v>330</v>
      </c>
      <c r="AV4" s="64" t="n">
        <v>295</v>
      </c>
      <c r="AW4" s="62" t="n">
        <v>277</v>
      </c>
      <c r="AX4" s="63" t="n">
        <v>257</v>
      </c>
      <c r="AY4" s="63" t="n">
        <v>170</v>
      </c>
      <c r="AZ4" s="63" t="n">
        <v>165</v>
      </c>
      <c r="BA4" s="64" t="n">
        <v>182</v>
      </c>
      <c r="BB4" s="62"/>
      <c r="BC4" s="63"/>
      <c r="BD4" s="63"/>
      <c r="BE4" s="63"/>
      <c r="BF4" s="64"/>
      <c r="BG4" s="166" t="n">
        <f aca="false">A4</f>
        <v>36951</v>
      </c>
      <c r="BH4" s="70" t="n">
        <f aca="false">+AR4-AV4</f>
        <v>90</v>
      </c>
      <c r="BI4" s="77" t="n">
        <v>-3</v>
      </c>
      <c r="BJ4" s="78" t="n">
        <v>59</v>
      </c>
      <c r="BK4" s="77" t="n">
        <v>-6</v>
      </c>
      <c r="BL4" s="78" t="n">
        <v>62</v>
      </c>
      <c r="BM4" s="77" t="n">
        <v>-5</v>
      </c>
      <c r="BN4" s="79" t="n">
        <v>63</v>
      </c>
      <c r="BO4" s="77" t="n">
        <v>-8</v>
      </c>
      <c r="BP4" s="78" t="n">
        <v>113</v>
      </c>
      <c r="BQ4" s="24" t="n">
        <v>128</v>
      </c>
      <c r="BR4" s="0" t="n">
        <v>13200</v>
      </c>
      <c r="BV4" s="0" t="s">
        <v>183</v>
      </c>
      <c r="BW4" s="0" t="n">
        <v>224172</v>
      </c>
      <c r="BX4" s="0" t="n">
        <f aca="false">28*24</f>
        <v>672</v>
      </c>
      <c r="BY4" s="70" t="n">
        <f aca="false">+BW4/BX4</f>
        <v>333.589285714286</v>
      </c>
      <c r="BZ4" s="0" t="n">
        <v>185248</v>
      </c>
      <c r="CA4" s="0" t="n">
        <f aca="false">31*24</f>
        <v>744</v>
      </c>
      <c r="CB4" s="70" t="n">
        <f aca="false">+BZ4/CA4</f>
        <v>248.989247311828</v>
      </c>
      <c r="CC4" s="0" t="n">
        <v>131045</v>
      </c>
      <c r="CD4" s="0" t="n">
        <f aca="false">30*24</f>
        <v>720</v>
      </c>
      <c r="CE4" s="70" t="n">
        <f aca="false">+CC4/CD4</f>
        <v>182.006944444444</v>
      </c>
    </row>
    <row r="5" customFormat="false" ht="12.75" hidden="false" customHeight="false" outlineLevel="0" collapsed="false">
      <c r="A5" s="54" t="n">
        <v>36952</v>
      </c>
      <c r="B5" s="162" t="n">
        <v>300</v>
      </c>
      <c r="C5" s="163" t="n">
        <v>280</v>
      </c>
      <c r="D5" s="162" t="n">
        <v>300</v>
      </c>
      <c r="E5" s="167" t="n">
        <v>280</v>
      </c>
      <c r="F5" s="174"/>
      <c r="G5" s="162" t="n">
        <v>241</v>
      </c>
      <c r="H5" s="167" t="n">
        <v>150</v>
      </c>
      <c r="I5" s="72" t="n">
        <v>249</v>
      </c>
      <c r="J5" s="72" t="n">
        <v>167</v>
      </c>
      <c r="K5" s="72" t="n">
        <v>263</v>
      </c>
      <c r="L5" s="72" t="n">
        <v>176</v>
      </c>
      <c r="M5" s="73" t="n">
        <f aca="false">+B5-D5</f>
        <v>0</v>
      </c>
      <c r="N5" s="73" t="n">
        <f aca="false">+B5-K5</f>
        <v>37</v>
      </c>
      <c r="O5" s="73" t="n">
        <f aca="false">+G5-I5</f>
        <v>-8</v>
      </c>
      <c r="P5" s="73" t="n">
        <f aca="false">+K5-I5</f>
        <v>14</v>
      </c>
      <c r="Q5" s="73" t="n">
        <f aca="false">+B5-G5</f>
        <v>59</v>
      </c>
      <c r="R5" s="61" t="n">
        <f aca="false">A5</f>
        <v>36952</v>
      </c>
      <c r="S5" s="74" t="n">
        <v>300</v>
      </c>
      <c r="T5" s="75" t="n">
        <v>300</v>
      </c>
      <c r="U5" s="75" t="n">
        <v>240</v>
      </c>
      <c r="V5" s="75" t="n">
        <v>240</v>
      </c>
      <c r="W5" s="76" t="n">
        <v>250</v>
      </c>
      <c r="X5" s="74" t="n">
        <v>300</v>
      </c>
      <c r="Y5" s="75" t="n">
        <v>300</v>
      </c>
      <c r="Z5" s="75" t="n">
        <v>245</v>
      </c>
      <c r="AA5" s="75" t="n">
        <v>245</v>
      </c>
      <c r="AB5" s="76" t="n">
        <v>250</v>
      </c>
      <c r="AC5" s="74"/>
      <c r="AD5" s="75"/>
      <c r="AE5" s="75"/>
      <c r="AF5" s="75"/>
      <c r="AG5" s="76"/>
      <c r="AH5" s="74"/>
      <c r="AI5" s="75"/>
      <c r="AJ5" s="75"/>
      <c r="AK5" s="75"/>
      <c r="AL5" s="76"/>
      <c r="AM5" s="74" t="n">
        <v>283</v>
      </c>
      <c r="AN5" s="75" t="n">
        <v>288</v>
      </c>
      <c r="AO5" s="75" t="n">
        <v>270</v>
      </c>
      <c r="AP5" s="75" t="n">
        <v>256</v>
      </c>
      <c r="AQ5" s="76" t="n">
        <v>248</v>
      </c>
      <c r="AR5" s="74" t="n">
        <v>390</v>
      </c>
      <c r="AS5" s="75" t="n">
        <v>402</v>
      </c>
      <c r="AT5" s="75" t="n">
        <v>422</v>
      </c>
      <c r="AU5" s="75" t="n">
        <v>335</v>
      </c>
      <c r="AV5" s="76" t="n">
        <v>300</v>
      </c>
      <c r="AW5" s="74" t="n">
        <v>277</v>
      </c>
      <c r="AX5" s="75" t="n">
        <v>262</v>
      </c>
      <c r="AY5" s="75" t="n">
        <v>180</v>
      </c>
      <c r="AZ5" s="75" t="n">
        <v>170</v>
      </c>
      <c r="BA5" s="76" t="n">
        <v>187</v>
      </c>
      <c r="BB5" s="74" t="n">
        <v>212</v>
      </c>
      <c r="BC5" s="75" t="n">
        <v>212</v>
      </c>
      <c r="BD5" s="75" t="n">
        <v>115</v>
      </c>
      <c r="BE5" s="75" t="n">
        <v>105</v>
      </c>
      <c r="BF5" s="76" t="n">
        <v>133</v>
      </c>
      <c r="BG5" s="166" t="n">
        <f aca="false">A5</f>
        <v>36952</v>
      </c>
      <c r="BH5" s="70" t="n">
        <f aca="false">+AR5-AV5</f>
        <v>90</v>
      </c>
      <c r="BI5" s="77" t="n">
        <v>-4</v>
      </c>
      <c r="BJ5" s="78" t="n">
        <v>54</v>
      </c>
      <c r="BK5" s="77" t="n">
        <v>-6</v>
      </c>
      <c r="BL5" s="78" t="n">
        <v>59</v>
      </c>
      <c r="BM5" s="77" t="n">
        <v>-6</v>
      </c>
      <c r="BN5" s="79" t="n">
        <v>66</v>
      </c>
      <c r="BO5" s="77" t="n">
        <v>-5</v>
      </c>
      <c r="BP5" s="78" t="n">
        <v>92</v>
      </c>
      <c r="BQ5" s="24" t="n">
        <v>118</v>
      </c>
      <c r="BV5" s="0" t="s">
        <v>184</v>
      </c>
      <c r="BW5" s="0" t="n">
        <v>48334</v>
      </c>
      <c r="BX5" s="0" t="n">
        <f aca="false">28*24</f>
        <v>672</v>
      </c>
      <c r="BY5" s="70" t="n">
        <f aca="false">+BW5/BX5</f>
        <v>71.9255952380952</v>
      </c>
      <c r="BZ5" s="0" t="n">
        <v>43206</v>
      </c>
      <c r="CA5" s="0" t="n">
        <f aca="false">31*24</f>
        <v>744</v>
      </c>
      <c r="CB5" s="70" t="n">
        <f aca="false">+BZ5/CA5</f>
        <v>58.0725806451613</v>
      </c>
      <c r="CC5" s="0" t="n">
        <v>32321</v>
      </c>
      <c r="CD5" s="0" t="n">
        <f aca="false">30*24</f>
        <v>720</v>
      </c>
      <c r="CE5" s="70" t="n">
        <f aca="false">+CC5/CD5</f>
        <v>44.8902777777778</v>
      </c>
    </row>
    <row r="6" customFormat="false" ht="12.75" hidden="false" customHeight="false" outlineLevel="0" collapsed="false">
      <c r="A6" s="54" t="n">
        <v>36953</v>
      </c>
      <c r="B6" s="162" t="n">
        <v>300</v>
      </c>
      <c r="C6" s="163" t="n">
        <v>280</v>
      </c>
      <c r="D6" s="162" t="n">
        <v>300</v>
      </c>
      <c r="E6" s="167" t="n">
        <v>280</v>
      </c>
      <c r="F6" s="174"/>
      <c r="G6" s="162" t="n">
        <v>241</v>
      </c>
      <c r="H6" s="167" t="n">
        <v>150</v>
      </c>
      <c r="I6" s="72" t="n">
        <v>249</v>
      </c>
      <c r="J6" s="72" t="n">
        <v>167</v>
      </c>
      <c r="K6" s="72" t="n">
        <v>263</v>
      </c>
      <c r="L6" s="72" t="n">
        <v>176</v>
      </c>
      <c r="M6" s="73" t="n">
        <f aca="false">+B6-D6</f>
        <v>0</v>
      </c>
      <c r="N6" s="73" t="n">
        <f aca="false">+B6-K6</f>
        <v>37</v>
      </c>
      <c r="O6" s="73" t="n">
        <f aca="false">+G6-I6</f>
        <v>-8</v>
      </c>
      <c r="P6" s="73" t="n">
        <f aca="false">+K6-I6</f>
        <v>14</v>
      </c>
      <c r="Q6" s="73" t="n">
        <f aca="false">+B6-G6</f>
        <v>59</v>
      </c>
      <c r="R6" s="61" t="n">
        <f aca="false">A6</f>
        <v>36953</v>
      </c>
      <c r="S6" s="74" t="n">
        <v>300</v>
      </c>
      <c r="T6" s="75" t="n">
        <v>300</v>
      </c>
      <c r="U6" s="75" t="n">
        <v>240</v>
      </c>
      <c r="V6" s="75" t="n">
        <v>240</v>
      </c>
      <c r="W6" s="76" t="n">
        <v>250</v>
      </c>
      <c r="X6" s="74" t="n">
        <v>300</v>
      </c>
      <c r="Y6" s="75" t="n">
        <v>300</v>
      </c>
      <c r="Z6" s="75" t="n">
        <v>245</v>
      </c>
      <c r="AA6" s="75" t="n">
        <v>245</v>
      </c>
      <c r="AB6" s="76" t="n">
        <v>250</v>
      </c>
      <c r="AC6" s="74"/>
      <c r="AD6" s="75"/>
      <c r="AE6" s="75"/>
      <c r="AF6" s="75"/>
      <c r="AG6" s="76"/>
      <c r="AH6" s="74"/>
      <c r="AI6" s="75"/>
      <c r="AJ6" s="75"/>
      <c r="AK6" s="75"/>
      <c r="AL6" s="76"/>
      <c r="AM6" s="74" t="n">
        <v>283</v>
      </c>
      <c r="AN6" s="75" t="n">
        <v>288</v>
      </c>
      <c r="AO6" s="75" t="n">
        <v>270</v>
      </c>
      <c r="AP6" s="75" t="n">
        <v>256</v>
      </c>
      <c r="AQ6" s="76" t="n">
        <v>248</v>
      </c>
      <c r="AR6" s="74" t="n">
        <v>390</v>
      </c>
      <c r="AS6" s="75" t="n">
        <v>402</v>
      </c>
      <c r="AT6" s="75" t="n">
        <v>422</v>
      </c>
      <c r="AU6" s="75" t="n">
        <v>335</v>
      </c>
      <c r="AV6" s="76" t="n">
        <v>300</v>
      </c>
      <c r="AW6" s="74" t="n">
        <v>277</v>
      </c>
      <c r="AX6" s="75" t="n">
        <v>262</v>
      </c>
      <c r="AY6" s="75" t="n">
        <v>180</v>
      </c>
      <c r="AZ6" s="75" t="n">
        <v>170</v>
      </c>
      <c r="BA6" s="76" t="n">
        <v>187</v>
      </c>
      <c r="BB6" s="74" t="n">
        <v>212</v>
      </c>
      <c r="BC6" s="75" t="n">
        <v>212</v>
      </c>
      <c r="BD6" s="75" t="n">
        <v>115</v>
      </c>
      <c r="BE6" s="75" t="n">
        <v>105</v>
      </c>
      <c r="BF6" s="76" t="n">
        <v>133</v>
      </c>
      <c r="BG6" s="166" t="n">
        <f aca="false">A6</f>
        <v>36953</v>
      </c>
      <c r="BH6" s="70" t="n">
        <f aca="false">+AR6-AV6</f>
        <v>90</v>
      </c>
      <c r="BI6" s="77" t="n">
        <v>-5</v>
      </c>
      <c r="BJ6" s="78" t="n">
        <v>54</v>
      </c>
      <c r="BK6" s="77" t="n">
        <v>-7</v>
      </c>
      <c r="BL6" s="78" t="n">
        <v>60</v>
      </c>
      <c r="BM6" s="77" t="n">
        <v>-4</v>
      </c>
      <c r="BN6" s="79" t="n">
        <v>65</v>
      </c>
      <c r="BO6" s="77" t="n">
        <v>-4</v>
      </c>
      <c r="BP6" s="78" t="n">
        <v>80</v>
      </c>
      <c r="BQ6" s="24" t="n">
        <v>105</v>
      </c>
      <c r="BV6" s="0" t="s">
        <v>185</v>
      </c>
      <c r="BW6" s="0" t="n">
        <v>37055</v>
      </c>
      <c r="BX6" s="0" t="n">
        <f aca="false">28*24</f>
        <v>672</v>
      </c>
      <c r="BY6" s="70" t="n">
        <f aca="false">+BW6/BX6</f>
        <v>55.1413690476191</v>
      </c>
      <c r="BZ6" s="0" t="n">
        <v>90438</v>
      </c>
      <c r="CA6" s="0" t="n">
        <f aca="false">31*24</f>
        <v>744</v>
      </c>
      <c r="CB6" s="70" t="n">
        <f aca="false">+BZ6/CA6</f>
        <v>121.556451612903</v>
      </c>
      <c r="CC6" s="0" t="n">
        <v>44390</v>
      </c>
      <c r="CD6" s="0" t="n">
        <f aca="false">30*24</f>
        <v>720</v>
      </c>
      <c r="CE6" s="70" t="n">
        <f aca="false">+CC6/CD6</f>
        <v>61.6527777777778</v>
      </c>
    </row>
    <row r="7" customFormat="false" ht="12.75" hidden="false" customHeight="false" outlineLevel="0" collapsed="false">
      <c r="A7" s="177" t="n">
        <v>36954</v>
      </c>
      <c r="B7" s="162"/>
      <c r="C7" s="163" t="n">
        <v>300</v>
      </c>
      <c r="D7" s="162"/>
      <c r="E7" s="167" t="n">
        <v>300</v>
      </c>
      <c r="F7" s="174"/>
      <c r="G7" s="162"/>
      <c r="H7" s="167" t="n">
        <v>165</v>
      </c>
      <c r="I7" s="72"/>
      <c r="J7" s="72" t="n">
        <v>175</v>
      </c>
      <c r="K7" s="72"/>
      <c r="L7" s="72" t="n">
        <v>190</v>
      </c>
      <c r="M7" s="73"/>
      <c r="N7" s="73"/>
      <c r="O7" s="73"/>
      <c r="P7" s="73"/>
      <c r="Q7" s="73"/>
      <c r="R7" s="61" t="n">
        <f aca="false">A7</f>
        <v>36954</v>
      </c>
      <c r="S7" s="127"/>
      <c r="T7" s="128"/>
      <c r="U7" s="75"/>
      <c r="V7" s="75"/>
      <c r="W7" s="76"/>
      <c r="X7" s="74"/>
      <c r="Y7" s="75"/>
      <c r="Z7" s="75"/>
      <c r="AA7" s="75"/>
      <c r="AB7" s="76"/>
      <c r="AC7" s="74"/>
      <c r="AD7" s="75"/>
      <c r="AE7" s="75"/>
      <c r="AF7" s="75"/>
      <c r="AG7" s="76"/>
      <c r="AH7" s="74"/>
      <c r="AI7" s="75"/>
      <c r="AJ7" s="75"/>
      <c r="AK7" s="75"/>
      <c r="AL7" s="76"/>
      <c r="AM7" s="74"/>
      <c r="AN7" s="75"/>
      <c r="AO7" s="75"/>
      <c r="AP7" s="75"/>
      <c r="AQ7" s="76"/>
      <c r="AR7" s="74"/>
      <c r="AS7" s="75"/>
      <c r="AT7" s="75"/>
      <c r="AU7" s="75"/>
      <c r="AV7" s="76"/>
      <c r="AW7" s="74"/>
      <c r="AX7" s="75"/>
      <c r="AY7" s="75"/>
      <c r="AZ7" s="75"/>
      <c r="BA7" s="76"/>
      <c r="BB7" s="74"/>
      <c r="BC7" s="75"/>
      <c r="BD7" s="75"/>
      <c r="BE7" s="75"/>
      <c r="BF7" s="76"/>
      <c r="BG7" s="166" t="n">
        <f aca="false">A7</f>
        <v>36954</v>
      </c>
      <c r="BH7" s="70" t="n">
        <f aca="false">+AR7-AV7</f>
        <v>0</v>
      </c>
      <c r="BI7" s="77" t="n">
        <v>-1</v>
      </c>
      <c r="BJ7" s="78" t="n">
        <v>61</v>
      </c>
      <c r="BK7" s="77" t="n">
        <v>2</v>
      </c>
      <c r="BL7" s="78" t="n">
        <v>60</v>
      </c>
      <c r="BM7" s="77" t="n">
        <v>-1</v>
      </c>
      <c r="BN7" s="79" t="n">
        <v>72</v>
      </c>
      <c r="BO7" s="77" t="n">
        <v>0</v>
      </c>
      <c r="BP7" s="78"/>
      <c r="BQ7" s="24"/>
      <c r="BV7" s="0" t="s">
        <v>186</v>
      </c>
      <c r="BW7" s="0" t="n">
        <v>23501</v>
      </c>
      <c r="BX7" s="0" t="n">
        <f aca="false">28*24</f>
        <v>672</v>
      </c>
      <c r="BY7" s="70" t="n">
        <f aca="false">+BW7/BX7</f>
        <v>34.9717261904762</v>
      </c>
      <c r="BZ7" s="0" t="n">
        <v>42837</v>
      </c>
      <c r="CA7" s="0" t="n">
        <f aca="false">31*24</f>
        <v>744</v>
      </c>
      <c r="CB7" s="70" t="n">
        <f aca="false">+BZ7/CA7</f>
        <v>57.5766129032258</v>
      </c>
      <c r="CC7" s="0" t="n">
        <v>46793</v>
      </c>
      <c r="CD7" s="0" t="n">
        <f aca="false">30*24</f>
        <v>720</v>
      </c>
      <c r="CE7" s="70" t="n">
        <f aca="false">+CC7/CD7</f>
        <v>64.9902777777778</v>
      </c>
    </row>
    <row r="8" customFormat="false" ht="12.75" hidden="false" customHeight="false" outlineLevel="0" collapsed="false">
      <c r="A8" s="54" t="n">
        <v>36955</v>
      </c>
      <c r="B8" s="162" t="n">
        <v>323</v>
      </c>
      <c r="C8" s="163" t="n">
        <v>300</v>
      </c>
      <c r="D8" s="162" t="n">
        <v>325</v>
      </c>
      <c r="E8" s="167" t="n">
        <v>300</v>
      </c>
      <c r="F8" s="174"/>
      <c r="G8" s="162" t="n">
        <v>276</v>
      </c>
      <c r="H8" s="167" t="n">
        <v>165</v>
      </c>
      <c r="I8" s="72" t="n">
        <v>293</v>
      </c>
      <c r="J8" s="72" t="n">
        <v>175</v>
      </c>
      <c r="K8" s="72" t="n">
        <v>306</v>
      </c>
      <c r="L8" s="72" t="n">
        <v>190</v>
      </c>
      <c r="M8" s="73" t="n">
        <f aca="false">+B8-D8</f>
        <v>-2</v>
      </c>
      <c r="N8" s="73" t="n">
        <f aca="false">+B8-K8</f>
        <v>17</v>
      </c>
      <c r="O8" s="73" t="n">
        <f aca="false">+G8-I8</f>
        <v>-17</v>
      </c>
      <c r="P8" s="73" t="n">
        <f aca="false">+K8-I8</f>
        <v>13</v>
      </c>
      <c r="Q8" s="73" t="n">
        <f aca="false">+B8-G8</f>
        <v>47</v>
      </c>
      <c r="R8" s="61" t="n">
        <f aca="false">A8</f>
        <v>36955</v>
      </c>
      <c r="S8" s="74" t="n">
        <v>300</v>
      </c>
      <c r="T8" s="75" t="n">
        <v>300</v>
      </c>
      <c r="U8" s="75" t="n">
        <v>260</v>
      </c>
      <c r="V8" s="75" t="n">
        <v>255</v>
      </c>
      <c r="W8" s="76" t="n">
        <v>265</v>
      </c>
      <c r="X8" s="74" t="n">
        <v>305</v>
      </c>
      <c r="Y8" s="75" t="n">
        <v>308</v>
      </c>
      <c r="Z8" s="75" t="n">
        <v>255</v>
      </c>
      <c r="AA8" s="75" t="n">
        <v>250</v>
      </c>
      <c r="AB8" s="76" t="n">
        <v>255</v>
      </c>
      <c r="AC8" s="74"/>
      <c r="AD8" s="75"/>
      <c r="AE8" s="75"/>
      <c r="AF8" s="75"/>
      <c r="AG8" s="76"/>
      <c r="AH8" s="74"/>
      <c r="AI8" s="75"/>
      <c r="AJ8" s="75"/>
      <c r="AK8" s="75"/>
      <c r="AL8" s="76"/>
      <c r="AM8" s="74" t="n">
        <v>285</v>
      </c>
      <c r="AN8" s="75" t="n">
        <v>294</v>
      </c>
      <c r="AO8" s="75" t="n">
        <v>285</v>
      </c>
      <c r="AP8" s="75" t="n">
        <v>257</v>
      </c>
      <c r="AQ8" s="76" t="n">
        <v>249</v>
      </c>
      <c r="AR8" s="74" t="n">
        <v>393</v>
      </c>
      <c r="AS8" s="75" t="n">
        <v>403</v>
      </c>
      <c r="AT8" s="75" t="n">
        <v>436</v>
      </c>
      <c r="AU8" s="75" t="n">
        <v>355</v>
      </c>
      <c r="AV8" s="76" t="n">
        <v>320</v>
      </c>
      <c r="AW8" s="74" t="n">
        <v>278</v>
      </c>
      <c r="AX8" s="75" t="n">
        <v>262</v>
      </c>
      <c r="AY8" s="75" t="n">
        <v>188</v>
      </c>
      <c r="AZ8" s="75" t="n">
        <v>187</v>
      </c>
      <c r="BA8" s="76" t="n">
        <v>210</v>
      </c>
      <c r="BB8" s="74" t="n">
        <v>217</v>
      </c>
      <c r="BC8" s="75" t="n">
        <v>213</v>
      </c>
      <c r="BD8" s="75" t="n">
        <v>122</v>
      </c>
      <c r="BE8" s="75" t="n">
        <v>113</v>
      </c>
      <c r="BF8" s="76" t="n">
        <v>165</v>
      </c>
      <c r="BG8" s="168" t="n">
        <f aca="false">A8</f>
        <v>36955</v>
      </c>
      <c r="BH8" s="70" t="n">
        <f aca="false">+AR8-AV8</f>
        <v>73</v>
      </c>
      <c r="BI8" s="66" t="n">
        <v>5</v>
      </c>
      <c r="BJ8" s="67" t="n">
        <v>56</v>
      </c>
      <c r="BK8" s="66" t="n">
        <v>-3</v>
      </c>
      <c r="BL8" s="67" t="n">
        <v>60</v>
      </c>
      <c r="BM8" s="66" t="n">
        <v>-1</v>
      </c>
      <c r="BN8" s="68" t="n">
        <v>73</v>
      </c>
      <c r="BO8" s="66" t="n">
        <v>3</v>
      </c>
      <c r="BP8" s="67"/>
      <c r="BQ8" s="69"/>
      <c r="BR8" s="65" t="n">
        <v>11000</v>
      </c>
      <c r="BV8" s="0" t="s">
        <v>187</v>
      </c>
      <c r="BW8" s="0" t="n">
        <v>90856</v>
      </c>
      <c r="BX8" s="0" t="n">
        <f aca="false">28*24</f>
        <v>672</v>
      </c>
      <c r="BY8" s="70" t="n">
        <f aca="false">+BW8/BX8</f>
        <v>135.202380952381</v>
      </c>
      <c r="BZ8" s="0" t="n">
        <v>76894</v>
      </c>
      <c r="CA8" s="0" t="n">
        <f aca="false">31*24</f>
        <v>744</v>
      </c>
      <c r="CB8" s="70" t="n">
        <f aca="false">+BZ8/CA8</f>
        <v>103.352150537634</v>
      </c>
      <c r="CC8" s="0" t="n">
        <v>60422</v>
      </c>
      <c r="CD8" s="0" t="n">
        <f aca="false">30*24</f>
        <v>720</v>
      </c>
      <c r="CE8" s="70" t="n">
        <f aca="false">+CC8/CD8</f>
        <v>83.9194444444445</v>
      </c>
    </row>
    <row r="9" customFormat="false" ht="12.75" hidden="false" customHeight="false" outlineLevel="0" collapsed="false">
      <c r="A9" s="54" t="n">
        <v>36956</v>
      </c>
      <c r="B9" s="162" t="n">
        <v>345</v>
      </c>
      <c r="C9" s="163" t="n">
        <v>312</v>
      </c>
      <c r="D9" s="162" t="n">
        <v>338</v>
      </c>
      <c r="E9" s="167" t="n">
        <v>312</v>
      </c>
      <c r="F9" s="174"/>
      <c r="G9" s="162" t="n">
        <v>308</v>
      </c>
      <c r="H9" s="167" t="n">
        <v>175</v>
      </c>
      <c r="I9" s="72" t="n">
        <v>337</v>
      </c>
      <c r="J9" s="72" t="n">
        <v>224</v>
      </c>
      <c r="K9" s="72" t="n">
        <v>343</v>
      </c>
      <c r="L9" s="72" t="n">
        <v>226</v>
      </c>
      <c r="M9" s="73" t="n">
        <f aca="false">+B9-D9</f>
        <v>7</v>
      </c>
      <c r="N9" s="73" t="n">
        <f aca="false">+B9-K9</f>
        <v>2</v>
      </c>
      <c r="O9" s="73" t="n">
        <f aca="false">+G9-I9</f>
        <v>-29</v>
      </c>
      <c r="P9" s="73" t="n">
        <f aca="false">+K9-I9</f>
        <v>6</v>
      </c>
      <c r="Q9" s="73" t="n">
        <f aca="false">+B9-G9</f>
        <v>37</v>
      </c>
      <c r="R9" s="61" t="n">
        <f aca="false">A9</f>
        <v>36956</v>
      </c>
      <c r="S9" s="74" t="n">
        <v>305</v>
      </c>
      <c r="T9" s="75" t="n">
        <v>305</v>
      </c>
      <c r="U9" s="75" t="n">
        <v>235</v>
      </c>
      <c r="V9" s="75" t="n">
        <v>248</v>
      </c>
      <c r="W9" s="76" t="n">
        <v>260</v>
      </c>
      <c r="X9" s="74" t="n">
        <v>295</v>
      </c>
      <c r="Y9" s="75" t="n">
        <v>295</v>
      </c>
      <c r="Z9" s="75" t="n">
        <v>245</v>
      </c>
      <c r="AA9" s="75" t="n">
        <v>240</v>
      </c>
      <c r="AB9" s="76" t="n">
        <v>245</v>
      </c>
      <c r="AC9" s="74"/>
      <c r="AD9" s="75"/>
      <c r="AE9" s="75"/>
      <c r="AF9" s="75"/>
      <c r="AG9" s="76"/>
      <c r="AH9" s="74"/>
      <c r="AI9" s="75"/>
      <c r="AJ9" s="75"/>
      <c r="AK9" s="75"/>
      <c r="AL9" s="76"/>
      <c r="AM9" s="74" t="n">
        <v>285</v>
      </c>
      <c r="AN9" s="75" t="n">
        <v>290</v>
      </c>
      <c r="AO9" s="75" t="n">
        <v>278</v>
      </c>
      <c r="AP9" s="75" t="n">
        <v>254</v>
      </c>
      <c r="AQ9" s="76" t="n">
        <v>246</v>
      </c>
      <c r="AR9" s="74" t="n">
        <v>393</v>
      </c>
      <c r="AS9" s="75" t="n">
        <v>403</v>
      </c>
      <c r="AT9" s="75" t="n">
        <v>427</v>
      </c>
      <c r="AU9" s="75" t="n">
        <v>355</v>
      </c>
      <c r="AV9" s="76" t="n">
        <v>313</v>
      </c>
      <c r="AW9" s="74" t="n">
        <v>280</v>
      </c>
      <c r="AX9" s="75" t="n">
        <v>262</v>
      </c>
      <c r="AY9" s="75" t="n">
        <v>183</v>
      </c>
      <c r="AZ9" s="75" t="n">
        <v>177</v>
      </c>
      <c r="BA9" s="76" t="n">
        <v>200</v>
      </c>
      <c r="BB9" s="74" t="n">
        <v>217</v>
      </c>
      <c r="BC9" s="75" t="n">
        <v>213</v>
      </c>
      <c r="BD9" s="75" t="n">
        <v>122</v>
      </c>
      <c r="BE9" s="75" t="n">
        <v>113</v>
      </c>
      <c r="BF9" s="76" t="n">
        <v>165</v>
      </c>
      <c r="BG9" s="166" t="n">
        <f aca="false">A9</f>
        <v>36956</v>
      </c>
      <c r="BH9" s="70" t="n">
        <f aca="false">+AR9-AV9</f>
        <v>80</v>
      </c>
      <c r="BI9" s="77"/>
      <c r="BJ9" s="78"/>
      <c r="BK9" s="77"/>
      <c r="BL9" s="78"/>
      <c r="BM9" s="77"/>
      <c r="BN9" s="79"/>
      <c r="BO9" s="77"/>
      <c r="BP9" s="78"/>
      <c r="BQ9" s="24"/>
      <c r="BV9" s="0" t="s">
        <v>188</v>
      </c>
      <c r="BW9" s="0" t="n">
        <v>71030</v>
      </c>
      <c r="BX9" s="0" t="n">
        <f aca="false">28*24</f>
        <v>672</v>
      </c>
      <c r="BY9" s="70" t="n">
        <f aca="false">+BW9/BX9</f>
        <v>105.699404761905</v>
      </c>
      <c r="BZ9" s="0" t="n">
        <v>76832</v>
      </c>
      <c r="CA9" s="0" t="n">
        <f aca="false">31*24</f>
        <v>744</v>
      </c>
      <c r="CB9" s="70" t="n">
        <f aca="false">+BZ9/CA9</f>
        <v>103.268817204301</v>
      </c>
      <c r="CC9" s="0" t="n">
        <v>57758</v>
      </c>
      <c r="CD9" s="0" t="n">
        <f aca="false">30*24</f>
        <v>720</v>
      </c>
      <c r="CE9" s="70" t="n">
        <f aca="false">+CC9/CD9</f>
        <v>80.2194444444445</v>
      </c>
    </row>
    <row r="10" customFormat="false" ht="12.75" hidden="false" customHeight="false" outlineLevel="0" collapsed="false">
      <c r="A10" s="54" t="n">
        <v>36957</v>
      </c>
      <c r="B10" s="162" t="n">
        <v>336</v>
      </c>
      <c r="C10" s="163" t="n">
        <v>280</v>
      </c>
      <c r="D10" s="162" t="n">
        <v>341</v>
      </c>
      <c r="E10" s="167" t="n">
        <v>280</v>
      </c>
      <c r="F10" s="174"/>
      <c r="G10" s="162" t="n">
        <v>301</v>
      </c>
      <c r="H10" s="167" t="n">
        <v>176</v>
      </c>
      <c r="I10" s="72" t="n">
        <v>314</v>
      </c>
      <c r="J10" s="72" t="n">
        <v>206</v>
      </c>
      <c r="K10" s="72" t="n">
        <v>329</v>
      </c>
      <c r="L10" s="72" t="n">
        <v>219</v>
      </c>
      <c r="M10" s="73" t="n">
        <f aca="false">+B10-D10</f>
        <v>-5</v>
      </c>
      <c r="N10" s="73" t="n">
        <f aca="false">+B10-K10</f>
        <v>7</v>
      </c>
      <c r="O10" s="73" t="n">
        <f aca="false">+G10-I10</f>
        <v>-13</v>
      </c>
      <c r="P10" s="73" t="n">
        <f aca="false">+K10-I10</f>
        <v>15</v>
      </c>
      <c r="Q10" s="73" t="n">
        <f aca="false">+B10-G10</f>
        <v>35</v>
      </c>
      <c r="R10" s="61" t="n">
        <f aca="false">A10</f>
        <v>36957</v>
      </c>
      <c r="S10" s="74" t="n">
        <v>300</v>
      </c>
      <c r="T10" s="75"/>
      <c r="U10" s="75"/>
      <c r="V10" s="75"/>
      <c r="W10" s="76"/>
      <c r="X10" s="74"/>
      <c r="Y10" s="75"/>
      <c r="Z10" s="75"/>
      <c r="AA10" s="75"/>
      <c r="AB10" s="76"/>
      <c r="AC10" s="74"/>
      <c r="AD10" s="75"/>
      <c r="AE10" s="75"/>
      <c r="AF10" s="75"/>
      <c r="AG10" s="76"/>
      <c r="AH10" s="74"/>
      <c r="AI10" s="75"/>
      <c r="AJ10" s="75"/>
      <c r="AK10" s="75"/>
      <c r="AL10" s="76"/>
      <c r="AM10" s="74"/>
      <c r="AN10" s="75"/>
      <c r="AO10" s="75"/>
      <c r="AP10" s="75"/>
      <c r="AQ10" s="76"/>
      <c r="AR10" s="74"/>
      <c r="AS10" s="75"/>
      <c r="AT10" s="75"/>
      <c r="AU10" s="75"/>
      <c r="AV10" s="76"/>
      <c r="AW10" s="74"/>
      <c r="AX10" s="75"/>
      <c r="AY10" s="75"/>
      <c r="AZ10" s="75"/>
      <c r="BA10" s="76"/>
      <c r="BB10" s="74"/>
      <c r="BC10" s="75"/>
      <c r="BD10" s="75"/>
      <c r="BE10" s="75"/>
      <c r="BF10" s="76"/>
      <c r="BG10" s="166" t="n">
        <f aca="false">A10</f>
        <v>36957</v>
      </c>
      <c r="BH10" s="70" t="n">
        <f aca="false">+AR10-AV10</f>
        <v>0</v>
      </c>
      <c r="BI10" s="77"/>
      <c r="BJ10" s="78"/>
      <c r="BK10" s="77"/>
      <c r="BL10" s="78"/>
      <c r="BM10" s="77"/>
      <c r="BN10" s="79"/>
      <c r="BO10" s="77"/>
      <c r="BP10" s="78"/>
      <c r="BQ10" s="24"/>
      <c r="BV10" s="0" t="s">
        <v>189</v>
      </c>
      <c r="BW10" s="0" t="n">
        <v>7392</v>
      </c>
      <c r="BX10" s="0" t="n">
        <f aca="false">28*24</f>
        <v>672</v>
      </c>
      <c r="BY10" s="70" t="n">
        <f aca="false">+BW10/BX10</f>
        <v>11</v>
      </c>
      <c r="BZ10" s="0" t="n">
        <v>8516</v>
      </c>
      <c r="CA10" s="0" t="n">
        <f aca="false">31*24</f>
        <v>744</v>
      </c>
      <c r="CB10" s="70" t="n">
        <f aca="false">+BZ10/CA10</f>
        <v>11.4462365591398</v>
      </c>
      <c r="CC10" s="0" t="n">
        <v>7851</v>
      </c>
      <c r="CD10" s="0" t="n">
        <f aca="false">30*24</f>
        <v>720</v>
      </c>
      <c r="CE10" s="70" t="n">
        <f aca="false">+CC10/CD10</f>
        <v>10.9041666666667</v>
      </c>
    </row>
    <row r="11" customFormat="false" ht="12.75" hidden="false" customHeight="false" outlineLevel="0" collapsed="false">
      <c r="A11" s="54" t="n">
        <v>36958</v>
      </c>
      <c r="B11" s="162" t="n">
        <v>274</v>
      </c>
      <c r="C11" s="163" t="n">
        <v>200</v>
      </c>
      <c r="D11" s="162" t="n">
        <v>279</v>
      </c>
      <c r="E11" s="167" t="n">
        <v>200</v>
      </c>
      <c r="F11" s="174"/>
      <c r="G11" s="162" t="n">
        <v>183</v>
      </c>
      <c r="H11" s="167" t="n">
        <v>96</v>
      </c>
      <c r="I11" s="72"/>
      <c r="J11" s="72"/>
      <c r="K11" s="72"/>
      <c r="L11" s="72"/>
      <c r="M11" s="73"/>
      <c r="N11" s="73"/>
      <c r="O11" s="73"/>
      <c r="P11" s="73"/>
      <c r="Q11" s="73"/>
      <c r="R11" s="61" t="n">
        <f aca="false">A11</f>
        <v>36958</v>
      </c>
      <c r="S11" s="74" t="n">
        <v>275</v>
      </c>
      <c r="T11" s="75" t="n">
        <v>275</v>
      </c>
      <c r="U11" s="75" t="n">
        <v>210</v>
      </c>
      <c r="V11" s="75" t="n">
        <v>215</v>
      </c>
      <c r="W11" s="76" t="n">
        <v>230</v>
      </c>
      <c r="X11" s="74" t="n">
        <v>290</v>
      </c>
      <c r="Y11" s="75" t="n">
        <v>295</v>
      </c>
      <c r="Z11" s="75" t="n">
        <v>225</v>
      </c>
      <c r="AA11" s="75" t="n">
        <v>220</v>
      </c>
      <c r="AB11" s="76" t="n">
        <v>230</v>
      </c>
      <c r="AC11" s="74"/>
      <c r="AD11" s="75"/>
      <c r="AE11" s="75"/>
      <c r="AF11" s="75"/>
      <c r="AG11" s="76"/>
      <c r="AH11" s="74"/>
      <c r="AI11" s="75"/>
      <c r="AJ11" s="75"/>
      <c r="AK11" s="75"/>
      <c r="AL11" s="76"/>
      <c r="AM11" s="74" t="n">
        <v>283</v>
      </c>
      <c r="AN11" s="75" t="n">
        <v>290</v>
      </c>
      <c r="AO11" s="75" t="n">
        <v>268</v>
      </c>
      <c r="AP11" s="75" t="n">
        <v>251</v>
      </c>
      <c r="AQ11" s="76" t="n">
        <v>244</v>
      </c>
      <c r="AR11" s="74" t="n">
        <v>403</v>
      </c>
      <c r="AS11" s="75" t="n">
        <v>410</v>
      </c>
      <c r="AT11" s="75" t="n">
        <v>447</v>
      </c>
      <c r="AU11" s="75" t="n">
        <v>365</v>
      </c>
      <c r="AV11" s="76" t="n">
        <v>330</v>
      </c>
      <c r="AW11" s="74" t="n">
        <v>285</v>
      </c>
      <c r="AX11" s="75" t="n">
        <v>277</v>
      </c>
      <c r="AY11" s="75" t="n">
        <v>178</v>
      </c>
      <c r="AZ11" s="75" t="n">
        <v>182</v>
      </c>
      <c r="BA11" s="76" t="n">
        <v>205</v>
      </c>
      <c r="BB11" s="74" t="n">
        <v>223</v>
      </c>
      <c r="BC11" s="75" t="n">
        <v>217</v>
      </c>
      <c r="BD11" s="75" t="n">
        <v>122</v>
      </c>
      <c r="BE11" s="75" t="n">
        <v>120</v>
      </c>
      <c r="BF11" s="76" t="n">
        <v>165</v>
      </c>
      <c r="BG11" s="166" t="n">
        <f aca="false">A11</f>
        <v>36958</v>
      </c>
      <c r="BH11" s="70" t="n">
        <f aca="false">+AR11-AV11</f>
        <v>73</v>
      </c>
      <c r="BI11" s="77"/>
      <c r="BJ11" s="78"/>
      <c r="BK11" s="77"/>
      <c r="BL11" s="78"/>
      <c r="BM11" s="77"/>
      <c r="BN11" s="79"/>
      <c r="BO11" s="77"/>
      <c r="BP11" s="78"/>
      <c r="BQ11" s="24"/>
      <c r="BV11" s="0" t="s">
        <v>190</v>
      </c>
      <c r="BW11" s="0" t="n">
        <v>26258</v>
      </c>
      <c r="BX11" s="0" t="n">
        <f aca="false">28*24</f>
        <v>672</v>
      </c>
      <c r="BY11" s="70" t="n">
        <f aca="false">+BW11/BX11</f>
        <v>39.0744047619048</v>
      </c>
      <c r="BZ11" s="0" t="n">
        <v>58682</v>
      </c>
      <c r="CA11" s="0" t="n">
        <f aca="false">31*24</f>
        <v>744</v>
      </c>
      <c r="CB11" s="70" t="n">
        <f aca="false">+BZ11/CA11</f>
        <v>78.8736559139785</v>
      </c>
      <c r="CC11" s="0" t="n">
        <v>67656</v>
      </c>
      <c r="CD11" s="0" t="n">
        <f aca="false">30*24</f>
        <v>720</v>
      </c>
      <c r="CE11" s="70" t="n">
        <f aca="false">+CC11/CD11</f>
        <v>93.9666666666667</v>
      </c>
    </row>
    <row r="12" customFormat="false" ht="12.75" hidden="false" customHeight="false" outlineLevel="0" collapsed="false">
      <c r="A12" s="54" t="n">
        <v>36959</v>
      </c>
      <c r="B12" s="162" t="n">
        <v>225</v>
      </c>
      <c r="C12" s="163" t="n">
        <v>200</v>
      </c>
      <c r="D12" s="162" t="n">
        <v>230</v>
      </c>
      <c r="E12" s="167" t="n">
        <v>200</v>
      </c>
      <c r="F12" s="174"/>
      <c r="G12" s="162" t="n">
        <v>151</v>
      </c>
      <c r="H12" s="167" t="n">
        <v>70</v>
      </c>
      <c r="I12" s="72" t="n">
        <v>158</v>
      </c>
      <c r="J12" s="72" t="n">
        <v>95</v>
      </c>
      <c r="K12" s="72" t="n">
        <v>176</v>
      </c>
      <c r="L12" s="72" t="n">
        <v>139</v>
      </c>
      <c r="M12" s="73" t="n">
        <f aca="false">+B12-D12</f>
        <v>-5</v>
      </c>
      <c r="N12" s="73" t="n">
        <f aca="false">+B12-K12</f>
        <v>49</v>
      </c>
      <c r="O12" s="73" t="n">
        <f aca="false">+G12-I12</f>
        <v>-7</v>
      </c>
      <c r="P12" s="73" t="n">
        <f aca="false">+K12-I12</f>
        <v>18</v>
      </c>
      <c r="Q12" s="73" t="n">
        <f aca="false">+B12-G12</f>
        <v>74</v>
      </c>
      <c r="R12" s="61" t="n">
        <f aca="false">A12</f>
        <v>36959</v>
      </c>
      <c r="S12" s="74" t="n">
        <v>285</v>
      </c>
      <c r="T12" s="75" t="n">
        <v>285</v>
      </c>
      <c r="U12" s="75" t="n">
        <v>210</v>
      </c>
      <c r="V12" s="75" t="n">
        <v>215</v>
      </c>
      <c r="W12" s="76" t="n">
        <v>230</v>
      </c>
      <c r="X12" s="74" t="n">
        <v>295</v>
      </c>
      <c r="Y12" s="75" t="n">
        <v>295</v>
      </c>
      <c r="Z12" s="75" t="n">
        <v>225</v>
      </c>
      <c r="AA12" s="75" t="n">
        <v>220</v>
      </c>
      <c r="AB12" s="76" t="n">
        <v>230</v>
      </c>
      <c r="AC12" s="74"/>
      <c r="AD12" s="75"/>
      <c r="AE12" s="75"/>
      <c r="AF12" s="75"/>
      <c r="AG12" s="76"/>
      <c r="AH12" s="74"/>
      <c r="AI12" s="75"/>
      <c r="AJ12" s="75"/>
      <c r="AK12" s="75"/>
      <c r="AL12" s="76"/>
      <c r="AM12" s="74" t="n">
        <v>295</v>
      </c>
      <c r="AN12" s="75" t="n">
        <v>293</v>
      </c>
      <c r="AO12" s="75" t="n">
        <v>273</v>
      </c>
      <c r="AP12" s="75" t="n">
        <v>254</v>
      </c>
      <c r="AQ12" s="76" t="n">
        <v>248</v>
      </c>
      <c r="AR12" s="74" t="n">
        <v>408</v>
      </c>
      <c r="AS12" s="75" t="n">
        <v>413</v>
      </c>
      <c r="AT12" s="75" t="n">
        <v>447</v>
      </c>
      <c r="AU12" s="75" t="n">
        <v>365</v>
      </c>
      <c r="AV12" s="76" t="n">
        <v>330</v>
      </c>
      <c r="AW12" s="74" t="n">
        <v>290</v>
      </c>
      <c r="AX12" s="75" t="n">
        <v>280</v>
      </c>
      <c r="AY12" s="75" t="n">
        <v>183</v>
      </c>
      <c r="AZ12" s="75" t="n">
        <v>182</v>
      </c>
      <c r="BA12" s="76" t="n">
        <v>205</v>
      </c>
      <c r="BB12" s="74" t="n">
        <v>223</v>
      </c>
      <c r="BC12" s="75" t="n">
        <v>220</v>
      </c>
      <c r="BD12" s="75" t="n">
        <v>125</v>
      </c>
      <c r="BE12" s="75" t="n">
        <v>120</v>
      </c>
      <c r="BF12" s="76" t="n">
        <v>165</v>
      </c>
      <c r="BG12" s="166" t="n">
        <f aca="false">A12</f>
        <v>36959</v>
      </c>
      <c r="BH12" s="70" t="n">
        <f aca="false">+AR12-AV12</f>
        <v>78</v>
      </c>
      <c r="BI12" s="77"/>
      <c r="BJ12" s="78"/>
      <c r="BK12" s="77"/>
      <c r="BL12" s="78"/>
      <c r="BM12" s="77"/>
      <c r="BN12" s="79"/>
      <c r="BO12" s="77"/>
      <c r="BP12" s="78"/>
      <c r="BQ12" s="24"/>
      <c r="BV12" s="0" t="s">
        <v>191</v>
      </c>
      <c r="BW12" s="0" t="n">
        <v>1475</v>
      </c>
      <c r="BX12" s="0" t="n">
        <f aca="false">28*24</f>
        <v>672</v>
      </c>
      <c r="BY12" s="70" t="n">
        <f aca="false">+BW12/BX12</f>
        <v>2.19494047619048</v>
      </c>
      <c r="BZ12" s="0" t="n">
        <v>1460</v>
      </c>
      <c r="CA12" s="0" t="n">
        <f aca="false">31*24</f>
        <v>744</v>
      </c>
      <c r="CB12" s="70" t="n">
        <f aca="false">+BZ12/CA12</f>
        <v>1.96236559139785</v>
      </c>
      <c r="CC12" s="0" t="n">
        <v>2577</v>
      </c>
      <c r="CD12" s="0" t="n">
        <f aca="false">30*24</f>
        <v>720</v>
      </c>
      <c r="CE12" s="70" t="n">
        <f aca="false">+CC12/CD12</f>
        <v>3.57916666666667</v>
      </c>
    </row>
    <row r="13" customFormat="false" ht="12.75" hidden="false" customHeight="false" outlineLevel="0" collapsed="false">
      <c r="A13" s="54" t="n">
        <v>36960</v>
      </c>
      <c r="B13" s="162" t="n">
        <v>225</v>
      </c>
      <c r="C13" s="163" t="n">
        <v>200</v>
      </c>
      <c r="D13" s="162" t="n">
        <v>230</v>
      </c>
      <c r="E13" s="167" t="n">
        <v>200</v>
      </c>
      <c r="F13" s="174"/>
      <c r="G13" s="162" t="n">
        <v>151</v>
      </c>
      <c r="H13" s="167" t="n">
        <v>70</v>
      </c>
      <c r="I13" s="72" t="n">
        <v>158</v>
      </c>
      <c r="J13" s="72" t="n">
        <v>95</v>
      </c>
      <c r="K13" s="72" t="n">
        <v>176</v>
      </c>
      <c r="L13" s="72" t="n">
        <v>139</v>
      </c>
      <c r="M13" s="73" t="n">
        <f aca="false">+B13-D13</f>
        <v>-5</v>
      </c>
      <c r="N13" s="73" t="n">
        <f aca="false">+B13-K13</f>
        <v>49</v>
      </c>
      <c r="O13" s="73" t="n">
        <f aca="false">+G13-I13</f>
        <v>-7</v>
      </c>
      <c r="P13" s="73" t="n">
        <f aca="false">+K13-I13</f>
        <v>18</v>
      </c>
      <c r="Q13" s="73" t="n">
        <f aca="false">+B13-G13</f>
        <v>74</v>
      </c>
      <c r="R13" s="61" t="n">
        <f aca="false">A13</f>
        <v>36960</v>
      </c>
      <c r="S13" s="74" t="n">
        <v>285</v>
      </c>
      <c r="T13" s="75" t="n">
        <v>285</v>
      </c>
      <c r="U13" s="75" t="n">
        <v>210</v>
      </c>
      <c r="V13" s="75" t="n">
        <v>215</v>
      </c>
      <c r="W13" s="76" t="n">
        <v>230</v>
      </c>
      <c r="X13" s="74" t="n">
        <v>295</v>
      </c>
      <c r="Y13" s="75" t="n">
        <v>295</v>
      </c>
      <c r="Z13" s="75" t="n">
        <v>225</v>
      </c>
      <c r="AA13" s="75" t="n">
        <v>220</v>
      </c>
      <c r="AB13" s="76" t="n">
        <v>230</v>
      </c>
      <c r="AC13" s="74"/>
      <c r="AD13" s="75"/>
      <c r="AE13" s="75"/>
      <c r="AF13" s="75"/>
      <c r="AG13" s="76"/>
      <c r="AH13" s="74"/>
      <c r="AI13" s="75"/>
      <c r="AJ13" s="75"/>
      <c r="AK13" s="75"/>
      <c r="AL13" s="76"/>
      <c r="AM13" s="74" t="n">
        <v>295</v>
      </c>
      <c r="AN13" s="75" t="n">
        <v>293</v>
      </c>
      <c r="AO13" s="75" t="n">
        <v>273</v>
      </c>
      <c r="AP13" s="75" t="n">
        <v>254</v>
      </c>
      <c r="AQ13" s="76" t="n">
        <v>248</v>
      </c>
      <c r="AR13" s="74" t="n">
        <v>408</v>
      </c>
      <c r="AS13" s="75" t="n">
        <v>413</v>
      </c>
      <c r="AT13" s="75" t="n">
        <v>447</v>
      </c>
      <c r="AU13" s="75" t="n">
        <v>365</v>
      </c>
      <c r="AV13" s="76" t="n">
        <v>330</v>
      </c>
      <c r="AW13" s="74" t="n">
        <v>290</v>
      </c>
      <c r="AX13" s="75" t="n">
        <v>280</v>
      </c>
      <c r="AY13" s="75" t="n">
        <v>183</v>
      </c>
      <c r="AZ13" s="75" t="n">
        <v>182</v>
      </c>
      <c r="BA13" s="76" t="n">
        <v>205</v>
      </c>
      <c r="BB13" s="74" t="n">
        <v>223</v>
      </c>
      <c r="BC13" s="75" t="n">
        <v>220</v>
      </c>
      <c r="BD13" s="75" t="n">
        <v>125</v>
      </c>
      <c r="BE13" s="75" t="n">
        <v>120</v>
      </c>
      <c r="BF13" s="76" t="n">
        <v>165</v>
      </c>
      <c r="BG13" s="166" t="n">
        <f aca="false">A13</f>
        <v>36960</v>
      </c>
      <c r="BH13" s="70" t="n">
        <f aca="false">+AR13-AV13</f>
        <v>78</v>
      </c>
      <c r="BI13" s="77"/>
      <c r="BJ13" s="78"/>
      <c r="BK13" s="77"/>
      <c r="BL13" s="78"/>
      <c r="BM13" s="77"/>
      <c r="BN13" s="79"/>
      <c r="BO13" s="77"/>
      <c r="BP13" s="78"/>
      <c r="BQ13" s="24"/>
      <c r="BV13" s="0" t="s">
        <v>192</v>
      </c>
    </row>
    <row r="14" customFormat="false" ht="12.75" hidden="false" customHeight="false" outlineLevel="0" collapsed="false">
      <c r="A14" s="177" t="n">
        <v>36961</v>
      </c>
      <c r="B14" s="162"/>
      <c r="C14" s="163" t="n">
        <v>250</v>
      </c>
      <c r="D14" s="162"/>
      <c r="E14" s="167" t="n">
        <v>250</v>
      </c>
      <c r="F14" s="174"/>
      <c r="G14" s="162"/>
      <c r="H14" s="167" t="n">
        <v>92</v>
      </c>
      <c r="I14" s="72"/>
      <c r="J14" s="72" t="n">
        <v>104</v>
      </c>
      <c r="K14" s="72"/>
      <c r="L14" s="72" t="n">
        <v>163</v>
      </c>
      <c r="M14" s="73"/>
      <c r="N14" s="73"/>
      <c r="O14" s="73"/>
      <c r="P14" s="73"/>
      <c r="Q14" s="73"/>
      <c r="R14" s="61" t="n">
        <f aca="false">A14</f>
        <v>36961</v>
      </c>
      <c r="S14" s="74"/>
      <c r="T14" s="75"/>
      <c r="U14" s="75"/>
      <c r="V14" s="75"/>
      <c r="W14" s="76"/>
      <c r="X14" s="74"/>
      <c r="Y14" s="75"/>
      <c r="Z14" s="75"/>
      <c r="AA14" s="75"/>
      <c r="AB14" s="76"/>
      <c r="AC14" s="74"/>
      <c r="AD14" s="75"/>
      <c r="AE14" s="75"/>
      <c r="AF14" s="75"/>
      <c r="AG14" s="76"/>
      <c r="AH14" s="74"/>
      <c r="AI14" s="75"/>
      <c r="AJ14" s="75"/>
      <c r="AK14" s="75"/>
      <c r="AL14" s="76"/>
      <c r="AM14" s="74"/>
      <c r="AN14" s="75"/>
      <c r="AO14" s="75"/>
      <c r="AP14" s="75"/>
      <c r="AQ14" s="76"/>
      <c r="AR14" s="74"/>
      <c r="AS14" s="75"/>
      <c r="AT14" s="75"/>
      <c r="AU14" s="75"/>
      <c r="AV14" s="76"/>
      <c r="AW14" s="74"/>
      <c r="AX14" s="75"/>
      <c r="AY14" s="75"/>
      <c r="AZ14" s="75"/>
      <c r="BA14" s="76"/>
      <c r="BB14" s="74"/>
      <c r="BC14" s="75"/>
      <c r="BD14" s="75"/>
      <c r="BE14" s="75"/>
      <c r="BF14" s="76"/>
      <c r="BG14" s="166" t="n">
        <f aca="false">A14</f>
        <v>36961</v>
      </c>
      <c r="BH14" s="70" t="n">
        <f aca="false">+AR14-AV14</f>
        <v>0</v>
      </c>
      <c r="BI14" s="77"/>
      <c r="BJ14" s="78"/>
      <c r="BK14" s="77"/>
      <c r="BL14" s="78"/>
      <c r="BM14" s="77"/>
      <c r="BN14" s="79"/>
      <c r="BO14" s="77"/>
      <c r="BP14" s="78"/>
      <c r="BQ14" s="24"/>
    </row>
    <row r="15" customFormat="false" ht="12.75" hidden="false" customHeight="false" outlineLevel="0" collapsed="false">
      <c r="A15" s="54" t="n">
        <v>36962</v>
      </c>
      <c r="B15" s="162" t="n">
        <v>260</v>
      </c>
      <c r="C15" s="163" t="n">
        <v>250</v>
      </c>
      <c r="D15" s="162" t="n">
        <v>270</v>
      </c>
      <c r="E15" s="167" t="n">
        <v>250</v>
      </c>
      <c r="F15" s="162"/>
      <c r="G15" s="162" t="n">
        <v>167</v>
      </c>
      <c r="H15" s="167" t="n">
        <v>92</v>
      </c>
      <c r="I15" s="72" t="n">
        <v>192</v>
      </c>
      <c r="J15" s="72" t="n">
        <v>104</v>
      </c>
      <c r="K15" s="72" t="n">
        <v>205</v>
      </c>
      <c r="L15" s="72" t="n">
        <v>163</v>
      </c>
      <c r="M15" s="73" t="n">
        <f aca="false">+B15-D15</f>
        <v>-10</v>
      </c>
      <c r="N15" s="73" t="n">
        <f aca="false">+B15-K15</f>
        <v>55</v>
      </c>
      <c r="O15" s="73" t="n">
        <f aca="false">+G15-I15</f>
        <v>-25</v>
      </c>
      <c r="P15" s="73" t="n">
        <f aca="false">+K15-I15</f>
        <v>13</v>
      </c>
      <c r="Q15" s="73" t="n">
        <f aca="false">+B15-G15</f>
        <v>93</v>
      </c>
      <c r="R15" s="61" t="n">
        <f aca="false">A15</f>
        <v>36962</v>
      </c>
      <c r="S15" s="74" t="n">
        <v>255</v>
      </c>
      <c r="T15" s="75" t="n">
        <v>255</v>
      </c>
      <c r="U15" s="75" t="n">
        <v>175</v>
      </c>
      <c r="V15" s="75" t="n">
        <v>180</v>
      </c>
      <c r="W15" s="76" t="n">
        <v>210</v>
      </c>
      <c r="X15" s="74" t="n">
        <v>280</v>
      </c>
      <c r="Y15" s="75" t="n">
        <v>285</v>
      </c>
      <c r="Z15" s="75" t="n">
        <v>212</v>
      </c>
      <c r="AA15" s="75" t="n">
        <v>205</v>
      </c>
      <c r="AB15" s="76" t="n">
        <v>215</v>
      </c>
      <c r="AC15" s="74"/>
      <c r="AD15" s="75"/>
      <c r="AE15" s="75"/>
      <c r="AF15" s="75"/>
      <c r="AG15" s="76"/>
      <c r="AH15" s="74"/>
      <c r="AI15" s="75"/>
      <c r="AJ15" s="75"/>
      <c r="AK15" s="75"/>
      <c r="AL15" s="76"/>
      <c r="AM15" s="74" t="n">
        <v>286.666666666667</v>
      </c>
      <c r="AN15" s="75" t="n">
        <v>290</v>
      </c>
      <c r="AO15" s="75" t="n">
        <v>264</v>
      </c>
      <c r="AP15" s="75" t="n">
        <v>243</v>
      </c>
      <c r="AQ15" s="76" t="n">
        <v>236.666666666667</v>
      </c>
      <c r="AR15" s="74" t="n">
        <v>413</v>
      </c>
      <c r="AS15" s="75" t="n">
        <v>422</v>
      </c>
      <c r="AT15" s="75" t="n">
        <v>451</v>
      </c>
      <c r="AU15" s="75" t="n">
        <v>355</v>
      </c>
      <c r="AV15" s="76" t="n">
        <v>325</v>
      </c>
      <c r="AW15" s="74" t="n">
        <v>290</v>
      </c>
      <c r="AX15" s="75" t="n">
        <v>280</v>
      </c>
      <c r="AY15" s="75" t="n">
        <v>183</v>
      </c>
      <c r="AZ15" s="75" t="n">
        <v>177</v>
      </c>
      <c r="BA15" s="76" t="n">
        <v>195</v>
      </c>
      <c r="BB15" s="74" t="n">
        <v>223</v>
      </c>
      <c r="BC15" s="75" t="n">
        <v>220</v>
      </c>
      <c r="BD15" s="75" t="n">
        <v>122</v>
      </c>
      <c r="BE15" s="75" t="n">
        <v>120</v>
      </c>
      <c r="BF15" s="76" t="n">
        <v>160</v>
      </c>
      <c r="BG15" s="168" t="n">
        <f aca="false">A15</f>
        <v>36962</v>
      </c>
      <c r="BH15" s="70" t="n">
        <f aca="false">+AR15-AV15</f>
        <v>88</v>
      </c>
      <c r="BI15" s="66"/>
      <c r="BJ15" s="67"/>
      <c r="BK15" s="66"/>
      <c r="BL15" s="67"/>
      <c r="BM15" s="66"/>
      <c r="BN15" s="68"/>
      <c r="BO15" s="66"/>
      <c r="BP15" s="67"/>
      <c r="BQ15" s="69"/>
      <c r="BR15" s="65"/>
      <c r="BV15" s="0" t="s">
        <v>78</v>
      </c>
      <c r="BY15" s="70" t="n">
        <f aca="false">SUM(BY4:BY13)</f>
        <v>788.799107142857</v>
      </c>
      <c r="CB15" s="70" t="n">
        <f aca="false">SUM(CB4:CB13)</f>
        <v>785.09811827957</v>
      </c>
      <c r="CE15" s="70" t="n">
        <f aca="false">SUM(CE4:CE13)</f>
        <v>626.129166666667</v>
      </c>
    </row>
    <row r="16" customFormat="false" ht="12.75" hidden="false" customHeight="false" outlineLevel="0" collapsed="false">
      <c r="A16" s="54" t="n">
        <v>36963</v>
      </c>
      <c r="B16" s="162" t="n">
        <v>213</v>
      </c>
      <c r="C16" s="163" t="n">
        <v>171</v>
      </c>
      <c r="D16" s="162" t="n">
        <v>219</v>
      </c>
      <c r="E16" s="167" t="n">
        <v>171</v>
      </c>
      <c r="F16" s="162"/>
      <c r="G16" s="162" t="n">
        <v>158</v>
      </c>
      <c r="H16" s="167" t="n">
        <v>69</v>
      </c>
      <c r="I16" s="72" t="n">
        <v>165</v>
      </c>
      <c r="J16" s="72" t="n">
        <v>105</v>
      </c>
      <c r="K16" s="72" t="n">
        <v>177</v>
      </c>
      <c r="L16" s="72" t="n">
        <v>145</v>
      </c>
      <c r="M16" s="73" t="n">
        <f aca="false">+B16-D16</f>
        <v>-6</v>
      </c>
      <c r="N16" s="73" t="n">
        <f aca="false">+B16-K16</f>
        <v>36</v>
      </c>
      <c r="O16" s="73" t="n">
        <f aca="false">+G16-I16</f>
        <v>-7</v>
      </c>
      <c r="P16" s="73" t="n">
        <f aca="false">+K16-I16</f>
        <v>12</v>
      </c>
      <c r="Q16" s="73" t="n">
        <f aca="false">+B16-G16</f>
        <v>55</v>
      </c>
      <c r="R16" s="61" t="n">
        <f aca="false">A16</f>
        <v>36963</v>
      </c>
      <c r="S16" s="74" t="n">
        <v>250</v>
      </c>
      <c r="T16" s="75" t="n">
        <v>250</v>
      </c>
      <c r="U16" s="75" t="n">
        <v>175</v>
      </c>
      <c r="V16" s="75" t="n">
        <v>180</v>
      </c>
      <c r="W16" s="76" t="n">
        <v>200</v>
      </c>
      <c r="X16" s="74" t="n">
        <v>277</v>
      </c>
      <c r="Y16" s="75" t="n">
        <v>280</v>
      </c>
      <c r="Z16" s="75" t="n">
        <v>205</v>
      </c>
      <c r="AA16" s="75" t="n">
        <v>200</v>
      </c>
      <c r="AB16" s="76" t="n">
        <v>209</v>
      </c>
      <c r="AC16" s="74"/>
      <c r="AD16" s="75"/>
      <c r="AE16" s="75"/>
      <c r="AF16" s="75"/>
      <c r="AG16" s="76"/>
      <c r="AH16" s="74"/>
      <c r="AI16" s="75"/>
      <c r="AJ16" s="75"/>
      <c r="AK16" s="75"/>
      <c r="AL16" s="76"/>
      <c r="AM16" s="74" t="n">
        <v>284</v>
      </c>
      <c r="AN16" s="75" t="n">
        <v>288</v>
      </c>
      <c r="AO16" s="75" t="n">
        <v>260</v>
      </c>
      <c r="AP16" s="75" t="n">
        <v>233</v>
      </c>
      <c r="AQ16" s="76" t="n">
        <v>225</v>
      </c>
      <c r="AR16" s="74" t="n">
        <v>410</v>
      </c>
      <c r="AS16" s="75" t="n">
        <v>422</v>
      </c>
      <c r="AT16" s="75" t="n">
        <v>451</v>
      </c>
      <c r="AU16" s="75" t="n">
        <v>355</v>
      </c>
      <c r="AV16" s="76" t="n">
        <v>325</v>
      </c>
      <c r="AW16" s="74" t="n">
        <v>292</v>
      </c>
      <c r="AX16" s="75" t="n">
        <v>280</v>
      </c>
      <c r="AY16" s="75" t="n">
        <v>178</v>
      </c>
      <c r="AZ16" s="75" t="n">
        <v>177</v>
      </c>
      <c r="BA16" s="76" t="n">
        <v>195</v>
      </c>
      <c r="BB16" s="74" t="n">
        <v>223</v>
      </c>
      <c r="BC16" s="75" t="n">
        <v>220</v>
      </c>
      <c r="BD16" s="75" t="n">
        <v>121</v>
      </c>
      <c r="BE16" s="75" t="n">
        <v>120</v>
      </c>
      <c r="BF16" s="76" t="n">
        <v>160</v>
      </c>
      <c r="BG16" s="166" t="n">
        <f aca="false">A16</f>
        <v>36963</v>
      </c>
      <c r="BH16" s="70" t="n">
        <f aca="false">+AR16-AV16</f>
        <v>85</v>
      </c>
      <c r="BI16" s="77"/>
      <c r="BJ16" s="78"/>
      <c r="BK16" s="77"/>
      <c r="BL16" s="78"/>
      <c r="BM16" s="77"/>
      <c r="BN16" s="79"/>
      <c r="BO16" s="77"/>
      <c r="BP16" s="78"/>
      <c r="BQ16" s="24"/>
    </row>
    <row r="17" customFormat="false" ht="12.75" hidden="false" customHeight="false" outlineLevel="0" collapsed="false">
      <c r="A17" s="54" t="n">
        <v>36964</v>
      </c>
      <c r="B17" s="162" t="n">
        <v>212</v>
      </c>
      <c r="C17" s="163" t="n">
        <v>173</v>
      </c>
      <c r="D17" s="162" t="n">
        <v>215</v>
      </c>
      <c r="E17" s="167" t="n">
        <v>173</v>
      </c>
      <c r="F17" s="162"/>
      <c r="G17" s="162" t="n">
        <v>164</v>
      </c>
      <c r="H17" s="167" t="n">
        <v>80</v>
      </c>
      <c r="I17" s="72" t="n">
        <v>169</v>
      </c>
      <c r="J17" s="72" t="n">
        <v>106</v>
      </c>
      <c r="K17" s="72" t="n">
        <v>175</v>
      </c>
      <c r="L17" s="72" t="n">
        <v>145</v>
      </c>
      <c r="M17" s="73" t="n">
        <f aca="false">+B17-D17</f>
        <v>-3</v>
      </c>
      <c r="N17" s="73" t="n">
        <f aca="false">+B17-K17</f>
        <v>37</v>
      </c>
      <c r="O17" s="73" t="n">
        <f aca="false">+G17-I17</f>
        <v>-5</v>
      </c>
      <c r="P17" s="73" t="n">
        <f aca="false">+K17-I17</f>
        <v>6</v>
      </c>
      <c r="Q17" s="73" t="n">
        <f aca="false">+B17-G17</f>
        <v>48</v>
      </c>
      <c r="R17" s="61" t="n">
        <f aca="false">A17</f>
        <v>36964</v>
      </c>
      <c r="S17" s="74" t="n">
        <v>250</v>
      </c>
      <c r="T17" s="75" t="n">
        <v>250</v>
      </c>
      <c r="U17" s="75" t="n">
        <v>190</v>
      </c>
      <c r="V17" s="75" t="n">
        <v>190</v>
      </c>
      <c r="W17" s="76" t="n">
        <v>210</v>
      </c>
      <c r="X17" s="74" t="n">
        <v>277</v>
      </c>
      <c r="Y17" s="75" t="n">
        <v>280</v>
      </c>
      <c r="Z17" s="75" t="n">
        <v>210</v>
      </c>
      <c r="AA17" s="75" t="n">
        <v>205</v>
      </c>
      <c r="AB17" s="76" t="n">
        <v>211</v>
      </c>
      <c r="AC17" s="74" t="n">
        <v>275</v>
      </c>
      <c r="AD17" s="75" t="n">
        <v>280</v>
      </c>
      <c r="AE17" s="75" t="n">
        <v>235</v>
      </c>
      <c r="AF17" s="75" t="n">
        <v>230</v>
      </c>
      <c r="AG17" s="76" t="n">
        <v>214</v>
      </c>
      <c r="AH17" s="74" t="n">
        <v>300</v>
      </c>
      <c r="AI17" s="75" t="n">
        <v>305</v>
      </c>
      <c r="AJ17" s="75" t="n">
        <v>350</v>
      </c>
      <c r="AK17" s="75" t="n">
        <v>275</v>
      </c>
      <c r="AL17" s="76" t="n">
        <v>255</v>
      </c>
      <c r="AM17" s="74" t="n">
        <v>284</v>
      </c>
      <c r="AN17" s="75" t="n">
        <v>288</v>
      </c>
      <c r="AO17" s="75" t="n">
        <v>265</v>
      </c>
      <c r="AP17" s="75" t="n">
        <v>237</v>
      </c>
      <c r="AQ17" s="76" t="n">
        <v>227</v>
      </c>
      <c r="AR17" s="74" t="n">
        <v>410</v>
      </c>
      <c r="AS17" s="75" t="n">
        <v>422</v>
      </c>
      <c r="AT17" s="75" t="n">
        <v>451</v>
      </c>
      <c r="AU17" s="75" t="n">
        <v>342</v>
      </c>
      <c r="AV17" s="76" t="n">
        <v>307</v>
      </c>
      <c r="AW17" s="74" t="n">
        <v>295</v>
      </c>
      <c r="AX17" s="75" t="n">
        <v>282</v>
      </c>
      <c r="AY17" s="75" t="n">
        <v>173</v>
      </c>
      <c r="AZ17" s="75" t="n">
        <v>172</v>
      </c>
      <c r="BA17" s="76" t="n">
        <v>195</v>
      </c>
      <c r="BB17" s="74" t="n">
        <v>223</v>
      </c>
      <c r="BC17" s="75" t="n">
        <v>220</v>
      </c>
      <c r="BD17" s="75" t="n">
        <v>118</v>
      </c>
      <c r="BE17" s="75" t="n">
        <v>107</v>
      </c>
      <c r="BF17" s="76" t="n">
        <v>156</v>
      </c>
      <c r="BG17" s="166" t="n">
        <f aca="false">A17</f>
        <v>36964</v>
      </c>
      <c r="BH17" s="70" t="n">
        <f aca="false">+AR17-AV17</f>
        <v>103</v>
      </c>
      <c r="BI17" s="77"/>
      <c r="BJ17" s="78"/>
      <c r="BK17" s="77"/>
      <c r="BL17" s="78"/>
      <c r="BM17" s="77"/>
      <c r="BN17" s="79"/>
      <c r="BO17" s="77"/>
      <c r="BP17" s="78"/>
      <c r="BQ17" s="24"/>
    </row>
    <row r="18" customFormat="false" ht="12.75" hidden="false" customHeight="false" outlineLevel="0" collapsed="false">
      <c r="A18" s="54" t="n">
        <v>36965</v>
      </c>
      <c r="B18" s="162" t="n">
        <v>217</v>
      </c>
      <c r="C18" s="163" t="n">
        <v>175</v>
      </c>
      <c r="D18" s="162" t="n">
        <v>217</v>
      </c>
      <c r="E18" s="167" t="n">
        <v>175</v>
      </c>
      <c r="F18" s="162"/>
      <c r="G18" s="162" t="n">
        <v>180</v>
      </c>
      <c r="H18" s="167" t="n">
        <v>100</v>
      </c>
      <c r="I18" s="72" t="n">
        <v>180</v>
      </c>
      <c r="J18" s="72" t="n">
        <v>128</v>
      </c>
      <c r="K18" s="72" t="n">
        <v>182</v>
      </c>
      <c r="L18" s="72" t="n">
        <v>150</v>
      </c>
      <c r="M18" s="73" t="n">
        <f aca="false">+B18-D18</f>
        <v>0</v>
      </c>
      <c r="N18" s="73" t="n">
        <f aca="false">+B18-K18</f>
        <v>35</v>
      </c>
      <c r="O18" s="73" t="n">
        <f aca="false">+G18-I18</f>
        <v>0</v>
      </c>
      <c r="P18" s="73" t="n">
        <f aca="false">+K18-I18</f>
        <v>2</v>
      </c>
      <c r="Q18" s="73" t="n">
        <f aca="false">+B18-G18</f>
        <v>37</v>
      </c>
      <c r="R18" s="61" t="n">
        <f aca="false">A18</f>
        <v>36965</v>
      </c>
      <c r="S18" s="74" t="n">
        <v>285</v>
      </c>
      <c r="T18" s="75" t="n">
        <v>285</v>
      </c>
      <c r="U18" s="75" t="n">
        <v>240</v>
      </c>
      <c r="V18" s="75" t="n">
        <v>220</v>
      </c>
      <c r="W18" s="76" t="n">
        <v>240</v>
      </c>
      <c r="X18" s="74" t="n">
        <v>300</v>
      </c>
      <c r="Y18" s="75" t="n">
        <v>300</v>
      </c>
      <c r="Z18" s="75" t="n">
        <v>245</v>
      </c>
      <c r="AA18" s="75" t="n">
        <v>238</v>
      </c>
      <c r="AB18" s="76" t="n">
        <v>252</v>
      </c>
      <c r="AC18" s="74" t="n">
        <v>290</v>
      </c>
      <c r="AD18" s="75" t="n">
        <v>295</v>
      </c>
      <c r="AE18" s="75" t="n">
        <v>265</v>
      </c>
      <c r="AF18" s="75" t="n">
        <v>253</v>
      </c>
      <c r="AG18" s="76" t="n">
        <v>242</v>
      </c>
      <c r="AH18" s="74" t="n">
        <v>300</v>
      </c>
      <c r="AI18" s="75" t="n">
        <v>305</v>
      </c>
      <c r="AJ18" s="75" t="n">
        <v>370</v>
      </c>
      <c r="AK18" s="75" t="n">
        <v>290</v>
      </c>
      <c r="AL18" s="76" t="n">
        <v>270</v>
      </c>
      <c r="AM18" s="74" t="n">
        <f aca="false">AVERAGE(X18,AC18,AH18)</f>
        <v>296.666666666667</v>
      </c>
      <c r="AN18" s="75" t="n">
        <f aca="false">AVERAGE(Y18,AD18,AI18)</f>
        <v>300</v>
      </c>
      <c r="AO18" s="75" t="n">
        <f aca="false">AVERAGE(Z18,AE18,AJ18)</f>
        <v>293.333333333333</v>
      </c>
      <c r="AP18" s="75" t="n">
        <f aca="false">AVERAGE(AA18,AF18,AK18)</f>
        <v>260.333333333333</v>
      </c>
      <c r="AQ18" s="76" t="n">
        <f aca="false">AVERAGE(AB18,AG18,AL18)</f>
        <v>254.666666666667</v>
      </c>
      <c r="AR18" s="74" t="n">
        <v>410</v>
      </c>
      <c r="AS18" s="75" t="n">
        <v>422</v>
      </c>
      <c r="AT18" s="75" t="n">
        <v>452</v>
      </c>
      <c r="AU18" s="75" t="n">
        <v>343</v>
      </c>
      <c r="AV18" s="76" t="n">
        <v>317</v>
      </c>
      <c r="AW18" s="74" t="n">
        <v>305</v>
      </c>
      <c r="AX18" s="75" t="n">
        <v>292</v>
      </c>
      <c r="AY18" s="75" t="n">
        <v>178</v>
      </c>
      <c r="AZ18" s="75" t="n">
        <v>175</v>
      </c>
      <c r="BA18" s="76" t="n">
        <v>195</v>
      </c>
      <c r="BB18" s="74" t="n">
        <v>223</v>
      </c>
      <c r="BC18" s="75" t="n">
        <v>220</v>
      </c>
      <c r="BD18" s="75" t="n">
        <v>120</v>
      </c>
      <c r="BE18" s="75" t="n">
        <v>111</v>
      </c>
      <c r="BF18" s="76" t="n">
        <v>156</v>
      </c>
      <c r="BG18" s="166" t="n">
        <f aca="false">A18</f>
        <v>36965</v>
      </c>
      <c r="BH18" s="70" t="n">
        <f aca="false">+AR18-AV18</f>
        <v>93</v>
      </c>
      <c r="BI18" s="77"/>
      <c r="BJ18" s="78"/>
      <c r="BK18" s="77"/>
      <c r="BL18" s="78"/>
      <c r="BM18" s="77"/>
      <c r="BN18" s="79"/>
      <c r="BO18" s="77"/>
      <c r="BP18" s="78"/>
      <c r="BQ18" s="24"/>
    </row>
    <row r="19" customFormat="false" ht="12.75" hidden="false" customHeight="false" outlineLevel="0" collapsed="false">
      <c r="A19" s="54" t="n">
        <v>36966</v>
      </c>
      <c r="B19" s="162" t="n">
        <v>242</v>
      </c>
      <c r="C19" s="163" t="n">
        <v>217</v>
      </c>
      <c r="D19" s="162" t="n">
        <v>247</v>
      </c>
      <c r="E19" s="167" t="n">
        <v>217</v>
      </c>
      <c r="F19" s="162"/>
      <c r="G19" s="162" t="n">
        <v>195</v>
      </c>
      <c r="H19" s="167" t="n">
        <v>120</v>
      </c>
      <c r="I19" s="72" t="n">
        <v>208</v>
      </c>
      <c r="J19" s="72" t="n">
        <v>143</v>
      </c>
      <c r="K19" s="72" t="n">
        <v>222</v>
      </c>
      <c r="L19" s="72" t="n">
        <v>172</v>
      </c>
      <c r="M19" s="73" t="n">
        <f aca="false">+B19-D19</f>
        <v>-5</v>
      </c>
      <c r="N19" s="73" t="n">
        <f aca="false">+B19-K19</f>
        <v>20</v>
      </c>
      <c r="O19" s="73" t="n">
        <f aca="false">+G19-I19</f>
        <v>-13</v>
      </c>
      <c r="P19" s="73" t="n">
        <f aca="false">+K19-I19</f>
        <v>14</v>
      </c>
      <c r="Q19" s="73" t="n">
        <f aca="false">+B19-G19</f>
        <v>47</v>
      </c>
      <c r="R19" s="61" t="n">
        <f aca="false">A19</f>
        <v>36966</v>
      </c>
      <c r="S19" s="74" t="n">
        <v>325</v>
      </c>
      <c r="T19" s="75" t="n">
        <v>325</v>
      </c>
      <c r="U19" s="75" t="n">
        <v>250</v>
      </c>
      <c r="V19" s="75" t="n">
        <v>250</v>
      </c>
      <c r="W19" s="76" t="n">
        <v>270</v>
      </c>
      <c r="X19" s="74" t="n">
        <v>325</v>
      </c>
      <c r="Y19" s="75" t="n">
        <v>325</v>
      </c>
      <c r="Z19" s="75" t="n">
        <v>260</v>
      </c>
      <c r="AA19" s="75" t="n">
        <v>253</v>
      </c>
      <c r="AB19" s="76" t="n">
        <v>267</v>
      </c>
      <c r="AC19" s="74" t="n">
        <v>320</v>
      </c>
      <c r="AD19" s="75" t="n">
        <v>325</v>
      </c>
      <c r="AE19" s="75" t="n">
        <v>270</v>
      </c>
      <c r="AF19" s="75" t="n">
        <v>268</v>
      </c>
      <c r="AG19" s="76" t="n">
        <v>254</v>
      </c>
      <c r="AH19" s="74" t="n">
        <v>325</v>
      </c>
      <c r="AI19" s="75" t="n">
        <v>327</v>
      </c>
      <c r="AJ19" s="75" t="n">
        <v>300</v>
      </c>
      <c r="AK19" s="75" t="n">
        <v>272</v>
      </c>
      <c r="AL19" s="76" t="n">
        <v>265</v>
      </c>
      <c r="AM19" s="74" t="n">
        <f aca="false">AVERAGE(X19,AC19,AH19)</f>
        <v>323.333333333333</v>
      </c>
      <c r="AN19" s="75" t="n">
        <f aca="false">AVERAGE(Y19,AD19,AI19)</f>
        <v>325.666666666667</v>
      </c>
      <c r="AO19" s="75" t="n">
        <f aca="false">AVERAGE(Z19,AE19,AJ19)</f>
        <v>276.666666666667</v>
      </c>
      <c r="AP19" s="75" t="n">
        <f aca="false">AVERAGE(AA19,AF19,AK19)</f>
        <v>264.333333333333</v>
      </c>
      <c r="AQ19" s="76" t="n">
        <f aca="false">AVERAGE(AB19,AG19,AL19)</f>
        <v>262</v>
      </c>
      <c r="AR19" s="74" t="n">
        <v>420</v>
      </c>
      <c r="AS19" s="75" t="n">
        <v>432</v>
      </c>
      <c r="AT19" s="75" t="n">
        <v>462</v>
      </c>
      <c r="AU19" s="75" t="n">
        <v>348</v>
      </c>
      <c r="AV19" s="76" t="n">
        <v>319</v>
      </c>
      <c r="AW19" s="74" t="n">
        <v>315</v>
      </c>
      <c r="AX19" s="75" t="n">
        <v>302</v>
      </c>
      <c r="AY19" s="75" t="n">
        <v>179</v>
      </c>
      <c r="AZ19" s="75" t="n">
        <v>175</v>
      </c>
      <c r="BA19" s="76" t="n">
        <v>195</v>
      </c>
      <c r="BB19" s="74" t="n">
        <v>230</v>
      </c>
      <c r="BC19" s="75" t="n">
        <v>227</v>
      </c>
      <c r="BD19" s="75" t="n">
        <v>120</v>
      </c>
      <c r="BE19" s="75" t="n">
        <v>111</v>
      </c>
      <c r="BF19" s="76" t="n">
        <v>160</v>
      </c>
      <c r="BG19" s="166" t="n">
        <f aca="false">A19</f>
        <v>36966</v>
      </c>
      <c r="BH19" s="70" t="n">
        <f aca="false">+AR19-AV19</f>
        <v>101</v>
      </c>
      <c r="BI19" s="77"/>
      <c r="BJ19" s="78"/>
      <c r="BK19" s="77"/>
      <c r="BL19" s="78"/>
      <c r="BM19" s="77"/>
      <c r="BN19" s="79"/>
      <c r="BO19" s="77"/>
      <c r="BP19" s="78"/>
      <c r="BQ19" s="24"/>
    </row>
    <row r="20" customFormat="false" ht="12.75" hidden="false" customHeight="false" outlineLevel="0" collapsed="false">
      <c r="A20" s="54" t="n">
        <v>36967</v>
      </c>
      <c r="B20" s="162" t="n">
        <v>242</v>
      </c>
      <c r="C20" s="163" t="n">
        <v>217</v>
      </c>
      <c r="D20" s="162" t="n">
        <v>247</v>
      </c>
      <c r="E20" s="167" t="n">
        <v>217</v>
      </c>
      <c r="F20" s="162"/>
      <c r="G20" s="162" t="n">
        <v>195</v>
      </c>
      <c r="H20" s="167" t="n">
        <v>120</v>
      </c>
      <c r="I20" s="72" t="n">
        <v>208</v>
      </c>
      <c r="J20" s="72" t="n">
        <v>143</v>
      </c>
      <c r="K20" s="72" t="n">
        <v>222</v>
      </c>
      <c r="L20" s="72" t="n">
        <v>172</v>
      </c>
      <c r="M20" s="73" t="n">
        <f aca="false">+B20-D20</f>
        <v>-5</v>
      </c>
      <c r="N20" s="73" t="n">
        <f aca="false">+B20-K20</f>
        <v>20</v>
      </c>
      <c r="O20" s="73" t="n">
        <f aca="false">+G20-I20</f>
        <v>-13</v>
      </c>
      <c r="P20" s="73" t="n">
        <f aca="false">+K20-I20</f>
        <v>14</v>
      </c>
      <c r="Q20" s="73" t="n">
        <f aca="false">+B20-G20</f>
        <v>47</v>
      </c>
      <c r="R20" s="61" t="n">
        <f aca="false">A20</f>
        <v>36967</v>
      </c>
      <c r="S20" s="74" t="n">
        <v>325</v>
      </c>
      <c r="T20" s="75" t="n">
        <v>325</v>
      </c>
      <c r="U20" s="75" t="n">
        <v>250</v>
      </c>
      <c r="V20" s="75" t="n">
        <v>250</v>
      </c>
      <c r="W20" s="76" t="n">
        <v>270</v>
      </c>
      <c r="X20" s="74" t="n">
        <v>325</v>
      </c>
      <c r="Y20" s="75" t="n">
        <v>325</v>
      </c>
      <c r="Z20" s="75" t="n">
        <v>260</v>
      </c>
      <c r="AA20" s="75" t="n">
        <v>253</v>
      </c>
      <c r="AB20" s="76" t="n">
        <v>267</v>
      </c>
      <c r="AC20" s="74" t="n">
        <v>320</v>
      </c>
      <c r="AD20" s="75" t="n">
        <v>325</v>
      </c>
      <c r="AE20" s="75" t="n">
        <v>270</v>
      </c>
      <c r="AF20" s="75" t="n">
        <v>268</v>
      </c>
      <c r="AG20" s="76" t="n">
        <v>254</v>
      </c>
      <c r="AH20" s="74" t="n">
        <v>325</v>
      </c>
      <c r="AI20" s="75" t="n">
        <v>327</v>
      </c>
      <c r="AJ20" s="75" t="n">
        <v>300</v>
      </c>
      <c r="AK20" s="75" t="n">
        <v>272</v>
      </c>
      <c r="AL20" s="76" t="n">
        <v>265</v>
      </c>
      <c r="AM20" s="74" t="n">
        <f aca="false">AVERAGE(X20,AC20,AH20)</f>
        <v>323.333333333333</v>
      </c>
      <c r="AN20" s="75" t="n">
        <f aca="false">AVERAGE(Y20,AD20,AI20)</f>
        <v>325.666666666667</v>
      </c>
      <c r="AO20" s="75" t="n">
        <f aca="false">AVERAGE(Z20,AE20,AJ20)</f>
        <v>276.666666666667</v>
      </c>
      <c r="AP20" s="75" t="n">
        <f aca="false">AVERAGE(AA20,AF20,AK20)</f>
        <v>264.333333333333</v>
      </c>
      <c r="AQ20" s="76" t="n">
        <f aca="false">AVERAGE(AB20,AG20,AL20)</f>
        <v>262</v>
      </c>
      <c r="AR20" s="74" t="n">
        <v>420</v>
      </c>
      <c r="AS20" s="75" t="n">
        <v>432</v>
      </c>
      <c r="AT20" s="75" t="n">
        <v>462</v>
      </c>
      <c r="AU20" s="75" t="n">
        <v>348</v>
      </c>
      <c r="AV20" s="76" t="n">
        <v>319</v>
      </c>
      <c r="AW20" s="74" t="n">
        <v>315</v>
      </c>
      <c r="AX20" s="75" t="n">
        <v>302</v>
      </c>
      <c r="AY20" s="75" t="n">
        <v>179</v>
      </c>
      <c r="AZ20" s="75" t="n">
        <v>175</v>
      </c>
      <c r="BA20" s="76" t="n">
        <v>195</v>
      </c>
      <c r="BB20" s="74" t="n">
        <v>230</v>
      </c>
      <c r="BC20" s="75" t="n">
        <v>227</v>
      </c>
      <c r="BD20" s="75" t="n">
        <v>120</v>
      </c>
      <c r="BE20" s="75" t="n">
        <v>111</v>
      </c>
      <c r="BF20" s="76" t="n">
        <v>160</v>
      </c>
      <c r="BG20" s="166" t="n">
        <f aca="false">A20</f>
        <v>36967</v>
      </c>
      <c r="BH20" s="70" t="n">
        <f aca="false">+AR20-AV20</f>
        <v>101</v>
      </c>
      <c r="BI20" s="77"/>
      <c r="BJ20" s="78"/>
      <c r="BK20" s="77"/>
      <c r="BL20" s="78"/>
      <c r="BM20" s="77"/>
      <c r="BN20" s="79"/>
      <c r="BO20" s="77"/>
      <c r="BP20" s="78"/>
      <c r="BQ20" s="24"/>
    </row>
    <row r="21" customFormat="false" ht="12.75" hidden="false" customHeight="false" outlineLevel="0" collapsed="false">
      <c r="A21" s="54" t="n">
        <v>36968</v>
      </c>
      <c r="B21" s="162"/>
      <c r="C21" s="163" t="n">
        <v>350</v>
      </c>
      <c r="D21" s="162"/>
      <c r="E21" s="167" t="n">
        <v>350</v>
      </c>
      <c r="F21" s="162"/>
      <c r="G21" s="162"/>
      <c r="H21" s="167" t="n">
        <v>177</v>
      </c>
      <c r="I21" s="72"/>
      <c r="J21" s="72" t="n">
        <v>200</v>
      </c>
      <c r="K21" s="72"/>
      <c r="L21" s="72" t="n">
        <v>300</v>
      </c>
      <c r="M21" s="73"/>
      <c r="N21" s="73"/>
      <c r="O21" s="73"/>
      <c r="P21" s="73"/>
      <c r="Q21" s="73"/>
      <c r="R21" s="61" t="n">
        <f aca="false">A21</f>
        <v>36968</v>
      </c>
      <c r="S21" s="74"/>
      <c r="T21" s="75"/>
      <c r="U21" s="75"/>
      <c r="V21" s="75"/>
      <c r="W21" s="76"/>
      <c r="X21" s="74"/>
      <c r="Y21" s="75"/>
      <c r="Z21" s="75"/>
      <c r="AA21" s="75"/>
      <c r="AB21" s="76"/>
      <c r="AC21" s="74"/>
      <c r="AD21" s="75"/>
      <c r="AE21" s="75"/>
      <c r="AF21" s="75"/>
      <c r="AG21" s="76"/>
      <c r="AH21" s="74"/>
      <c r="AI21" s="75"/>
      <c r="AJ21" s="75"/>
      <c r="AK21" s="75"/>
      <c r="AL21" s="76"/>
      <c r="AM21" s="74"/>
      <c r="AN21" s="75"/>
      <c r="AO21" s="75"/>
      <c r="AP21" s="75"/>
      <c r="AQ21" s="76"/>
      <c r="AR21" s="74"/>
      <c r="AS21" s="75"/>
      <c r="AT21" s="75"/>
      <c r="AU21" s="75"/>
      <c r="AV21" s="76"/>
      <c r="AW21" s="74"/>
      <c r="AX21" s="75"/>
      <c r="AY21" s="75"/>
      <c r="AZ21" s="75"/>
      <c r="BA21" s="76"/>
      <c r="BB21" s="74"/>
      <c r="BC21" s="75"/>
      <c r="BD21" s="75"/>
      <c r="BE21" s="75"/>
      <c r="BF21" s="76"/>
      <c r="BG21" s="166" t="n">
        <f aca="false">A21</f>
        <v>36968</v>
      </c>
      <c r="BH21" s="70" t="n">
        <f aca="false">+AR21-AV21</f>
        <v>0</v>
      </c>
      <c r="BI21" s="77"/>
      <c r="BJ21" s="78"/>
      <c r="BK21" s="77"/>
      <c r="BL21" s="78"/>
      <c r="BM21" s="77"/>
      <c r="BN21" s="79"/>
      <c r="BO21" s="77"/>
      <c r="BP21" s="78"/>
      <c r="BQ21" s="24"/>
    </row>
    <row r="22" customFormat="false" ht="12.75" hidden="false" customHeight="false" outlineLevel="0" collapsed="false">
      <c r="A22" s="54" t="n">
        <v>36969</v>
      </c>
      <c r="B22" s="162" t="n">
        <v>387</v>
      </c>
      <c r="C22" s="163" t="n">
        <v>350</v>
      </c>
      <c r="D22" s="162" t="n">
        <v>405</v>
      </c>
      <c r="E22" s="167" t="n">
        <v>350</v>
      </c>
      <c r="F22" s="162"/>
      <c r="G22" s="162" t="n">
        <v>292</v>
      </c>
      <c r="H22" s="167" t="n">
        <v>177</v>
      </c>
      <c r="I22" s="72" t="n">
        <v>300</v>
      </c>
      <c r="J22" s="72" t="n">
        <v>200</v>
      </c>
      <c r="K22" s="72" t="n">
        <v>335</v>
      </c>
      <c r="L22" s="72" t="n">
        <v>300</v>
      </c>
      <c r="M22" s="73" t="n">
        <f aca="false">+B22-D22</f>
        <v>-18</v>
      </c>
      <c r="N22" s="73" t="n">
        <f aca="false">+B22-K22</f>
        <v>52</v>
      </c>
      <c r="O22" s="73" t="n">
        <f aca="false">+G22-I22</f>
        <v>-8</v>
      </c>
      <c r="P22" s="73" t="n">
        <f aca="false">+K22-I22</f>
        <v>35</v>
      </c>
      <c r="Q22" s="73" t="n">
        <f aca="false">+B22-G22</f>
        <v>95</v>
      </c>
      <c r="R22" s="61" t="n">
        <f aca="false">A22</f>
        <v>36969</v>
      </c>
      <c r="S22" s="74" t="n">
        <v>395</v>
      </c>
      <c r="T22" s="75" t="n">
        <v>395</v>
      </c>
      <c r="U22" s="75" t="n">
        <v>300</v>
      </c>
      <c r="V22" s="75" t="n">
        <v>300</v>
      </c>
      <c r="W22" s="76" t="n">
        <v>345</v>
      </c>
      <c r="X22" s="74" t="n">
        <v>355</v>
      </c>
      <c r="Y22" s="75" t="n">
        <v>355</v>
      </c>
      <c r="Z22" s="75" t="n">
        <v>295</v>
      </c>
      <c r="AA22" s="75" t="n">
        <v>298</v>
      </c>
      <c r="AB22" s="76" t="n">
        <v>318</v>
      </c>
      <c r="AC22" s="74" t="n">
        <v>335</v>
      </c>
      <c r="AD22" s="75" t="n">
        <v>340</v>
      </c>
      <c r="AE22" s="75" t="n">
        <v>300</v>
      </c>
      <c r="AF22" s="75" t="n">
        <v>281</v>
      </c>
      <c r="AG22" s="76" t="n">
        <v>279</v>
      </c>
      <c r="AH22" s="74" t="n">
        <v>345</v>
      </c>
      <c r="AI22" s="75" t="n">
        <v>345</v>
      </c>
      <c r="AJ22" s="75" t="n">
        <v>380</v>
      </c>
      <c r="AK22" s="75" t="n">
        <v>310</v>
      </c>
      <c r="AL22" s="76" t="n">
        <v>293</v>
      </c>
      <c r="AM22" s="74" t="n">
        <f aca="false">AVERAGE(X22,AC22,AH22)</f>
        <v>345</v>
      </c>
      <c r="AN22" s="75" t="n">
        <f aca="false">AVERAGE(Y22,AD22,AI22)</f>
        <v>346.666666666667</v>
      </c>
      <c r="AO22" s="75" t="n">
        <f aca="false">AVERAGE(Z22,AE22,AJ22)</f>
        <v>325</v>
      </c>
      <c r="AP22" s="75" t="n">
        <f aca="false">AVERAGE(AA22,AF22,AK22)</f>
        <v>296.333333333333</v>
      </c>
      <c r="AQ22" s="76" t="n">
        <f aca="false">AVERAGE(AB22,AG22,AL22)</f>
        <v>296.666666666667</v>
      </c>
      <c r="AR22" s="74" t="n">
        <v>425</v>
      </c>
      <c r="AS22" s="75" t="n">
        <v>437</v>
      </c>
      <c r="AT22" s="75" t="n">
        <v>462</v>
      </c>
      <c r="AU22" s="75" t="n">
        <v>355</v>
      </c>
      <c r="AV22" s="76" t="n">
        <v>330</v>
      </c>
      <c r="AW22" s="74" t="n">
        <v>315</v>
      </c>
      <c r="AX22" s="75" t="n">
        <v>302</v>
      </c>
      <c r="AY22" s="75" t="n">
        <v>181</v>
      </c>
      <c r="AZ22" s="75" t="n">
        <v>180</v>
      </c>
      <c r="BA22" s="76" t="n">
        <v>205</v>
      </c>
      <c r="BB22" s="74" t="n">
        <v>230</v>
      </c>
      <c r="BC22" s="75" t="n">
        <v>227</v>
      </c>
      <c r="BD22" s="75" t="n">
        <v>120</v>
      </c>
      <c r="BE22" s="75" t="n">
        <v>115</v>
      </c>
      <c r="BF22" s="76" t="n">
        <v>160</v>
      </c>
      <c r="BG22" s="168" t="n">
        <f aca="false">A22</f>
        <v>36969</v>
      </c>
      <c r="BH22" s="70" t="n">
        <f aca="false">+AR22-AV22</f>
        <v>95</v>
      </c>
      <c r="BI22" s="66"/>
      <c r="BJ22" s="67"/>
      <c r="BK22" s="66"/>
      <c r="BL22" s="67"/>
      <c r="BM22" s="66"/>
      <c r="BN22" s="68"/>
      <c r="BO22" s="66"/>
      <c r="BP22" s="67"/>
      <c r="BQ22" s="69"/>
      <c r="BR22" s="65"/>
    </row>
    <row r="23" customFormat="false" ht="12.75" hidden="false" customHeight="false" outlineLevel="0" collapsed="false">
      <c r="A23" s="54" t="n">
        <v>36970</v>
      </c>
      <c r="B23" s="162" t="n">
        <v>407</v>
      </c>
      <c r="C23" s="163" t="n">
        <v>288</v>
      </c>
      <c r="D23" s="162" t="n">
        <v>409</v>
      </c>
      <c r="E23" s="167" t="n">
        <v>290</v>
      </c>
      <c r="F23" s="162"/>
      <c r="G23" s="162" t="n">
        <v>361</v>
      </c>
      <c r="H23" s="167" t="n">
        <v>177</v>
      </c>
      <c r="I23" s="72" t="n">
        <v>358</v>
      </c>
      <c r="J23" s="72" t="n">
        <v>188</v>
      </c>
      <c r="K23" s="72" t="n">
        <v>397</v>
      </c>
      <c r="L23" s="72" t="n">
        <v>273</v>
      </c>
      <c r="M23" s="73" t="n">
        <f aca="false">+B23-D23</f>
        <v>-2</v>
      </c>
      <c r="N23" s="73" t="n">
        <f aca="false">+B23-K23</f>
        <v>10</v>
      </c>
      <c r="O23" s="73" t="n">
        <f aca="false">+G23-I23</f>
        <v>3</v>
      </c>
      <c r="P23" s="73" t="n">
        <f aca="false">+K23-I23</f>
        <v>39</v>
      </c>
      <c r="Q23" s="73" t="n">
        <f aca="false">+B23-G23</f>
        <v>46</v>
      </c>
      <c r="R23" s="61" t="n">
        <f aca="false">A23</f>
        <v>36970</v>
      </c>
      <c r="S23" s="74" t="n">
        <v>380</v>
      </c>
      <c r="T23" s="75" t="n">
        <v>380</v>
      </c>
      <c r="U23" s="75" t="n">
        <v>285</v>
      </c>
      <c r="V23" s="75"/>
      <c r="W23" s="76" t="n">
        <v>315</v>
      </c>
      <c r="X23" s="74" t="n">
        <v>360</v>
      </c>
      <c r="Y23" s="75" t="n">
        <v>360</v>
      </c>
      <c r="Z23" s="75"/>
      <c r="AA23" s="75"/>
      <c r="AB23" s="76" t="n">
        <v>300</v>
      </c>
      <c r="AC23" s="74" t="n">
        <v>340</v>
      </c>
      <c r="AD23" s="75" t="n">
        <v>345</v>
      </c>
      <c r="AE23" s="75"/>
      <c r="AF23" s="75"/>
      <c r="AG23" s="76" t="n">
        <v>277</v>
      </c>
      <c r="AH23" s="74" t="n">
        <v>355</v>
      </c>
      <c r="AI23" s="75" t="n">
        <v>355</v>
      </c>
      <c r="AJ23" s="75"/>
      <c r="AK23" s="75"/>
      <c r="AL23" s="76" t="n">
        <v>285</v>
      </c>
      <c r="AM23" s="74" t="n">
        <f aca="false">AVERAGE(X23,AC23,AH23)</f>
        <v>351.666666666667</v>
      </c>
      <c r="AN23" s="75" t="n">
        <f aca="false">AVERAGE(Y23,AD23,AI23)</f>
        <v>353.333333333333</v>
      </c>
      <c r="AO23" s="75"/>
      <c r="AP23" s="75"/>
      <c r="AQ23" s="76" t="n">
        <f aca="false">AVERAGE(AB23,AG23,AL23)</f>
        <v>287.333333333333</v>
      </c>
      <c r="AR23" s="74"/>
      <c r="AS23" s="75"/>
      <c r="AT23" s="75"/>
      <c r="AU23" s="75"/>
      <c r="AV23" s="76"/>
      <c r="AW23" s="74"/>
      <c r="AX23" s="75"/>
      <c r="AY23" s="75"/>
      <c r="AZ23" s="75"/>
      <c r="BA23" s="76"/>
      <c r="BB23" s="74"/>
      <c r="BC23" s="75"/>
      <c r="BD23" s="75"/>
      <c r="BE23" s="75"/>
      <c r="BF23" s="76"/>
      <c r="BG23" s="166" t="n">
        <f aca="false">A23</f>
        <v>36970</v>
      </c>
      <c r="BH23" s="70" t="n">
        <f aca="false">+AR23-AV23</f>
        <v>0</v>
      </c>
      <c r="BI23" s="77"/>
      <c r="BJ23" s="81"/>
      <c r="BK23" s="77"/>
      <c r="BL23" s="81"/>
      <c r="BM23" s="77"/>
      <c r="BN23" s="81"/>
      <c r="BO23" s="77"/>
      <c r="BP23" s="24"/>
      <c r="BQ23" s="24"/>
    </row>
    <row r="24" customFormat="false" ht="12.75" hidden="false" customHeight="false" outlineLevel="0" collapsed="false">
      <c r="A24" s="54" t="n">
        <v>36971</v>
      </c>
      <c r="B24" s="162" t="n">
        <v>459</v>
      </c>
      <c r="C24" s="163" t="n">
        <v>300</v>
      </c>
      <c r="D24" s="162" t="n">
        <v>479</v>
      </c>
      <c r="E24" s="167" t="n">
        <v>300</v>
      </c>
      <c r="F24" s="162"/>
      <c r="G24" s="162" t="n">
        <v>475</v>
      </c>
      <c r="H24" s="167" t="n">
        <v>200</v>
      </c>
      <c r="I24" s="72" t="n">
        <v>411</v>
      </c>
      <c r="J24" s="72" t="n">
        <v>217</v>
      </c>
      <c r="K24" s="72" t="n">
        <v>411</v>
      </c>
      <c r="L24" s="72" t="n">
        <v>237</v>
      </c>
      <c r="M24" s="73" t="n">
        <f aca="false">+B24-D24</f>
        <v>-20</v>
      </c>
      <c r="N24" s="73" t="n">
        <f aca="false">+B24-K24</f>
        <v>48</v>
      </c>
      <c r="O24" s="73" t="n">
        <f aca="false">+G24-I24</f>
        <v>64</v>
      </c>
      <c r="P24" s="73" t="n">
        <f aca="false">+K24-I24</f>
        <v>0</v>
      </c>
      <c r="Q24" s="73" t="n">
        <f aca="false">+B24-G24</f>
        <v>-16</v>
      </c>
      <c r="R24" s="61" t="n">
        <f aca="false">A24</f>
        <v>36971</v>
      </c>
      <c r="S24" s="74" t="n">
        <v>365</v>
      </c>
      <c r="T24" s="75" t="n">
        <v>365</v>
      </c>
      <c r="U24" s="75" t="n">
        <v>270</v>
      </c>
      <c r="V24" s="75" t="n">
        <v>280</v>
      </c>
      <c r="W24" s="76" t="n">
        <v>315</v>
      </c>
      <c r="X24" s="74" t="n">
        <v>370</v>
      </c>
      <c r="Y24" s="75" t="n">
        <v>370</v>
      </c>
      <c r="Z24" s="75" t="n">
        <v>285</v>
      </c>
      <c r="AA24" s="75" t="n">
        <v>270</v>
      </c>
      <c r="AB24" s="76" t="n">
        <v>285</v>
      </c>
      <c r="AC24" s="74" t="n">
        <v>370</v>
      </c>
      <c r="AD24" s="75" t="n">
        <v>370</v>
      </c>
      <c r="AE24" s="75" t="n">
        <v>295</v>
      </c>
      <c r="AF24" s="75" t="n">
        <v>276</v>
      </c>
      <c r="AG24" s="76" t="n">
        <v>271</v>
      </c>
      <c r="AH24" s="74" t="n">
        <v>380</v>
      </c>
      <c r="AI24" s="75" t="n">
        <v>375</v>
      </c>
      <c r="AJ24" s="75" t="n">
        <v>395</v>
      </c>
      <c r="AK24" s="75" t="n">
        <v>285</v>
      </c>
      <c r="AL24" s="76" t="n">
        <v>280</v>
      </c>
      <c r="AM24" s="74" t="n">
        <f aca="false">AVERAGE(X24,AC24,AH24)</f>
        <v>373.333333333333</v>
      </c>
      <c r="AN24" s="75" t="n">
        <f aca="false">AVERAGE(Y24,AD24,AI24)</f>
        <v>371.666666666667</v>
      </c>
      <c r="AO24" s="75" t="n">
        <f aca="false">AVERAGE(Z24,AE24,AJ24)</f>
        <v>325</v>
      </c>
      <c r="AP24" s="75" t="n">
        <f aca="false">AVERAGE(AA24,AF24,AK24)</f>
        <v>277</v>
      </c>
      <c r="AQ24" s="76" t="n">
        <f aca="false">AVERAGE(AB24,AG24,AL24)</f>
        <v>278.666666666667</v>
      </c>
      <c r="AR24" s="74" t="n">
        <v>433</v>
      </c>
      <c r="AS24" s="75" t="n">
        <v>440</v>
      </c>
      <c r="AT24" s="75" t="n">
        <v>472</v>
      </c>
      <c r="AU24" s="75" t="n">
        <v>355</v>
      </c>
      <c r="AV24" s="76" t="n">
        <v>332</v>
      </c>
      <c r="AW24" s="74" t="n">
        <v>317</v>
      </c>
      <c r="AX24" s="75" t="n">
        <v>307</v>
      </c>
      <c r="AY24" s="75" t="n">
        <v>184</v>
      </c>
      <c r="AZ24" s="75" t="n">
        <v>180</v>
      </c>
      <c r="BA24" s="76" t="n">
        <v>203</v>
      </c>
      <c r="BB24" s="74" t="n">
        <v>232</v>
      </c>
      <c r="BC24" s="75" t="n">
        <v>227</v>
      </c>
      <c r="BD24" s="75" t="n">
        <v>120</v>
      </c>
      <c r="BE24" s="75" t="n">
        <v>116</v>
      </c>
      <c r="BF24" s="76" t="n">
        <v>160</v>
      </c>
      <c r="BG24" s="166" t="n">
        <f aca="false">A24</f>
        <v>36971</v>
      </c>
      <c r="BH24" s="70" t="n">
        <f aca="false">+AR24-AV24</f>
        <v>101</v>
      </c>
      <c r="BI24" s="77"/>
      <c r="BJ24" s="81"/>
      <c r="BK24" s="77"/>
      <c r="BL24" s="81"/>
      <c r="BM24" s="77"/>
      <c r="BN24" s="81"/>
      <c r="BO24" s="77"/>
      <c r="BP24" s="24"/>
      <c r="BQ24" s="24"/>
    </row>
    <row r="25" customFormat="false" ht="12.75" hidden="false" customHeight="false" outlineLevel="0" collapsed="false">
      <c r="A25" s="54" t="n">
        <v>36972</v>
      </c>
      <c r="B25" s="162" t="n">
        <v>386</v>
      </c>
      <c r="C25" s="163" t="n">
        <v>275</v>
      </c>
      <c r="D25" s="162" t="n">
        <v>376</v>
      </c>
      <c r="E25" s="167" t="n">
        <v>275</v>
      </c>
      <c r="F25" s="175"/>
      <c r="G25" s="162" t="n">
        <v>275</v>
      </c>
      <c r="H25" s="167" t="n">
        <v>155</v>
      </c>
      <c r="I25" s="72" t="n">
        <v>280</v>
      </c>
      <c r="J25" s="72" t="n">
        <v>173</v>
      </c>
      <c r="K25" s="72" t="n">
        <v>293</v>
      </c>
      <c r="L25" s="72" t="n">
        <v>190</v>
      </c>
      <c r="M25" s="73" t="n">
        <f aca="false">+B25-D25</f>
        <v>10</v>
      </c>
      <c r="N25" s="73" t="n">
        <f aca="false">+B25-K25</f>
        <v>93</v>
      </c>
      <c r="O25" s="73" t="n">
        <f aca="false">+G25-I25</f>
        <v>-5</v>
      </c>
      <c r="P25" s="73" t="n">
        <f aca="false">+K25-I25</f>
        <v>13</v>
      </c>
      <c r="Q25" s="73" t="n">
        <f aca="false">+B25-G25</f>
        <v>111</v>
      </c>
      <c r="R25" s="61" t="n">
        <f aca="false">A25</f>
        <v>36972</v>
      </c>
      <c r="S25" s="74" t="n">
        <v>365</v>
      </c>
      <c r="T25" s="75"/>
      <c r="U25" s="75"/>
      <c r="V25" s="75"/>
      <c r="W25" s="76"/>
      <c r="X25" s="74" t="n">
        <v>370</v>
      </c>
      <c r="Y25" s="75" t="n">
        <v>370</v>
      </c>
      <c r="Z25" s="75" t="n">
        <v>290</v>
      </c>
      <c r="AA25" s="75" t="n">
        <v>270</v>
      </c>
      <c r="AB25" s="76" t="n">
        <v>285</v>
      </c>
      <c r="AC25" s="74" t="n">
        <v>370</v>
      </c>
      <c r="AD25" s="75" t="n">
        <v>370</v>
      </c>
      <c r="AE25" s="75" t="n">
        <v>300</v>
      </c>
      <c r="AF25" s="75" t="n">
        <v>276</v>
      </c>
      <c r="AG25" s="76" t="n">
        <v>271</v>
      </c>
      <c r="AH25" s="74" t="n">
        <v>380</v>
      </c>
      <c r="AI25" s="75" t="n">
        <v>375</v>
      </c>
      <c r="AJ25" s="75" t="n">
        <v>390</v>
      </c>
      <c r="AK25" s="75" t="n">
        <v>285</v>
      </c>
      <c r="AL25" s="76" t="n">
        <v>280</v>
      </c>
      <c r="AM25" s="74" t="n">
        <f aca="false">AVERAGE(X25,AC25,AH25)</f>
        <v>373.333333333333</v>
      </c>
      <c r="AN25" s="75" t="n">
        <f aca="false">AVERAGE(Y25,AD25,AI25)</f>
        <v>371.666666666667</v>
      </c>
      <c r="AO25" s="75" t="n">
        <f aca="false">AVERAGE(Z25,AE25,AJ25)</f>
        <v>326.666666666667</v>
      </c>
      <c r="AP25" s="75" t="n">
        <f aca="false">AVERAGE(AA25,AF25,AK25)</f>
        <v>277</v>
      </c>
      <c r="AQ25" s="76" t="n">
        <f aca="false">AVERAGE(AB25,AG25,AL25)</f>
        <v>278.666666666667</v>
      </c>
      <c r="AR25" s="74" t="n">
        <v>440</v>
      </c>
      <c r="AS25" s="75" t="n">
        <v>443</v>
      </c>
      <c r="AT25" s="75" t="n">
        <v>472</v>
      </c>
      <c r="AU25" s="75" t="n">
        <v>355</v>
      </c>
      <c r="AV25" s="76" t="n">
        <v>332</v>
      </c>
      <c r="AW25" s="74" t="n">
        <v>317</v>
      </c>
      <c r="AX25" s="75" t="n">
        <v>307</v>
      </c>
      <c r="AY25" s="75" t="n">
        <v>184</v>
      </c>
      <c r="AZ25" s="75" t="n">
        <v>180</v>
      </c>
      <c r="BA25" s="76" t="n">
        <v>203</v>
      </c>
      <c r="BB25" s="74" t="n">
        <v>238</v>
      </c>
      <c r="BC25" s="75" t="n">
        <v>228</v>
      </c>
      <c r="BD25" s="75" t="n">
        <v>120</v>
      </c>
      <c r="BE25" s="75" t="n">
        <v>116</v>
      </c>
      <c r="BF25" s="76" t="n">
        <v>160</v>
      </c>
      <c r="BG25" s="166" t="n">
        <f aca="false">A25</f>
        <v>36972</v>
      </c>
      <c r="BH25" s="70" t="n">
        <f aca="false">+AR25-AV25</f>
        <v>108</v>
      </c>
      <c r="BI25" s="77"/>
      <c r="BJ25" s="78"/>
      <c r="BK25" s="77"/>
      <c r="BL25" s="78"/>
      <c r="BM25" s="77"/>
      <c r="BN25" s="79"/>
      <c r="BO25" s="77"/>
      <c r="BP25" s="78"/>
      <c r="BQ25" s="24"/>
    </row>
    <row r="26" customFormat="false" ht="12.75" hidden="false" customHeight="false" outlineLevel="0" collapsed="false">
      <c r="A26" s="54" t="n">
        <v>36973</v>
      </c>
      <c r="B26" s="162" t="n">
        <v>312</v>
      </c>
      <c r="C26" s="163" t="n">
        <v>217</v>
      </c>
      <c r="D26" s="162" t="n">
        <v>310</v>
      </c>
      <c r="E26" s="167" t="n">
        <v>217</v>
      </c>
      <c r="F26" s="175"/>
      <c r="G26" s="162" t="n">
        <v>232</v>
      </c>
      <c r="H26" s="167" t="n">
        <v>133</v>
      </c>
      <c r="I26" s="72" t="n">
        <v>255</v>
      </c>
      <c r="J26" s="72" t="n">
        <v>144</v>
      </c>
      <c r="K26" s="72" t="n">
        <v>282</v>
      </c>
      <c r="L26" s="72" t="n">
        <v>163</v>
      </c>
      <c r="M26" s="73" t="n">
        <f aca="false">+B26-D26</f>
        <v>2</v>
      </c>
      <c r="N26" s="73" t="n">
        <f aca="false">+B26-K26</f>
        <v>30</v>
      </c>
      <c r="O26" s="73" t="n">
        <f aca="false">+G26-I26</f>
        <v>-23</v>
      </c>
      <c r="P26" s="73" t="n">
        <f aca="false">+K26-I26</f>
        <v>27</v>
      </c>
      <c r="Q26" s="73" t="n">
        <f aca="false">+B26-G26</f>
        <v>80</v>
      </c>
      <c r="R26" s="61" t="n">
        <f aca="false">A26</f>
        <v>36973</v>
      </c>
      <c r="S26" s="74" t="n">
        <v>340</v>
      </c>
      <c r="T26" s="75" t="n">
        <v>340</v>
      </c>
      <c r="U26" s="75"/>
      <c r="V26" s="75"/>
      <c r="W26" s="76"/>
      <c r="X26" s="74" t="n">
        <v>360</v>
      </c>
      <c r="Y26" s="75" t="n">
        <v>360</v>
      </c>
      <c r="Z26" s="75" t="n">
        <v>280</v>
      </c>
      <c r="AA26" s="75" t="n">
        <v>265</v>
      </c>
      <c r="AB26" s="76" t="n">
        <v>275</v>
      </c>
      <c r="AC26" s="74" t="n">
        <v>360</v>
      </c>
      <c r="AD26" s="75" t="n">
        <v>370</v>
      </c>
      <c r="AE26" s="75" t="n">
        <v>385</v>
      </c>
      <c r="AF26" s="75" t="n">
        <v>270</v>
      </c>
      <c r="AG26" s="76" t="n">
        <v>266</v>
      </c>
      <c r="AH26" s="74" t="n">
        <v>380</v>
      </c>
      <c r="AI26" s="75" t="n">
        <v>375</v>
      </c>
      <c r="AJ26" s="75" t="n">
        <v>385</v>
      </c>
      <c r="AK26" s="75" t="n">
        <v>282</v>
      </c>
      <c r="AL26" s="76" t="n">
        <v>270</v>
      </c>
      <c r="AM26" s="74" t="n">
        <f aca="false">AVERAGE(X26,AC26,AH26)</f>
        <v>366.666666666667</v>
      </c>
      <c r="AN26" s="75" t="n">
        <f aca="false">AVERAGE(Y26,AD26,AI26)</f>
        <v>368.333333333333</v>
      </c>
      <c r="AO26" s="75" t="n">
        <f aca="false">AVERAGE(Z26,AE26,AJ26)</f>
        <v>350</v>
      </c>
      <c r="AP26" s="75" t="n">
        <f aca="false">AVERAGE(AA26,AF26,AK26)</f>
        <v>272.333333333333</v>
      </c>
      <c r="AQ26" s="76" t="n">
        <f aca="false">AVERAGE(AB26,AG26,AL26)</f>
        <v>270.333333333333</v>
      </c>
      <c r="AR26" s="74" t="n">
        <v>440</v>
      </c>
      <c r="AS26" s="75" t="n">
        <v>443</v>
      </c>
      <c r="AT26" s="75" t="n">
        <v>467</v>
      </c>
      <c r="AU26" s="75" t="n">
        <v>352</v>
      </c>
      <c r="AV26" s="76" t="n">
        <v>330</v>
      </c>
      <c r="AW26" s="74" t="n">
        <v>317</v>
      </c>
      <c r="AX26" s="75" t="n">
        <v>307</v>
      </c>
      <c r="AY26" s="75" t="n">
        <v>179</v>
      </c>
      <c r="AZ26" s="75" t="n">
        <v>177</v>
      </c>
      <c r="BA26" s="76" t="n">
        <v>203</v>
      </c>
      <c r="BB26" s="74" t="n">
        <v>238</v>
      </c>
      <c r="BC26" s="75" t="n">
        <v>228</v>
      </c>
      <c r="BD26" s="75" t="n">
        <v>119</v>
      </c>
      <c r="BE26" s="75" t="n">
        <v>116</v>
      </c>
      <c r="BF26" s="76" t="n">
        <v>160</v>
      </c>
      <c r="BG26" s="166" t="n">
        <f aca="false">A26</f>
        <v>36973</v>
      </c>
      <c r="BH26" s="70" t="n">
        <f aca="false">+AR26-AV26</f>
        <v>110</v>
      </c>
      <c r="BI26" s="77"/>
      <c r="BJ26" s="81"/>
      <c r="BK26" s="77"/>
      <c r="BL26" s="81"/>
      <c r="BM26" s="77"/>
      <c r="BN26" s="81"/>
      <c r="BO26" s="77"/>
      <c r="BP26" s="24"/>
      <c r="BQ26" s="24"/>
    </row>
    <row r="27" customFormat="false" ht="12.75" hidden="false" customHeight="false" outlineLevel="0" collapsed="false">
      <c r="A27" s="54" t="n">
        <v>36974</v>
      </c>
      <c r="B27" s="162" t="n">
        <v>312</v>
      </c>
      <c r="C27" s="163" t="n">
        <v>217</v>
      </c>
      <c r="D27" s="162" t="n">
        <v>310</v>
      </c>
      <c r="E27" s="167" t="n">
        <v>217</v>
      </c>
      <c r="F27" s="175"/>
      <c r="G27" s="162" t="n">
        <v>232</v>
      </c>
      <c r="H27" s="167" t="n">
        <v>133</v>
      </c>
      <c r="I27" s="72" t="n">
        <v>255</v>
      </c>
      <c r="J27" s="72" t="n">
        <v>144</v>
      </c>
      <c r="K27" s="72" t="n">
        <v>282</v>
      </c>
      <c r="L27" s="72" t="n">
        <v>163</v>
      </c>
      <c r="M27" s="73" t="n">
        <f aca="false">+B27-D27</f>
        <v>2</v>
      </c>
      <c r="N27" s="73" t="n">
        <f aca="false">+B27-K27</f>
        <v>30</v>
      </c>
      <c r="O27" s="73" t="n">
        <f aca="false">+G27-I27</f>
        <v>-23</v>
      </c>
      <c r="P27" s="73" t="n">
        <f aca="false">+K27-I27</f>
        <v>27</v>
      </c>
      <c r="Q27" s="73" t="n">
        <f aca="false">+B27-G27</f>
        <v>80</v>
      </c>
      <c r="R27" s="61" t="n">
        <f aca="false">A27</f>
        <v>36974</v>
      </c>
      <c r="S27" s="74" t="n">
        <v>340</v>
      </c>
      <c r="T27" s="75"/>
      <c r="U27" s="75"/>
      <c r="V27" s="75"/>
      <c r="W27" s="76"/>
      <c r="X27" s="74"/>
      <c r="Y27" s="75"/>
      <c r="Z27" s="75"/>
      <c r="AA27" s="75"/>
      <c r="AB27" s="76"/>
      <c r="AC27" s="74"/>
      <c r="AD27" s="75"/>
      <c r="AE27" s="75"/>
      <c r="AF27" s="75"/>
      <c r="AG27" s="76"/>
      <c r="AH27" s="74"/>
      <c r="AI27" s="75"/>
      <c r="AJ27" s="75"/>
      <c r="AK27" s="75"/>
      <c r="AL27" s="76"/>
      <c r="AM27" s="74"/>
      <c r="AN27" s="75"/>
      <c r="AO27" s="75"/>
      <c r="AP27" s="75"/>
      <c r="AQ27" s="76"/>
      <c r="AR27" s="74"/>
      <c r="AS27" s="75"/>
      <c r="AT27" s="75"/>
      <c r="AU27" s="75"/>
      <c r="AV27" s="76"/>
      <c r="AW27" s="74"/>
      <c r="AX27" s="75"/>
      <c r="AY27" s="75"/>
      <c r="AZ27" s="75"/>
      <c r="BA27" s="76"/>
      <c r="BB27" s="74"/>
      <c r="BC27" s="75"/>
      <c r="BD27" s="75"/>
      <c r="BE27" s="75"/>
      <c r="BF27" s="76"/>
      <c r="BG27" s="166" t="n">
        <f aca="false">A27</f>
        <v>36974</v>
      </c>
      <c r="BH27" s="70" t="n">
        <f aca="false">+AR27-AV27</f>
        <v>0</v>
      </c>
      <c r="BI27" s="77"/>
      <c r="BJ27" s="78"/>
      <c r="BK27" s="77"/>
      <c r="BL27" s="78"/>
      <c r="BM27" s="77"/>
      <c r="BN27" s="79"/>
      <c r="BO27" s="77"/>
      <c r="BP27" s="78"/>
      <c r="BQ27" s="24"/>
    </row>
    <row r="28" customFormat="false" ht="12.75" hidden="false" customHeight="false" outlineLevel="0" collapsed="false">
      <c r="A28" s="54" t="n">
        <v>36975</v>
      </c>
      <c r="B28" s="162"/>
      <c r="C28" s="163" t="n">
        <v>220</v>
      </c>
      <c r="D28" s="162"/>
      <c r="E28" s="167" t="n">
        <v>220</v>
      </c>
      <c r="F28" s="175"/>
      <c r="G28" s="162"/>
      <c r="H28" s="167" t="n">
        <v>160</v>
      </c>
      <c r="I28" s="72"/>
      <c r="J28" s="72" t="n">
        <v>142</v>
      </c>
      <c r="K28" s="72"/>
      <c r="L28" s="72" t="n">
        <v>166</v>
      </c>
      <c r="M28" s="73"/>
      <c r="N28" s="73"/>
      <c r="O28" s="73"/>
      <c r="P28" s="73"/>
      <c r="Q28" s="73"/>
      <c r="R28" s="61" t="n">
        <f aca="false">A28</f>
        <v>36975</v>
      </c>
      <c r="S28" s="74"/>
      <c r="T28" s="75"/>
      <c r="U28" s="75"/>
      <c r="V28" s="75"/>
      <c r="W28" s="76"/>
      <c r="X28" s="74"/>
      <c r="Y28" s="75"/>
      <c r="Z28" s="75"/>
      <c r="AA28" s="75"/>
      <c r="AB28" s="76"/>
      <c r="AC28" s="74"/>
      <c r="AD28" s="75"/>
      <c r="AE28" s="75"/>
      <c r="AF28" s="75"/>
      <c r="AG28" s="76"/>
      <c r="AH28" s="74"/>
      <c r="AI28" s="75"/>
      <c r="AJ28" s="75"/>
      <c r="AK28" s="75"/>
      <c r="AL28" s="76"/>
      <c r="AM28" s="74"/>
      <c r="AN28" s="75"/>
      <c r="AO28" s="75"/>
      <c r="AP28" s="75"/>
      <c r="AQ28" s="76"/>
      <c r="AR28" s="74"/>
      <c r="AS28" s="75"/>
      <c r="AT28" s="75"/>
      <c r="AU28" s="75"/>
      <c r="AV28" s="76"/>
      <c r="AW28" s="74"/>
      <c r="AX28" s="75"/>
      <c r="AY28" s="75"/>
      <c r="AZ28" s="75"/>
      <c r="BA28" s="76"/>
      <c r="BB28" s="74"/>
      <c r="BC28" s="75"/>
      <c r="BD28" s="75"/>
      <c r="BE28" s="75"/>
      <c r="BF28" s="76"/>
      <c r="BG28" s="166" t="n">
        <f aca="false">A28</f>
        <v>36975</v>
      </c>
      <c r="BH28" s="70" t="n">
        <f aca="false">+AR28-AV28</f>
        <v>0</v>
      </c>
      <c r="BI28" s="77"/>
      <c r="BJ28" s="78"/>
      <c r="BK28" s="77"/>
      <c r="BL28" s="78"/>
      <c r="BM28" s="77"/>
      <c r="BN28" s="79"/>
      <c r="BO28" s="77"/>
      <c r="BP28" s="78"/>
      <c r="BQ28" s="24"/>
    </row>
    <row r="29" customFormat="false" ht="12.75" hidden="false" customHeight="false" outlineLevel="0" collapsed="false">
      <c r="A29" s="54" t="n">
        <v>36976</v>
      </c>
      <c r="B29" s="162" t="n">
        <v>333</v>
      </c>
      <c r="C29" s="163" t="n">
        <v>220</v>
      </c>
      <c r="D29" s="162" t="n">
        <v>336</v>
      </c>
      <c r="E29" s="167" t="n">
        <v>220</v>
      </c>
      <c r="F29" s="175"/>
      <c r="G29" s="162" t="n">
        <v>275</v>
      </c>
      <c r="H29" s="167" t="n">
        <v>160</v>
      </c>
      <c r="I29" s="72" t="n">
        <v>277</v>
      </c>
      <c r="J29" s="72" t="n">
        <v>142</v>
      </c>
      <c r="K29" s="72" t="n">
        <v>289</v>
      </c>
      <c r="L29" s="72" t="n">
        <v>166</v>
      </c>
      <c r="M29" s="73" t="n">
        <f aca="false">+B29-D29</f>
        <v>-3</v>
      </c>
      <c r="N29" s="73" t="n">
        <f aca="false">+B29-K29</f>
        <v>44</v>
      </c>
      <c r="O29" s="73" t="n">
        <f aca="false">+G29-I29</f>
        <v>-2</v>
      </c>
      <c r="P29" s="73" t="n">
        <f aca="false">+K29-I29</f>
        <v>12</v>
      </c>
      <c r="Q29" s="73" t="n">
        <f aca="false">+B29-G29</f>
        <v>58</v>
      </c>
      <c r="R29" s="61" t="n">
        <f aca="false">A29</f>
        <v>36976</v>
      </c>
      <c r="S29" s="74" t="n">
        <v>175</v>
      </c>
      <c r="T29" s="75" t="n">
        <v>175</v>
      </c>
      <c r="U29" s="75" t="n">
        <v>150</v>
      </c>
      <c r="V29" s="75" t="n">
        <v>160</v>
      </c>
      <c r="W29" s="76" t="n">
        <v>180</v>
      </c>
      <c r="X29" s="74" t="n">
        <v>290</v>
      </c>
      <c r="Y29" s="75" t="n">
        <v>290</v>
      </c>
      <c r="Z29" s="75" t="n">
        <v>240</v>
      </c>
      <c r="AA29" s="75" t="n">
        <v>230</v>
      </c>
      <c r="AB29" s="76" t="n">
        <v>235</v>
      </c>
      <c r="AC29" s="74" t="n">
        <v>290</v>
      </c>
      <c r="AD29" s="75" t="n">
        <v>300</v>
      </c>
      <c r="AE29" s="75" t="n">
        <v>270</v>
      </c>
      <c r="AF29" s="75" t="n">
        <v>245</v>
      </c>
      <c r="AG29" s="76" t="n">
        <v>245</v>
      </c>
      <c r="AH29" s="74" t="n">
        <v>340</v>
      </c>
      <c r="AI29" s="75" t="n">
        <v>340</v>
      </c>
      <c r="AJ29" s="75" t="n">
        <v>375</v>
      </c>
      <c r="AK29" s="75" t="n">
        <v>272</v>
      </c>
      <c r="AL29" s="76" t="n">
        <v>260</v>
      </c>
      <c r="AM29" s="74" t="n">
        <f aca="false">AVERAGE(X29,AC29,AH29)</f>
        <v>306.666666666667</v>
      </c>
      <c r="AN29" s="75" t="n">
        <f aca="false">AVERAGE(Y29,AD29,AI29)</f>
        <v>310</v>
      </c>
      <c r="AO29" s="75" t="n">
        <f aca="false">AVERAGE(Z29,AE29,AJ29)</f>
        <v>295</v>
      </c>
      <c r="AP29" s="75" t="n">
        <f aca="false">AVERAGE(AA29,AF29,AK29)</f>
        <v>249</v>
      </c>
      <c r="AQ29" s="76" t="n">
        <f aca="false">AVERAGE(AB29,AG29,AL29)</f>
        <v>246.666666666667</v>
      </c>
      <c r="AR29" s="74" t="n">
        <v>440</v>
      </c>
      <c r="AS29" s="75" t="n">
        <v>443</v>
      </c>
      <c r="AT29" s="75" t="n">
        <v>467</v>
      </c>
      <c r="AU29" s="75" t="n">
        <v>352</v>
      </c>
      <c r="AV29" s="76" t="n">
        <v>330</v>
      </c>
      <c r="AW29" s="74" t="n">
        <v>317</v>
      </c>
      <c r="AX29" s="75" t="n">
        <v>307</v>
      </c>
      <c r="AY29" s="75" t="n">
        <v>176</v>
      </c>
      <c r="AZ29" s="75" t="n">
        <v>177</v>
      </c>
      <c r="BA29" s="76" t="n">
        <v>203</v>
      </c>
      <c r="BB29" s="74" t="n">
        <v>238</v>
      </c>
      <c r="BC29" s="75" t="n">
        <v>228</v>
      </c>
      <c r="BD29" s="75" t="n">
        <v>119</v>
      </c>
      <c r="BE29" s="75" t="n">
        <v>116</v>
      </c>
      <c r="BF29" s="76" t="n">
        <v>160</v>
      </c>
      <c r="BG29" s="168" t="n">
        <f aca="false">A29</f>
        <v>36976</v>
      </c>
      <c r="BH29" s="70" t="n">
        <f aca="false">+AR29-AV29</f>
        <v>110</v>
      </c>
      <c r="BI29" s="66"/>
      <c r="BJ29" s="67"/>
      <c r="BK29" s="66"/>
      <c r="BL29" s="67"/>
      <c r="BM29" s="66"/>
      <c r="BN29" s="68"/>
      <c r="BO29" s="66"/>
      <c r="BP29" s="67"/>
      <c r="BQ29" s="69"/>
      <c r="BR29" s="65"/>
    </row>
    <row r="30" customFormat="false" ht="12.75" hidden="false" customHeight="false" outlineLevel="0" collapsed="false">
      <c r="A30" s="54" t="n">
        <v>36977</v>
      </c>
      <c r="B30" s="162" t="n">
        <v>159</v>
      </c>
      <c r="C30" s="163" t="n">
        <v>90</v>
      </c>
      <c r="D30" s="162" t="n">
        <v>160</v>
      </c>
      <c r="E30" s="167" t="n">
        <v>90</v>
      </c>
      <c r="F30" s="175"/>
      <c r="G30" s="162" t="n">
        <v>104</v>
      </c>
      <c r="H30" s="167" t="n">
        <v>58</v>
      </c>
      <c r="I30" s="72" t="n">
        <v>123</v>
      </c>
      <c r="J30" s="72" t="n">
        <v>76</v>
      </c>
      <c r="K30" s="72" t="n">
        <v>138</v>
      </c>
      <c r="L30" s="72" t="n">
        <v>72</v>
      </c>
      <c r="M30" s="73" t="n">
        <f aca="false">+B30-D30</f>
        <v>-1</v>
      </c>
      <c r="N30" s="73" t="n">
        <f aca="false">+B30-K30</f>
        <v>21</v>
      </c>
      <c r="O30" s="73" t="n">
        <f aca="false">+G30-I30</f>
        <v>-19</v>
      </c>
      <c r="P30" s="73" t="n">
        <f aca="false">+K30-I30</f>
        <v>15</v>
      </c>
      <c r="Q30" s="73" t="n">
        <f aca="false">+B30-G30</f>
        <v>55</v>
      </c>
      <c r="R30" s="61" t="n">
        <f aca="false">A30</f>
        <v>36977</v>
      </c>
      <c r="S30" s="74" t="n">
        <v>180</v>
      </c>
      <c r="T30" s="75"/>
      <c r="U30" s="75"/>
      <c r="V30" s="75"/>
      <c r="W30" s="76"/>
      <c r="X30" s="74"/>
      <c r="Y30" s="75"/>
      <c r="Z30" s="75"/>
      <c r="AA30" s="75"/>
      <c r="AB30" s="76"/>
      <c r="AC30" s="74"/>
      <c r="AD30" s="75"/>
      <c r="AE30" s="75"/>
      <c r="AF30" s="75"/>
      <c r="AG30" s="76"/>
      <c r="AH30" s="74"/>
      <c r="AI30" s="75"/>
      <c r="AJ30" s="75"/>
      <c r="AK30" s="75"/>
      <c r="AL30" s="76"/>
      <c r="AM30" s="74"/>
      <c r="AN30" s="75"/>
      <c r="AO30" s="75"/>
      <c r="AP30" s="75"/>
      <c r="AQ30" s="76"/>
      <c r="AR30" s="74"/>
      <c r="AS30" s="75"/>
      <c r="AT30" s="75"/>
      <c r="AU30" s="75"/>
      <c r="AV30" s="76"/>
      <c r="AW30" s="74"/>
      <c r="AX30" s="75"/>
      <c r="AY30" s="75"/>
      <c r="AZ30" s="75"/>
      <c r="BA30" s="76"/>
      <c r="BB30" s="74"/>
      <c r="BC30" s="75"/>
      <c r="BD30" s="75"/>
      <c r="BE30" s="75"/>
      <c r="BF30" s="76"/>
      <c r="BG30" s="166" t="n">
        <f aca="false">A30</f>
        <v>36977</v>
      </c>
      <c r="BH30" s="70" t="n">
        <f aca="false">+AR30-AV30</f>
        <v>0</v>
      </c>
      <c r="BI30" s="77"/>
      <c r="BJ30" s="78"/>
      <c r="BK30" s="77"/>
      <c r="BL30" s="78"/>
      <c r="BM30" s="77"/>
      <c r="BN30" s="79"/>
      <c r="BO30" s="77"/>
      <c r="BP30" s="78"/>
      <c r="BQ30" s="24"/>
    </row>
    <row r="31" customFormat="false" ht="12.75" hidden="false" customHeight="false" outlineLevel="0" collapsed="false">
      <c r="A31" s="54" t="n">
        <v>36978</v>
      </c>
      <c r="B31" s="162" t="n">
        <v>161</v>
      </c>
      <c r="C31" s="163" t="n">
        <v>102</v>
      </c>
      <c r="D31" s="162" t="n">
        <v>164</v>
      </c>
      <c r="E31" s="167" t="n">
        <v>102</v>
      </c>
      <c r="F31" s="175"/>
      <c r="G31" s="162" t="n">
        <v>115</v>
      </c>
      <c r="H31" s="167" t="n">
        <v>64</v>
      </c>
      <c r="I31" s="72" t="n">
        <v>130</v>
      </c>
      <c r="J31" s="72" t="n">
        <v>87</v>
      </c>
      <c r="K31" s="72" t="n">
        <v>144</v>
      </c>
      <c r="L31" s="72" t="n">
        <v>86</v>
      </c>
      <c r="M31" s="73" t="n">
        <f aca="false">+B31-D31</f>
        <v>-3</v>
      </c>
      <c r="N31" s="73" t="n">
        <f aca="false">+B31-K31</f>
        <v>17</v>
      </c>
      <c r="O31" s="73" t="n">
        <f aca="false">+G31-I31</f>
        <v>-15</v>
      </c>
      <c r="P31" s="73" t="n">
        <f aca="false">+K31-I31</f>
        <v>14</v>
      </c>
      <c r="Q31" s="73" t="n">
        <f aca="false">+B31-G31</f>
        <v>46</v>
      </c>
      <c r="R31" s="61" t="n">
        <f aca="false">A31</f>
        <v>36978</v>
      </c>
      <c r="S31" s="74" t="n">
        <v>185</v>
      </c>
      <c r="T31" s="75" t="n">
        <v>185</v>
      </c>
      <c r="U31" s="75"/>
      <c r="V31" s="75"/>
      <c r="W31" s="76"/>
      <c r="X31" s="74" t="n">
        <v>310</v>
      </c>
      <c r="Y31" s="75" t="n">
        <v>310</v>
      </c>
      <c r="Z31" s="83" t="n">
        <v>260</v>
      </c>
      <c r="AA31" s="75" t="n">
        <v>250</v>
      </c>
      <c r="AB31" s="76" t="n">
        <v>260</v>
      </c>
      <c r="AC31" s="74" t="n">
        <v>305</v>
      </c>
      <c r="AD31" s="75" t="n">
        <v>315</v>
      </c>
      <c r="AE31" s="83" t="n">
        <v>300</v>
      </c>
      <c r="AF31" s="75" t="n">
        <v>259</v>
      </c>
      <c r="AG31" s="76" t="n">
        <v>257</v>
      </c>
      <c r="AH31" s="74" t="n">
        <v>375</v>
      </c>
      <c r="AI31" s="75" t="n">
        <v>375</v>
      </c>
      <c r="AJ31" s="83" t="n">
        <v>410</v>
      </c>
      <c r="AK31" s="75" t="n">
        <v>295</v>
      </c>
      <c r="AL31" s="76" t="n">
        <v>290</v>
      </c>
      <c r="AM31" s="74" t="n">
        <f aca="false">AVERAGE(X31,AC31,AH31)</f>
        <v>330</v>
      </c>
      <c r="AN31" s="75" t="n">
        <f aca="false">AVERAGE(Y31,AD31,AI31)</f>
        <v>333.333333333333</v>
      </c>
      <c r="AO31" s="75" t="n">
        <f aca="false">AVERAGE(Z31,AE31,AJ31)</f>
        <v>323.333333333333</v>
      </c>
      <c r="AP31" s="75" t="n">
        <f aca="false">AVERAGE(AA31,AF31,AK31)</f>
        <v>268</v>
      </c>
      <c r="AQ31" s="76" t="n">
        <f aca="false">AVERAGE(AB31,AG31,AL31)</f>
        <v>269</v>
      </c>
      <c r="AR31" s="74" t="n">
        <v>450</v>
      </c>
      <c r="AS31" s="75" t="n">
        <v>453</v>
      </c>
      <c r="AT31" s="75" t="n">
        <v>513</v>
      </c>
      <c r="AU31" s="75" t="n">
        <v>387</v>
      </c>
      <c r="AV31" s="76" t="n">
        <v>365</v>
      </c>
      <c r="AW31" s="74" t="n">
        <v>317</v>
      </c>
      <c r="AX31" s="75" t="n">
        <v>307</v>
      </c>
      <c r="AY31" s="75" t="n">
        <v>185</v>
      </c>
      <c r="AZ31" s="75" t="n">
        <v>185</v>
      </c>
      <c r="BA31" s="76" t="n">
        <v>205</v>
      </c>
      <c r="BB31" s="74" t="n">
        <v>258</v>
      </c>
      <c r="BC31" s="75" t="n">
        <v>248</v>
      </c>
      <c r="BD31" s="75" t="n">
        <v>128</v>
      </c>
      <c r="BE31" s="75" t="n">
        <v>128</v>
      </c>
      <c r="BF31" s="76" t="n">
        <v>170</v>
      </c>
      <c r="BG31" s="166" t="n">
        <f aca="false">A31</f>
        <v>36978</v>
      </c>
      <c r="BH31" s="70" t="n">
        <f aca="false">+AR31-AV31</f>
        <v>85</v>
      </c>
      <c r="BJ31" s="78"/>
      <c r="BL31" s="78"/>
      <c r="BN31" s="79"/>
      <c r="BP31" s="79"/>
      <c r="BQ31" s="24"/>
    </row>
    <row r="32" customFormat="false" ht="12.75" hidden="false" customHeight="false" outlineLevel="0" collapsed="false">
      <c r="A32" s="54" t="n">
        <v>36979</v>
      </c>
      <c r="B32" s="162" t="n">
        <v>186</v>
      </c>
      <c r="C32" s="163" t="n">
        <v>133</v>
      </c>
      <c r="D32" s="162" t="n">
        <v>187</v>
      </c>
      <c r="E32" s="167" t="n">
        <v>133</v>
      </c>
      <c r="F32" s="175"/>
      <c r="G32" s="162" t="n">
        <v>150</v>
      </c>
      <c r="H32" s="167" t="n">
        <v>77</v>
      </c>
      <c r="I32" s="72" t="n">
        <v>164</v>
      </c>
      <c r="J32" s="72" t="n">
        <v>90</v>
      </c>
      <c r="K32" s="72" t="n">
        <v>171</v>
      </c>
      <c r="L32" s="72" t="n">
        <v>90</v>
      </c>
      <c r="M32" s="73" t="n">
        <f aca="false">+B32-D32</f>
        <v>-1</v>
      </c>
      <c r="N32" s="73" t="n">
        <f aca="false">+B32-K32</f>
        <v>15</v>
      </c>
      <c r="O32" s="73" t="n">
        <f aca="false">+G32-I32</f>
        <v>-14</v>
      </c>
      <c r="P32" s="73" t="n">
        <f aca="false">+K32-I32</f>
        <v>7</v>
      </c>
      <c r="Q32" s="73" t="n">
        <f aca="false">+B32-G32</f>
        <v>36</v>
      </c>
      <c r="R32" s="61" t="n">
        <f aca="false">A32</f>
        <v>36979</v>
      </c>
      <c r="S32" s="74"/>
      <c r="T32" s="75"/>
      <c r="U32" s="75"/>
      <c r="V32" s="75"/>
      <c r="W32" s="76"/>
      <c r="X32" s="74" t="n">
        <v>300</v>
      </c>
      <c r="Y32" s="75" t="n">
        <v>300</v>
      </c>
      <c r="Z32" s="75" t="n">
        <v>255</v>
      </c>
      <c r="AA32" s="75" t="n">
        <v>250</v>
      </c>
      <c r="AB32" s="76" t="n">
        <v>260</v>
      </c>
      <c r="AC32" s="74" t="n">
        <v>300</v>
      </c>
      <c r="AD32" s="75" t="n">
        <v>305</v>
      </c>
      <c r="AE32" s="75" t="n">
        <v>295</v>
      </c>
      <c r="AF32" s="75" t="n">
        <v>262</v>
      </c>
      <c r="AG32" s="76" t="n">
        <v>256</v>
      </c>
      <c r="AH32" s="74" t="n">
        <v>375</v>
      </c>
      <c r="AI32" s="75" t="n">
        <v>380</v>
      </c>
      <c r="AJ32" s="75" t="n">
        <v>405</v>
      </c>
      <c r="AK32" s="75" t="n">
        <v>295</v>
      </c>
      <c r="AL32" s="76" t="n">
        <v>288</v>
      </c>
      <c r="AM32" s="74"/>
      <c r="AN32" s="75"/>
      <c r="AO32" s="75"/>
      <c r="AP32" s="75"/>
      <c r="AQ32" s="76"/>
      <c r="AR32" s="74" t="n">
        <v>450</v>
      </c>
      <c r="AS32" s="75" t="n">
        <v>453</v>
      </c>
      <c r="AT32" s="75" t="n">
        <v>513</v>
      </c>
      <c r="AU32" s="75" t="n">
        <v>377</v>
      </c>
      <c r="AV32" s="76" t="n">
        <v>360</v>
      </c>
      <c r="AW32" s="74" t="n">
        <v>317</v>
      </c>
      <c r="AX32" s="75" t="n">
        <v>307</v>
      </c>
      <c r="AY32" s="75" t="n">
        <v>185</v>
      </c>
      <c r="AZ32" s="75" t="n">
        <v>180</v>
      </c>
      <c r="BA32" s="76" t="n">
        <v>200</v>
      </c>
      <c r="BB32" s="74" t="n">
        <v>253</v>
      </c>
      <c r="BC32" s="75" t="n">
        <v>243</v>
      </c>
      <c r="BD32" s="75" t="n">
        <v>127</v>
      </c>
      <c r="BE32" s="75" t="n">
        <v>122</v>
      </c>
      <c r="BF32" s="76" t="n">
        <v>170</v>
      </c>
      <c r="BG32" s="166" t="n">
        <f aca="false">A32</f>
        <v>36979</v>
      </c>
      <c r="BH32" s="70" t="n">
        <f aca="false">+AR32-AV32</f>
        <v>90</v>
      </c>
      <c r="BI32" s="77"/>
      <c r="BJ32" s="78"/>
      <c r="BK32" s="77"/>
      <c r="BL32" s="78"/>
      <c r="BM32" s="77"/>
      <c r="BN32" s="79"/>
      <c r="BO32" s="77"/>
      <c r="BP32" s="78"/>
      <c r="BQ32" s="24"/>
    </row>
    <row r="33" customFormat="false" ht="12.75" hidden="false" customHeight="false" outlineLevel="0" collapsed="false">
      <c r="A33" s="54" t="n">
        <v>36980</v>
      </c>
      <c r="B33" s="162" t="n">
        <v>182</v>
      </c>
      <c r="C33" s="163" t="n">
        <v>126</v>
      </c>
      <c r="D33" s="162" t="n">
        <v>181</v>
      </c>
      <c r="E33" s="167" t="n">
        <v>126</v>
      </c>
      <c r="F33" s="175"/>
      <c r="G33" s="162" t="n">
        <v>155</v>
      </c>
      <c r="H33" s="167" t="n">
        <v>75</v>
      </c>
      <c r="I33" s="72" t="n">
        <v>167</v>
      </c>
      <c r="J33" s="72" t="n">
        <v>94</v>
      </c>
      <c r="K33" s="72" t="n">
        <v>172</v>
      </c>
      <c r="L33" s="72" t="n">
        <v>94</v>
      </c>
      <c r="M33" s="73" t="n">
        <f aca="false">+B33-D33</f>
        <v>1</v>
      </c>
      <c r="N33" s="73" t="n">
        <f aca="false">+B33-K33</f>
        <v>10</v>
      </c>
      <c r="O33" s="73" t="n">
        <f aca="false">+G33-I33</f>
        <v>-12</v>
      </c>
      <c r="P33" s="73" t="n">
        <f aca="false">+K33-I33</f>
        <v>5</v>
      </c>
      <c r="Q33" s="73" t="n">
        <f aca="false">+B33-G33</f>
        <v>27</v>
      </c>
      <c r="R33" s="61" t="n">
        <f aca="false">A33</f>
        <v>36980</v>
      </c>
      <c r="S33" s="74"/>
      <c r="T33" s="75"/>
      <c r="U33" s="75"/>
      <c r="V33" s="75"/>
      <c r="W33" s="76"/>
      <c r="X33" s="74" t="n">
        <v>300</v>
      </c>
      <c r="Y33" s="75" t="n">
        <v>300</v>
      </c>
      <c r="Z33" s="75" t="n">
        <v>255</v>
      </c>
      <c r="AA33" s="75" t="n">
        <v>250</v>
      </c>
      <c r="AB33" s="76" t="n">
        <v>255</v>
      </c>
      <c r="AC33" s="74" t="n">
        <v>300</v>
      </c>
      <c r="AD33" s="75" t="n">
        <v>305</v>
      </c>
      <c r="AE33" s="75" t="n">
        <v>305</v>
      </c>
      <c r="AF33" s="75" t="n">
        <v>265</v>
      </c>
      <c r="AG33" s="76" t="n">
        <v>255</v>
      </c>
      <c r="AH33" s="74" t="n">
        <v>375</v>
      </c>
      <c r="AI33" s="75" t="n">
        <v>380</v>
      </c>
      <c r="AJ33" s="75" t="n">
        <v>410</v>
      </c>
      <c r="AK33" s="75" t="n">
        <v>303</v>
      </c>
      <c r="AL33" s="76" t="n">
        <v>285</v>
      </c>
      <c r="AM33" s="74" t="n">
        <f aca="false">AVERAGE(X33,AC33,AH33)</f>
        <v>325</v>
      </c>
      <c r="AN33" s="75" t="n">
        <f aca="false">AVERAGE(Y33,AD33,AI33)</f>
        <v>328.333333333333</v>
      </c>
      <c r="AO33" s="75" t="n">
        <f aca="false">AVERAGE(Z33,AE33,AJ33)</f>
        <v>323.333333333333</v>
      </c>
      <c r="AP33" s="75" t="n">
        <f aca="false">AVERAGE(AA33,AF33,AK33)</f>
        <v>272.666666666667</v>
      </c>
      <c r="AQ33" s="76" t="n">
        <f aca="false">AVERAGE(AB33,AG33,AL33)</f>
        <v>265</v>
      </c>
      <c r="AR33" s="74" t="n">
        <v>450</v>
      </c>
      <c r="AS33" s="75" t="n">
        <v>453</v>
      </c>
      <c r="AT33" s="75" t="n">
        <v>518</v>
      </c>
      <c r="AU33" s="75" t="n">
        <v>389</v>
      </c>
      <c r="AV33" s="76" t="n">
        <v>370</v>
      </c>
      <c r="AW33" s="74" t="n">
        <v>317</v>
      </c>
      <c r="AX33" s="75" t="n">
        <v>307</v>
      </c>
      <c r="AY33" s="75" t="n">
        <v>187</v>
      </c>
      <c r="AZ33" s="75" t="n">
        <v>183</v>
      </c>
      <c r="BA33" s="76" t="n">
        <v>204</v>
      </c>
      <c r="BB33" s="74" t="n">
        <v>253</v>
      </c>
      <c r="BC33" s="75" t="n">
        <v>243</v>
      </c>
      <c r="BD33" s="75" t="n">
        <v>128</v>
      </c>
      <c r="BE33" s="75" t="n">
        <v>124</v>
      </c>
      <c r="BF33" s="76" t="n">
        <v>170</v>
      </c>
      <c r="BG33" s="166" t="n">
        <f aca="false">A33</f>
        <v>36980</v>
      </c>
      <c r="BH33" s="70"/>
      <c r="BJ33" s="78"/>
      <c r="BL33" s="78"/>
      <c r="BN33" s="79"/>
      <c r="BP33" s="79"/>
    </row>
    <row r="34" customFormat="false" ht="12.75" hidden="false" customHeight="false" outlineLevel="0" collapsed="false">
      <c r="A34" s="54" t="n">
        <v>36981</v>
      </c>
      <c r="B34" s="170" t="n">
        <v>182</v>
      </c>
      <c r="C34" s="171" t="n">
        <v>126</v>
      </c>
      <c r="D34" s="170" t="n">
        <v>181</v>
      </c>
      <c r="E34" s="171" t="n">
        <v>126</v>
      </c>
      <c r="F34" s="176"/>
      <c r="G34" s="170" t="n">
        <v>155</v>
      </c>
      <c r="H34" s="173" t="n">
        <v>75</v>
      </c>
      <c r="I34" s="88" t="n">
        <v>167</v>
      </c>
      <c r="J34" s="88" t="n">
        <v>94</v>
      </c>
      <c r="K34" s="89" t="n">
        <v>172</v>
      </c>
      <c r="L34" s="89" t="n">
        <v>94</v>
      </c>
      <c r="M34" s="155" t="n">
        <f aca="false">+B34-D34</f>
        <v>1</v>
      </c>
      <c r="N34" s="155" t="n">
        <f aca="false">+B34-K34</f>
        <v>10</v>
      </c>
      <c r="O34" s="155" t="n">
        <f aca="false">+G34-I34</f>
        <v>-12</v>
      </c>
      <c r="P34" s="155" t="n">
        <f aca="false">+K34-I34</f>
        <v>5</v>
      </c>
      <c r="Q34" s="156" t="n">
        <f aca="false">+B34-G34</f>
        <v>27</v>
      </c>
      <c r="R34" s="61" t="n">
        <f aca="false">A34</f>
        <v>36981</v>
      </c>
      <c r="S34" s="90"/>
      <c r="T34" s="91"/>
      <c r="U34" s="91"/>
      <c r="V34" s="91"/>
      <c r="W34" s="92"/>
      <c r="X34" s="90"/>
      <c r="Y34" s="91"/>
      <c r="Z34" s="91"/>
      <c r="AA34" s="91"/>
      <c r="AB34" s="92"/>
      <c r="AC34" s="90"/>
      <c r="AD34" s="91"/>
      <c r="AE34" s="91"/>
      <c r="AF34" s="91"/>
      <c r="AG34" s="92"/>
      <c r="AH34" s="90"/>
      <c r="AI34" s="91"/>
      <c r="AJ34" s="91"/>
      <c r="AK34" s="91"/>
      <c r="AL34" s="92"/>
      <c r="AM34" s="90"/>
      <c r="AN34" s="91"/>
      <c r="AO34" s="91"/>
      <c r="AP34" s="91"/>
      <c r="AQ34" s="92"/>
      <c r="AR34" s="90"/>
      <c r="AS34" s="91"/>
      <c r="AT34" s="91"/>
      <c r="AU34" s="91"/>
      <c r="AV34" s="92"/>
      <c r="AW34" s="90"/>
      <c r="AX34" s="91"/>
      <c r="AY34" s="91"/>
      <c r="AZ34" s="91"/>
      <c r="BA34" s="92"/>
      <c r="BB34" s="90"/>
      <c r="BC34" s="91"/>
      <c r="BD34" s="91"/>
      <c r="BE34" s="91"/>
      <c r="BF34" s="92"/>
      <c r="BG34" s="166" t="n">
        <f aca="false">A34</f>
        <v>36981</v>
      </c>
      <c r="BH34" s="70" t="n">
        <f aca="false">+AR34-AV34</f>
        <v>0</v>
      </c>
      <c r="BJ34" s="78"/>
      <c r="BL34" s="78"/>
      <c r="BN34" s="79"/>
      <c r="BP34" s="79"/>
    </row>
    <row r="35" customFormat="false" ht="12.75" hidden="false" customHeight="false" outlineLevel="0" collapsed="false">
      <c r="A35" s="93"/>
      <c r="B35" s="94" t="s">
        <v>126</v>
      </c>
      <c r="C35" s="94"/>
      <c r="D35" s="94" t="s">
        <v>54</v>
      </c>
      <c r="E35" s="94"/>
      <c r="F35" s="94"/>
      <c r="G35" s="94" t="s">
        <v>57</v>
      </c>
      <c r="H35" s="94"/>
      <c r="I35" s="94" t="s">
        <v>75</v>
      </c>
      <c r="J35" s="94"/>
      <c r="K35" s="94" t="s">
        <v>76</v>
      </c>
      <c r="L35" s="94"/>
      <c r="M35" s="94" t="s">
        <v>113</v>
      </c>
      <c r="N35" s="94" t="s">
        <v>114</v>
      </c>
      <c r="O35" s="94" t="s">
        <v>115</v>
      </c>
      <c r="P35" s="0" t="s">
        <v>116</v>
      </c>
      <c r="Q35" s="0" t="s">
        <v>117</v>
      </c>
      <c r="W35" s="95"/>
      <c r="AV35" s="77"/>
      <c r="AW35" s="96"/>
      <c r="BA35" s="81"/>
      <c r="BB35" s="81"/>
      <c r="BC35" s="95"/>
      <c r="BD35" s="95"/>
      <c r="BE35" s="95"/>
      <c r="BF35" s="95"/>
      <c r="BI35" s="81"/>
      <c r="BJ35" s="81"/>
      <c r="BK35" s="81"/>
    </row>
    <row r="36" customFormat="false" ht="12.75" hidden="false" customHeight="false" outlineLevel="0" collapsed="false">
      <c r="A36" s="93" t="s">
        <v>127</v>
      </c>
      <c r="B36" s="70" t="n">
        <f aca="false">AVERAGE(B4:B33)</f>
        <v>280.653846153846</v>
      </c>
      <c r="C36" s="70" t="n">
        <f aca="false">AVERAGE(C4:C33)</f>
        <v>231.933333333333</v>
      </c>
      <c r="D36" s="70" t="n">
        <f aca="false">AVERAGE(D4:D33)</f>
        <v>283.076923076923</v>
      </c>
      <c r="E36" s="70" t="n">
        <f aca="false">AVERAGE(E4:E33)</f>
        <v>232</v>
      </c>
      <c r="F36" s="70" t="n">
        <v>12</v>
      </c>
      <c r="G36" s="70" t="n">
        <f aca="false">AVERAGE(G4:G33)</f>
        <v>224.192307692308</v>
      </c>
      <c r="H36" s="70" t="n">
        <f aca="false">AVERAGE(H4:H33)</f>
        <v>125.533333333333</v>
      </c>
      <c r="I36" s="70" t="n">
        <f aca="false">AVERAGE(I4:I33)</f>
        <v>234.64</v>
      </c>
      <c r="J36" s="70" t="n">
        <f aca="false">AVERAGE(J4:J33)</f>
        <v>144.758620689655</v>
      </c>
      <c r="K36" s="70" t="n">
        <f aca="false">AVERAGE(K4:K33)</f>
        <v>249.6</v>
      </c>
      <c r="L36" s="70" t="n">
        <f aca="false">AVERAGE(L4:L33)</f>
        <v>174.241379310345</v>
      </c>
      <c r="M36" s="70" t="n">
        <f aca="false">AVERAGE(M4:M33)</f>
        <v>-2.32</v>
      </c>
      <c r="N36" s="70" t="n">
        <f aca="false">AVERAGE(N4:N33)</f>
        <v>31.32</v>
      </c>
      <c r="O36" s="70" t="n">
        <f aca="false">AVERAGE(O4:O33)</f>
        <v>-8.8</v>
      </c>
      <c r="P36" s="70" t="n">
        <f aca="false">AVERAGE(P4:P33)</f>
        <v>14.96</v>
      </c>
      <c r="Q36" s="70" t="n">
        <f aca="false">AVERAGE(Q4:Q33)</f>
        <v>55.08</v>
      </c>
      <c r="R36" s="93" t="s">
        <v>127</v>
      </c>
      <c r="S36" s="70" t="n">
        <f aca="false">AVERAGE(S4:S34)</f>
        <v>293.541666666667</v>
      </c>
      <c r="T36" s="70" t="n">
        <f aca="false">AVERAGE(T4:T34)</f>
        <v>293</v>
      </c>
      <c r="U36" s="70" t="n">
        <f aca="false">AVERAGE(U4:U34)</f>
        <v>228.888888888889</v>
      </c>
      <c r="V36" s="70" t="n">
        <f aca="false">AVERAGE(V4:V34)</f>
        <v>227.529411764706</v>
      </c>
      <c r="W36" s="70" t="n">
        <f aca="false">AVERAGE(W4:W34)</f>
        <v>250.833333333333</v>
      </c>
      <c r="X36" s="70" t="n">
        <f aca="false">AVERAGE(X4:X34)</f>
        <v>311.695652173913</v>
      </c>
      <c r="Y36" s="70" t="n">
        <f aca="false">AVERAGE(Y4:Y34)</f>
        <v>312.521739130435</v>
      </c>
      <c r="Z36" s="70" t="n">
        <f aca="false">AVERAGE(Z4:Z34)</f>
        <v>248.045454545455</v>
      </c>
      <c r="AA36" s="70" t="n">
        <f aca="false">AVERAGE(AA4:AA34)</f>
        <v>241.545454545455</v>
      </c>
      <c r="AB36" s="70" t="n">
        <f aca="false">AVERAGE(AB4:AB34)</f>
        <v>253.391304347826</v>
      </c>
      <c r="AC36" s="70" t="n">
        <f aca="false">AVERAGE(AC4:AC34)</f>
        <v>321.153846153846</v>
      </c>
      <c r="AD36" s="70" t="n">
        <f aca="false">AVERAGE(AD4:AD34)</f>
        <v>326.538461538462</v>
      </c>
      <c r="AE36" s="70" t="n">
        <f aca="false">AVERAGE(AE4:AE34)</f>
        <v>290.833333333333</v>
      </c>
      <c r="AF36" s="70" t="n">
        <f aca="false">AVERAGE(AF4:AF34)</f>
        <v>262.75</v>
      </c>
      <c r="AG36" s="70" t="n">
        <f aca="false">AVERAGE(AG4:AG34)</f>
        <v>257</v>
      </c>
      <c r="AH36" s="70" t="n">
        <f aca="false">AVERAGE(AH4:AH34)</f>
        <v>350.384615384615</v>
      </c>
      <c r="AI36" s="70" t="n">
        <f aca="false">AVERAGE(AI4:AI34)</f>
        <v>351.076923076923</v>
      </c>
      <c r="AJ36" s="70" t="n">
        <f aca="false">AVERAGE(AJ4:AJ34)</f>
        <v>372.5</v>
      </c>
      <c r="AK36" s="70" t="n">
        <f aca="false">AVERAGE(AK4:AK34)</f>
        <v>286.333333333333</v>
      </c>
      <c r="AL36" s="70" t="n">
        <f aca="false">AVERAGE(AL4:AL34)</f>
        <v>275.846153846154</v>
      </c>
      <c r="AM36" s="70" t="n">
        <f aca="false">AVERAGE(AM4:AM34)</f>
        <v>311.757575757576</v>
      </c>
      <c r="AN36" s="70" t="n">
        <f aca="false">AVERAGE(AN4:AN34)</f>
        <v>314.757575757576</v>
      </c>
      <c r="AO36" s="70" t="n">
        <f aca="false">AVERAGE(AO4:AO34)</f>
        <v>289.714285714286</v>
      </c>
      <c r="AP36" s="70" t="n">
        <f aca="false">AVERAGE(AP4:AP34)</f>
        <v>259.492063492064</v>
      </c>
      <c r="AQ36" s="70" t="n">
        <f aca="false">AVERAGE(AQ4:AQ34)</f>
        <v>256.121212121212</v>
      </c>
      <c r="AR36" s="70" t="n">
        <f aca="false">AVERAGE(AR4:AR34)</f>
        <v>417.318181818182</v>
      </c>
      <c r="AS36" s="70" t="n">
        <f aca="false">AVERAGE(AS4:AS34)</f>
        <v>425.590909090909</v>
      </c>
      <c r="AT36" s="70" t="n">
        <f aca="false">AVERAGE(AT4:AT34)</f>
        <v>457.863636363636</v>
      </c>
      <c r="AU36" s="70" t="n">
        <f aca="false">AVERAGE(AU4:AU34)</f>
        <v>355.363636363636</v>
      </c>
      <c r="AV36" s="70" t="n">
        <f aca="false">AVERAGE(AV4:AV34)</f>
        <v>326.318181818182</v>
      </c>
      <c r="AW36" s="70" t="n">
        <f aca="false">AVERAGE(AW4:AW34)</f>
        <v>300</v>
      </c>
      <c r="AX36" s="70" t="n">
        <f aca="false">AVERAGE(AX4:AX34)</f>
        <v>287.772727272727</v>
      </c>
      <c r="AY36" s="70" t="n">
        <f aca="false">AVERAGE(AY4:AY34)</f>
        <v>180.727272727273</v>
      </c>
      <c r="AZ36" s="70" t="n">
        <f aca="false">AVERAGE(AZ4:AZ34)</f>
        <v>177.636363636364</v>
      </c>
      <c r="BA36" s="70" t="n">
        <f aca="false">AVERAGE(BA4:BA34)</f>
        <v>198.954545454545</v>
      </c>
      <c r="BB36" s="70" t="n">
        <f aca="false">AVERAGE(BB4:BB34)</f>
        <v>229.47619047619</v>
      </c>
      <c r="BC36" s="70" t="n">
        <f aca="false">AVERAGE(BC4:BC34)</f>
        <v>224.428571428571</v>
      </c>
      <c r="BD36" s="70" t="n">
        <f aca="false">AVERAGE(BD4:BD34)</f>
        <v>121.333333333333</v>
      </c>
      <c r="BE36" s="70" t="n">
        <f aca="false">AVERAGE(BE4:BE34)</f>
        <v>115.666666666667</v>
      </c>
      <c r="BF36" s="70" t="n">
        <f aca="false">AVERAGE(BF4:BF34)</f>
        <v>159.666666666667</v>
      </c>
      <c r="BM36" s="15"/>
    </row>
    <row r="37" customFormat="false" ht="13.5" hidden="false" customHeight="false" outlineLevel="0" collapsed="false">
      <c r="A37" s="93" t="s">
        <v>128</v>
      </c>
      <c r="B37" s="70" t="n">
        <f aca="false">MIN(B4:B33)</f>
        <v>159</v>
      </c>
      <c r="C37" s="70" t="n">
        <f aca="false">MIN(C4:C33)</f>
        <v>90</v>
      </c>
      <c r="D37" s="70" t="n">
        <f aca="false">MIN(D4:D33)</f>
        <v>160</v>
      </c>
      <c r="E37" s="70" t="n">
        <f aca="false">MIN(E4:E33)</f>
        <v>90</v>
      </c>
      <c r="F37" s="70"/>
      <c r="G37" s="70" t="n">
        <f aca="false">MIN(G4:G33)</f>
        <v>104</v>
      </c>
      <c r="H37" s="70" t="n">
        <f aca="false">MIN(H4:H33)</f>
        <v>58</v>
      </c>
      <c r="I37" s="70" t="n">
        <f aca="false">MIN(I4:I33)</f>
        <v>123</v>
      </c>
      <c r="J37" s="70" t="n">
        <f aca="false">MIN(J4:J33)</f>
        <v>76</v>
      </c>
      <c r="K37" s="70" t="n">
        <f aca="false">MIN(K4:K33)</f>
        <v>138</v>
      </c>
      <c r="L37" s="70" t="n">
        <f aca="false">MIN(L4:L33)</f>
        <v>72</v>
      </c>
      <c r="M37" s="70" t="n">
        <f aca="false">MIN(M4:M33)</f>
        <v>-20</v>
      </c>
      <c r="N37" s="70" t="n">
        <f aca="false">MIN(N4:N33)</f>
        <v>2</v>
      </c>
      <c r="O37" s="70" t="n">
        <f aca="false">MIN(O4:O33)</f>
        <v>-29</v>
      </c>
      <c r="P37" s="70" t="n">
        <f aca="false">MIN(P4:P33)</f>
        <v>0</v>
      </c>
      <c r="Q37" s="70" t="n">
        <f aca="false">MIN(Q4:Q33)</f>
        <v>-16</v>
      </c>
      <c r="R37" s="93" t="s">
        <v>128</v>
      </c>
      <c r="S37" s="70" t="n">
        <f aca="false">MIN(S4:S34)</f>
        <v>175</v>
      </c>
      <c r="T37" s="70" t="n">
        <f aca="false">MIN(T4:T34)</f>
        <v>175</v>
      </c>
      <c r="U37" s="70" t="n">
        <f aca="false">MIN(U4:U34)</f>
        <v>150</v>
      </c>
      <c r="V37" s="70" t="n">
        <f aca="false">MIN(V4:V34)</f>
        <v>160</v>
      </c>
      <c r="W37" s="70" t="n">
        <f aca="false">MIN(W4:W34)</f>
        <v>180</v>
      </c>
      <c r="X37" s="70" t="n">
        <f aca="false">MIN(X4:X34)</f>
        <v>277</v>
      </c>
      <c r="Y37" s="70" t="n">
        <f aca="false">MIN(Y4:Y34)</f>
        <v>280</v>
      </c>
      <c r="Z37" s="70" t="n">
        <f aca="false">MIN(Z4:Z34)</f>
        <v>205</v>
      </c>
      <c r="AA37" s="70" t="n">
        <f aca="false">MIN(AA4:AA34)</f>
        <v>200</v>
      </c>
      <c r="AB37" s="70" t="n">
        <f aca="false">MIN(AB4:AB34)</f>
        <v>209</v>
      </c>
      <c r="AC37" s="70" t="n">
        <f aca="false">MIN(AC4:AC34)</f>
        <v>275</v>
      </c>
      <c r="AD37" s="70" t="n">
        <f aca="false">MIN(AD4:AD34)</f>
        <v>280</v>
      </c>
      <c r="AE37" s="70" t="n">
        <f aca="false">MIN(AE4:AE34)</f>
        <v>235</v>
      </c>
      <c r="AF37" s="70" t="n">
        <f aca="false">MIN(AF4:AF34)</f>
        <v>230</v>
      </c>
      <c r="AG37" s="70" t="n">
        <f aca="false">MIN(AG4:AG34)</f>
        <v>214</v>
      </c>
      <c r="AH37" s="70" t="n">
        <f aca="false">MIN(AH4:AH34)</f>
        <v>300</v>
      </c>
      <c r="AI37" s="70" t="n">
        <f aca="false">MIN(AI4:AI34)</f>
        <v>305</v>
      </c>
      <c r="AJ37" s="70" t="n">
        <f aca="false">MIN(AJ4:AJ34)</f>
        <v>300</v>
      </c>
      <c r="AK37" s="70" t="n">
        <f aca="false">MIN(AK4:AK34)</f>
        <v>272</v>
      </c>
      <c r="AL37" s="70" t="n">
        <f aca="false">MIN(AL4:AL34)</f>
        <v>255</v>
      </c>
      <c r="AM37" s="70" t="n">
        <f aca="false">MIN(AM4:AM34)</f>
        <v>280</v>
      </c>
      <c r="AN37" s="70" t="n">
        <f aca="false">MIN(AN4:AN34)</f>
        <v>288</v>
      </c>
      <c r="AO37" s="70" t="n">
        <f aca="false">MIN(AO4:AO34)</f>
        <v>260</v>
      </c>
      <c r="AP37" s="70" t="n">
        <f aca="false">MIN(AP4:AP34)</f>
        <v>233</v>
      </c>
      <c r="AQ37" s="70" t="n">
        <f aca="false">MIN(AQ4:AQ34)</f>
        <v>225</v>
      </c>
      <c r="AR37" s="70" t="n">
        <f aca="false">MIN(AR4:AR34)</f>
        <v>385</v>
      </c>
      <c r="AS37" s="70" t="n">
        <f aca="false">MIN(AS4:AS34)</f>
        <v>400</v>
      </c>
      <c r="AT37" s="70" t="n">
        <f aca="false">MIN(AT4:AT34)</f>
        <v>412</v>
      </c>
      <c r="AU37" s="70" t="n">
        <f aca="false">MIN(AU4:AU34)</f>
        <v>330</v>
      </c>
      <c r="AV37" s="70" t="n">
        <f aca="false">MIN(AV4:AV34)</f>
        <v>295</v>
      </c>
      <c r="AW37" s="70" t="n">
        <f aca="false">MIN(AW4:AW34)</f>
        <v>277</v>
      </c>
      <c r="AX37" s="70" t="n">
        <f aca="false">MIN(AX4:AX34)</f>
        <v>257</v>
      </c>
      <c r="AY37" s="70" t="n">
        <f aca="false">MIN(AY4:AY34)</f>
        <v>170</v>
      </c>
      <c r="AZ37" s="70" t="n">
        <f aca="false">MIN(AZ4:AZ34)</f>
        <v>165</v>
      </c>
      <c r="BA37" s="70" t="n">
        <f aca="false">MIN(BA4:BA34)</f>
        <v>182</v>
      </c>
      <c r="BB37" s="70" t="n">
        <f aca="false">MIN(BB4:BB34)</f>
        <v>212</v>
      </c>
      <c r="BC37" s="70" t="n">
        <f aca="false">MIN(BC4:BC34)</f>
        <v>212</v>
      </c>
      <c r="BD37" s="70" t="n">
        <f aca="false">MIN(BD4:BD34)</f>
        <v>115</v>
      </c>
      <c r="BE37" s="70" t="n">
        <f aca="false">MIN(BE4:BE34)</f>
        <v>105</v>
      </c>
      <c r="BF37" s="70" t="n">
        <f aca="false">MIN(BF4:BF34)</f>
        <v>133</v>
      </c>
    </row>
    <row r="38" customFormat="false" ht="12.75" hidden="false" customHeight="false" outlineLevel="0" collapsed="false">
      <c r="A38" s="93" t="s">
        <v>131</v>
      </c>
      <c r="B38" s="70" t="n">
        <f aca="false">MAX(B4:B33)</f>
        <v>459</v>
      </c>
      <c r="C38" s="70" t="n">
        <f aca="false">MAX(C4:C33)</f>
        <v>350</v>
      </c>
      <c r="D38" s="70" t="n">
        <f aca="false">MAX(D4:D33)</f>
        <v>479</v>
      </c>
      <c r="E38" s="70" t="n">
        <f aca="false">MAX(E4:E33)</f>
        <v>350</v>
      </c>
      <c r="F38" s="70"/>
      <c r="G38" s="70" t="n">
        <f aca="false">MAX(G4:G33)</f>
        <v>475</v>
      </c>
      <c r="H38" s="70" t="n">
        <f aca="false">MAX(H4:H33)</f>
        <v>200</v>
      </c>
      <c r="I38" s="70" t="n">
        <f aca="false">MAX(I4:I33)</f>
        <v>411</v>
      </c>
      <c r="J38" s="70" t="n">
        <f aca="false">MAX(J4:J33)</f>
        <v>224</v>
      </c>
      <c r="K38" s="70" t="n">
        <f aca="false">MAX(K4:K33)</f>
        <v>411</v>
      </c>
      <c r="L38" s="70" t="n">
        <f aca="false">MAX(L4:L33)</f>
        <v>300</v>
      </c>
      <c r="M38" s="70" t="n">
        <f aca="false">MAX(M4:M33)</f>
        <v>14</v>
      </c>
      <c r="N38" s="70" t="n">
        <f aca="false">MAX(N4:N33)</f>
        <v>93</v>
      </c>
      <c r="O38" s="70" t="n">
        <f aca="false">MAX(O4:O33)</f>
        <v>64</v>
      </c>
      <c r="P38" s="70" t="n">
        <f aca="false">MAX(P4:P33)</f>
        <v>39</v>
      </c>
      <c r="Q38" s="70" t="n">
        <f aca="false">MAX(Q4:Q33)</f>
        <v>111</v>
      </c>
      <c r="R38" s="93" t="s">
        <v>131</v>
      </c>
      <c r="S38" s="70" t="n">
        <f aca="false">MAX(S4:S34)</f>
        <v>395</v>
      </c>
      <c r="T38" s="70" t="n">
        <f aca="false">MAX(T4:T34)</f>
        <v>395</v>
      </c>
      <c r="U38" s="70" t="n">
        <f aca="false">MAX(U4:U34)</f>
        <v>300</v>
      </c>
      <c r="V38" s="70" t="n">
        <f aca="false">MAX(V4:V34)</f>
        <v>300</v>
      </c>
      <c r="W38" s="70" t="n">
        <f aca="false">MAX(W4:W34)</f>
        <v>345</v>
      </c>
      <c r="X38" s="70" t="n">
        <f aca="false">MAX(X4:X34)</f>
        <v>370</v>
      </c>
      <c r="Y38" s="70" t="n">
        <f aca="false">MAX(Y4:Y34)</f>
        <v>370</v>
      </c>
      <c r="Z38" s="70" t="n">
        <f aca="false">MAX(Z4:Z34)</f>
        <v>295</v>
      </c>
      <c r="AA38" s="70" t="n">
        <f aca="false">MAX(AA4:AA34)</f>
        <v>298</v>
      </c>
      <c r="AB38" s="70" t="n">
        <f aca="false">MAX(AB4:AB34)</f>
        <v>318</v>
      </c>
      <c r="AC38" s="70" t="n">
        <f aca="false">MAX(AC4:AC34)</f>
        <v>370</v>
      </c>
      <c r="AD38" s="70" t="n">
        <f aca="false">MAX(AD4:AD34)</f>
        <v>370</v>
      </c>
      <c r="AE38" s="70" t="n">
        <f aca="false">MAX(AE4:AE34)</f>
        <v>385</v>
      </c>
      <c r="AF38" s="70" t="n">
        <f aca="false">MAX(AF4:AF34)</f>
        <v>281</v>
      </c>
      <c r="AG38" s="70" t="n">
        <f aca="false">MAX(AG4:AG34)</f>
        <v>279</v>
      </c>
      <c r="AH38" s="70" t="n">
        <f aca="false">MAX(AH4:AH34)</f>
        <v>380</v>
      </c>
      <c r="AI38" s="70" t="n">
        <f aca="false">MAX(AI4:AI34)</f>
        <v>380</v>
      </c>
      <c r="AJ38" s="70" t="n">
        <f aca="false">MAX(AJ4:AJ34)</f>
        <v>410</v>
      </c>
      <c r="AK38" s="70" t="n">
        <f aca="false">MAX(AK4:AK34)</f>
        <v>310</v>
      </c>
      <c r="AL38" s="70" t="n">
        <f aca="false">MAX(AL4:AL34)</f>
        <v>293</v>
      </c>
      <c r="AM38" s="70" t="n">
        <f aca="false">MAX(AM4:AM34)</f>
        <v>373.333333333333</v>
      </c>
      <c r="AN38" s="70" t="n">
        <f aca="false">MAX(AN4:AN34)</f>
        <v>371.666666666667</v>
      </c>
      <c r="AO38" s="70" t="n">
        <f aca="false">MAX(AO4:AO34)</f>
        <v>350</v>
      </c>
      <c r="AP38" s="70" t="n">
        <f aca="false">MAX(AP4:AP34)</f>
        <v>296.333333333333</v>
      </c>
      <c r="AQ38" s="70" t="n">
        <f aca="false">MAX(AQ4:AQ34)</f>
        <v>296.666666666667</v>
      </c>
      <c r="AR38" s="70" t="n">
        <f aca="false">MAX(AR4:AR34)</f>
        <v>450</v>
      </c>
      <c r="AS38" s="70" t="n">
        <f aca="false">MAX(AS4:AS34)</f>
        <v>453</v>
      </c>
      <c r="AT38" s="70" t="n">
        <f aca="false">MAX(AT4:AT34)</f>
        <v>518</v>
      </c>
      <c r="AU38" s="70" t="n">
        <f aca="false">MAX(AU4:AU34)</f>
        <v>389</v>
      </c>
      <c r="AV38" s="70" t="n">
        <f aca="false">MAX(AV4:AV34)</f>
        <v>370</v>
      </c>
      <c r="AW38" s="70" t="n">
        <f aca="false">MAX(AW4:AW34)</f>
        <v>317</v>
      </c>
      <c r="AX38" s="70" t="n">
        <f aca="false">MAX(AX4:AX34)</f>
        <v>307</v>
      </c>
      <c r="AY38" s="70" t="n">
        <f aca="false">MAX(AY4:AY34)</f>
        <v>188</v>
      </c>
      <c r="AZ38" s="70" t="n">
        <f aca="false">MAX(AZ4:AZ34)</f>
        <v>187</v>
      </c>
      <c r="BA38" s="70" t="n">
        <f aca="false">MAX(BA4:BA34)</f>
        <v>210</v>
      </c>
      <c r="BB38" s="70" t="n">
        <f aca="false">MAX(BB4:BB34)</f>
        <v>258</v>
      </c>
      <c r="BC38" s="70" t="n">
        <f aca="false">MAX(BC4:BC34)</f>
        <v>248</v>
      </c>
      <c r="BD38" s="70" t="n">
        <f aca="false">MAX(BD4:BD34)</f>
        <v>128</v>
      </c>
      <c r="BE38" s="70" t="n">
        <f aca="false">MAX(BE4:BE34)</f>
        <v>128</v>
      </c>
      <c r="BF38" s="70" t="n">
        <f aca="false">MAX(BF4:BF34)</f>
        <v>170</v>
      </c>
      <c r="BM38" s="15"/>
      <c r="BQ38" s="157"/>
      <c r="BR38" s="158"/>
      <c r="BS38" s="158"/>
      <c r="BT38" s="158"/>
      <c r="BU38" s="158"/>
      <c r="BV38" s="159"/>
    </row>
    <row r="39" customFormat="false" ht="12" hidden="false" customHeight="true" outlineLevel="0" collapsed="false">
      <c r="AA39" s="96"/>
      <c r="AD39" s="35"/>
      <c r="AE39" s="96"/>
      <c r="AF39" s="95"/>
      <c r="AG39" s="95"/>
      <c r="AY39" s="97"/>
      <c r="BG39" s="98"/>
      <c r="BH39" s="2"/>
      <c r="BI39" s="99" t="s">
        <v>73</v>
      </c>
      <c r="BJ39" s="99" t="s">
        <v>74</v>
      </c>
      <c r="BK39" s="99" t="s">
        <v>134</v>
      </c>
      <c r="BL39" s="100"/>
    </row>
    <row r="40" customFormat="false" ht="12.75" hidden="false" customHeight="false" outlineLevel="0" collapsed="false">
      <c r="B40" s="39" t="s">
        <v>5</v>
      </c>
      <c r="D40" s="20"/>
      <c r="J40" s="101"/>
      <c r="L40" s="39" t="s">
        <v>6</v>
      </c>
      <c r="N40" s="20"/>
      <c r="T40" s="20"/>
      <c r="V40" s="39" t="s">
        <v>7</v>
      </c>
      <c r="X40" s="20"/>
      <c r="AD40" s="20"/>
      <c r="BG40" s="98"/>
      <c r="BH40" s="102" t="s">
        <v>137</v>
      </c>
      <c r="BI40" s="25" t="n">
        <f aca="false">0.59/16*100</f>
        <v>3.6875</v>
      </c>
      <c r="BJ40" s="25" t="n">
        <f aca="false">0.59/8*100</f>
        <v>7.375</v>
      </c>
      <c r="BK40" s="25" t="n">
        <f aca="false">0.59/24*100</f>
        <v>2.45833333333333</v>
      </c>
      <c r="BL40" s="100"/>
    </row>
    <row r="41" customFormat="false" ht="12.75" hidden="false" customHeight="false" outlineLevel="0" collapsed="false">
      <c r="B41" s="46" t="s">
        <v>53</v>
      </c>
      <c r="C41" s="106"/>
      <c r="D41" s="43" t="s">
        <v>54</v>
      </c>
      <c r="E41" s="47"/>
      <c r="F41" s="46" t="s">
        <v>57</v>
      </c>
      <c r="G41" s="47"/>
      <c r="H41" s="46" t="s">
        <v>139</v>
      </c>
      <c r="I41" s="106"/>
      <c r="J41" s="43" t="s">
        <v>140</v>
      </c>
      <c r="K41" s="47"/>
      <c r="L41" s="46" t="s">
        <v>53</v>
      </c>
      <c r="M41" s="106"/>
      <c r="N41" s="43" t="s">
        <v>54</v>
      </c>
      <c r="O41" s="47"/>
      <c r="P41" s="46" t="s">
        <v>57</v>
      </c>
      <c r="Q41" s="47"/>
      <c r="R41" s="46" t="s">
        <v>139</v>
      </c>
      <c r="S41" s="106"/>
      <c r="T41" s="43" t="s">
        <v>140</v>
      </c>
      <c r="U41" s="47"/>
      <c r="V41" s="46" t="s">
        <v>53</v>
      </c>
      <c r="W41" s="106"/>
      <c r="X41" s="43" t="s">
        <v>54</v>
      </c>
      <c r="Y41" s="47"/>
      <c r="Z41" s="46" t="s">
        <v>57</v>
      </c>
      <c r="AA41" s="47"/>
      <c r="AB41" s="46" t="s">
        <v>139</v>
      </c>
      <c r="AC41" s="106"/>
      <c r="AD41" s="43" t="s">
        <v>140</v>
      </c>
      <c r="AE41" s="47"/>
      <c r="AY41" s="15"/>
      <c r="BG41" s="98"/>
      <c r="BH41" s="2" t="s">
        <v>141</v>
      </c>
      <c r="BI41" s="107" t="n">
        <v>0.03</v>
      </c>
      <c r="BJ41" s="107" t="n">
        <v>0.03</v>
      </c>
      <c r="BK41" s="107" t="n">
        <v>0.03</v>
      </c>
      <c r="BL41" s="100"/>
    </row>
    <row r="42" customFormat="false" ht="12.75" hidden="false" customHeight="false" outlineLevel="0" collapsed="false">
      <c r="B42" s="49" t="s">
        <v>143</v>
      </c>
      <c r="C42" s="50" t="s">
        <v>14</v>
      </c>
      <c r="D42" s="51" t="s">
        <v>143</v>
      </c>
      <c r="E42" s="51" t="s">
        <v>14</v>
      </c>
      <c r="F42" s="49" t="s">
        <v>143</v>
      </c>
      <c r="G42" s="51" t="s">
        <v>14</v>
      </c>
      <c r="H42" s="49" t="s">
        <v>143</v>
      </c>
      <c r="I42" s="50" t="s">
        <v>14</v>
      </c>
      <c r="J42" s="51" t="s">
        <v>143</v>
      </c>
      <c r="K42" s="51" t="s">
        <v>14</v>
      </c>
      <c r="L42" s="49" t="s">
        <v>143</v>
      </c>
      <c r="M42" s="50" t="s">
        <v>14</v>
      </c>
      <c r="N42" s="51" t="s">
        <v>143</v>
      </c>
      <c r="O42" s="51" t="s">
        <v>14</v>
      </c>
      <c r="P42" s="49" t="s">
        <v>143</v>
      </c>
      <c r="Q42" s="51" t="s">
        <v>14</v>
      </c>
      <c r="R42" s="49" t="s">
        <v>143</v>
      </c>
      <c r="S42" s="50" t="s">
        <v>14</v>
      </c>
      <c r="T42" s="51" t="s">
        <v>143</v>
      </c>
      <c r="U42" s="51" t="s">
        <v>14</v>
      </c>
      <c r="V42" s="49" t="s">
        <v>143</v>
      </c>
      <c r="W42" s="50" t="s">
        <v>14</v>
      </c>
      <c r="X42" s="51" t="s">
        <v>143</v>
      </c>
      <c r="Y42" s="51" t="s">
        <v>14</v>
      </c>
      <c r="Z42" s="49" t="s">
        <v>143</v>
      </c>
      <c r="AA42" s="51" t="s">
        <v>14</v>
      </c>
      <c r="AB42" s="49" t="s">
        <v>143</v>
      </c>
      <c r="AC42" s="50" t="s">
        <v>14</v>
      </c>
      <c r="AD42" s="51" t="s">
        <v>143</v>
      </c>
      <c r="AE42" s="51" t="s">
        <v>14</v>
      </c>
      <c r="BG42" s="98"/>
      <c r="BH42" s="2" t="s">
        <v>144</v>
      </c>
      <c r="BI42" s="25" t="n">
        <f aca="false">0.46/16*100</f>
        <v>2.875</v>
      </c>
      <c r="BJ42" s="25" t="n">
        <f aca="false">0.46/8*100</f>
        <v>5.75</v>
      </c>
      <c r="BK42" s="25" t="n">
        <f aca="false">0.46/24*100</f>
        <v>1.91666666666667</v>
      </c>
      <c r="BL42" s="100"/>
    </row>
    <row r="43" customFormat="false" ht="12.75" hidden="false" customHeight="false" outlineLevel="0" collapsed="false">
      <c r="A43" s="0" t="s">
        <v>110</v>
      </c>
      <c r="B43" s="110"/>
      <c r="C43" s="111"/>
      <c r="D43" s="112"/>
      <c r="E43" s="113"/>
      <c r="F43" s="112"/>
      <c r="G43" s="114"/>
      <c r="H43" s="112"/>
      <c r="I43" s="113"/>
      <c r="J43" s="112"/>
      <c r="K43" s="113"/>
      <c r="L43" s="110"/>
      <c r="M43" s="111"/>
      <c r="N43" s="112"/>
      <c r="O43" s="113"/>
      <c r="P43" s="112"/>
      <c r="Q43" s="114"/>
      <c r="R43" s="112"/>
      <c r="S43" s="113"/>
      <c r="T43" s="112"/>
      <c r="U43" s="113"/>
      <c r="V43" s="110"/>
      <c r="W43" s="111"/>
      <c r="X43" s="112"/>
      <c r="Y43" s="113"/>
      <c r="Z43" s="112"/>
      <c r="AA43" s="114"/>
      <c r="AB43" s="112"/>
      <c r="AC43" s="113"/>
      <c r="AD43" s="112"/>
      <c r="AE43" s="113"/>
      <c r="BC43" s="15"/>
      <c r="BG43" s="98"/>
      <c r="BH43" s="2" t="s">
        <v>146</v>
      </c>
      <c r="BI43" s="107" t="n">
        <v>0.019</v>
      </c>
      <c r="BJ43" s="107" t="n">
        <v>0.019</v>
      </c>
      <c r="BK43" s="107" t="n">
        <v>0.019</v>
      </c>
      <c r="BL43" s="100"/>
    </row>
    <row r="44" customFormat="false" ht="12.75" hidden="false" customHeight="false" outlineLevel="0" collapsed="false">
      <c r="B44" s="110"/>
      <c r="C44" s="115"/>
      <c r="D44" s="111"/>
      <c r="E44" s="111"/>
      <c r="F44" s="110"/>
      <c r="G44" s="111"/>
      <c r="H44" s="110"/>
      <c r="I44" s="115"/>
      <c r="J44" s="116"/>
      <c r="K44" s="115"/>
      <c r="L44" s="110"/>
      <c r="M44" s="111"/>
      <c r="N44" s="110"/>
      <c r="O44" s="115"/>
      <c r="P44" s="110"/>
      <c r="Q44" s="111"/>
      <c r="R44" s="110"/>
      <c r="S44" s="115"/>
      <c r="T44" s="116"/>
      <c r="U44" s="115"/>
      <c r="V44" s="110"/>
      <c r="W44" s="111"/>
      <c r="X44" s="110"/>
      <c r="Y44" s="115"/>
      <c r="Z44" s="110"/>
      <c r="AA44" s="111"/>
      <c r="AB44" s="110"/>
      <c r="AC44" s="115"/>
      <c r="AD44" s="116"/>
      <c r="AE44" s="115"/>
      <c r="BC44" s="15"/>
      <c r="BG44" s="98"/>
      <c r="BH44" s="2" t="s">
        <v>148</v>
      </c>
      <c r="BI44" s="2" t="n">
        <v>22.8</v>
      </c>
      <c r="BJ44" s="2" t="n">
        <v>22.8</v>
      </c>
      <c r="BK44" s="2" t="n">
        <v>22.8</v>
      </c>
      <c r="BL44" s="100"/>
    </row>
    <row r="45" customFormat="false" ht="12.75" hidden="false" customHeight="false" outlineLevel="0" collapsed="false">
      <c r="B45" s="117"/>
      <c r="C45" s="118"/>
      <c r="D45" s="117"/>
      <c r="E45" s="118"/>
      <c r="F45" s="117"/>
      <c r="G45" s="119"/>
      <c r="H45" s="117"/>
      <c r="I45" s="119"/>
      <c r="J45" s="117"/>
      <c r="K45" s="119"/>
      <c r="L45" s="117"/>
      <c r="M45" s="118"/>
      <c r="N45" s="117"/>
      <c r="O45" s="118"/>
      <c r="P45" s="117"/>
      <c r="Q45" s="119"/>
      <c r="R45" s="117"/>
      <c r="S45" s="119"/>
      <c r="T45" s="117"/>
      <c r="U45" s="119"/>
      <c r="V45" s="117"/>
      <c r="W45" s="118"/>
      <c r="X45" s="117"/>
      <c r="Y45" s="118"/>
      <c r="Z45" s="117"/>
      <c r="AA45" s="119"/>
      <c r="AB45" s="117"/>
      <c r="AC45" s="119"/>
      <c r="AD45" s="117"/>
      <c r="AE45" s="119"/>
      <c r="BG45" s="98"/>
      <c r="BH45" s="2" t="s">
        <v>150</v>
      </c>
      <c r="BI45" s="2" t="n">
        <v>2.15</v>
      </c>
      <c r="BJ45" s="2" t="n">
        <v>2.15</v>
      </c>
      <c r="BK45" s="2" t="n">
        <v>2.15</v>
      </c>
      <c r="BL45" s="100"/>
    </row>
    <row r="46" customFormat="false" ht="12.75" hidden="false" customHeight="false" outlineLevel="0" collapsed="false">
      <c r="A46" s="0" t="s">
        <v>111</v>
      </c>
      <c r="B46" s="110"/>
      <c r="C46" s="111"/>
      <c r="D46" s="110"/>
      <c r="E46" s="115"/>
      <c r="F46" s="111"/>
      <c r="G46" s="111"/>
      <c r="H46" s="110"/>
      <c r="I46" s="115"/>
      <c r="J46" s="110"/>
      <c r="K46" s="115"/>
      <c r="L46" s="110" t="n">
        <v>185</v>
      </c>
      <c r="M46" s="111" t="n">
        <v>210</v>
      </c>
      <c r="N46" s="110"/>
      <c r="O46" s="115"/>
      <c r="P46" s="111"/>
      <c r="Q46" s="111"/>
      <c r="R46" s="110"/>
      <c r="S46" s="115"/>
      <c r="T46" s="110"/>
      <c r="U46" s="115"/>
      <c r="V46" s="110"/>
      <c r="W46" s="111"/>
      <c r="X46" s="110"/>
      <c r="Y46" s="115"/>
      <c r="Z46" s="111"/>
      <c r="AA46" s="111"/>
      <c r="AB46" s="110"/>
      <c r="AC46" s="115"/>
      <c r="AD46" s="110"/>
      <c r="AE46" s="115"/>
      <c r="BG46" s="98"/>
      <c r="BH46" s="2" t="s">
        <v>152</v>
      </c>
      <c r="BI46" s="2" t="n">
        <v>1.83</v>
      </c>
      <c r="BJ46" s="2" t="n">
        <v>1.83</v>
      </c>
      <c r="BK46" s="2" t="n">
        <v>1.83</v>
      </c>
      <c r="BL46" s="100"/>
    </row>
    <row r="47" customFormat="false" ht="12.75" hidden="false" customHeight="false" outlineLevel="0" collapsed="false">
      <c r="B47" s="110"/>
      <c r="C47" s="111"/>
      <c r="D47" s="110"/>
      <c r="E47" s="115"/>
      <c r="F47" s="110"/>
      <c r="G47" s="111"/>
      <c r="H47" s="110"/>
      <c r="I47" s="115"/>
      <c r="J47" s="110"/>
      <c r="K47" s="115"/>
      <c r="L47" s="110"/>
      <c r="M47" s="111"/>
      <c r="N47" s="110"/>
      <c r="O47" s="115"/>
      <c r="P47" s="110"/>
      <c r="Q47" s="111"/>
      <c r="R47" s="110"/>
      <c r="S47" s="115"/>
      <c r="T47" s="110"/>
      <c r="U47" s="115"/>
      <c r="V47" s="110"/>
      <c r="W47" s="111"/>
      <c r="X47" s="110"/>
      <c r="Y47" s="115"/>
      <c r="Z47" s="110"/>
      <c r="AA47" s="111"/>
      <c r="AB47" s="110"/>
      <c r="AC47" s="115"/>
      <c r="AD47" s="110"/>
      <c r="AE47" s="115"/>
      <c r="BG47" s="98"/>
      <c r="BH47" s="2" t="s">
        <v>154</v>
      </c>
      <c r="BI47" s="25" t="n">
        <v>3</v>
      </c>
      <c r="BJ47" s="25" t="n">
        <v>1</v>
      </c>
      <c r="BK47" s="2" t="n">
        <f aca="false">+BI47*0.67+BJ47*0.33</f>
        <v>2.34</v>
      </c>
      <c r="BL47" s="100"/>
    </row>
    <row r="48" customFormat="false" ht="12.75" hidden="false" customHeight="false" outlineLevel="0" collapsed="false">
      <c r="B48" s="117"/>
      <c r="C48" s="118"/>
      <c r="D48" s="117"/>
      <c r="E48" s="119"/>
      <c r="F48" s="117"/>
      <c r="G48" s="118"/>
      <c r="H48" s="117"/>
      <c r="I48" s="119"/>
      <c r="J48" s="117"/>
      <c r="K48" s="119"/>
      <c r="L48" s="117"/>
      <c r="M48" s="118"/>
      <c r="N48" s="117"/>
      <c r="O48" s="119"/>
      <c r="P48" s="117"/>
      <c r="Q48" s="118"/>
      <c r="R48" s="117"/>
      <c r="S48" s="119"/>
      <c r="T48" s="117"/>
      <c r="U48" s="119"/>
      <c r="V48" s="117"/>
      <c r="W48" s="118"/>
      <c r="X48" s="117"/>
      <c r="Y48" s="119"/>
      <c r="Z48" s="117"/>
      <c r="AA48" s="118"/>
      <c r="AB48" s="117"/>
      <c r="AC48" s="119"/>
      <c r="AD48" s="117"/>
      <c r="AE48" s="119"/>
      <c r="BG48" s="98"/>
      <c r="BH48" s="2" t="s">
        <v>156</v>
      </c>
      <c r="BI48" s="2" t="n">
        <v>0.25</v>
      </c>
      <c r="BJ48" s="2" t="n">
        <v>0.25</v>
      </c>
      <c r="BK48" s="4" t="n">
        <v>0.25</v>
      </c>
      <c r="BL48" s="100"/>
    </row>
    <row r="49" customFormat="false" ht="12.75" hidden="false" customHeight="false" outlineLevel="0" collapsed="false">
      <c r="B49" s="39"/>
      <c r="Z49" s="35"/>
      <c r="AA49" s="96"/>
      <c r="AB49" s="15"/>
      <c r="AC49" s="15"/>
      <c r="AE49" s="96"/>
      <c r="AF49" s="15"/>
      <c r="AG49" s="15"/>
      <c r="BC49" s="15"/>
      <c r="BG49" s="98"/>
      <c r="BH49" s="2" t="s">
        <v>158</v>
      </c>
      <c r="BI49" s="25" t="n">
        <f aca="false">SUM(BI41,BI43)*BI44</f>
        <v>1.1172</v>
      </c>
      <c r="BJ49" s="25" t="n">
        <f aca="false">SUM(BJ41,BJ43)*BJ44</f>
        <v>1.1172</v>
      </c>
      <c r="BK49" s="25" t="n">
        <f aca="false">SUM(BK41,BK43)*BK44</f>
        <v>1.1172</v>
      </c>
      <c r="BL49" s="100"/>
    </row>
    <row r="50" customFormat="false" ht="12.75" hidden="false" customHeight="false" outlineLevel="0" collapsed="false">
      <c r="B50" s="39" t="s">
        <v>50</v>
      </c>
      <c r="D50" s="20"/>
      <c r="J50" s="20"/>
      <c r="L50" s="39" t="s">
        <v>51</v>
      </c>
      <c r="N50" s="20"/>
      <c r="T50" s="20"/>
      <c r="V50" s="39" t="s">
        <v>48</v>
      </c>
      <c r="X50" s="20"/>
      <c r="AD50" s="20"/>
      <c r="BG50" s="98"/>
      <c r="BH50" s="2"/>
      <c r="BI50" s="2"/>
      <c r="BJ50" s="2"/>
      <c r="BK50" s="2"/>
      <c r="BL50" s="100"/>
    </row>
    <row r="51" customFormat="false" ht="13.5" hidden="false" customHeight="false" outlineLevel="0" collapsed="false">
      <c r="B51" s="46" t="s">
        <v>53</v>
      </c>
      <c r="C51" s="106"/>
      <c r="D51" s="43" t="s">
        <v>54</v>
      </c>
      <c r="E51" s="47"/>
      <c r="F51" s="46" t="s">
        <v>57</v>
      </c>
      <c r="G51" s="47"/>
      <c r="H51" s="46" t="s">
        <v>139</v>
      </c>
      <c r="I51" s="106"/>
      <c r="J51" s="43" t="s">
        <v>140</v>
      </c>
      <c r="K51" s="47"/>
      <c r="L51" s="46" t="s">
        <v>53</v>
      </c>
      <c r="M51" s="106"/>
      <c r="N51" s="43" t="s">
        <v>54</v>
      </c>
      <c r="O51" s="47"/>
      <c r="P51" s="46" t="s">
        <v>57</v>
      </c>
      <c r="Q51" s="47"/>
      <c r="R51" s="46" t="s">
        <v>139</v>
      </c>
      <c r="S51" s="106"/>
      <c r="T51" s="43" t="s">
        <v>140</v>
      </c>
      <c r="U51" s="47"/>
      <c r="V51" s="46" t="s">
        <v>53</v>
      </c>
      <c r="W51" s="106"/>
      <c r="X51" s="43" t="s">
        <v>54</v>
      </c>
      <c r="Y51" s="47"/>
      <c r="Z51" s="46" t="s">
        <v>57</v>
      </c>
      <c r="AA51" s="47"/>
      <c r="AB51" s="46" t="s">
        <v>139</v>
      </c>
      <c r="AC51" s="106"/>
      <c r="AD51" s="43" t="s">
        <v>140</v>
      </c>
      <c r="AE51" s="47"/>
      <c r="BG51" s="123"/>
      <c r="BH51" s="124" t="s">
        <v>159</v>
      </c>
      <c r="BI51" s="125" t="n">
        <f aca="false">SUM(BI40,BI42,BI45,BI46,BI47,BI48,BI49)</f>
        <v>14.9097</v>
      </c>
      <c r="BJ51" s="125" t="n">
        <f aca="false">SUM(BJ40,BJ42,BJ45,BJ46,BJ47,BJ48,BJ49)</f>
        <v>19.4722</v>
      </c>
      <c r="BK51" s="125" t="n">
        <f aca="false">SUM(BK40,BK42,BK45,BK46,BK47,BK48,BK49)</f>
        <v>12.0622</v>
      </c>
      <c r="BL51" s="126"/>
    </row>
    <row r="52" customFormat="false" ht="12.75" hidden="false" customHeight="false" outlineLevel="0" collapsed="false">
      <c r="B52" s="49" t="s">
        <v>143</v>
      </c>
      <c r="C52" s="50" t="s">
        <v>14</v>
      </c>
      <c r="D52" s="51" t="s">
        <v>143</v>
      </c>
      <c r="E52" s="51" t="s">
        <v>14</v>
      </c>
      <c r="F52" s="49" t="s">
        <v>143</v>
      </c>
      <c r="G52" s="51" t="s">
        <v>14</v>
      </c>
      <c r="H52" s="49" t="s">
        <v>143</v>
      </c>
      <c r="I52" s="50" t="s">
        <v>14</v>
      </c>
      <c r="J52" s="51" t="s">
        <v>143</v>
      </c>
      <c r="K52" s="51" t="s">
        <v>14</v>
      </c>
      <c r="L52" s="49" t="s">
        <v>143</v>
      </c>
      <c r="M52" s="50" t="s">
        <v>14</v>
      </c>
      <c r="N52" s="51" t="s">
        <v>143</v>
      </c>
      <c r="O52" s="51" t="s">
        <v>14</v>
      </c>
      <c r="P52" s="49" t="s">
        <v>143</v>
      </c>
      <c r="Q52" s="51" t="s">
        <v>14</v>
      </c>
      <c r="R52" s="49" t="s">
        <v>143</v>
      </c>
      <c r="S52" s="50" t="s">
        <v>14</v>
      </c>
      <c r="T52" s="51" t="s">
        <v>143</v>
      </c>
      <c r="U52" s="51" t="s">
        <v>14</v>
      </c>
      <c r="V52" s="49" t="s">
        <v>143</v>
      </c>
      <c r="W52" s="50" t="s">
        <v>14</v>
      </c>
      <c r="X52" s="51" t="s">
        <v>143</v>
      </c>
      <c r="Y52" s="51" t="s">
        <v>14</v>
      </c>
      <c r="Z52" s="49" t="s">
        <v>143</v>
      </c>
      <c r="AA52" s="51" t="s">
        <v>14</v>
      </c>
      <c r="AB52" s="49" t="s">
        <v>143</v>
      </c>
      <c r="AC52" s="50" t="s">
        <v>14</v>
      </c>
      <c r="AD52" s="51" t="s">
        <v>143</v>
      </c>
      <c r="AE52" s="51" t="s">
        <v>14</v>
      </c>
    </row>
    <row r="53" customFormat="false" ht="12.75" hidden="false" customHeight="false" outlineLevel="0" collapsed="false">
      <c r="B53" s="110" t="n">
        <v>410</v>
      </c>
      <c r="C53" s="111" t="n">
        <v>440</v>
      </c>
      <c r="D53" s="112"/>
      <c r="E53" s="113"/>
      <c r="F53" s="112"/>
      <c r="G53" s="114"/>
      <c r="H53" s="112"/>
      <c r="I53" s="113" t="n">
        <v>338</v>
      </c>
      <c r="J53" s="112"/>
      <c r="K53" s="113"/>
      <c r="L53" s="110"/>
      <c r="M53" s="111"/>
      <c r="N53" s="112"/>
      <c r="O53" s="113"/>
      <c r="P53" s="112" t="n">
        <v>172</v>
      </c>
      <c r="Q53" s="114" t="n">
        <v>190</v>
      </c>
      <c r="R53" s="112" t="n">
        <v>200</v>
      </c>
      <c r="S53" s="113"/>
      <c r="T53" s="112"/>
      <c r="U53" s="113"/>
      <c r="V53" s="110"/>
      <c r="W53" s="111"/>
      <c r="X53" s="112"/>
      <c r="Y53" s="113"/>
      <c r="Z53" s="112"/>
      <c r="AA53" s="114"/>
      <c r="AB53" s="112"/>
      <c r="AC53" s="113"/>
      <c r="AD53" s="112"/>
      <c r="AE53" s="113"/>
    </row>
    <row r="54" customFormat="false" ht="12.75" hidden="false" customHeight="false" outlineLevel="0" collapsed="false">
      <c r="B54" s="110"/>
      <c r="C54" s="111"/>
      <c r="D54" s="110"/>
      <c r="E54" s="115"/>
      <c r="F54" s="110"/>
      <c r="G54" s="111"/>
      <c r="H54" s="110"/>
      <c r="I54" s="115"/>
      <c r="J54" s="116"/>
      <c r="K54" s="115"/>
      <c r="L54" s="110"/>
      <c r="M54" s="111"/>
      <c r="N54" s="110"/>
      <c r="O54" s="115"/>
      <c r="P54" s="110"/>
      <c r="Q54" s="111"/>
      <c r="R54" s="110"/>
      <c r="S54" s="115"/>
      <c r="T54" s="116"/>
      <c r="U54" s="115"/>
      <c r="V54" s="110"/>
      <c r="W54" s="111"/>
      <c r="X54" s="110"/>
      <c r="Y54" s="115"/>
      <c r="Z54" s="110"/>
      <c r="AA54" s="111"/>
      <c r="AB54" s="110"/>
      <c r="AC54" s="115"/>
      <c r="AD54" s="116"/>
      <c r="AE54" s="115"/>
    </row>
    <row r="55" customFormat="false" ht="12.75" hidden="false" customHeight="false" outlineLevel="0" collapsed="false">
      <c r="B55" s="117"/>
      <c r="C55" s="118"/>
      <c r="D55" s="117"/>
      <c r="E55" s="118"/>
      <c r="F55" s="117"/>
      <c r="G55" s="119"/>
      <c r="H55" s="117"/>
      <c r="I55" s="119"/>
      <c r="J55" s="117"/>
      <c r="K55" s="119"/>
      <c r="L55" s="117"/>
      <c r="M55" s="118"/>
      <c r="N55" s="117"/>
      <c r="O55" s="118"/>
      <c r="P55" s="117"/>
      <c r="Q55" s="119"/>
      <c r="R55" s="117"/>
      <c r="S55" s="119"/>
      <c r="T55" s="117"/>
      <c r="U55" s="119"/>
      <c r="V55" s="117"/>
      <c r="W55" s="118"/>
      <c r="X55" s="117"/>
      <c r="Y55" s="118"/>
      <c r="Z55" s="117"/>
      <c r="AA55" s="119"/>
      <c r="AB55" s="117"/>
      <c r="AC55" s="119"/>
      <c r="AD55" s="117"/>
      <c r="AE55" s="119"/>
    </row>
    <row r="56" customFormat="false" ht="12.75" hidden="false" customHeight="false" outlineLevel="0" collapsed="false">
      <c r="B56" s="110"/>
      <c r="C56" s="111"/>
      <c r="D56" s="110"/>
      <c r="E56" s="115"/>
      <c r="F56" s="111"/>
      <c r="G56" s="111"/>
      <c r="H56" s="110"/>
      <c r="I56" s="115"/>
      <c r="J56" s="110"/>
      <c r="K56" s="115"/>
      <c r="L56" s="110"/>
      <c r="M56" s="111"/>
      <c r="N56" s="110"/>
      <c r="O56" s="115"/>
      <c r="P56" s="111"/>
      <c r="Q56" s="111"/>
      <c r="R56" s="110"/>
      <c r="S56" s="115"/>
      <c r="T56" s="110"/>
      <c r="U56" s="115"/>
      <c r="V56" s="110"/>
      <c r="W56" s="111"/>
      <c r="X56" s="110"/>
      <c r="Y56" s="115"/>
      <c r="Z56" s="111"/>
      <c r="AA56" s="111"/>
      <c r="AB56" s="110"/>
      <c r="AC56" s="115"/>
      <c r="AD56" s="110"/>
      <c r="AE56" s="115"/>
    </row>
    <row r="57" customFormat="false" ht="12.75" hidden="false" customHeight="false" outlineLevel="0" collapsed="false">
      <c r="B57" s="110"/>
      <c r="C57" s="111"/>
      <c r="D57" s="110"/>
      <c r="E57" s="115"/>
      <c r="F57" s="110"/>
      <c r="G57" s="111"/>
      <c r="H57" s="110"/>
      <c r="I57" s="115"/>
      <c r="J57" s="110"/>
      <c r="K57" s="115"/>
      <c r="L57" s="110"/>
      <c r="M57" s="111"/>
      <c r="N57" s="110"/>
      <c r="O57" s="115"/>
      <c r="P57" s="110"/>
      <c r="Q57" s="111"/>
      <c r="R57" s="110"/>
      <c r="S57" s="115"/>
      <c r="T57" s="110"/>
      <c r="U57" s="115"/>
      <c r="V57" s="110"/>
      <c r="W57" s="111"/>
      <c r="X57" s="110"/>
      <c r="Y57" s="115"/>
      <c r="Z57" s="110"/>
      <c r="AA57" s="111"/>
      <c r="AB57" s="110"/>
      <c r="AC57" s="115"/>
      <c r="AD57" s="110"/>
      <c r="AE57" s="115"/>
    </row>
    <row r="58" customFormat="false" ht="12.75" hidden="false" customHeight="false" outlineLevel="0" collapsed="false">
      <c r="B58" s="117"/>
      <c r="C58" s="118"/>
      <c r="D58" s="117"/>
      <c r="E58" s="119"/>
      <c r="F58" s="117"/>
      <c r="G58" s="118"/>
      <c r="H58" s="117"/>
      <c r="I58" s="119"/>
      <c r="J58" s="117"/>
      <c r="K58" s="119"/>
      <c r="L58" s="117"/>
      <c r="M58" s="118"/>
      <c r="N58" s="117"/>
      <c r="O58" s="119"/>
      <c r="P58" s="117"/>
      <c r="Q58" s="118"/>
      <c r="R58" s="117"/>
      <c r="S58" s="119"/>
      <c r="T58" s="117"/>
      <c r="U58" s="119"/>
      <c r="V58" s="117"/>
      <c r="W58" s="118"/>
      <c r="X58" s="117"/>
      <c r="Y58" s="119"/>
      <c r="Z58" s="117"/>
      <c r="AA58" s="118"/>
      <c r="AB58" s="117"/>
      <c r="AC58" s="119"/>
      <c r="AD58" s="117"/>
      <c r="AE58" s="119"/>
    </row>
    <row r="61" customFormat="false" ht="12.75" hidden="false" customHeight="false" outlineLevel="0" collapsed="false">
      <c r="B61" s="20" t="s">
        <v>160</v>
      </c>
      <c r="H61" s="20"/>
    </row>
    <row r="62" customFormat="false" ht="12.75" hidden="false" customHeight="false" outlineLevel="0" collapsed="false">
      <c r="B62" s="46" t="s">
        <v>4</v>
      </c>
      <c r="C62" s="47"/>
      <c r="D62" s="43"/>
      <c r="E62" s="43"/>
      <c r="F62" s="43"/>
      <c r="G62" s="46" t="s">
        <v>5</v>
      </c>
      <c r="H62" s="43"/>
      <c r="I62" s="47"/>
      <c r="J62" s="43"/>
      <c r="K62" s="44"/>
      <c r="L62" s="46" t="s">
        <v>6</v>
      </c>
      <c r="M62" s="43"/>
      <c r="N62" s="47"/>
      <c r="O62" s="43"/>
      <c r="P62" s="44"/>
      <c r="Q62" s="46" t="s">
        <v>38</v>
      </c>
      <c r="R62" s="43"/>
      <c r="S62" s="47"/>
      <c r="T62" s="43"/>
      <c r="U62" s="44"/>
      <c r="V62" s="46" t="s">
        <v>196</v>
      </c>
      <c r="W62" s="43"/>
      <c r="X62" s="47"/>
      <c r="Y62" s="43"/>
      <c r="Z62" s="44"/>
      <c r="AA62" s="46" t="s">
        <v>193</v>
      </c>
      <c r="AB62" s="43"/>
      <c r="AC62" s="47"/>
      <c r="AD62" s="43"/>
      <c r="AE62" s="44"/>
      <c r="AF62" s="46" t="s">
        <v>195</v>
      </c>
      <c r="AG62" s="43"/>
      <c r="AH62" s="47"/>
      <c r="AI62" s="43"/>
      <c r="AJ62" s="44"/>
      <c r="AK62" s="46" t="s">
        <v>194</v>
      </c>
      <c r="AL62" s="43"/>
      <c r="AM62" s="47"/>
      <c r="AN62" s="43"/>
      <c r="AO62" s="44"/>
    </row>
    <row r="63" customFormat="false" ht="12.75" hidden="false" customHeight="false" outlineLevel="0" collapsed="false">
      <c r="B63" s="49" t="s">
        <v>53</v>
      </c>
      <c r="C63" s="51" t="s">
        <v>54</v>
      </c>
      <c r="D63" s="51" t="s">
        <v>57</v>
      </c>
      <c r="E63" s="51" t="s">
        <v>75</v>
      </c>
      <c r="F63" s="51" t="s">
        <v>76</v>
      </c>
      <c r="G63" s="49" t="s">
        <v>53</v>
      </c>
      <c r="H63" s="51" t="s">
        <v>54</v>
      </c>
      <c r="I63" s="51" t="s">
        <v>57</v>
      </c>
      <c r="J63" s="51" t="s">
        <v>75</v>
      </c>
      <c r="K63" s="50" t="s">
        <v>76</v>
      </c>
      <c r="L63" s="49" t="s">
        <v>53</v>
      </c>
      <c r="M63" s="51" t="s">
        <v>54</v>
      </c>
      <c r="N63" s="51" t="s">
        <v>57</v>
      </c>
      <c r="O63" s="51" t="s">
        <v>75</v>
      </c>
      <c r="P63" s="50" t="s">
        <v>76</v>
      </c>
      <c r="Q63" s="49" t="s">
        <v>53</v>
      </c>
      <c r="R63" s="51" t="s">
        <v>54</v>
      </c>
      <c r="S63" s="51" t="s">
        <v>57</v>
      </c>
      <c r="T63" s="51" t="s">
        <v>75</v>
      </c>
      <c r="U63" s="50" t="s">
        <v>76</v>
      </c>
      <c r="V63" s="49" t="s">
        <v>53</v>
      </c>
      <c r="W63" s="51" t="s">
        <v>54</v>
      </c>
      <c r="X63" s="51" t="s">
        <v>57</v>
      </c>
      <c r="Y63" s="51" t="s">
        <v>75</v>
      </c>
      <c r="Z63" s="50" t="s">
        <v>76</v>
      </c>
      <c r="AA63" s="49" t="s">
        <v>53</v>
      </c>
      <c r="AB63" s="51" t="s">
        <v>54</v>
      </c>
      <c r="AC63" s="51" t="s">
        <v>57</v>
      </c>
      <c r="AD63" s="51" t="s">
        <v>75</v>
      </c>
      <c r="AE63" s="50" t="s">
        <v>76</v>
      </c>
      <c r="AF63" s="49" t="s">
        <v>53</v>
      </c>
      <c r="AG63" s="51" t="s">
        <v>54</v>
      </c>
      <c r="AH63" s="51" t="s">
        <v>57</v>
      </c>
      <c r="AI63" s="51" t="s">
        <v>75</v>
      </c>
      <c r="AJ63" s="50" t="s">
        <v>76</v>
      </c>
      <c r="AK63" s="49" t="s">
        <v>53</v>
      </c>
      <c r="AL63" s="51" t="s">
        <v>54</v>
      </c>
      <c r="AM63" s="51" t="s">
        <v>57</v>
      </c>
      <c r="AN63" s="51" t="s">
        <v>75</v>
      </c>
      <c r="AO63" s="50" t="s">
        <v>76</v>
      </c>
    </row>
    <row r="64" customFormat="false" ht="12.75" hidden="false" customHeight="false" outlineLevel="0" collapsed="false">
      <c r="A64" s="54" t="n">
        <v>36951</v>
      </c>
      <c r="B64" s="62"/>
      <c r="C64" s="63"/>
      <c r="D64" s="63"/>
      <c r="E64" s="63"/>
      <c r="F64" s="64"/>
      <c r="G64" s="62"/>
      <c r="H64" s="63"/>
      <c r="I64" s="63"/>
      <c r="J64" s="63"/>
      <c r="K64" s="64"/>
      <c r="L64" s="62"/>
      <c r="M64" s="63"/>
      <c r="N64" s="63"/>
      <c r="O64" s="63"/>
      <c r="P64" s="64"/>
      <c r="Q64" s="62"/>
      <c r="R64" s="63"/>
      <c r="S64" s="63"/>
      <c r="T64" s="63"/>
      <c r="U64" s="64"/>
      <c r="V64" s="62"/>
      <c r="W64" s="63"/>
      <c r="X64" s="63"/>
      <c r="Y64" s="63"/>
      <c r="Z64" s="64"/>
      <c r="AA64" s="62"/>
      <c r="AB64" s="63"/>
      <c r="AC64" s="63"/>
      <c r="AD64" s="63"/>
      <c r="AE64" s="64"/>
      <c r="AF64" s="62"/>
      <c r="AG64" s="63"/>
      <c r="AH64" s="63"/>
      <c r="AI64" s="63"/>
      <c r="AJ64" s="64"/>
      <c r="AK64" s="62"/>
      <c r="AL64" s="63"/>
      <c r="AM64" s="63"/>
      <c r="AN64" s="63"/>
      <c r="AO64" s="64"/>
    </row>
    <row r="65" customFormat="false" ht="12.75" hidden="false" customHeight="false" outlineLevel="0" collapsed="false">
      <c r="A65" s="54" t="n">
        <v>36952</v>
      </c>
      <c r="B65" s="74"/>
      <c r="C65" s="75"/>
      <c r="D65" s="75"/>
      <c r="E65" s="75"/>
      <c r="F65" s="76"/>
      <c r="G65" s="74"/>
      <c r="H65" s="75"/>
      <c r="I65" s="75"/>
      <c r="J65" s="75"/>
      <c r="K65" s="76"/>
      <c r="L65" s="74"/>
      <c r="M65" s="75"/>
      <c r="N65" s="75"/>
      <c r="O65" s="75"/>
      <c r="P65" s="76"/>
      <c r="Q65" s="74"/>
      <c r="R65" s="75"/>
      <c r="S65" s="75"/>
      <c r="T65" s="75"/>
      <c r="U65" s="76"/>
      <c r="V65" s="74"/>
      <c r="W65" s="75"/>
      <c r="X65" s="75"/>
      <c r="Y65" s="75"/>
      <c r="Z65" s="76"/>
      <c r="AA65" s="74"/>
      <c r="AB65" s="75"/>
      <c r="AC65" s="75"/>
      <c r="AD65" s="75"/>
      <c r="AE65" s="76"/>
      <c r="AF65" s="74"/>
      <c r="AG65" s="75"/>
      <c r="AH65" s="75"/>
      <c r="AI65" s="75"/>
      <c r="AJ65" s="76"/>
      <c r="AK65" s="74"/>
      <c r="AL65" s="75"/>
      <c r="AM65" s="75"/>
      <c r="AN65" s="75"/>
      <c r="AO65" s="76"/>
    </row>
    <row r="66" customFormat="false" ht="12.75" hidden="false" customHeight="false" outlineLevel="0" collapsed="false">
      <c r="A66" s="54" t="n">
        <v>36953</v>
      </c>
      <c r="B66" s="74"/>
      <c r="C66" s="75"/>
      <c r="D66" s="75"/>
      <c r="E66" s="75"/>
      <c r="F66" s="76"/>
      <c r="G66" s="74"/>
      <c r="H66" s="75"/>
      <c r="I66" s="75"/>
      <c r="J66" s="75"/>
      <c r="K66" s="76"/>
      <c r="L66" s="74"/>
      <c r="M66" s="75"/>
      <c r="N66" s="75"/>
      <c r="O66" s="75"/>
      <c r="P66" s="76"/>
      <c r="Q66" s="74"/>
      <c r="R66" s="75"/>
      <c r="S66" s="75"/>
      <c r="T66" s="75"/>
      <c r="U66" s="76"/>
      <c r="V66" s="74"/>
      <c r="W66" s="75"/>
      <c r="X66" s="75"/>
      <c r="Y66" s="75"/>
      <c r="Z66" s="76"/>
      <c r="AA66" s="74"/>
      <c r="AB66" s="75"/>
      <c r="AC66" s="75"/>
      <c r="AD66" s="75"/>
      <c r="AE66" s="76"/>
      <c r="AF66" s="74"/>
      <c r="AG66" s="75"/>
      <c r="AH66" s="75"/>
      <c r="AI66" s="75"/>
      <c r="AJ66" s="76"/>
      <c r="AK66" s="74"/>
      <c r="AL66" s="75"/>
      <c r="AM66" s="75"/>
      <c r="AN66" s="75"/>
      <c r="AO66" s="76"/>
    </row>
    <row r="67" customFormat="false" ht="12.75" hidden="false" customHeight="false" outlineLevel="0" collapsed="false">
      <c r="A67" s="177" t="n">
        <v>36954</v>
      </c>
      <c r="B67" s="127"/>
      <c r="C67" s="128"/>
      <c r="D67" s="75"/>
      <c r="E67" s="75"/>
      <c r="F67" s="76"/>
      <c r="G67" s="74"/>
      <c r="H67" s="75"/>
      <c r="I67" s="75"/>
      <c r="J67" s="75"/>
      <c r="K67" s="76"/>
      <c r="L67" s="74"/>
      <c r="M67" s="75"/>
      <c r="N67" s="75"/>
      <c r="O67" s="75"/>
      <c r="P67" s="76"/>
      <c r="Q67" s="74"/>
      <c r="R67" s="75"/>
      <c r="S67" s="75"/>
      <c r="T67" s="75"/>
      <c r="U67" s="76"/>
      <c r="V67" s="74"/>
      <c r="W67" s="75"/>
      <c r="X67" s="75"/>
      <c r="Y67" s="75"/>
      <c r="Z67" s="76"/>
      <c r="AA67" s="74"/>
      <c r="AB67" s="75"/>
      <c r="AC67" s="75"/>
      <c r="AD67" s="75"/>
      <c r="AE67" s="76"/>
      <c r="AF67" s="74"/>
      <c r="AG67" s="75"/>
      <c r="AH67" s="75"/>
      <c r="AI67" s="75"/>
      <c r="AJ67" s="76"/>
      <c r="AK67" s="74"/>
      <c r="AL67" s="75"/>
      <c r="AM67" s="75"/>
      <c r="AN67" s="75"/>
      <c r="AO67" s="76"/>
    </row>
    <row r="68" customFormat="false" ht="12.75" hidden="false" customHeight="false" outlineLevel="0" collapsed="false">
      <c r="A68" s="54" t="n">
        <v>36955</v>
      </c>
      <c r="B68" s="74"/>
      <c r="C68" s="75"/>
      <c r="D68" s="75"/>
      <c r="E68" s="75"/>
      <c r="F68" s="76"/>
      <c r="G68" s="74"/>
      <c r="H68" s="75"/>
      <c r="I68" s="75"/>
      <c r="J68" s="75"/>
      <c r="K68" s="76"/>
      <c r="L68" s="74"/>
      <c r="M68" s="75"/>
      <c r="N68" s="75"/>
      <c r="O68" s="75"/>
      <c r="P68" s="76"/>
      <c r="Q68" s="74"/>
      <c r="R68" s="75"/>
      <c r="S68" s="75"/>
      <c r="T68" s="75"/>
      <c r="U68" s="76"/>
      <c r="V68" s="74"/>
      <c r="W68" s="75"/>
      <c r="X68" s="75"/>
      <c r="Y68" s="75"/>
      <c r="Z68" s="76"/>
      <c r="AA68" s="74"/>
      <c r="AB68" s="75"/>
      <c r="AC68" s="75"/>
      <c r="AD68" s="75"/>
      <c r="AE68" s="76"/>
      <c r="AF68" s="74"/>
      <c r="AG68" s="75"/>
      <c r="AH68" s="75"/>
      <c r="AI68" s="75"/>
      <c r="AJ68" s="76"/>
      <c r="AK68" s="74"/>
      <c r="AL68" s="75"/>
      <c r="AM68" s="75"/>
      <c r="AN68" s="75"/>
      <c r="AO68" s="76"/>
    </row>
    <row r="69" customFormat="false" ht="12.75" hidden="false" customHeight="false" outlineLevel="0" collapsed="false">
      <c r="A69" s="54" t="n">
        <v>36956</v>
      </c>
      <c r="B69" s="74"/>
      <c r="C69" s="75"/>
      <c r="D69" s="75"/>
      <c r="E69" s="75"/>
      <c r="F69" s="76"/>
      <c r="G69" s="74"/>
      <c r="H69" s="75"/>
      <c r="I69" s="75"/>
      <c r="J69" s="75"/>
      <c r="K69" s="76"/>
      <c r="L69" s="74"/>
      <c r="M69" s="75"/>
      <c r="N69" s="75"/>
      <c r="O69" s="75"/>
      <c r="P69" s="76"/>
      <c r="Q69" s="74"/>
      <c r="R69" s="75"/>
      <c r="S69" s="75"/>
      <c r="T69" s="75"/>
      <c r="U69" s="76"/>
      <c r="V69" s="74"/>
      <c r="W69" s="75"/>
      <c r="X69" s="75"/>
      <c r="Y69" s="75"/>
      <c r="Z69" s="76"/>
      <c r="AA69" s="74"/>
      <c r="AB69" s="75"/>
      <c r="AC69" s="75"/>
      <c r="AD69" s="75"/>
      <c r="AE69" s="76"/>
      <c r="AF69" s="74"/>
      <c r="AG69" s="75"/>
      <c r="AH69" s="75"/>
      <c r="AI69" s="75"/>
      <c r="AJ69" s="76"/>
      <c r="AK69" s="74"/>
      <c r="AL69" s="75"/>
      <c r="AM69" s="75"/>
      <c r="AN69" s="75"/>
      <c r="AO69" s="76"/>
    </row>
    <row r="70" customFormat="false" ht="12.75" hidden="false" customHeight="false" outlineLevel="0" collapsed="false">
      <c r="A70" s="54" t="n">
        <v>36957</v>
      </c>
      <c r="B70" s="74"/>
      <c r="C70" s="75"/>
      <c r="D70" s="75"/>
      <c r="E70" s="75"/>
      <c r="F70" s="76"/>
      <c r="G70" s="74"/>
      <c r="H70" s="75"/>
      <c r="I70" s="75"/>
      <c r="J70" s="75"/>
      <c r="K70" s="76"/>
      <c r="L70" s="74"/>
      <c r="M70" s="75"/>
      <c r="N70" s="75"/>
      <c r="O70" s="75"/>
      <c r="P70" s="76"/>
      <c r="Q70" s="74"/>
      <c r="R70" s="75"/>
      <c r="S70" s="75"/>
      <c r="T70" s="75"/>
      <c r="U70" s="76"/>
      <c r="V70" s="74"/>
      <c r="W70" s="75"/>
      <c r="X70" s="75"/>
      <c r="Y70" s="75"/>
      <c r="Z70" s="76"/>
      <c r="AA70" s="74"/>
      <c r="AB70" s="75"/>
      <c r="AC70" s="75"/>
      <c r="AD70" s="75"/>
      <c r="AE70" s="76"/>
      <c r="AF70" s="74"/>
      <c r="AG70" s="75"/>
      <c r="AH70" s="75"/>
      <c r="AI70" s="75"/>
      <c r="AJ70" s="76"/>
      <c r="AK70" s="74"/>
      <c r="AL70" s="75"/>
      <c r="AM70" s="75"/>
      <c r="AN70" s="75"/>
      <c r="AO70" s="76"/>
    </row>
    <row r="71" customFormat="false" ht="12.75" hidden="false" customHeight="false" outlineLevel="0" collapsed="false">
      <c r="A71" s="54" t="n">
        <v>36958</v>
      </c>
      <c r="B71" s="74"/>
      <c r="C71" s="75"/>
      <c r="D71" s="75"/>
      <c r="E71" s="75"/>
      <c r="F71" s="76"/>
      <c r="G71" s="74"/>
      <c r="H71" s="75"/>
      <c r="I71" s="75"/>
      <c r="J71" s="75"/>
      <c r="K71" s="76"/>
      <c r="L71" s="74"/>
      <c r="M71" s="75"/>
      <c r="N71" s="75"/>
      <c r="O71" s="75"/>
      <c r="P71" s="76"/>
      <c r="Q71" s="74"/>
      <c r="R71" s="75"/>
      <c r="S71" s="75"/>
      <c r="T71" s="75"/>
      <c r="U71" s="76"/>
      <c r="V71" s="74"/>
      <c r="W71" s="75"/>
      <c r="X71" s="75"/>
      <c r="Y71" s="75"/>
      <c r="Z71" s="76"/>
      <c r="AA71" s="74"/>
      <c r="AB71" s="75"/>
      <c r="AC71" s="75"/>
      <c r="AD71" s="75"/>
      <c r="AE71" s="76"/>
      <c r="AF71" s="74"/>
      <c r="AG71" s="75"/>
      <c r="AH71" s="75"/>
      <c r="AI71" s="75"/>
      <c r="AJ71" s="76"/>
      <c r="AK71" s="74"/>
      <c r="AL71" s="75"/>
      <c r="AM71" s="75"/>
      <c r="AN71" s="75"/>
      <c r="AO71" s="76"/>
    </row>
    <row r="72" customFormat="false" ht="12.75" hidden="false" customHeight="false" outlineLevel="0" collapsed="false">
      <c r="A72" s="54" t="n">
        <v>36959</v>
      </c>
      <c r="B72" s="74"/>
      <c r="C72" s="75"/>
      <c r="D72" s="75"/>
      <c r="E72" s="75"/>
      <c r="F72" s="76"/>
      <c r="G72" s="74"/>
      <c r="H72" s="75"/>
      <c r="I72" s="75"/>
      <c r="J72" s="75"/>
      <c r="K72" s="76"/>
      <c r="L72" s="74"/>
      <c r="M72" s="75"/>
      <c r="N72" s="75"/>
      <c r="O72" s="75"/>
      <c r="P72" s="76"/>
      <c r="Q72" s="74"/>
      <c r="R72" s="75"/>
      <c r="S72" s="75"/>
      <c r="T72" s="75"/>
      <c r="U72" s="76"/>
      <c r="V72" s="74"/>
      <c r="W72" s="75"/>
      <c r="X72" s="75"/>
      <c r="Y72" s="75"/>
      <c r="Z72" s="76"/>
      <c r="AA72" s="74"/>
      <c r="AB72" s="75"/>
      <c r="AC72" s="75"/>
      <c r="AD72" s="75"/>
      <c r="AE72" s="76"/>
      <c r="AF72" s="74"/>
      <c r="AG72" s="75"/>
      <c r="AH72" s="75"/>
      <c r="AI72" s="75"/>
      <c r="AJ72" s="76"/>
      <c r="AK72" s="74"/>
      <c r="AL72" s="75"/>
      <c r="AM72" s="75"/>
      <c r="AN72" s="75"/>
      <c r="AO72" s="76"/>
    </row>
    <row r="73" customFormat="false" ht="12.75" hidden="false" customHeight="false" outlineLevel="0" collapsed="false">
      <c r="A73" s="54" t="n">
        <v>36960</v>
      </c>
      <c r="B73" s="74"/>
      <c r="C73" s="75"/>
      <c r="D73" s="75"/>
      <c r="E73" s="75"/>
      <c r="F73" s="76"/>
      <c r="G73" s="74"/>
      <c r="H73" s="75"/>
      <c r="I73" s="75"/>
      <c r="J73" s="75"/>
      <c r="K73" s="76"/>
      <c r="L73" s="74"/>
      <c r="M73" s="75"/>
      <c r="N73" s="75"/>
      <c r="O73" s="75"/>
      <c r="P73" s="76"/>
      <c r="Q73" s="74"/>
      <c r="R73" s="75"/>
      <c r="S73" s="75"/>
      <c r="T73" s="75"/>
      <c r="U73" s="76"/>
      <c r="V73" s="74"/>
      <c r="W73" s="75"/>
      <c r="X73" s="75"/>
      <c r="Y73" s="75"/>
      <c r="Z73" s="76"/>
      <c r="AA73" s="74"/>
      <c r="AB73" s="75"/>
      <c r="AC73" s="75"/>
      <c r="AD73" s="75"/>
      <c r="AE73" s="76"/>
      <c r="AF73" s="74"/>
      <c r="AG73" s="75"/>
      <c r="AH73" s="75"/>
      <c r="AI73" s="75"/>
      <c r="AJ73" s="76"/>
      <c r="AK73" s="74"/>
      <c r="AL73" s="75"/>
      <c r="AM73" s="75"/>
      <c r="AN73" s="75"/>
      <c r="AO73" s="76"/>
    </row>
    <row r="74" customFormat="false" ht="12.75" hidden="false" customHeight="false" outlineLevel="0" collapsed="false">
      <c r="A74" s="177" t="n">
        <v>36961</v>
      </c>
      <c r="B74" s="74"/>
      <c r="C74" s="75"/>
      <c r="D74" s="75"/>
      <c r="E74" s="75"/>
      <c r="F74" s="76"/>
      <c r="G74" s="74"/>
      <c r="H74" s="75"/>
      <c r="I74" s="75"/>
      <c r="J74" s="75"/>
      <c r="K74" s="76"/>
      <c r="L74" s="74"/>
      <c r="M74" s="75"/>
      <c r="N74" s="75"/>
      <c r="O74" s="75"/>
      <c r="P74" s="76"/>
      <c r="Q74" s="74"/>
      <c r="R74" s="75"/>
      <c r="S74" s="75"/>
      <c r="T74" s="75"/>
      <c r="U74" s="76"/>
      <c r="V74" s="74"/>
      <c r="W74" s="75"/>
      <c r="X74" s="75"/>
      <c r="Y74" s="75"/>
      <c r="Z74" s="76"/>
      <c r="AA74" s="74"/>
      <c r="AB74" s="75"/>
      <c r="AC74" s="75"/>
      <c r="AD74" s="75"/>
      <c r="AE74" s="76"/>
      <c r="AF74" s="74"/>
      <c r="AG74" s="75"/>
      <c r="AH74" s="75"/>
      <c r="AI74" s="75"/>
      <c r="AJ74" s="76"/>
      <c r="AK74" s="74"/>
      <c r="AL74" s="75"/>
      <c r="AM74" s="75"/>
      <c r="AN74" s="75"/>
      <c r="AO74" s="76"/>
    </row>
    <row r="75" customFormat="false" ht="12.75" hidden="false" customHeight="false" outlineLevel="0" collapsed="false">
      <c r="A75" s="54" t="n">
        <v>36962</v>
      </c>
      <c r="B75" s="74"/>
      <c r="C75" s="75"/>
      <c r="D75" s="75"/>
      <c r="E75" s="75"/>
      <c r="F75" s="76"/>
      <c r="G75" s="74"/>
      <c r="H75" s="75"/>
      <c r="I75" s="75"/>
      <c r="J75" s="75"/>
      <c r="K75" s="76"/>
      <c r="L75" s="74"/>
      <c r="M75" s="75"/>
      <c r="N75" s="75"/>
      <c r="O75" s="75"/>
      <c r="P75" s="76"/>
      <c r="Q75" s="74"/>
      <c r="R75" s="75"/>
      <c r="S75" s="75"/>
      <c r="T75" s="75"/>
      <c r="U75" s="76"/>
      <c r="V75" s="74"/>
      <c r="W75" s="75"/>
      <c r="X75" s="75"/>
      <c r="Y75" s="75"/>
      <c r="Z75" s="76"/>
      <c r="AA75" s="74"/>
      <c r="AB75" s="75"/>
      <c r="AC75" s="75"/>
      <c r="AD75" s="75"/>
      <c r="AE75" s="76"/>
      <c r="AF75" s="74"/>
      <c r="AG75" s="75"/>
      <c r="AH75" s="75"/>
      <c r="AI75" s="75"/>
      <c r="AJ75" s="76"/>
      <c r="AK75" s="74"/>
      <c r="AL75" s="75"/>
      <c r="AM75" s="75"/>
      <c r="AN75" s="75"/>
      <c r="AO75" s="76"/>
    </row>
    <row r="76" customFormat="false" ht="12.75" hidden="false" customHeight="false" outlineLevel="0" collapsed="false">
      <c r="A76" s="54" t="n">
        <v>36963</v>
      </c>
      <c r="B76" s="74"/>
      <c r="C76" s="75"/>
      <c r="D76" s="75"/>
      <c r="E76" s="75"/>
      <c r="F76" s="76"/>
      <c r="G76" s="74"/>
      <c r="H76" s="75"/>
      <c r="I76" s="75"/>
      <c r="J76" s="75"/>
      <c r="K76" s="76"/>
      <c r="L76" s="74"/>
      <c r="M76" s="75"/>
      <c r="N76" s="75"/>
      <c r="O76" s="75"/>
      <c r="P76" s="76"/>
      <c r="Q76" s="74"/>
      <c r="R76" s="75"/>
      <c r="S76" s="75"/>
      <c r="T76" s="75"/>
      <c r="U76" s="76"/>
      <c r="V76" s="74"/>
      <c r="W76" s="75"/>
      <c r="X76" s="75"/>
      <c r="Y76" s="75"/>
      <c r="Z76" s="76"/>
      <c r="AA76" s="74"/>
      <c r="AB76" s="75"/>
      <c r="AC76" s="75"/>
      <c r="AD76" s="75"/>
      <c r="AE76" s="76"/>
      <c r="AF76" s="74"/>
      <c r="AG76" s="75"/>
      <c r="AH76" s="75"/>
      <c r="AI76" s="75"/>
      <c r="AJ76" s="76"/>
      <c r="AK76" s="74"/>
      <c r="AL76" s="75"/>
      <c r="AM76" s="75"/>
      <c r="AN76" s="75"/>
      <c r="AO76" s="76"/>
    </row>
    <row r="77" customFormat="false" ht="12.75" hidden="false" customHeight="false" outlineLevel="0" collapsed="false">
      <c r="A77" s="54" t="n">
        <v>36964</v>
      </c>
      <c r="B77" s="74"/>
      <c r="C77" s="75"/>
      <c r="D77" s="75"/>
      <c r="E77" s="75"/>
      <c r="F77" s="76"/>
      <c r="G77" s="74"/>
      <c r="H77" s="75"/>
      <c r="I77" s="75"/>
      <c r="J77" s="75"/>
      <c r="K77" s="76"/>
      <c r="L77" s="74"/>
      <c r="M77" s="75"/>
      <c r="N77" s="75"/>
      <c r="O77" s="75"/>
      <c r="P77" s="76"/>
      <c r="Q77" s="74"/>
      <c r="R77" s="75"/>
      <c r="S77" s="75"/>
      <c r="T77" s="75"/>
      <c r="U77" s="76"/>
      <c r="V77" s="74"/>
      <c r="W77" s="75"/>
      <c r="X77" s="75"/>
      <c r="Y77" s="75"/>
      <c r="Z77" s="76"/>
      <c r="AA77" s="74"/>
      <c r="AB77" s="75"/>
      <c r="AC77" s="75"/>
      <c r="AD77" s="75"/>
      <c r="AE77" s="76"/>
      <c r="AF77" s="74"/>
      <c r="AG77" s="75"/>
      <c r="AH77" s="75"/>
      <c r="AI77" s="75"/>
      <c r="AJ77" s="76"/>
      <c r="AK77" s="74"/>
      <c r="AL77" s="75"/>
      <c r="AM77" s="75"/>
      <c r="AN77" s="75"/>
      <c r="AO77" s="76"/>
    </row>
    <row r="78" customFormat="false" ht="12.75" hidden="false" customHeight="false" outlineLevel="0" collapsed="false">
      <c r="A78" s="54" t="n">
        <v>36965</v>
      </c>
      <c r="B78" s="74"/>
      <c r="C78" s="75"/>
      <c r="D78" s="75"/>
      <c r="E78" s="75"/>
      <c r="F78" s="76"/>
      <c r="G78" s="74"/>
      <c r="H78" s="75"/>
      <c r="I78" s="75"/>
      <c r="J78" s="75"/>
      <c r="K78" s="76"/>
      <c r="L78" s="74"/>
      <c r="M78" s="75"/>
      <c r="N78" s="75"/>
      <c r="O78" s="75"/>
      <c r="P78" s="76"/>
      <c r="Q78" s="74"/>
      <c r="R78" s="75"/>
      <c r="S78" s="75"/>
      <c r="T78" s="75"/>
      <c r="U78" s="76"/>
      <c r="V78" s="74"/>
      <c r="W78" s="75"/>
      <c r="X78" s="75"/>
      <c r="Y78" s="75"/>
      <c r="Z78" s="76"/>
      <c r="AA78" s="74"/>
      <c r="AB78" s="75"/>
      <c r="AC78" s="75"/>
      <c r="AD78" s="75"/>
      <c r="AE78" s="76"/>
      <c r="AF78" s="74"/>
      <c r="AG78" s="75"/>
      <c r="AH78" s="75"/>
      <c r="AI78" s="75"/>
      <c r="AJ78" s="76"/>
      <c r="AK78" s="74"/>
      <c r="AL78" s="75"/>
      <c r="AM78" s="75"/>
      <c r="AN78" s="75"/>
      <c r="AO78" s="76"/>
    </row>
    <row r="79" customFormat="false" ht="12.75" hidden="false" customHeight="false" outlineLevel="0" collapsed="false">
      <c r="A79" s="54" t="n">
        <v>36966</v>
      </c>
      <c r="B79" s="74"/>
      <c r="C79" s="75"/>
      <c r="D79" s="75"/>
      <c r="E79" s="75"/>
      <c r="F79" s="76"/>
      <c r="G79" s="74"/>
      <c r="H79" s="75"/>
      <c r="I79" s="75"/>
      <c r="J79" s="75"/>
      <c r="K79" s="76"/>
      <c r="L79" s="74"/>
      <c r="M79" s="75"/>
      <c r="N79" s="75"/>
      <c r="O79" s="75"/>
      <c r="P79" s="76"/>
      <c r="Q79" s="74"/>
      <c r="R79" s="75"/>
      <c r="S79" s="75"/>
      <c r="T79" s="75"/>
      <c r="U79" s="76"/>
      <c r="V79" s="74"/>
      <c r="W79" s="75"/>
      <c r="X79" s="75"/>
      <c r="Y79" s="75"/>
      <c r="Z79" s="76"/>
      <c r="AA79" s="74"/>
      <c r="AB79" s="75"/>
      <c r="AC79" s="75"/>
      <c r="AD79" s="75"/>
      <c r="AE79" s="76"/>
      <c r="AF79" s="74"/>
      <c r="AG79" s="75"/>
      <c r="AH79" s="75"/>
      <c r="AI79" s="75"/>
      <c r="AJ79" s="76"/>
      <c r="AK79" s="74"/>
      <c r="AL79" s="75"/>
      <c r="AM79" s="75"/>
      <c r="AN79" s="75"/>
      <c r="AO79" s="76"/>
    </row>
    <row r="80" customFormat="false" ht="12.75" hidden="false" customHeight="false" outlineLevel="0" collapsed="false">
      <c r="A80" s="54" t="n">
        <v>36967</v>
      </c>
      <c r="B80" s="74"/>
      <c r="C80" s="75"/>
      <c r="D80" s="75"/>
      <c r="E80" s="75"/>
      <c r="F80" s="76"/>
      <c r="G80" s="74"/>
      <c r="H80" s="75"/>
      <c r="I80" s="75"/>
      <c r="J80" s="75"/>
      <c r="K80" s="76"/>
      <c r="L80" s="74"/>
      <c r="M80" s="75"/>
      <c r="N80" s="75"/>
      <c r="O80" s="75"/>
      <c r="P80" s="76"/>
      <c r="Q80" s="74"/>
      <c r="R80" s="75"/>
      <c r="S80" s="75"/>
      <c r="T80" s="75"/>
      <c r="U80" s="76"/>
      <c r="V80" s="74"/>
      <c r="W80" s="75"/>
      <c r="X80" s="75"/>
      <c r="Y80" s="75"/>
      <c r="Z80" s="76"/>
      <c r="AA80" s="74"/>
      <c r="AB80" s="75"/>
      <c r="AC80" s="75"/>
      <c r="AD80" s="75"/>
      <c r="AE80" s="76"/>
      <c r="AF80" s="74"/>
      <c r="AG80" s="75"/>
      <c r="AH80" s="75"/>
      <c r="AI80" s="75"/>
      <c r="AJ80" s="76"/>
      <c r="AK80" s="74"/>
      <c r="AL80" s="75"/>
      <c r="AM80" s="75"/>
      <c r="AN80" s="75"/>
      <c r="AO80" s="76"/>
    </row>
    <row r="81" customFormat="false" ht="12.75" hidden="false" customHeight="false" outlineLevel="0" collapsed="false">
      <c r="A81" s="54" t="n">
        <v>36968</v>
      </c>
      <c r="B81" s="74"/>
      <c r="C81" s="75"/>
      <c r="D81" s="75"/>
      <c r="E81" s="75"/>
      <c r="F81" s="76"/>
      <c r="G81" s="74"/>
      <c r="H81" s="75"/>
      <c r="I81" s="75"/>
      <c r="J81" s="75"/>
      <c r="K81" s="76"/>
      <c r="L81" s="74"/>
      <c r="M81" s="75"/>
      <c r="N81" s="75"/>
      <c r="O81" s="75"/>
      <c r="P81" s="76"/>
      <c r="Q81" s="74"/>
      <c r="R81" s="75"/>
      <c r="S81" s="75"/>
      <c r="T81" s="75"/>
      <c r="U81" s="76"/>
      <c r="V81" s="74"/>
      <c r="W81" s="75"/>
      <c r="X81" s="75"/>
      <c r="Y81" s="75"/>
      <c r="Z81" s="76"/>
      <c r="AA81" s="74"/>
      <c r="AB81" s="75"/>
      <c r="AC81" s="75"/>
      <c r="AD81" s="75"/>
      <c r="AE81" s="76"/>
      <c r="AF81" s="74"/>
      <c r="AG81" s="75"/>
      <c r="AH81" s="75"/>
      <c r="AI81" s="75"/>
      <c r="AJ81" s="76"/>
      <c r="AK81" s="74"/>
      <c r="AL81" s="75"/>
      <c r="AM81" s="75"/>
      <c r="AN81" s="75"/>
      <c r="AO81" s="76"/>
    </row>
    <row r="82" customFormat="false" ht="12.75" hidden="false" customHeight="false" outlineLevel="0" collapsed="false">
      <c r="A82" s="54" t="n">
        <v>36969</v>
      </c>
      <c r="B82" s="74"/>
      <c r="C82" s="75"/>
      <c r="D82" s="75"/>
      <c r="E82" s="75"/>
      <c r="F82" s="76"/>
      <c r="G82" s="74"/>
      <c r="H82" s="75"/>
      <c r="I82" s="75"/>
      <c r="J82" s="75"/>
      <c r="K82" s="76"/>
      <c r="L82" s="74"/>
      <c r="M82" s="75"/>
      <c r="N82" s="75"/>
      <c r="O82" s="75"/>
      <c r="P82" s="76"/>
      <c r="Q82" s="74"/>
      <c r="R82" s="75"/>
      <c r="S82" s="75"/>
      <c r="T82" s="75"/>
      <c r="U82" s="76"/>
      <c r="V82" s="74"/>
      <c r="W82" s="75"/>
      <c r="X82" s="75"/>
      <c r="Y82" s="75"/>
      <c r="Z82" s="76"/>
      <c r="AA82" s="74"/>
      <c r="AB82" s="75"/>
      <c r="AC82" s="75"/>
      <c r="AD82" s="75"/>
      <c r="AE82" s="76"/>
      <c r="AF82" s="74"/>
      <c r="AG82" s="75"/>
      <c r="AH82" s="75"/>
      <c r="AI82" s="75"/>
      <c r="AJ82" s="76"/>
      <c r="AK82" s="74"/>
      <c r="AL82" s="75"/>
      <c r="AM82" s="75"/>
      <c r="AN82" s="75"/>
      <c r="AO82" s="76"/>
    </row>
    <row r="83" customFormat="false" ht="12.75" hidden="false" customHeight="false" outlineLevel="0" collapsed="false">
      <c r="A83" s="54" t="n">
        <v>36970</v>
      </c>
      <c r="B83" s="74"/>
      <c r="C83" s="75"/>
      <c r="D83" s="75"/>
      <c r="E83" s="75"/>
      <c r="F83" s="76"/>
      <c r="G83" s="74"/>
      <c r="H83" s="75"/>
      <c r="I83" s="75"/>
      <c r="J83" s="75"/>
      <c r="K83" s="76"/>
      <c r="L83" s="74"/>
      <c r="M83" s="75"/>
      <c r="N83" s="75"/>
      <c r="O83" s="75"/>
      <c r="P83" s="76"/>
      <c r="Q83" s="74"/>
      <c r="R83" s="75"/>
      <c r="S83" s="75"/>
      <c r="T83" s="75"/>
      <c r="U83" s="76"/>
      <c r="V83" s="74"/>
      <c r="W83" s="75"/>
      <c r="X83" s="75"/>
      <c r="Y83" s="75"/>
      <c r="Z83" s="76"/>
      <c r="AA83" s="74"/>
      <c r="AB83" s="75"/>
      <c r="AC83" s="75"/>
      <c r="AD83" s="75"/>
      <c r="AE83" s="76"/>
      <c r="AF83" s="74"/>
      <c r="AG83" s="75"/>
      <c r="AH83" s="75"/>
      <c r="AI83" s="75"/>
      <c r="AJ83" s="76"/>
      <c r="AK83" s="74"/>
      <c r="AL83" s="75"/>
      <c r="AM83" s="75"/>
      <c r="AN83" s="75"/>
      <c r="AO83" s="76"/>
    </row>
    <row r="84" customFormat="false" ht="12.75" hidden="false" customHeight="false" outlineLevel="0" collapsed="false">
      <c r="A84" s="54" t="n">
        <v>36971</v>
      </c>
      <c r="B84" s="74"/>
      <c r="C84" s="75"/>
      <c r="D84" s="75"/>
      <c r="E84" s="75"/>
      <c r="F84" s="76"/>
      <c r="G84" s="74"/>
      <c r="H84" s="75"/>
      <c r="I84" s="75"/>
      <c r="J84" s="75"/>
      <c r="K84" s="76"/>
      <c r="L84" s="74"/>
      <c r="M84" s="75"/>
      <c r="N84" s="75"/>
      <c r="O84" s="75"/>
      <c r="P84" s="76"/>
      <c r="Q84" s="74"/>
      <c r="R84" s="75"/>
      <c r="S84" s="75"/>
      <c r="T84" s="75"/>
      <c r="U84" s="76"/>
      <c r="V84" s="74"/>
      <c r="W84" s="75"/>
      <c r="X84" s="75"/>
      <c r="Y84" s="75"/>
      <c r="Z84" s="76"/>
      <c r="AA84" s="74"/>
      <c r="AB84" s="75"/>
      <c r="AC84" s="75"/>
      <c r="AD84" s="75"/>
      <c r="AE84" s="76"/>
      <c r="AF84" s="74"/>
      <c r="AG84" s="75"/>
      <c r="AH84" s="75"/>
      <c r="AI84" s="75"/>
      <c r="AJ84" s="76"/>
      <c r="AK84" s="74"/>
      <c r="AL84" s="75"/>
      <c r="AM84" s="75"/>
      <c r="AN84" s="75"/>
      <c r="AO84" s="76"/>
    </row>
    <row r="85" customFormat="false" ht="12.75" hidden="false" customHeight="false" outlineLevel="0" collapsed="false">
      <c r="A85" s="54" t="n">
        <v>36972</v>
      </c>
      <c r="B85" s="74"/>
      <c r="C85" s="75"/>
      <c r="D85" s="75"/>
      <c r="E85" s="75"/>
      <c r="F85" s="76"/>
      <c r="G85" s="74" t="n">
        <v>300</v>
      </c>
      <c r="H85" s="75" t="n">
        <v>300</v>
      </c>
      <c r="I85" s="75" t="n">
        <v>135</v>
      </c>
      <c r="J85" s="75" t="n">
        <v>146</v>
      </c>
      <c r="K85" s="76" t="n">
        <v>169</v>
      </c>
      <c r="L85" s="74" t="n">
        <v>280</v>
      </c>
      <c r="M85" s="75" t="n">
        <v>280</v>
      </c>
      <c r="N85" s="75" t="n">
        <v>140</v>
      </c>
      <c r="O85" s="75" t="n">
        <v>145</v>
      </c>
      <c r="P85" s="76" t="n">
        <v>145</v>
      </c>
      <c r="Q85" s="74" t="n">
        <v>295</v>
      </c>
      <c r="R85" s="75" t="n">
        <v>290</v>
      </c>
      <c r="S85" s="75" t="n">
        <v>150</v>
      </c>
      <c r="T85" s="75" t="n">
        <v>150</v>
      </c>
      <c r="U85" s="76" t="n">
        <v>155</v>
      </c>
      <c r="V85" s="74" t="n">
        <f aca="false">AVERAGE(G85,L85,Q85)</f>
        <v>291.666666666667</v>
      </c>
      <c r="W85" s="75" t="n">
        <f aca="false">AVERAGE(H85,M85,R85)</f>
        <v>290</v>
      </c>
      <c r="X85" s="75" t="n">
        <f aca="false">AVERAGE(I85,N85,S85)</f>
        <v>141.666666666667</v>
      </c>
      <c r="Y85" s="75" t="n">
        <f aca="false">AVERAGE(J85,O85,T85)</f>
        <v>147</v>
      </c>
      <c r="Z85" s="76" t="n">
        <f aca="false">AVERAGE(K85,P85,U85)</f>
        <v>156.333333333333</v>
      </c>
      <c r="AA85" s="74" t="n">
        <v>305</v>
      </c>
      <c r="AB85" s="75" t="n">
        <v>292</v>
      </c>
      <c r="AC85" s="75" t="n">
        <v>172</v>
      </c>
      <c r="AD85" s="75" t="n">
        <v>170</v>
      </c>
      <c r="AE85" s="76" t="n">
        <v>168</v>
      </c>
      <c r="AF85" s="74" t="n">
        <v>268</v>
      </c>
      <c r="AG85" s="75" t="n">
        <v>245</v>
      </c>
      <c r="AH85" s="75" t="n">
        <v>103</v>
      </c>
      <c r="AI85" s="75" t="n">
        <v>110</v>
      </c>
      <c r="AJ85" s="76" t="n">
        <v>140</v>
      </c>
      <c r="AK85" s="74" t="n">
        <v>190</v>
      </c>
      <c r="AL85" s="75" t="n">
        <v>195</v>
      </c>
      <c r="AM85" s="75" t="n">
        <v>63</v>
      </c>
      <c r="AN85" s="75" t="n">
        <v>75</v>
      </c>
      <c r="AO85" s="76" t="n">
        <v>95</v>
      </c>
    </row>
    <row r="86" customFormat="false" ht="12.75" hidden="false" customHeight="false" outlineLevel="0" collapsed="false">
      <c r="A86" s="54" t="n">
        <v>36973</v>
      </c>
      <c r="B86" s="74"/>
      <c r="C86" s="75"/>
      <c r="D86" s="75"/>
      <c r="E86" s="75"/>
      <c r="F86" s="76"/>
      <c r="G86" s="74"/>
      <c r="H86" s="75"/>
      <c r="I86" s="75"/>
      <c r="J86" s="75"/>
      <c r="K86" s="76"/>
      <c r="L86" s="74"/>
      <c r="M86" s="75"/>
      <c r="N86" s="75"/>
      <c r="O86" s="75"/>
      <c r="P86" s="76"/>
      <c r="Q86" s="74"/>
      <c r="R86" s="75"/>
      <c r="S86" s="75"/>
      <c r="T86" s="75"/>
      <c r="U86" s="76"/>
      <c r="V86" s="74"/>
      <c r="W86" s="75"/>
      <c r="X86" s="75"/>
      <c r="Y86" s="75"/>
      <c r="Z86" s="76"/>
      <c r="AA86" s="74"/>
      <c r="AB86" s="75"/>
      <c r="AC86" s="75"/>
      <c r="AD86" s="75"/>
      <c r="AE86" s="76"/>
      <c r="AF86" s="74"/>
      <c r="AG86" s="75"/>
      <c r="AH86" s="75"/>
      <c r="AI86" s="75"/>
      <c r="AJ86" s="76"/>
      <c r="AK86" s="74"/>
      <c r="AL86" s="75"/>
      <c r="AM86" s="75"/>
      <c r="AN86" s="75"/>
      <c r="AO86" s="76"/>
    </row>
    <row r="87" customFormat="false" ht="12.75" hidden="false" customHeight="false" outlineLevel="0" collapsed="false">
      <c r="A87" s="54" t="n">
        <v>36974</v>
      </c>
      <c r="B87" s="74"/>
      <c r="C87" s="75"/>
      <c r="D87" s="75"/>
      <c r="E87" s="75"/>
      <c r="F87" s="76"/>
      <c r="G87" s="74"/>
      <c r="H87" s="75"/>
      <c r="I87" s="75"/>
      <c r="J87" s="75"/>
      <c r="K87" s="76"/>
      <c r="L87" s="74"/>
      <c r="M87" s="75"/>
      <c r="N87" s="75"/>
      <c r="O87" s="75"/>
      <c r="P87" s="76"/>
      <c r="Q87" s="74"/>
      <c r="R87" s="75"/>
      <c r="S87" s="75"/>
      <c r="T87" s="75"/>
      <c r="U87" s="76"/>
      <c r="V87" s="74"/>
      <c r="W87" s="75"/>
      <c r="X87" s="75"/>
      <c r="Y87" s="75"/>
      <c r="Z87" s="76"/>
      <c r="AA87" s="74"/>
      <c r="AB87" s="75"/>
      <c r="AC87" s="75"/>
      <c r="AD87" s="75"/>
      <c r="AE87" s="76"/>
      <c r="AF87" s="74"/>
      <c r="AG87" s="75"/>
      <c r="AH87" s="75"/>
      <c r="AI87" s="75"/>
      <c r="AJ87" s="76"/>
      <c r="AK87" s="74"/>
      <c r="AL87" s="75"/>
      <c r="AM87" s="75"/>
      <c r="AN87" s="75"/>
      <c r="AO87" s="76"/>
    </row>
    <row r="88" customFormat="false" ht="12.75" hidden="false" customHeight="false" outlineLevel="0" collapsed="false">
      <c r="A88" s="54" t="n">
        <v>36975</v>
      </c>
      <c r="B88" s="74"/>
      <c r="C88" s="75"/>
      <c r="D88" s="75"/>
      <c r="E88" s="75"/>
      <c r="F88" s="76"/>
      <c r="G88" s="74"/>
      <c r="H88" s="75"/>
      <c r="I88" s="75"/>
      <c r="J88" s="75"/>
      <c r="K88" s="76"/>
      <c r="L88" s="74"/>
      <c r="M88" s="75"/>
      <c r="N88" s="75"/>
      <c r="O88" s="75"/>
      <c r="P88" s="76"/>
      <c r="Q88" s="74"/>
      <c r="R88" s="75"/>
      <c r="S88" s="75"/>
      <c r="T88" s="75"/>
      <c r="U88" s="76"/>
      <c r="V88" s="74"/>
      <c r="W88" s="75"/>
      <c r="X88" s="75"/>
      <c r="Y88" s="75"/>
      <c r="Z88" s="76"/>
      <c r="AA88" s="74"/>
      <c r="AB88" s="75"/>
      <c r="AC88" s="75"/>
      <c r="AD88" s="75"/>
      <c r="AE88" s="76"/>
      <c r="AF88" s="74"/>
      <c r="AG88" s="75"/>
      <c r="AH88" s="75"/>
      <c r="AI88" s="75"/>
      <c r="AJ88" s="76"/>
      <c r="AK88" s="74"/>
      <c r="AL88" s="75"/>
      <c r="AM88" s="75"/>
      <c r="AN88" s="75"/>
      <c r="AO88" s="76"/>
    </row>
    <row r="89" customFormat="false" ht="12.75" hidden="false" customHeight="false" outlineLevel="0" collapsed="false">
      <c r="A89" s="54" t="n">
        <v>36976</v>
      </c>
      <c r="B89" s="74"/>
      <c r="C89" s="75"/>
      <c r="D89" s="75"/>
      <c r="E89" s="75"/>
      <c r="F89" s="76"/>
      <c r="G89" s="74"/>
      <c r="H89" s="75"/>
      <c r="I89" s="75"/>
      <c r="J89" s="75"/>
      <c r="K89" s="76"/>
      <c r="L89" s="74"/>
      <c r="M89" s="75"/>
      <c r="N89" s="75"/>
      <c r="O89" s="75"/>
      <c r="P89" s="76"/>
      <c r="Q89" s="74"/>
      <c r="R89" s="75"/>
      <c r="S89" s="75"/>
      <c r="T89" s="75"/>
      <c r="U89" s="76"/>
      <c r="V89" s="74"/>
      <c r="W89" s="75"/>
      <c r="X89" s="75"/>
      <c r="Y89" s="75"/>
      <c r="Z89" s="76"/>
      <c r="AA89" s="74"/>
      <c r="AB89" s="75"/>
      <c r="AC89" s="75"/>
      <c r="AD89" s="75"/>
      <c r="AE89" s="76"/>
      <c r="AF89" s="74"/>
      <c r="AG89" s="75"/>
      <c r="AH89" s="75"/>
      <c r="AI89" s="75"/>
      <c r="AJ89" s="76"/>
      <c r="AK89" s="74"/>
      <c r="AL89" s="75"/>
      <c r="AM89" s="75"/>
      <c r="AN89" s="75"/>
      <c r="AO89" s="76"/>
    </row>
    <row r="90" customFormat="false" ht="12.75" hidden="false" customHeight="false" outlineLevel="0" collapsed="false">
      <c r="A90" s="54" t="n">
        <v>36977</v>
      </c>
      <c r="B90" s="74"/>
      <c r="C90" s="75"/>
      <c r="D90" s="75"/>
      <c r="E90" s="75"/>
      <c r="F90" s="76"/>
      <c r="G90" s="74"/>
      <c r="H90" s="75"/>
      <c r="I90" s="75"/>
      <c r="J90" s="75"/>
      <c r="K90" s="76"/>
      <c r="L90" s="74"/>
      <c r="M90" s="75"/>
      <c r="N90" s="75"/>
      <c r="O90" s="75"/>
      <c r="P90" s="76"/>
      <c r="Q90" s="74"/>
      <c r="R90" s="75"/>
      <c r="S90" s="75"/>
      <c r="T90" s="75"/>
      <c r="U90" s="76"/>
      <c r="V90" s="74"/>
      <c r="W90" s="75"/>
      <c r="X90" s="75"/>
      <c r="Y90" s="75"/>
      <c r="Z90" s="76"/>
      <c r="AA90" s="74"/>
      <c r="AB90" s="75"/>
      <c r="AC90" s="75"/>
      <c r="AD90" s="75"/>
      <c r="AE90" s="76"/>
      <c r="AF90" s="74"/>
      <c r="AG90" s="75"/>
      <c r="AH90" s="75"/>
      <c r="AI90" s="75"/>
      <c r="AJ90" s="76"/>
      <c r="AK90" s="74"/>
      <c r="AL90" s="75"/>
      <c r="AM90" s="75"/>
      <c r="AN90" s="75"/>
      <c r="AO90" s="76"/>
    </row>
    <row r="91" customFormat="false" ht="12.75" hidden="false" customHeight="false" outlineLevel="0" collapsed="false">
      <c r="A91" s="54" t="n">
        <v>36978</v>
      </c>
      <c r="B91" s="74"/>
      <c r="C91" s="75"/>
      <c r="D91" s="75"/>
      <c r="E91" s="75"/>
      <c r="F91" s="76"/>
      <c r="G91" s="74"/>
      <c r="H91" s="75"/>
      <c r="I91" s="83"/>
      <c r="J91" s="75"/>
      <c r="K91" s="76"/>
      <c r="L91" s="74"/>
      <c r="M91" s="75"/>
      <c r="N91" s="83"/>
      <c r="O91" s="75"/>
      <c r="P91" s="76"/>
      <c r="Q91" s="74"/>
      <c r="R91" s="75"/>
      <c r="S91" s="83"/>
      <c r="T91" s="75"/>
      <c r="U91" s="76"/>
      <c r="V91" s="74"/>
      <c r="W91" s="75"/>
      <c r="X91" s="75"/>
      <c r="Y91" s="75"/>
      <c r="Z91" s="76"/>
      <c r="AA91" s="74"/>
      <c r="AB91" s="75"/>
      <c r="AC91" s="75"/>
      <c r="AD91" s="75"/>
      <c r="AE91" s="76"/>
      <c r="AF91" s="74"/>
      <c r="AG91" s="75"/>
      <c r="AH91" s="75"/>
      <c r="AI91" s="75"/>
      <c r="AJ91" s="76"/>
      <c r="AK91" s="74"/>
      <c r="AL91" s="75"/>
      <c r="AM91" s="75"/>
      <c r="AN91" s="75"/>
      <c r="AO91" s="76"/>
    </row>
    <row r="92" customFormat="false" ht="12.75" hidden="false" customHeight="false" outlineLevel="0" collapsed="false">
      <c r="A92" s="54" t="n">
        <v>36979</v>
      </c>
      <c r="B92" s="74"/>
      <c r="C92" s="75"/>
      <c r="D92" s="75"/>
      <c r="E92" s="75"/>
      <c r="F92" s="76"/>
      <c r="G92" s="74" t="n">
        <v>240</v>
      </c>
      <c r="H92" s="75" t="n">
        <v>242</v>
      </c>
      <c r="I92" s="75" t="n">
        <v>140</v>
      </c>
      <c r="J92" s="75" t="n">
        <v>150</v>
      </c>
      <c r="K92" s="76" t="n">
        <v>180</v>
      </c>
      <c r="L92" s="74" t="n">
        <v>265</v>
      </c>
      <c r="M92" s="75" t="n">
        <v>265</v>
      </c>
      <c r="N92" s="75" t="n">
        <v>150</v>
      </c>
      <c r="O92" s="75" t="n">
        <v>145</v>
      </c>
      <c r="P92" s="76" t="n">
        <v>155</v>
      </c>
      <c r="Q92" s="74" t="n">
        <v>300</v>
      </c>
      <c r="R92" s="75" t="n">
        <v>300</v>
      </c>
      <c r="S92" s="75" t="n">
        <v>175</v>
      </c>
      <c r="T92" s="75" t="n">
        <v>150</v>
      </c>
      <c r="U92" s="76" t="n">
        <v>180</v>
      </c>
      <c r="V92" s="74"/>
      <c r="W92" s="75"/>
      <c r="X92" s="75"/>
      <c r="Y92" s="75"/>
      <c r="Z92" s="76"/>
      <c r="AA92" s="74" t="n">
        <v>305</v>
      </c>
      <c r="AB92" s="75" t="n">
        <v>292</v>
      </c>
      <c r="AC92" s="75" t="n">
        <v>197</v>
      </c>
      <c r="AD92" s="75" t="n">
        <v>170</v>
      </c>
      <c r="AE92" s="76" t="n">
        <v>183</v>
      </c>
      <c r="AF92" s="74" t="n">
        <v>268</v>
      </c>
      <c r="AG92" s="75" t="n">
        <v>245</v>
      </c>
      <c r="AH92" s="75" t="n">
        <v>110</v>
      </c>
      <c r="AI92" s="75" t="n">
        <v>110</v>
      </c>
      <c r="AJ92" s="76" t="n">
        <v>140</v>
      </c>
      <c r="AK92" s="74" t="n">
        <v>190</v>
      </c>
      <c r="AL92" s="75" t="n">
        <v>195</v>
      </c>
      <c r="AM92" s="75" t="n">
        <v>66</v>
      </c>
      <c r="AN92" s="75" t="n">
        <v>76</v>
      </c>
      <c r="AO92" s="76" t="n">
        <v>101</v>
      </c>
    </row>
    <row r="93" customFormat="false" ht="12.75" hidden="false" customHeight="false" outlineLevel="0" collapsed="false">
      <c r="A93" s="54" t="n">
        <v>36980</v>
      </c>
      <c r="B93" s="74"/>
      <c r="C93" s="75"/>
      <c r="D93" s="75"/>
      <c r="E93" s="75"/>
      <c r="F93" s="76"/>
      <c r="G93" s="74"/>
      <c r="H93" s="75"/>
      <c r="I93" s="75"/>
      <c r="J93" s="75"/>
      <c r="K93" s="76"/>
      <c r="L93" s="74"/>
      <c r="M93" s="75"/>
      <c r="N93" s="75"/>
      <c r="O93" s="75"/>
      <c r="P93" s="76"/>
      <c r="Q93" s="74"/>
      <c r="R93" s="75"/>
      <c r="S93" s="75"/>
      <c r="T93" s="75"/>
      <c r="U93" s="76"/>
      <c r="V93" s="74"/>
      <c r="W93" s="75"/>
      <c r="X93" s="75"/>
      <c r="Y93" s="75"/>
      <c r="Z93" s="76"/>
      <c r="AA93" s="74"/>
      <c r="AB93" s="75"/>
      <c r="AC93" s="75"/>
      <c r="AD93" s="75"/>
      <c r="AE93" s="76"/>
      <c r="AF93" s="74"/>
      <c r="AG93" s="75"/>
      <c r="AH93" s="75"/>
      <c r="AI93" s="75"/>
      <c r="AJ93" s="76"/>
      <c r="AK93" s="74"/>
      <c r="AL93" s="75"/>
      <c r="AM93" s="75"/>
      <c r="AN93" s="75"/>
      <c r="AO93" s="76"/>
    </row>
    <row r="94" customFormat="false" ht="12.75" hidden="false" customHeight="false" outlineLevel="0" collapsed="false">
      <c r="A94" s="54" t="n">
        <v>36981</v>
      </c>
      <c r="B94" s="90"/>
      <c r="C94" s="91"/>
      <c r="D94" s="91"/>
      <c r="E94" s="91"/>
      <c r="F94" s="92"/>
      <c r="G94" s="90"/>
      <c r="H94" s="91"/>
      <c r="I94" s="91"/>
      <c r="J94" s="91"/>
      <c r="K94" s="92"/>
      <c r="L94" s="90"/>
      <c r="M94" s="91"/>
      <c r="N94" s="91"/>
      <c r="O94" s="91"/>
      <c r="P94" s="92"/>
      <c r="Q94" s="90"/>
      <c r="R94" s="91"/>
      <c r="S94" s="91"/>
      <c r="T94" s="91"/>
      <c r="U94" s="92"/>
      <c r="V94" s="90"/>
      <c r="W94" s="91"/>
      <c r="X94" s="91"/>
      <c r="Y94" s="91"/>
      <c r="Z94" s="92"/>
      <c r="AA94" s="90"/>
      <c r="AB94" s="91"/>
      <c r="AC94" s="91"/>
      <c r="AD94" s="91"/>
      <c r="AE94" s="92"/>
      <c r="AF94" s="90"/>
      <c r="AG94" s="91"/>
      <c r="AH94" s="91"/>
      <c r="AI94" s="91"/>
      <c r="AJ94" s="92"/>
      <c r="AK94" s="90"/>
      <c r="AL94" s="91"/>
      <c r="AM94" s="91"/>
      <c r="AN94" s="91"/>
      <c r="AO94" s="92"/>
    </row>
    <row r="95" customFormat="false" ht="12.75" hidden="false" customHeight="false" outlineLevel="0" collapsed="false">
      <c r="F95" s="95"/>
      <c r="AE95" s="77"/>
      <c r="AF95" s="96"/>
      <c r="AJ95" s="81"/>
      <c r="AK95" s="81"/>
      <c r="AL95" s="95"/>
      <c r="AM95" s="95"/>
      <c r="AN95" s="95"/>
      <c r="AO95" s="95"/>
    </row>
    <row r="96" customFormat="false" ht="12.75" hidden="false" customHeight="false" outlineLevel="0" collapsed="false">
      <c r="B96" s="70" t="e">
        <f aca="false">AVERAGE(B64:B94)</f>
        <v>#DIV/0!</v>
      </c>
      <c r="C96" s="70" t="e">
        <f aca="false">AVERAGE(C64:C94)</f>
        <v>#DIV/0!</v>
      </c>
      <c r="D96" s="70" t="e">
        <f aca="false">AVERAGE(D64:D94)</f>
        <v>#DIV/0!</v>
      </c>
      <c r="E96" s="70" t="e">
        <f aca="false">AVERAGE(E64:E94)</f>
        <v>#DIV/0!</v>
      </c>
      <c r="F96" s="70" t="e">
        <f aca="false">AVERAGE(F64:F94)</f>
        <v>#DIV/0!</v>
      </c>
      <c r="G96" s="70" t="n">
        <f aca="false">AVERAGE(G64:G94)</f>
        <v>270</v>
      </c>
      <c r="H96" s="70" t="n">
        <f aca="false">AVERAGE(H64:H94)</f>
        <v>271</v>
      </c>
      <c r="I96" s="70" t="n">
        <f aca="false">AVERAGE(I64:I94)</f>
        <v>137.5</v>
      </c>
      <c r="J96" s="70" t="n">
        <f aca="false">AVERAGE(J64:J94)</f>
        <v>148</v>
      </c>
      <c r="K96" s="70" t="n">
        <f aca="false">AVERAGE(K64:K94)</f>
        <v>174.5</v>
      </c>
      <c r="L96" s="70" t="n">
        <f aca="false">AVERAGE(L64:L94)</f>
        <v>272.5</v>
      </c>
      <c r="M96" s="70" t="n">
        <f aca="false">AVERAGE(M64:M94)</f>
        <v>272.5</v>
      </c>
      <c r="N96" s="70" t="n">
        <f aca="false">AVERAGE(N64:N94)</f>
        <v>145</v>
      </c>
      <c r="O96" s="70" t="n">
        <f aca="false">AVERAGE(O64:O94)</f>
        <v>145</v>
      </c>
      <c r="P96" s="70" t="n">
        <f aca="false">AVERAGE(P64:P94)</f>
        <v>150</v>
      </c>
      <c r="Q96" s="70" t="n">
        <f aca="false">AVERAGE(Q64:Q94)</f>
        <v>297.5</v>
      </c>
      <c r="R96" s="70" t="n">
        <f aca="false">AVERAGE(R64:R94)</f>
        <v>295</v>
      </c>
      <c r="S96" s="70" t="n">
        <f aca="false">AVERAGE(S64:S94)</f>
        <v>162.5</v>
      </c>
      <c r="T96" s="70" t="n">
        <f aca="false">AVERAGE(T64:T94)</f>
        <v>150</v>
      </c>
      <c r="U96" s="70" t="n">
        <f aca="false">AVERAGE(U64:U94)</f>
        <v>167.5</v>
      </c>
      <c r="V96" s="70" t="n">
        <f aca="false">AVERAGE(V64:V94)</f>
        <v>291.666666666667</v>
      </c>
      <c r="W96" s="70" t="n">
        <f aca="false">AVERAGE(W64:W94)</f>
        <v>290</v>
      </c>
      <c r="X96" s="70" t="n">
        <f aca="false">AVERAGE(X64:X94)</f>
        <v>141.666666666667</v>
      </c>
      <c r="Y96" s="70" t="n">
        <f aca="false">AVERAGE(Y64:Y94)</f>
        <v>147</v>
      </c>
      <c r="Z96" s="70" t="n">
        <f aca="false">AVERAGE(Z64:Z94)</f>
        <v>156.333333333333</v>
      </c>
      <c r="AA96" s="70" t="n">
        <f aca="false">AVERAGE(AA64:AA94)</f>
        <v>305</v>
      </c>
      <c r="AB96" s="70" t="n">
        <f aca="false">AVERAGE(AB64:AB94)</f>
        <v>292</v>
      </c>
      <c r="AC96" s="70" t="n">
        <f aca="false">AVERAGE(AC64:AC94)</f>
        <v>184.5</v>
      </c>
      <c r="AD96" s="70" t="n">
        <f aca="false">AVERAGE(AD64:AD94)</f>
        <v>170</v>
      </c>
      <c r="AE96" s="70" t="n">
        <f aca="false">AVERAGE(AE64:AE94)</f>
        <v>175.5</v>
      </c>
      <c r="AF96" s="70" t="n">
        <f aca="false">AVERAGE(AF64:AF94)</f>
        <v>268</v>
      </c>
      <c r="AG96" s="70" t="n">
        <f aca="false">AVERAGE(AG64:AG94)</f>
        <v>245</v>
      </c>
      <c r="AH96" s="70" t="n">
        <f aca="false">AVERAGE(AH64:AH94)</f>
        <v>106.5</v>
      </c>
      <c r="AI96" s="70" t="n">
        <f aca="false">AVERAGE(AI64:AI94)</f>
        <v>110</v>
      </c>
      <c r="AJ96" s="70" t="n">
        <f aca="false">AVERAGE(AJ64:AJ94)</f>
        <v>140</v>
      </c>
      <c r="AK96" s="70" t="n">
        <f aca="false">AVERAGE(AK64:AK94)</f>
        <v>190</v>
      </c>
      <c r="AL96" s="70" t="n">
        <f aca="false">AVERAGE(AL64:AL94)</f>
        <v>195</v>
      </c>
      <c r="AM96" s="70" t="n">
        <f aca="false">AVERAGE(AM64:AM94)</f>
        <v>64.5</v>
      </c>
      <c r="AN96" s="70" t="n">
        <f aca="false">AVERAGE(AN64:AN94)</f>
        <v>75.5</v>
      </c>
      <c r="AO96" s="70" t="n">
        <f aca="false">AVERAGE(AO64:AO94)</f>
        <v>98</v>
      </c>
    </row>
    <row r="97" customFormat="false" ht="12.75" hidden="false" customHeight="false" outlineLevel="0" collapsed="false">
      <c r="B97" s="70" t="n">
        <f aca="false">MIN(B64:B94)</f>
        <v>0</v>
      </c>
      <c r="C97" s="70" t="n">
        <f aca="false">MIN(C64:C94)</f>
        <v>0</v>
      </c>
      <c r="D97" s="70" t="n">
        <f aca="false">MIN(D64:D94)</f>
        <v>0</v>
      </c>
      <c r="E97" s="70" t="n">
        <f aca="false">MIN(E64:E94)</f>
        <v>0</v>
      </c>
      <c r="F97" s="70" t="n">
        <f aca="false">MIN(F64:F94)</f>
        <v>0</v>
      </c>
      <c r="G97" s="70" t="n">
        <f aca="false">MIN(G64:G94)</f>
        <v>240</v>
      </c>
      <c r="H97" s="70" t="n">
        <f aca="false">MIN(H64:H94)</f>
        <v>242</v>
      </c>
      <c r="I97" s="70" t="n">
        <f aca="false">MIN(I64:I94)</f>
        <v>135</v>
      </c>
      <c r="J97" s="70" t="n">
        <f aca="false">MIN(J64:J94)</f>
        <v>146</v>
      </c>
      <c r="K97" s="70" t="n">
        <f aca="false">MIN(K64:K94)</f>
        <v>169</v>
      </c>
      <c r="L97" s="70" t="n">
        <f aca="false">MIN(L64:L94)</f>
        <v>265</v>
      </c>
      <c r="M97" s="70" t="n">
        <f aca="false">MIN(M64:M94)</f>
        <v>265</v>
      </c>
      <c r="N97" s="70" t="n">
        <f aca="false">MIN(N64:N94)</f>
        <v>140</v>
      </c>
      <c r="O97" s="70" t="n">
        <f aca="false">MIN(O64:O94)</f>
        <v>145</v>
      </c>
      <c r="P97" s="70" t="n">
        <f aca="false">MIN(P64:P94)</f>
        <v>145</v>
      </c>
      <c r="Q97" s="70" t="n">
        <f aca="false">MIN(Q64:Q94)</f>
        <v>295</v>
      </c>
      <c r="R97" s="70" t="n">
        <f aca="false">MIN(R64:R94)</f>
        <v>290</v>
      </c>
      <c r="S97" s="70" t="n">
        <f aca="false">MIN(S64:S94)</f>
        <v>150</v>
      </c>
      <c r="T97" s="70" t="n">
        <f aca="false">MIN(T64:T94)</f>
        <v>150</v>
      </c>
      <c r="U97" s="70" t="n">
        <f aca="false">MIN(U64:U94)</f>
        <v>155</v>
      </c>
      <c r="V97" s="70" t="n">
        <f aca="false">MIN(V64:V94)</f>
        <v>291.666666666667</v>
      </c>
      <c r="W97" s="70" t="n">
        <f aca="false">MIN(W64:W94)</f>
        <v>290</v>
      </c>
      <c r="X97" s="70" t="n">
        <f aca="false">MIN(X64:X94)</f>
        <v>141.666666666667</v>
      </c>
      <c r="Y97" s="70" t="n">
        <f aca="false">MIN(Y64:Y94)</f>
        <v>147</v>
      </c>
      <c r="Z97" s="70" t="n">
        <f aca="false">MIN(Z64:Z94)</f>
        <v>156.333333333333</v>
      </c>
      <c r="AA97" s="70" t="n">
        <f aca="false">MIN(AA64:AA94)</f>
        <v>305</v>
      </c>
      <c r="AB97" s="70" t="n">
        <f aca="false">MIN(AB64:AB94)</f>
        <v>292</v>
      </c>
      <c r="AC97" s="70" t="n">
        <f aca="false">MIN(AC64:AC94)</f>
        <v>172</v>
      </c>
      <c r="AD97" s="70" t="n">
        <f aca="false">MIN(AD64:AD94)</f>
        <v>170</v>
      </c>
      <c r="AE97" s="70" t="n">
        <f aca="false">MIN(AE64:AE94)</f>
        <v>168</v>
      </c>
      <c r="AF97" s="70" t="n">
        <f aca="false">MIN(AF64:AF94)</f>
        <v>268</v>
      </c>
      <c r="AG97" s="70" t="n">
        <f aca="false">MIN(AG64:AG94)</f>
        <v>245</v>
      </c>
      <c r="AH97" s="70" t="n">
        <f aca="false">MIN(AH64:AH94)</f>
        <v>103</v>
      </c>
      <c r="AI97" s="70" t="n">
        <f aca="false">MIN(AI64:AI94)</f>
        <v>110</v>
      </c>
      <c r="AJ97" s="70" t="n">
        <f aca="false">MIN(AJ64:AJ94)</f>
        <v>140</v>
      </c>
      <c r="AK97" s="70" t="n">
        <f aca="false">MIN(AK64:AK94)</f>
        <v>190</v>
      </c>
      <c r="AL97" s="70" t="n">
        <f aca="false">MIN(AL64:AL94)</f>
        <v>195</v>
      </c>
      <c r="AM97" s="70" t="n">
        <f aca="false">MIN(AM64:AM94)</f>
        <v>63</v>
      </c>
      <c r="AN97" s="70" t="n">
        <f aca="false">MIN(AN64:AN94)</f>
        <v>75</v>
      </c>
      <c r="AO97" s="70" t="n">
        <f aca="false">MIN(AO64:AO94)</f>
        <v>95</v>
      </c>
    </row>
    <row r="98" customFormat="false" ht="12.75" hidden="false" customHeight="false" outlineLevel="0" collapsed="false">
      <c r="B98" s="70" t="n">
        <f aca="false">MAX(B64:B94)</f>
        <v>0</v>
      </c>
      <c r="C98" s="70" t="n">
        <f aca="false">MAX(C64:C94)</f>
        <v>0</v>
      </c>
      <c r="D98" s="70" t="n">
        <f aca="false">MAX(D64:D94)</f>
        <v>0</v>
      </c>
      <c r="E98" s="70" t="n">
        <f aca="false">MAX(E64:E94)</f>
        <v>0</v>
      </c>
      <c r="F98" s="70" t="n">
        <f aca="false">MAX(F64:F94)</f>
        <v>0</v>
      </c>
      <c r="G98" s="70" t="n">
        <f aca="false">MAX(G64:G94)</f>
        <v>300</v>
      </c>
      <c r="H98" s="70" t="n">
        <f aca="false">MAX(H64:H94)</f>
        <v>300</v>
      </c>
      <c r="I98" s="70" t="n">
        <f aca="false">MAX(I64:I94)</f>
        <v>140</v>
      </c>
      <c r="J98" s="70" t="n">
        <f aca="false">MAX(J64:J94)</f>
        <v>150</v>
      </c>
      <c r="K98" s="70" t="n">
        <f aca="false">MAX(K64:K94)</f>
        <v>180</v>
      </c>
      <c r="L98" s="70" t="n">
        <f aca="false">MAX(L64:L94)</f>
        <v>280</v>
      </c>
      <c r="M98" s="70" t="n">
        <f aca="false">MAX(M64:M94)</f>
        <v>280</v>
      </c>
      <c r="N98" s="70" t="n">
        <f aca="false">MAX(N64:N94)</f>
        <v>150</v>
      </c>
      <c r="O98" s="70" t="n">
        <f aca="false">MAX(O64:O94)</f>
        <v>145</v>
      </c>
      <c r="P98" s="70" t="n">
        <f aca="false">MAX(P64:P94)</f>
        <v>155</v>
      </c>
      <c r="Q98" s="70" t="n">
        <f aca="false">MAX(Q64:Q94)</f>
        <v>300</v>
      </c>
      <c r="R98" s="70" t="n">
        <f aca="false">MAX(R64:R94)</f>
        <v>300</v>
      </c>
      <c r="S98" s="70" t="n">
        <f aca="false">MAX(S64:S94)</f>
        <v>175</v>
      </c>
      <c r="T98" s="70" t="n">
        <f aca="false">MAX(T64:T94)</f>
        <v>150</v>
      </c>
      <c r="U98" s="70" t="n">
        <f aca="false">MAX(U64:U94)</f>
        <v>180</v>
      </c>
      <c r="V98" s="70" t="n">
        <f aca="false">MAX(V64:V94)</f>
        <v>291.666666666667</v>
      </c>
      <c r="W98" s="70" t="n">
        <f aca="false">MAX(W64:W94)</f>
        <v>290</v>
      </c>
      <c r="X98" s="70" t="n">
        <f aca="false">MAX(X64:X94)</f>
        <v>141.666666666667</v>
      </c>
      <c r="Y98" s="70" t="n">
        <f aca="false">MAX(Y64:Y94)</f>
        <v>147</v>
      </c>
      <c r="Z98" s="70" t="n">
        <f aca="false">MAX(Z64:Z94)</f>
        <v>156.333333333333</v>
      </c>
      <c r="AA98" s="70" t="n">
        <f aca="false">MAX(AA64:AA94)</f>
        <v>305</v>
      </c>
      <c r="AB98" s="70" t="n">
        <f aca="false">MAX(AB64:AB94)</f>
        <v>292</v>
      </c>
      <c r="AC98" s="70" t="n">
        <f aca="false">MAX(AC64:AC94)</f>
        <v>197</v>
      </c>
      <c r="AD98" s="70" t="n">
        <f aca="false">MAX(AD64:AD94)</f>
        <v>170</v>
      </c>
      <c r="AE98" s="70" t="n">
        <f aca="false">MAX(AE64:AE94)</f>
        <v>183</v>
      </c>
      <c r="AF98" s="70" t="n">
        <f aca="false">MAX(AF64:AF94)</f>
        <v>268</v>
      </c>
      <c r="AG98" s="70" t="n">
        <f aca="false">MAX(AG64:AG94)</f>
        <v>245</v>
      </c>
      <c r="AH98" s="70" t="n">
        <f aca="false">MAX(AH64:AH94)</f>
        <v>110</v>
      </c>
      <c r="AI98" s="70" t="n">
        <f aca="false">MAX(AI64:AI94)</f>
        <v>110</v>
      </c>
      <c r="AJ98" s="70" t="n">
        <f aca="false">MAX(AJ64:AJ94)</f>
        <v>140</v>
      </c>
      <c r="AK98" s="70" t="n">
        <f aca="false">MAX(AK64:AK94)</f>
        <v>190</v>
      </c>
      <c r="AL98" s="70" t="n">
        <f aca="false">MAX(AL64:AL94)</f>
        <v>195</v>
      </c>
      <c r="AM98" s="70" t="n">
        <f aca="false">MAX(AM64:AM94)</f>
        <v>66</v>
      </c>
      <c r="AN98" s="70" t="n">
        <f aca="false">MAX(AN64:AN94)</f>
        <v>76</v>
      </c>
      <c r="AO98" s="70" t="n">
        <f aca="false">MAX(AO64:AO94)</f>
        <v>101</v>
      </c>
    </row>
    <row r="99" customFormat="false" ht="12.75" hidden="false" customHeight="false" outlineLevel="0" collapsed="false">
      <c r="B99" s="129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5"/>
      <c r="R99" s="15"/>
      <c r="S99" s="15"/>
      <c r="T99" s="15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31" t="s">
        <v>161</v>
      </c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5"/>
      <c r="R100" s="15"/>
      <c r="S100" s="15"/>
      <c r="T100" s="15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32"/>
      <c r="C101" s="133" t="s">
        <v>10</v>
      </c>
      <c r="D101" s="133" t="s">
        <v>11</v>
      </c>
      <c r="E101" s="133" t="s">
        <v>12</v>
      </c>
      <c r="F101" s="133" t="s">
        <v>13</v>
      </c>
      <c r="G101" s="133" t="s">
        <v>2</v>
      </c>
      <c r="H101" s="133" t="s">
        <v>3</v>
      </c>
      <c r="I101" s="133" t="s">
        <v>4</v>
      </c>
      <c r="J101" s="133" t="s">
        <v>5</v>
      </c>
      <c r="K101" s="133" t="s">
        <v>6</v>
      </c>
      <c r="L101" s="133" t="s">
        <v>7</v>
      </c>
      <c r="M101" s="133" t="s">
        <v>8</v>
      </c>
      <c r="N101" s="133"/>
      <c r="O101" s="133"/>
      <c r="P101" s="133" t="s">
        <v>9</v>
      </c>
      <c r="Q101" s="15"/>
      <c r="R101" s="15"/>
      <c r="S101" s="15"/>
      <c r="T101" s="15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32"/>
      <c r="C102" s="134" t="n">
        <v>45.02</v>
      </c>
      <c r="D102" s="135" t="n">
        <v>77.77</v>
      </c>
      <c r="E102" s="135" t="n">
        <v>79.48</v>
      </c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6"/>
      <c r="Q102" s="15"/>
      <c r="R102" s="15"/>
      <c r="S102" s="15"/>
      <c r="T102" s="15"/>
    </row>
    <row r="103" customFormat="false" ht="12.75" hidden="false" customHeight="false" outlineLevel="0" collapsed="false">
      <c r="B103" s="137" t="s">
        <v>162</v>
      </c>
      <c r="C103" s="138" t="n">
        <v>45.64</v>
      </c>
      <c r="D103" s="130" t="n">
        <v>33.09</v>
      </c>
      <c r="E103" s="130" t="n">
        <v>31.88</v>
      </c>
      <c r="F103" s="130" t="n">
        <v>31.19</v>
      </c>
      <c r="G103" s="130" t="n">
        <v>22.61</v>
      </c>
      <c r="H103" s="129" t="n">
        <v>22.78</v>
      </c>
      <c r="I103" s="129" t="n">
        <v>22.98</v>
      </c>
      <c r="J103" s="129" t="n">
        <v>29.72</v>
      </c>
      <c r="K103" s="130" t="n">
        <v>24.55</v>
      </c>
      <c r="L103" s="130" t="n">
        <v>29.24</v>
      </c>
      <c r="M103" s="130" t="n">
        <v>27.3</v>
      </c>
      <c r="N103" s="130"/>
      <c r="O103" s="130"/>
      <c r="P103" s="139" t="n">
        <v>44.74</v>
      </c>
      <c r="Q103" s="15" t="n">
        <f aca="false">AVERAGE(D103:F103)</f>
        <v>32.0533333333333</v>
      </c>
      <c r="R103" s="15" t="n">
        <f aca="false">AVERAGE(G103:I103)</f>
        <v>22.79</v>
      </c>
      <c r="S103" s="15"/>
      <c r="T103" s="15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37" t="s">
        <v>163</v>
      </c>
      <c r="C104" s="140"/>
      <c r="D104" s="141"/>
      <c r="E104" s="141"/>
      <c r="F104" s="141"/>
      <c r="G104" s="141"/>
      <c r="H104" s="141"/>
      <c r="I104" s="141"/>
      <c r="J104" s="141" t="n">
        <v>25.41</v>
      </c>
      <c r="K104" s="141" t="n">
        <v>13.11</v>
      </c>
      <c r="L104" s="141" t="n">
        <v>11.29</v>
      </c>
      <c r="M104" s="141" t="n">
        <v>33.89</v>
      </c>
      <c r="N104" s="141"/>
      <c r="O104" s="141"/>
      <c r="P104" s="142" t="n">
        <v>58.25</v>
      </c>
      <c r="Q104" s="15"/>
      <c r="R104" s="15"/>
      <c r="S104" s="15" t="n">
        <f aca="false">AVERAGE(J104:L104)</f>
        <v>16.6033333333333</v>
      </c>
      <c r="T104" s="15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29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5"/>
      <c r="R105" s="15"/>
      <c r="S105" s="15"/>
      <c r="T105" s="15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31" t="s">
        <v>164</v>
      </c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5"/>
      <c r="R106" s="15"/>
      <c r="S106" s="15"/>
      <c r="T106" s="15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32"/>
      <c r="C107" s="133" t="s">
        <v>10</v>
      </c>
      <c r="D107" s="133" t="s">
        <v>11</v>
      </c>
      <c r="E107" s="133" t="s">
        <v>12</v>
      </c>
      <c r="F107" s="133" t="s">
        <v>13</v>
      </c>
      <c r="G107" s="133" t="s">
        <v>2</v>
      </c>
      <c r="H107" s="133" t="s">
        <v>3</v>
      </c>
      <c r="I107" s="133" t="s">
        <v>4</v>
      </c>
      <c r="J107" s="133" t="s">
        <v>5</v>
      </c>
      <c r="K107" s="133" t="s">
        <v>6</v>
      </c>
      <c r="L107" s="133" t="s">
        <v>7</v>
      </c>
      <c r="M107" s="133" t="s">
        <v>8</v>
      </c>
      <c r="N107" s="133"/>
      <c r="O107" s="133"/>
      <c r="P107" s="133" t="s">
        <v>9</v>
      </c>
      <c r="Q107" s="15"/>
      <c r="R107" s="15"/>
      <c r="S107" s="15"/>
      <c r="T107" s="15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32"/>
      <c r="C108" s="134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6"/>
      <c r="Q108" s="15"/>
      <c r="R108" s="15"/>
      <c r="S108" s="15"/>
      <c r="T108" s="15"/>
    </row>
    <row r="109" customFormat="false" ht="12.75" hidden="false" customHeight="false" outlineLevel="0" collapsed="false">
      <c r="B109" s="137" t="s">
        <v>162</v>
      </c>
      <c r="C109" s="138" t="n">
        <v>39.8</v>
      </c>
      <c r="D109" s="130" t="n">
        <v>30.02</v>
      </c>
      <c r="E109" s="130" t="n">
        <v>29</v>
      </c>
      <c r="F109" s="130" t="n">
        <v>31.9</v>
      </c>
      <c r="G109" s="130" t="n">
        <v>21.43</v>
      </c>
      <c r="H109" s="129" t="n">
        <v>21.36</v>
      </c>
      <c r="I109" s="129" t="n">
        <v>19.66</v>
      </c>
      <c r="J109" s="143" t="n">
        <v>26.97</v>
      </c>
      <c r="K109" s="130"/>
      <c r="L109" s="130"/>
      <c r="M109" s="130"/>
      <c r="N109" s="130"/>
      <c r="O109" s="130"/>
      <c r="P109" s="139"/>
      <c r="Q109" s="15" t="n">
        <f aca="false">AVERAGE(D109:F109)</f>
        <v>30.3066666666667</v>
      </c>
      <c r="R109" s="15" t="n">
        <f aca="false">AVERAGE(G109:I109)</f>
        <v>20.8166666666667</v>
      </c>
      <c r="S109" s="15"/>
      <c r="T109" s="15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37" t="s">
        <v>163</v>
      </c>
      <c r="C110" s="140"/>
      <c r="D110" s="141"/>
      <c r="E110" s="141"/>
      <c r="F110" s="141"/>
      <c r="G110" s="141"/>
      <c r="H110" s="141"/>
      <c r="I110" s="141"/>
      <c r="J110" s="141" t="n">
        <v>26.16</v>
      </c>
      <c r="K110" s="141" t="n">
        <v>14.63</v>
      </c>
      <c r="L110" s="141" t="n">
        <v>15.52</v>
      </c>
      <c r="M110" s="141" t="n">
        <v>33.89</v>
      </c>
      <c r="N110" s="141"/>
      <c r="O110" s="141"/>
      <c r="P110" s="142" t="n">
        <v>48.51</v>
      </c>
      <c r="Q110" s="15"/>
      <c r="R110" s="15"/>
      <c r="S110" s="15" t="n">
        <f aca="false">AVERAGE(J110:L110)</f>
        <v>18.77</v>
      </c>
      <c r="T110" s="15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29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5"/>
      <c r="R111" s="15"/>
      <c r="S111" s="15"/>
      <c r="T111" s="15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31" t="s">
        <v>165</v>
      </c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5"/>
      <c r="R112" s="15"/>
      <c r="S112" s="15"/>
      <c r="T112" s="15"/>
    </row>
    <row r="113" customFormat="false" ht="12.75" hidden="false" customHeight="false" outlineLevel="0" collapsed="false">
      <c r="B113" s="132"/>
      <c r="C113" s="133" t="s">
        <v>10</v>
      </c>
      <c r="D113" s="133" t="s">
        <v>11</v>
      </c>
      <c r="E113" s="133" t="s">
        <v>12</v>
      </c>
      <c r="F113" s="133" t="s">
        <v>13</v>
      </c>
      <c r="G113" s="133" t="s">
        <v>2</v>
      </c>
      <c r="H113" s="133" t="s">
        <v>3</v>
      </c>
      <c r="I113" s="133" t="s">
        <v>4</v>
      </c>
      <c r="J113" s="133" t="s">
        <v>5</v>
      </c>
      <c r="K113" s="133" t="s">
        <v>6</v>
      </c>
      <c r="L113" s="133" t="s">
        <v>7</v>
      </c>
      <c r="M113" s="133" t="s">
        <v>8</v>
      </c>
      <c r="N113" s="133"/>
      <c r="O113" s="133"/>
      <c r="P113" s="133" t="s">
        <v>9</v>
      </c>
      <c r="Q113" s="15"/>
      <c r="R113" s="15"/>
      <c r="S113" s="15"/>
      <c r="T113" s="15"/>
    </row>
    <row r="114" customFormat="false" ht="12.75" hidden="false" customHeight="false" outlineLevel="0" collapsed="false">
      <c r="B114" s="132"/>
      <c r="C114" s="134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6"/>
      <c r="Q114" s="15"/>
      <c r="R114" s="15"/>
      <c r="S114" s="15"/>
      <c r="T114" s="15"/>
    </row>
    <row r="115" customFormat="false" ht="12.75" hidden="false" customHeight="false" outlineLevel="0" collapsed="false">
      <c r="B115" s="137" t="s">
        <v>162</v>
      </c>
      <c r="C115" s="138" t="n">
        <v>40.59</v>
      </c>
      <c r="D115" s="130" t="n">
        <v>28.29</v>
      </c>
      <c r="E115" s="130" t="n">
        <v>29.55</v>
      </c>
      <c r="F115" s="130" t="n">
        <v>31.64</v>
      </c>
      <c r="G115" s="130" t="n">
        <v>24.55</v>
      </c>
      <c r="H115" s="129" t="n">
        <v>22.17</v>
      </c>
      <c r="I115" s="129" t="n">
        <v>21.83</v>
      </c>
      <c r="J115" s="143" t="n">
        <v>27.36</v>
      </c>
      <c r="K115" s="130"/>
      <c r="L115" s="130"/>
      <c r="M115" s="130"/>
      <c r="N115" s="130"/>
      <c r="O115" s="130"/>
      <c r="P115" s="139"/>
      <c r="Q115" s="15"/>
      <c r="R115" s="15" t="n">
        <f aca="false">AVERAGE(G115:I115)</f>
        <v>22.85</v>
      </c>
      <c r="S115" s="15"/>
      <c r="T115" s="15"/>
    </row>
    <row r="116" customFormat="false" ht="12.75" hidden="false" customHeight="false" outlineLevel="0" collapsed="false">
      <c r="B116" s="137" t="s">
        <v>163</v>
      </c>
      <c r="C116" s="140"/>
      <c r="D116" s="141"/>
      <c r="E116" s="141"/>
      <c r="F116" s="141"/>
      <c r="G116" s="141"/>
      <c r="H116" s="141"/>
      <c r="I116" s="141"/>
      <c r="J116" s="141" t="n">
        <v>26.17</v>
      </c>
      <c r="K116" s="141"/>
      <c r="L116" s="141" t="n">
        <v>16.49</v>
      </c>
      <c r="M116" s="141" t="n">
        <v>39.99</v>
      </c>
      <c r="N116" s="141"/>
      <c r="O116" s="141"/>
      <c r="P116" s="142" t="n">
        <v>51.15</v>
      </c>
      <c r="Q116" s="15"/>
      <c r="R116" s="15"/>
      <c r="S116" s="15"/>
      <c r="T116" s="15"/>
    </row>
    <row r="117" customFormat="false" ht="12.75" hidden="false" customHeight="false" outlineLevel="0" collapsed="false">
      <c r="B117" s="129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5"/>
      <c r="R117" s="15"/>
      <c r="S117" s="15"/>
      <c r="T117" s="15"/>
    </row>
    <row r="118" customFormat="false" ht="12.75" hidden="false" customHeight="false" outlineLevel="0" collapsed="false">
      <c r="B118" s="131" t="s">
        <v>166</v>
      </c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5"/>
      <c r="R118" s="15"/>
      <c r="S118" s="15"/>
      <c r="T118" s="15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32"/>
      <c r="C119" s="133" t="s">
        <v>10</v>
      </c>
      <c r="D119" s="133" t="s">
        <v>11</v>
      </c>
      <c r="E119" s="133" t="s">
        <v>12</v>
      </c>
      <c r="F119" s="133" t="s">
        <v>13</v>
      </c>
      <c r="G119" s="133" t="s">
        <v>2</v>
      </c>
      <c r="H119" s="133" t="s">
        <v>3</v>
      </c>
      <c r="I119" s="133" t="s">
        <v>4</v>
      </c>
      <c r="J119" s="133" t="s">
        <v>5</v>
      </c>
      <c r="K119" s="133" t="s">
        <v>6</v>
      </c>
      <c r="L119" s="133" t="s">
        <v>7</v>
      </c>
      <c r="M119" s="133" t="s">
        <v>8</v>
      </c>
      <c r="N119" s="133"/>
      <c r="O119" s="133"/>
      <c r="P119" s="133" t="s">
        <v>9</v>
      </c>
      <c r="Q119" s="15"/>
      <c r="R119" s="15"/>
      <c r="S119" s="15"/>
      <c r="T119" s="15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32"/>
      <c r="C120" s="134" t="n">
        <v>35.36</v>
      </c>
      <c r="D120" s="135" t="n">
        <v>43.96</v>
      </c>
      <c r="E120" s="135" t="n">
        <v>39.39</v>
      </c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6"/>
      <c r="Q120" s="15"/>
      <c r="R120" s="15"/>
      <c r="S120" s="15"/>
      <c r="T120" s="15"/>
    </row>
    <row r="121" customFormat="false" ht="12.75" hidden="false" customHeight="false" outlineLevel="0" collapsed="false">
      <c r="B121" s="137" t="s">
        <v>162</v>
      </c>
      <c r="C121" s="138" t="n">
        <v>41.56</v>
      </c>
      <c r="D121" s="130" t="n">
        <v>29.22</v>
      </c>
      <c r="E121" s="130" t="n">
        <v>29.55</v>
      </c>
      <c r="F121" s="130" t="n">
        <v>31.64</v>
      </c>
      <c r="G121" s="130" t="n">
        <v>25.11</v>
      </c>
      <c r="H121" s="129" t="n">
        <v>22.33</v>
      </c>
      <c r="I121" s="129" t="n">
        <v>22.43</v>
      </c>
      <c r="J121" s="129" t="n">
        <v>27.89</v>
      </c>
      <c r="K121" s="130" t="n">
        <v>29.63</v>
      </c>
      <c r="L121" s="130" t="n">
        <v>31.08</v>
      </c>
      <c r="M121" s="130" t="n">
        <v>37.53</v>
      </c>
      <c r="N121" s="130"/>
      <c r="O121" s="130"/>
      <c r="P121" s="139" t="n">
        <v>39.53</v>
      </c>
      <c r="Q121" s="15" t="n">
        <f aca="false">AVERAGE(D121:F121)</f>
        <v>30.1366666666667</v>
      </c>
      <c r="R121" s="15" t="n">
        <f aca="false">AVERAGE(G121:I121)</f>
        <v>23.29</v>
      </c>
      <c r="S121" s="15"/>
      <c r="T121" s="15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37" t="s">
        <v>163</v>
      </c>
      <c r="C122" s="140"/>
      <c r="D122" s="141"/>
      <c r="E122" s="141"/>
      <c r="F122" s="141"/>
      <c r="G122" s="141"/>
      <c r="H122" s="141"/>
      <c r="I122" s="141"/>
      <c r="J122" s="141" t="n">
        <v>26.17</v>
      </c>
      <c r="K122" s="141" t="n">
        <v>17.36</v>
      </c>
      <c r="L122" s="141" t="n">
        <v>17.07</v>
      </c>
      <c r="M122" s="141" t="n">
        <v>42.45</v>
      </c>
      <c r="N122" s="141"/>
      <c r="O122" s="141"/>
      <c r="P122" s="142" t="n">
        <v>51.86</v>
      </c>
      <c r="Q122" s="15"/>
      <c r="R122" s="15"/>
      <c r="S122" s="15" t="n">
        <f aca="false">AVERAGE(J122:L122)</f>
        <v>20.2</v>
      </c>
      <c r="T122" s="15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29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5"/>
      <c r="R123" s="15"/>
      <c r="S123" s="15"/>
      <c r="T123" s="15"/>
    </row>
    <row r="124" customFormat="false" ht="12.75" hidden="false" customHeight="false" outlineLevel="0" collapsed="false">
      <c r="B124" s="131" t="s">
        <v>167</v>
      </c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5"/>
      <c r="R124" s="15"/>
      <c r="S124" s="15"/>
      <c r="T124" s="15"/>
    </row>
    <row r="125" customFormat="false" ht="12.75" hidden="false" customHeight="false" outlineLevel="0" collapsed="false">
      <c r="B125" s="132"/>
      <c r="C125" s="133" t="s">
        <v>10</v>
      </c>
      <c r="D125" s="133" t="s">
        <v>11</v>
      </c>
      <c r="E125" s="133" t="s">
        <v>12</v>
      </c>
      <c r="F125" s="133" t="s">
        <v>13</v>
      </c>
      <c r="G125" s="133" t="s">
        <v>2</v>
      </c>
      <c r="H125" s="133" t="s">
        <v>3</v>
      </c>
      <c r="I125" s="133" t="s">
        <v>4</v>
      </c>
      <c r="J125" s="133" t="s">
        <v>5</v>
      </c>
      <c r="K125" s="133" t="s">
        <v>6</v>
      </c>
      <c r="L125" s="133" t="s">
        <v>7</v>
      </c>
      <c r="M125" s="133" t="s">
        <v>8</v>
      </c>
      <c r="N125" s="133"/>
      <c r="O125" s="133"/>
      <c r="P125" s="133" t="s">
        <v>9</v>
      </c>
      <c r="Q125" s="15"/>
      <c r="R125" s="15"/>
      <c r="S125" s="15"/>
      <c r="T125" s="15"/>
    </row>
    <row r="126" customFormat="false" ht="12.75" hidden="false" customHeight="false" outlineLevel="0" collapsed="false">
      <c r="B126" s="132"/>
      <c r="C126" s="134" t="n">
        <v>42.84</v>
      </c>
      <c r="D126" s="135" t="n">
        <v>50.78</v>
      </c>
      <c r="E126" s="135" t="n">
        <v>49.16</v>
      </c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6"/>
      <c r="Q126" s="15"/>
      <c r="R126" s="15"/>
      <c r="S126" s="15"/>
      <c r="T126" s="15"/>
    </row>
    <row r="127" customFormat="false" ht="12.75" hidden="false" customHeight="false" outlineLevel="0" collapsed="false">
      <c r="B127" s="137" t="s">
        <v>162</v>
      </c>
      <c r="C127" s="138" t="n">
        <v>41.99</v>
      </c>
      <c r="D127" s="130" t="n">
        <v>31.34</v>
      </c>
      <c r="E127" s="130" t="n">
        <v>30.16</v>
      </c>
      <c r="F127" s="130" t="n">
        <v>29.65</v>
      </c>
      <c r="G127" s="130" t="n">
        <v>22.59</v>
      </c>
      <c r="H127" s="129" t="n">
        <v>22.78</v>
      </c>
      <c r="I127" s="129" t="n">
        <v>22.98</v>
      </c>
      <c r="J127" s="129" t="n">
        <v>29.72</v>
      </c>
      <c r="K127" s="130" t="n">
        <v>24.55</v>
      </c>
      <c r="L127" s="130" t="n">
        <v>29.24</v>
      </c>
      <c r="M127" s="130" t="n">
        <v>27.3</v>
      </c>
      <c r="N127" s="130"/>
      <c r="O127" s="130"/>
      <c r="P127" s="139" t="n">
        <v>43.86</v>
      </c>
      <c r="Q127" s="15" t="n">
        <f aca="false">AVERAGE(D127:F127)</f>
        <v>30.3833333333333</v>
      </c>
      <c r="R127" s="15" t="n">
        <f aca="false">AVERAGE(G127:I127)</f>
        <v>22.7833333333333</v>
      </c>
      <c r="S127" s="15"/>
      <c r="T127" s="15"/>
    </row>
    <row r="128" customFormat="false" ht="12.75" hidden="false" customHeight="false" outlineLevel="0" collapsed="false">
      <c r="B128" s="137" t="s">
        <v>163</v>
      </c>
      <c r="C128" s="140"/>
      <c r="D128" s="141"/>
      <c r="E128" s="141"/>
      <c r="F128" s="141"/>
      <c r="G128" s="141"/>
      <c r="H128" s="141"/>
      <c r="I128" s="141"/>
      <c r="J128" s="141" t="n">
        <v>25.39</v>
      </c>
      <c r="K128" s="141" t="n">
        <v>14.55</v>
      </c>
      <c r="L128" s="141" t="n">
        <v>11.29</v>
      </c>
      <c r="M128" s="141" t="n">
        <v>33.74</v>
      </c>
      <c r="N128" s="141"/>
      <c r="O128" s="141"/>
      <c r="P128" s="142" t="n">
        <v>57.63</v>
      </c>
      <c r="Q128" s="15"/>
      <c r="R128" s="15"/>
      <c r="S128" s="15" t="n">
        <f aca="false">AVERAGE(J128:L128)</f>
        <v>17.0766666666667</v>
      </c>
      <c r="T128" s="15" t="n">
        <f aca="false">AVERAGE(M128:P128,C127)</f>
        <v>44.4533333333333</v>
      </c>
    </row>
    <row r="129" customFormat="false" ht="12.75" hidden="false" customHeight="false" outlineLevel="0" collapsed="false">
      <c r="B129" s="129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5"/>
      <c r="R129" s="15"/>
      <c r="S129" s="15"/>
      <c r="T129" s="15"/>
    </row>
    <row r="130" customFormat="false" ht="12.75" hidden="false" customHeight="false" outlineLevel="0" collapsed="false">
      <c r="B130" s="129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5"/>
      <c r="R130" s="15"/>
      <c r="S130" s="15"/>
      <c r="T130" s="15"/>
    </row>
    <row r="132" customFormat="false" ht="12.75" hidden="false" customHeight="false" outlineLevel="0" collapsed="false">
      <c r="B132" s="39" t="s">
        <v>168</v>
      </c>
    </row>
    <row r="133" customFormat="false" ht="12.75" hidden="false" customHeight="false" outlineLevel="0" collapsed="false">
      <c r="B133" s="65" t="s">
        <v>169</v>
      </c>
      <c r="C133" s="144" t="n">
        <v>2.28</v>
      </c>
      <c r="D133" s="144" t="n">
        <v>2.83</v>
      </c>
      <c r="E133" s="144" t="n">
        <v>3.11</v>
      </c>
      <c r="F133" s="144" t="n">
        <v>2.16</v>
      </c>
      <c r="G133" s="144" t="n">
        <v>2.06</v>
      </c>
      <c r="H133" s="144" t="n">
        <v>1.76</v>
      </c>
      <c r="I133" s="144" t="n">
        <v>2.01</v>
      </c>
      <c r="J133" s="144" t="n">
        <v>2.06</v>
      </c>
      <c r="K133" s="144"/>
      <c r="L133" s="144"/>
      <c r="M133" s="144"/>
      <c r="N133" s="144"/>
      <c r="O133" s="144"/>
      <c r="P133" s="144"/>
    </row>
    <row r="134" customFormat="false" ht="12.75" hidden="false" customHeight="false" outlineLevel="0" collapsed="false">
      <c r="B134" s="132"/>
      <c r="C134" s="133" t="s">
        <v>10</v>
      </c>
      <c r="D134" s="133" t="s">
        <v>11</v>
      </c>
      <c r="E134" s="133" t="s">
        <v>12</v>
      </c>
      <c r="F134" s="133" t="s">
        <v>13</v>
      </c>
      <c r="G134" s="133" t="s">
        <v>2</v>
      </c>
      <c r="H134" s="133" t="s">
        <v>3</v>
      </c>
      <c r="I134" s="133" t="s">
        <v>4</v>
      </c>
      <c r="J134" s="133" t="s">
        <v>5</v>
      </c>
      <c r="K134" s="133" t="s">
        <v>6</v>
      </c>
      <c r="L134" s="133" t="s">
        <v>7</v>
      </c>
      <c r="M134" s="133" t="s">
        <v>8</v>
      </c>
      <c r="N134" s="133"/>
      <c r="O134" s="133"/>
      <c r="P134" s="133" t="s">
        <v>9</v>
      </c>
      <c r="Q134" s="145" t="s">
        <v>51</v>
      </c>
      <c r="R134" s="145" t="s">
        <v>48</v>
      </c>
      <c r="S134" s="145" t="s">
        <v>49</v>
      </c>
      <c r="T134" s="145" t="s">
        <v>50</v>
      </c>
    </row>
    <row r="135" customFormat="false" ht="12.75" hidden="false" customHeight="false" outlineLevel="0" collapsed="false">
      <c r="B135" s="137" t="s">
        <v>162</v>
      </c>
      <c r="C135" s="129" t="n">
        <v>23.27</v>
      </c>
      <c r="D135" s="129" t="n">
        <v>15.22</v>
      </c>
      <c r="E135" s="129" t="n">
        <v>15.05</v>
      </c>
      <c r="F135" s="129" t="n">
        <v>15.97</v>
      </c>
      <c r="G135" s="129" t="n">
        <v>14.55</v>
      </c>
      <c r="H135" s="146" t="n">
        <v>14.06</v>
      </c>
      <c r="I135" s="129"/>
      <c r="J135" s="129"/>
      <c r="K135" s="129"/>
      <c r="L135" s="129"/>
      <c r="M135" s="129"/>
      <c r="N135" s="129"/>
      <c r="O135" s="129"/>
      <c r="P135" s="129"/>
      <c r="Q135" s="15" t="n">
        <f aca="false">AVERAGE(D135:F135)</f>
        <v>15.4133333333333</v>
      </c>
      <c r="T135" s="15"/>
    </row>
    <row r="136" customFormat="false" ht="12.75" hidden="false" customHeight="false" outlineLevel="0" collapsed="false">
      <c r="B136" s="137" t="s">
        <v>163</v>
      </c>
      <c r="C136" s="147" t="n">
        <v>17.06</v>
      </c>
      <c r="D136" s="147" t="n">
        <v>12.81</v>
      </c>
      <c r="E136" s="147" t="n">
        <v>14.31</v>
      </c>
      <c r="F136" s="147" t="n">
        <v>16.03</v>
      </c>
      <c r="G136" s="148" t="n">
        <v>14.85</v>
      </c>
      <c r="H136" s="148" t="n">
        <v>11.8</v>
      </c>
      <c r="I136" s="148" t="n">
        <v>13.25</v>
      </c>
      <c r="J136" s="148" t="n">
        <v>14.24</v>
      </c>
      <c r="K136" s="148" t="n">
        <v>7.6</v>
      </c>
      <c r="L136" s="148" t="n">
        <v>6.67</v>
      </c>
      <c r="M136" s="148" t="n">
        <v>18.21</v>
      </c>
      <c r="N136" s="148"/>
      <c r="O136" s="148"/>
      <c r="P136" s="148" t="n">
        <v>23.38</v>
      </c>
      <c r="Q136" s="15" t="n">
        <f aca="false">AVERAGE(D136:F136)</f>
        <v>14.3833333333333</v>
      </c>
      <c r="R136" s="15" t="n">
        <f aca="false">AVERAGE(G136:I136)</f>
        <v>13.3</v>
      </c>
      <c r="S136" s="15" t="n">
        <f aca="false">AVERAGE(J136:L136)</f>
        <v>9.50333333333333</v>
      </c>
      <c r="T136" s="15" t="n">
        <f aca="false">AVERAGE(M136:P136,C135)</f>
        <v>21.62</v>
      </c>
    </row>
    <row r="137" customFormat="false" ht="12.75" hidden="false" customHeight="false" outlineLevel="0" collapsed="false">
      <c r="B137" s="137" t="s">
        <v>170</v>
      </c>
      <c r="C137" s="140" t="n">
        <v>13.25</v>
      </c>
      <c r="D137" s="141" t="n">
        <v>13.06</v>
      </c>
      <c r="E137" s="141" t="n">
        <v>13.48</v>
      </c>
      <c r="F137" s="141" t="n">
        <v>15.59</v>
      </c>
      <c r="G137" s="141" t="n">
        <v>10.22</v>
      </c>
      <c r="H137" s="141" t="n">
        <v>9.29</v>
      </c>
      <c r="I137" s="141" t="n">
        <v>9.8</v>
      </c>
      <c r="J137" s="141" t="n">
        <v>9.89</v>
      </c>
      <c r="K137" s="141" t="n">
        <v>8.93</v>
      </c>
      <c r="L137" s="141" t="n">
        <v>8.28</v>
      </c>
      <c r="M137" s="141" t="n">
        <v>9.96</v>
      </c>
      <c r="N137" s="141"/>
      <c r="O137" s="141"/>
      <c r="P137" s="141" t="n">
        <v>13.19</v>
      </c>
      <c r="Q137" s="15" t="n">
        <f aca="false">AVERAGE(D137:F137)</f>
        <v>14.0433333333333</v>
      </c>
      <c r="R137" s="15" t="n">
        <f aca="false">AVERAGE(G137:I137)</f>
        <v>9.77</v>
      </c>
      <c r="S137" s="15" t="n">
        <f aca="false">AVERAGE(J137:L137)</f>
        <v>9.03333333333333</v>
      </c>
      <c r="T137" s="15" t="n">
        <f aca="false">AVERAGE(M137:P137,C136)</f>
        <v>13.4033333333333</v>
      </c>
    </row>
    <row r="138" customFormat="false" ht="12.75" hidden="false" customHeight="false" outlineLevel="0" collapsed="false">
      <c r="B138" s="132"/>
      <c r="C138" s="144" t="n">
        <v>1.55</v>
      </c>
      <c r="D138" s="144" t="n">
        <v>1.59</v>
      </c>
      <c r="E138" s="144" t="n">
        <v>2.45</v>
      </c>
      <c r="F138" s="144" t="n">
        <v>3.55</v>
      </c>
      <c r="G138" s="144" t="n">
        <v>4.05</v>
      </c>
      <c r="H138" s="144"/>
      <c r="I138" s="144" t="n">
        <v>1.46</v>
      </c>
      <c r="J138" s="144" t="n">
        <v>1.59</v>
      </c>
      <c r="K138" s="144"/>
      <c r="L138" s="144"/>
      <c r="M138" s="144"/>
      <c r="N138" s="144"/>
      <c r="O138" s="144"/>
      <c r="P138" s="144"/>
    </row>
    <row r="139" customFormat="false" ht="12.75" hidden="false" customHeight="false" outlineLevel="0" collapsed="false">
      <c r="B139" s="132"/>
      <c r="C139" s="149" t="n">
        <v>78.2</v>
      </c>
      <c r="D139" s="149" t="n">
        <v>67.2</v>
      </c>
      <c r="E139" s="149" t="n">
        <v>77.6</v>
      </c>
      <c r="F139" s="149" t="n">
        <v>97.8</v>
      </c>
      <c r="G139" s="149" t="n">
        <v>132</v>
      </c>
      <c r="H139" s="65"/>
      <c r="I139" s="65"/>
      <c r="J139" s="65"/>
      <c r="K139" s="65"/>
      <c r="L139" s="65"/>
      <c r="M139" s="65"/>
      <c r="N139" s="65"/>
      <c r="O139" s="65"/>
      <c r="P139" s="65"/>
      <c r="S139" s="15"/>
      <c r="T139" s="150"/>
    </row>
    <row r="140" customFormat="false" ht="12.75" hidden="false" customHeight="false" outlineLevel="0" collapsed="false">
      <c r="B140" s="132" t="s">
        <v>171</v>
      </c>
      <c r="C140" s="149" t="n">
        <v>98.9</v>
      </c>
      <c r="D140" s="149" t="n">
        <v>108.5</v>
      </c>
      <c r="E140" s="149" t="n">
        <v>97</v>
      </c>
      <c r="F140" s="149" t="n">
        <v>130.1</v>
      </c>
      <c r="G140" s="149" t="n">
        <v>109.4</v>
      </c>
      <c r="H140" s="149" t="n">
        <v>132.8</v>
      </c>
      <c r="I140" s="149" t="n">
        <v>109.4</v>
      </c>
      <c r="J140" s="149" t="n">
        <v>69.97</v>
      </c>
      <c r="K140" s="149" t="n">
        <v>133.7</v>
      </c>
      <c r="L140" s="149" t="n">
        <v>143.95</v>
      </c>
      <c r="M140" s="149" t="n">
        <v>118</v>
      </c>
      <c r="N140" s="149"/>
      <c r="O140" s="149"/>
      <c r="P140" s="149" t="n">
        <v>107</v>
      </c>
      <c r="S140" s="15"/>
      <c r="T140" s="150"/>
    </row>
    <row r="141" customFormat="false" ht="12.75" hidden="false" customHeight="false" outlineLevel="0" collapsed="false">
      <c r="B141" s="132"/>
      <c r="C141" s="133" t="s">
        <v>10</v>
      </c>
      <c r="D141" s="133" t="s">
        <v>11</v>
      </c>
      <c r="E141" s="133" t="s">
        <v>12</v>
      </c>
      <c r="F141" s="133" t="s">
        <v>13</v>
      </c>
      <c r="G141" s="133" t="s">
        <v>2</v>
      </c>
      <c r="H141" s="133" t="s">
        <v>3</v>
      </c>
      <c r="I141" s="133" t="s">
        <v>4</v>
      </c>
      <c r="J141" s="133" t="s">
        <v>5</v>
      </c>
      <c r="K141" s="133" t="s">
        <v>6</v>
      </c>
      <c r="L141" s="133" t="s">
        <v>7</v>
      </c>
      <c r="M141" s="133" t="s">
        <v>8</v>
      </c>
      <c r="N141" s="133"/>
      <c r="O141" s="133"/>
      <c r="P141" s="133" t="s">
        <v>9</v>
      </c>
      <c r="Q141" s="145" t="s">
        <v>51</v>
      </c>
      <c r="R141" s="145" t="s">
        <v>48</v>
      </c>
      <c r="S141" s="145" t="s">
        <v>49</v>
      </c>
      <c r="T141" s="145" t="s">
        <v>50</v>
      </c>
    </row>
    <row r="142" customFormat="false" ht="12.75" hidden="false" customHeight="false" outlineLevel="0" collapsed="false">
      <c r="B142" s="137" t="s">
        <v>162</v>
      </c>
      <c r="C142" s="129" t="n">
        <v>25.13</v>
      </c>
      <c r="D142" s="129" t="n">
        <v>26.09</v>
      </c>
      <c r="E142" s="129" t="n">
        <v>25.42</v>
      </c>
      <c r="F142" s="129" t="n">
        <v>24.9</v>
      </c>
      <c r="G142" s="129" t="n">
        <v>13.87</v>
      </c>
      <c r="H142" s="146" t="n">
        <v>13.61</v>
      </c>
      <c r="I142" s="129"/>
      <c r="J142" s="129"/>
      <c r="K142" s="129"/>
      <c r="L142" s="129"/>
      <c r="M142" s="129"/>
      <c r="N142" s="129"/>
      <c r="O142" s="129"/>
      <c r="P142" s="129"/>
      <c r="Q142" s="15" t="n">
        <f aca="false">AVERAGE(D142:F142)</f>
        <v>25.47</v>
      </c>
      <c r="T142" s="15"/>
    </row>
    <row r="143" customFormat="false" ht="12.75" hidden="false" customHeight="false" outlineLevel="0" collapsed="false">
      <c r="B143" s="137" t="s">
        <v>163</v>
      </c>
      <c r="C143" s="148" t="n">
        <v>15.8</v>
      </c>
      <c r="D143" s="148" t="n">
        <v>12.95</v>
      </c>
      <c r="E143" s="148" t="n">
        <v>14.97</v>
      </c>
      <c r="F143" s="148" t="n">
        <v>16.62</v>
      </c>
      <c r="G143" s="148" t="n">
        <v>16.07</v>
      </c>
      <c r="H143" s="148" t="n">
        <v>11.51</v>
      </c>
      <c r="I143" s="148" t="n">
        <v>15.21</v>
      </c>
      <c r="J143" s="148" t="n">
        <v>18.51</v>
      </c>
      <c r="K143" s="148" t="n">
        <v>8.29</v>
      </c>
      <c r="L143" s="148" t="n">
        <v>6.05</v>
      </c>
      <c r="M143" s="148" t="n">
        <v>19.46</v>
      </c>
      <c r="N143" s="148"/>
      <c r="O143" s="148"/>
      <c r="P143" s="148" t="n">
        <v>27.8</v>
      </c>
      <c r="Q143" s="15" t="n">
        <f aca="false">AVERAGE(D143:F143)</f>
        <v>14.8466666666667</v>
      </c>
      <c r="R143" s="15" t="n">
        <f aca="false">AVERAGE(G143:I143)</f>
        <v>14.2633333333333</v>
      </c>
      <c r="S143" s="15" t="n">
        <f aca="false">AVERAGE(J143:L143)</f>
        <v>10.95</v>
      </c>
      <c r="T143" s="15" t="n">
        <f aca="false">AVERAGE(M143:P143,C142)</f>
        <v>24.13</v>
      </c>
    </row>
    <row r="144" customFormat="false" ht="12.75" hidden="false" customHeight="false" outlineLevel="0" collapsed="false">
      <c r="B144" s="137" t="s">
        <v>170</v>
      </c>
      <c r="C144" s="140" t="n">
        <v>12.87</v>
      </c>
      <c r="D144" s="141" t="n">
        <v>14.73</v>
      </c>
      <c r="E144" s="141" t="n">
        <v>18.32</v>
      </c>
      <c r="F144" s="141" t="n">
        <v>15.85</v>
      </c>
      <c r="G144" s="141" t="n">
        <v>8.98</v>
      </c>
      <c r="H144" s="141" t="n">
        <v>6.67</v>
      </c>
      <c r="I144" s="141" t="n">
        <v>7.2</v>
      </c>
      <c r="J144" s="141" t="n">
        <v>7.79</v>
      </c>
      <c r="K144" s="141" t="n">
        <v>5.29</v>
      </c>
      <c r="L144" s="141" t="n">
        <v>3.68</v>
      </c>
      <c r="M144" s="141" t="n">
        <v>6.58</v>
      </c>
      <c r="N144" s="141"/>
      <c r="O144" s="141"/>
      <c r="P144" s="141" t="n">
        <v>12.71</v>
      </c>
      <c r="Q144" s="15" t="n">
        <f aca="false">AVERAGE(D144:F144)</f>
        <v>16.3</v>
      </c>
      <c r="R144" s="15" t="n">
        <f aca="false">AVERAGE(G144:I144)</f>
        <v>7.61666666666667</v>
      </c>
      <c r="S144" s="15" t="n">
        <f aca="false">AVERAGE(J144:L144)</f>
        <v>5.58666666666667</v>
      </c>
      <c r="T144" s="15" t="n">
        <f aca="false">AVERAGE(M144:P144,C143)</f>
        <v>11.6966666666667</v>
      </c>
    </row>
    <row r="145" customFormat="false" ht="12.75" hidden="false" customHeight="false" outlineLevel="0" collapsed="false">
      <c r="B145" s="132"/>
      <c r="C145" s="149" t="n">
        <v>92.4</v>
      </c>
      <c r="D145" s="149" t="n">
        <v>92.9</v>
      </c>
      <c r="E145" s="149" t="n">
        <v>94.9</v>
      </c>
      <c r="F145" s="149" t="n">
        <v>113.4</v>
      </c>
      <c r="G145" s="149" t="n">
        <v>142.6</v>
      </c>
      <c r="H145" s="149" t="n">
        <v>143.9</v>
      </c>
      <c r="I145" s="149" t="n">
        <v>130.7</v>
      </c>
      <c r="J145" s="149" t="n">
        <v>155.5</v>
      </c>
      <c r="K145" s="149" t="n">
        <v>219.6</v>
      </c>
      <c r="L145" s="149" t="n">
        <v>260.4</v>
      </c>
      <c r="M145" s="149" t="n">
        <v>170.9</v>
      </c>
      <c r="N145" s="149"/>
      <c r="O145" s="149"/>
      <c r="P145" s="149" t="n">
        <v>137.2</v>
      </c>
      <c r="S145" s="15"/>
      <c r="T145" s="150"/>
    </row>
    <row r="146" customFormat="false" ht="12.75" hidden="false" customHeight="false" outlineLevel="0" collapsed="false">
      <c r="B146" s="132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S146" s="15"/>
      <c r="T146" s="150"/>
    </row>
    <row r="147" customFormat="false" ht="12.75" hidden="false" customHeight="false" outlineLevel="0" collapsed="false">
      <c r="B147" s="132" t="s">
        <v>172</v>
      </c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S147" s="15"/>
      <c r="T147" s="150"/>
    </row>
    <row r="148" customFormat="false" ht="12.75" hidden="false" customHeight="false" outlineLevel="0" collapsed="false">
      <c r="B148" s="132"/>
      <c r="C148" s="133" t="s">
        <v>10</v>
      </c>
      <c r="D148" s="133" t="s">
        <v>11</v>
      </c>
      <c r="E148" s="133" t="s">
        <v>12</v>
      </c>
      <c r="F148" s="133" t="s">
        <v>13</v>
      </c>
      <c r="G148" s="133" t="s">
        <v>2</v>
      </c>
      <c r="H148" s="133" t="s">
        <v>3</v>
      </c>
      <c r="I148" s="133" t="s">
        <v>4</v>
      </c>
      <c r="J148" s="133" t="s">
        <v>5</v>
      </c>
      <c r="K148" s="133" t="s">
        <v>6</v>
      </c>
      <c r="L148" s="133" t="s">
        <v>7</v>
      </c>
      <c r="M148" s="133" t="s">
        <v>8</v>
      </c>
      <c r="N148" s="133"/>
      <c r="O148" s="133"/>
      <c r="P148" s="133" t="s">
        <v>9</v>
      </c>
      <c r="Q148" s="145" t="s">
        <v>51</v>
      </c>
      <c r="R148" s="145" t="s">
        <v>48</v>
      </c>
      <c r="S148" s="145" t="s">
        <v>49</v>
      </c>
      <c r="T148" s="145" t="s">
        <v>50</v>
      </c>
    </row>
    <row r="149" customFormat="false" ht="12.75" hidden="false" customHeight="false" outlineLevel="0" collapsed="false">
      <c r="B149" s="137" t="s">
        <v>162</v>
      </c>
      <c r="C149" s="129" t="n">
        <v>24.39</v>
      </c>
      <c r="D149" s="129" t="n">
        <v>25.07</v>
      </c>
      <c r="E149" s="129" t="n">
        <v>25.88</v>
      </c>
      <c r="F149" s="129" t="n">
        <v>24.07</v>
      </c>
      <c r="G149" s="129" t="n">
        <v>15.47</v>
      </c>
      <c r="H149" s="146" t="n">
        <v>14.01</v>
      </c>
      <c r="I149" s="129"/>
      <c r="J149" s="129"/>
      <c r="K149" s="129"/>
      <c r="L149" s="129"/>
      <c r="M149" s="129"/>
      <c r="N149" s="129"/>
      <c r="O149" s="129"/>
      <c r="P149" s="129"/>
      <c r="Q149" s="15" t="n">
        <f aca="false">AVERAGE(D149:F149)</f>
        <v>25.0066666666667</v>
      </c>
      <c r="T149" s="15"/>
    </row>
    <row r="150" customFormat="false" ht="12.75" hidden="false" customHeight="false" outlineLevel="0" collapsed="false">
      <c r="B150" s="137" t="s">
        <v>163</v>
      </c>
      <c r="C150" s="148" t="n">
        <v>16.53</v>
      </c>
      <c r="D150" s="148" t="n">
        <v>13.65</v>
      </c>
      <c r="E150" s="148" t="n">
        <v>16.42</v>
      </c>
      <c r="F150" s="148" t="n">
        <v>17.4</v>
      </c>
      <c r="G150" s="148" t="n">
        <v>16.63</v>
      </c>
      <c r="H150" s="148" t="n">
        <v>11.45</v>
      </c>
      <c r="I150" s="148" t="n">
        <v>14.47</v>
      </c>
      <c r="J150" s="148" t="n">
        <v>16.28</v>
      </c>
      <c r="K150" s="148" t="n">
        <v>6.99</v>
      </c>
      <c r="L150" s="148" t="n">
        <v>4.97</v>
      </c>
      <c r="M150" s="148" t="n">
        <v>19.21</v>
      </c>
      <c r="N150" s="148"/>
      <c r="O150" s="148"/>
      <c r="P150" s="148" t="n">
        <v>24.79</v>
      </c>
      <c r="Q150" s="15" t="n">
        <f aca="false">AVERAGE(D150:F150)</f>
        <v>15.8233333333333</v>
      </c>
      <c r="R150" s="15" t="n">
        <f aca="false">AVERAGE(G150:I150)</f>
        <v>14.1833333333333</v>
      </c>
      <c r="S150" s="15" t="n">
        <f aca="false">AVERAGE(J150:L150)</f>
        <v>9.41333333333333</v>
      </c>
      <c r="T150" s="15" t="n">
        <f aca="false">AVERAGE(M150:P150,C149)</f>
        <v>22.7966666666667</v>
      </c>
    </row>
    <row r="151" customFormat="false" ht="12.75" hidden="false" customHeight="false" outlineLevel="0" collapsed="false">
      <c r="B151" s="137" t="s">
        <v>170</v>
      </c>
      <c r="C151" s="140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</row>
    <row r="152" customFormat="false" ht="12.75" hidden="false" customHeight="false" outlineLevel="0" collapsed="false">
      <c r="B152" s="129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</row>
    <row r="153" customFormat="false" ht="12.75" hidden="false" customHeight="false" outlineLevel="0" collapsed="false">
      <c r="B153" s="131" t="s">
        <v>173</v>
      </c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</row>
    <row r="154" customFormat="false" ht="12.75" hidden="false" customHeight="false" outlineLevel="0" collapsed="false">
      <c r="B154" s="132"/>
      <c r="C154" s="133" t="s">
        <v>10</v>
      </c>
      <c r="D154" s="133" t="s">
        <v>11</v>
      </c>
      <c r="E154" s="133" t="s">
        <v>12</v>
      </c>
      <c r="F154" s="133" t="s">
        <v>13</v>
      </c>
      <c r="G154" s="133" t="s">
        <v>2</v>
      </c>
      <c r="H154" s="133" t="s">
        <v>3</v>
      </c>
      <c r="I154" s="133" t="s">
        <v>4</v>
      </c>
      <c r="J154" s="133" t="s">
        <v>5</v>
      </c>
      <c r="K154" s="133" t="s">
        <v>6</v>
      </c>
      <c r="L154" s="133" t="s">
        <v>7</v>
      </c>
      <c r="M154" s="133" t="s">
        <v>8</v>
      </c>
      <c r="N154" s="133"/>
      <c r="O154" s="133"/>
      <c r="P154" s="133" t="s">
        <v>9</v>
      </c>
    </row>
    <row r="155" customFormat="false" ht="12.75" hidden="false" customHeight="false" outlineLevel="0" collapsed="false">
      <c r="B155" s="137" t="s">
        <v>162</v>
      </c>
      <c r="C155" s="151"/>
      <c r="D155" s="152"/>
      <c r="E155" s="152"/>
      <c r="F155" s="152"/>
      <c r="G155" s="153"/>
      <c r="H155" s="152"/>
      <c r="I155" s="152"/>
      <c r="J155" s="152"/>
      <c r="K155" s="152"/>
      <c r="L155" s="152"/>
      <c r="M155" s="152"/>
      <c r="N155" s="152"/>
      <c r="O155" s="152"/>
      <c r="P155" s="154"/>
    </row>
    <row r="156" customFormat="false" ht="12.75" hidden="false" customHeight="false" outlineLevel="0" collapsed="false">
      <c r="B156" s="137" t="s">
        <v>163</v>
      </c>
      <c r="C156" s="140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2"/>
    </row>
    <row r="157" customFormat="false" ht="12.75" hidden="false" customHeight="false" outlineLevel="0" collapsed="false">
      <c r="B157" s="129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</row>
    <row r="158" customFormat="false" ht="12.75" hidden="false" customHeight="false" outlineLevel="0" collapsed="false">
      <c r="B158" s="131" t="s">
        <v>161</v>
      </c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</row>
    <row r="159" customFormat="false" ht="12.75" hidden="false" customHeight="false" outlineLevel="0" collapsed="false">
      <c r="B159" s="132"/>
      <c r="C159" s="133" t="s">
        <v>10</v>
      </c>
      <c r="D159" s="133" t="s">
        <v>11</v>
      </c>
      <c r="E159" s="133" t="s">
        <v>12</v>
      </c>
      <c r="F159" s="133" t="s">
        <v>13</v>
      </c>
      <c r="G159" s="133" t="s">
        <v>2</v>
      </c>
      <c r="H159" s="133" t="s">
        <v>3</v>
      </c>
      <c r="I159" s="133" t="s">
        <v>4</v>
      </c>
      <c r="J159" s="133" t="s">
        <v>5</v>
      </c>
      <c r="K159" s="133" t="s">
        <v>6</v>
      </c>
      <c r="L159" s="133" t="s">
        <v>7</v>
      </c>
      <c r="M159" s="133" t="s">
        <v>8</v>
      </c>
      <c r="N159" s="133"/>
      <c r="O159" s="133"/>
      <c r="P159" s="133" t="s">
        <v>9</v>
      </c>
    </row>
    <row r="160" customFormat="false" ht="12.75" hidden="false" customHeight="false" outlineLevel="0" collapsed="false">
      <c r="B160" s="137" t="s">
        <v>162</v>
      </c>
      <c r="C160" s="151"/>
      <c r="D160" s="152"/>
      <c r="E160" s="152"/>
      <c r="F160" s="152"/>
      <c r="G160" s="153"/>
      <c r="H160" s="152"/>
      <c r="I160" s="152"/>
      <c r="J160" s="152"/>
      <c r="K160" s="152"/>
      <c r="L160" s="152"/>
      <c r="M160" s="152"/>
      <c r="N160" s="152"/>
      <c r="O160" s="152"/>
      <c r="P160" s="154"/>
    </row>
    <row r="161" customFormat="false" ht="12.75" hidden="false" customHeight="false" outlineLevel="0" collapsed="false">
      <c r="B161" s="137" t="s">
        <v>163</v>
      </c>
      <c r="C161" s="140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2"/>
    </row>
    <row r="162" customFormat="false" ht="12.75" hidden="false" customHeight="false" outlineLevel="0" collapsed="false">
      <c r="B162" s="129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</row>
    <row r="163" customFormat="false" ht="12.75" hidden="false" customHeight="false" outlineLevel="0" collapsed="false">
      <c r="B163" s="131" t="s">
        <v>164</v>
      </c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</row>
    <row r="164" customFormat="false" ht="12.75" hidden="false" customHeight="false" outlineLevel="0" collapsed="false">
      <c r="B164" s="132"/>
      <c r="C164" s="133" t="s">
        <v>10</v>
      </c>
      <c r="D164" s="133" t="s">
        <v>11</v>
      </c>
      <c r="E164" s="133" t="s">
        <v>12</v>
      </c>
      <c r="F164" s="133" t="s">
        <v>13</v>
      </c>
      <c r="G164" s="133" t="s">
        <v>2</v>
      </c>
      <c r="H164" s="133" t="s">
        <v>3</v>
      </c>
      <c r="I164" s="133" t="s">
        <v>4</v>
      </c>
      <c r="J164" s="133" t="s">
        <v>5</v>
      </c>
      <c r="K164" s="133" t="s">
        <v>6</v>
      </c>
      <c r="L164" s="133" t="s">
        <v>7</v>
      </c>
      <c r="M164" s="133" t="s">
        <v>8</v>
      </c>
      <c r="N164" s="133"/>
      <c r="O164" s="133"/>
      <c r="P164" s="133" t="s">
        <v>9</v>
      </c>
    </row>
    <row r="165" customFormat="false" ht="12.75" hidden="false" customHeight="false" outlineLevel="0" collapsed="false">
      <c r="B165" s="137" t="s">
        <v>162</v>
      </c>
      <c r="C165" s="151"/>
      <c r="D165" s="152"/>
      <c r="E165" s="152"/>
      <c r="F165" s="152"/>
      <c r="G165" s="153"/>
      <c r="H165" s="152"/>
      <c r="I165" s="152"/>
      <c r="J165" s="152"/>
      <c r="K165" s="152"/>
      <c r="L165" s="152"/>
      <c r="M165" s="152"/>
      <c r="N165" s="152"/>
      <c r="O165" s="152"/>
      <c r="P165" s="154"/>
    </row>
    <row r="166" customFormat="false" ht="12.75" hidden="false" customHeight="false" outlineLevel="0" collapsed="false">
      <c r="B166" s="137" t="s">
        <v>163</v>
      </c>
      <c r="C166" s="140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2"/>
    </row>
    <row r="167" customFormat="false" ht="12.75" hidden="false" customHeight="false" outlineLevel="0" collapsed="false">
      <c r="B167" s="129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</row>
    <row r="168" customFormat="false" ht="12.75" hidden="false" customHeight="false" outlineLevel="0" collapsed="false">
      <c r="B168" s="131" t="s">
        <v>166</v>
      </c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</row>
    <row r="169" customFormat="false" ht="12.75" hidden="false" customHeight="false" outlineLevel="0" collapsed="false">
      <c r="B169" s="132"/>
      <c r="C169" s="133" t="s">
        <v>10</v>
      </c>
      <c r="D169" s="133" t="s">
        <v>11</v>
      </c>
      <c r="E169" s="133" t="s">
        <v>12</v>
      </c>
      <c r="F169" s="133" t="s">
        <v>13</v>
      </c>
      <c r="G169" s="133" t="s">
        <v>2</v>
      </c>
      <c r="H169" s="133" t="s">
        <v>3</v>
      </c>
      <c r="I169" s="133" t="s">
        <v>4</v>
      </c>
      <c r="J169" s="133" t="s">
        <v>5</v>
      </c>
      <c r="K169" s="133" t="s">
        <v>6</v>
      </c>
      <c r="L169" s="133" t="s">
        <v>7</v>
      </c>
      <c r="M169" s="133" t="s">
        <v>8</v>
      </c>
      <c r="N169" s="133"/>
      <c r="O169" s="133"/>
      <c r="P169" s="133" t="s">
        <v>9</v>
      </c>
    </row>
    <row r="170" customFormat="false" ht="12.75" hidden="false" customHeight="false" outlineLevel="0" collapsed="false">
      <c r="B170" s="137" t="s">
        <v>162</v>
      </c>
      <c r="C170" s="151"/>
      <c r="D170" s="152"/>
      <c r="E170" s="152"/>
      <c r="F170" s="152"/>
      <c r="G170" s="153"/>
      <c r="H170" s="152"/>
      <c r="I170" s="152"/>
      <c r="J170" s="152"/>
      <c r="K170" s="152"/>
      <c r="L170" s="152"/>
      <c r="M170" s="152"/>
      <c r="N170" s="152"/>
      <c r="O170" s="152"/>
      <c r="P170" s="154"/>
    </row>
    <row r="171" customFormat="false" ht="12.75" hidden="false" customHeight="false" outlineLevel="0" collapsed="false">
      <c r="B171" s="137" t="s">
        <v>163</v>
      </c>
      <c r="C171" s="140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2"/>
    </row>
    <row r="172" customFormat="false" ht="12.75" hidden="false" customHeight="false" outlineLevel="0" collapsed="false">
      <c r="B172" s="129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</row>
    <row r="173" customFormat="false" ht="12.75" hidden="false" customHeight="false" outlineLevel="0" collapsed="false">
      <c r="B173" s="131" t="s">
        <v>167</v>
      </c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</row>
    <row r="174" customFormat="false" ht="12.75" hidden="false" customHeight="false" outlineLevel="0" collapsed="false">
      <c r="B174" s="132"/>
      <c r="C174" s="133" t="s">
        <v>10</v>
      </c>
      <c r="D174" s="133" t="s">
        <v>11</v>
      </c>
      <c r="E174" s="133" t="s">
        <v>12</v>
      </c>
      <c r="F174" s="133" t="s">
        <v>13</v>
      </c>
      <c r="G174" s="133" t="s">
        <v>2</v>
      </c>
      <c r="H174" s="133" t="s">
        <v>3</v>
      </c>
      <c r="I174" s="133" t="s">
        <v>4</v>
      </c>
      <c r="J174" s="133" t="s">
        <v>5</v>
      </c>
      <c r="K174" s="133" t="s">
        <v>6</v>
      </c>
      <c r="L174" s="133" t="s">
        <v>7</v>
      </c>
      <c r="M174" s="133" t="s">
        <v>8</v>
      </c>
      <c r="N174" s="133"/>
      <c r="O174" s="133"/>
      <c r="P174" s="133" t="s">
        <v>9</v>
      </c>
    </row>
    <row r="175" customFormat="false" ht="12.75" hidden="false" customHeight="false" outlineLevel="0" collapsed="false">
      <c r="B175" s="137" t="s">
        <v>162</v>
      </c>
      <c r="C175" s="151"/>
      <c r="D175" s="152"/>
      <c r="E175" s="152"/>
      <c r="F175" s="152"/>
      <c r="G175" s="153"/>
      <c r="H175" s="152"/>
      <c r="I175" s="152"/>
      <c r="J175" s="152"/>
      <c r="K175" s="152"/>
      <c r="L175" s="152"/>
      <c r="M175" s="152"/>
      <c r="N175" s="152"/>
      <c r="O175" s="152"/>
      <c r="P175" s="154"/>
    </row>
    <row r="176" customFormat="false" ht="12.75" hidden="false" customHeight="false" outlineLevel="0" collapsed="false">
      <c r="B176" s="137" t="s">
        <v>163</v>
      </c>
      <c r="C176" s="140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2"/>
    </row>
    <row r="177" customFormat="false" ht="12.75" hidden="false" customHeight="false" outlineLevel="0" collapsed="false">
      <c r="B177" s="129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</row>
    <row r="178" customFormat="false" ht="12.75" hidden="false" customHeight="false" outlineLevel="0" collapsed="false">
      <c r="B178" s="129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U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F34" activeCellId="0" sqref="F3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48" min="24" style="0" width="5.85"/>
    <col collapsed="false" customWidth="true" hidden="false" outlineLevel="0" max="51" min="51" style="0" width="12.28"/>
    <col collapsed="false" customWidth="true" hidden="false" outlineLevel="0" max="54" min="54" style="0" width="13.7"/>
    <col collapsed="false" customWidth="true" hidden="false" outlineLevel="0" max="57" min="57" style="0" width="9.99"/>
    <col collapsed="false" customWidth="true" hidden="false" outlineLevel="0" max="60" min="60" style="0" width="21.56"/>
    <col collapsed="false" customWidth="true" hidden="false" outlineLevel="0" max="64" min="64" style="0" width="13.14"/>
  </cols>
  <sheetData>
    <row r="1" customFormat="false" ht="12.75" hidden="false" customHeight="false" outlineLevel="0" collapsed="false">
      <c r="B1" s="20" t="s">
        <v>97</v>
      </c>
      <c r="M1" s="39" t="s">
        <v>98</v>
      </c>
      <c r="N1" s="39"/>
      <c r="O1" s="39"/>
      <c r="R1" s="0" t="s">
        <v>99</v>
      </c>
      <c r="S1" s="20" t="s">
        <v>100</v>
      </c>
      <c r="Y1" s="20"/>
      <c r="AX1" s="0" t="s">
        <v>118</v>
      </c>
      <c r="AY1" s="0" t="s">
        <v>119</v>
      </c>
      <c r="AZ1" s="0" t="s">
        <v>120</v>
      </c>
      <c r="BA1" s="0" t="s">
        <v>121</v>
      </c>
      <c r="BB1" s="0" t="s">
        <v>178</v>
      </c>
      <c r="BC1" s="0" t="s">
        <v>179</v>
      </c>
      <c r="BD1" s="0" t="s">
        <v>124</v>
      </c>
      <c r="BE1" s="0" t="s">
        <v>125</v>
      </c>
      <c r="BF1" s="0" t="s">
        <v>90</v>
      </c>
      <c r="BG1" s="0" t="s">
        <v>26</v>
      </c>
      <c r="BH1" s="0" t="s">
        <v>28</v>
      </c>
    </row>
    <row r="2" customFormat="false" ht="12.75" hidden="false" customHeight="false" outlineLevel="0" collapsed="false">
      <c r="B2" s="40" t="s">
        <v>101</v>
      </c>
      <c r="C2" s="40"/>
      <c r="D2" s="40" t="s">
        <v>54</v>
      </c>
      <c r="E2" s="40"/>
      <c r="F2" s="46" t="s">
        <v>65</v>
      </c>
      <c r="G2" s="46" t="s">
        <v>57</v>
      </c>
      <c r="H2" s="44" t="s">
        <v>57</v>
      </c>
      <c r="I2" s="45" t="s">
        <v>102</v>
      </c>
      <c r="J2" s="45" t="s">
        <v>103</v>
      </c>
      <c r="K2" s="45" t="s">
        <v>104</v>
      </c>
      <c r="L2" s="45" t="s">
        <v>105</v>
      </c>
      <c r="M2" s="45"/>
      <c r="N2" s="45"/>
      <c r="O2" s="45"/>
      <c r="P2" s="45"/>
      <c r="Q2" s="45"/>
      <c r="S2" s="46" t="s">
        <v>3</v>
      </c>
      <c r="T2" s="47"/>
      <c r="U2" s="43"/>
      <c r="V2" s="43"/>
      <c r="W2" s="43"/>
      <c r="X2" s="46" t="s">
        <v>4</v>
      </c>
      <c r="Y2" s="43"/>
      <c r="Z2" s="47"/>
      <c r="AA2" s="43"/>
      <c r="AB2" s="44"/>
      <c r="AC2" s="46" t="s">
        <v>5</v>
      </c>
      <c r="AD2" s="43"/>
      <c r="AE2" s="47"/>
      <c r="AF2" s="43"/>
      <c r="AG2" s="44"/>
      <c r="AH2" s="46" t="s">
        <v>196</v>
      </c>
      <c r="AI2" s="43"/>
      <c r="AJ2" s="47"/>
      <c r="AK2" s="43"/>
      <c r="AL2" s="44"/>
      <c r="AM2" s="46" t="s">
        <v>193</v>
      </c>
      <c r="AN2" s="43"/>
      <c r="AO2" s="47"/>
      <c r="AP2" s="43"/>
      <c r="AQ2" s="44"/>
      <c r="AR2" s="46" t="s">
        <v>195</v>
      </c>
      <c r="AS2" s="43"/>
      <c r="AT2" s="47"/>
      <c r="AU2" s="43"/>
      <c r="AV2" s="44"/>
      <c r="AW2" s="36"/>
      <c r="AX2" s="36"/>
      <c r="AY2" s="36"/>
      <c r="AZ2" s="36"/>
      <c r="BA2" s="36"/>
      <c r="BM2" s="48" t="n">
        <v>36557</v>
      </c>
      <c r="BP2" s="48" t="n">
        <v>36586</v>
      </c>
      <c r="BS2" s="48" t="n">
        <v>36617</v>
      </c>
    </row>
    <row r="3" customFormat="false" ht="12.75" hidden="false" customHeight="false" outlineLevel="0" collapsed="false">
      <c r="B3" s="49" t="s">
        <v>110</v>
      </c>
      <c r="C3" s="50" t="s">
        <v>111</v>
      </c>
      <c r="D3" s="49" t="s">
        <v>110</v>
      </c>
      <c r="E3" s="50" t="s">
        <v>111</v>
      </c>
      <c r="F3" s="49" t="s">
        <v>110</v>
      </c>
      <c r="G3" s="49" t="s">
        <v>110</v>
      </c>
      <c r="H3" s="50" t="s">
        <v>111</v>
      </c>
      <c r="I3" s="53" t="s">
        <v>112</v>
      </c>
      <c r="J3" s="53" t="s">
        <v>112</v>
      </c>
      <c r="K3" s="53" t="s">
        <v>112</v>
      </c>
      <c r="L3" s="53" t="s">
        <v>112</v>
      </c>
      <c r="M3" s="53" t="s">
        <v>113</v>
      </c>
      <c r="N3" s="53" t="s">
        <v>114</v>
      </c>
      <c r="O3" s="53" t="s">
        <v>115</v>
      </c>
      <c r="P3" s="53" t="s">
        <v>116</v>
      </c>
      <c r="Q3" s="53" t="s">
        <v>117</v>
      </c>
      <c r="S3" s="49" t="s">
        <v>53</v>
      </c>
      <c r="T3" s="51" t="s">
        <v>54</v>
      </c>
      <c r="U3" s="51" t="s">
        <v>57</v>
      </c>
      <c r="V3" s="51" t="s">
        <v>75</v>
      </c>
      <c r="W3" s="51" t="s">
        <v>76</v>
      </c>
      <c r="X3" s="49" t="s">
        <v>53</v>
      </c>
      <c r="Y3" s="51" t="s">
        <v>54</v>
      </c>
      <c r="Z3" s="51" t="s">
        <v>57</v>
      </c>
      <c r="AA3" s="51" t="s">
        <v>75</v>
      </c>
      <c r="AB3" s="50" t="s">
        <v>76</v>
      </c>
      <c r="AC3" s="49" t="s">
        <v>53</v>
      </c>
      <c r="AD3" s="51" t="s">
        <v>54</v>
      </c>
      <c r="AE3" s="51" t="s">
        <v>57</v>
      </c>
      <c r="AF3" s="51" t="s">
        <v>75</v>
      </c>
      <c r="AG3" s="50" t="s">
        <v>76</v>
      </c>
      <c r="AH3" s="49" t="s">
        <v>53</v>
      </c>
      <c r="AI3" s="51" t="s">
        <v>54</v>
      </c>
      <c r="AJ3" s="51" t="s">
        <v>57</v>
      </c>
      <c r="AK3" s="51" t="s">
        <v>75</v>
      </c>
      <c r="AL3" s="50" t="s">
        <v>76</v>
      </c>
      <c r="AM3" s="49" t="s">
        <v>53</v>
      </c>
      <c r="AN3" s="51" t="s">
        <v>54</v>
      </c>
      <c r="AO3" s="51" t="s">
        <v>57</v>
      </c>
      <c r="AP3" s="51" t="s">
        <v>75</v>
      </c>
      <c r="AQ3" s="50" t="s">
        <v>76</v>
      </c>
      <c r="AR3" s="49" t="s">
        <v>53</v>
      </c>
      <c r="AS3" s="51" t="s">
        <v>54</v>
      </c>
      <c r="AT3" s="51" t="s">
        <v>57</v>
      </c>
      <c r="AU3" s="51" t="s">
        <v>75</v>
      </c>
      <c r="AV3" s="50" t="s">
        <v>76</v>
      </c>
      <c r="AW3" s="36"/>
      <c r="AX3" s="36"/>
      <c r="AY3" s="36"/>
      <c r="AZ3" s="78"/>
      <c r="BA3" s="78"/>
      <c r="BM3" s="0" t="s">
        <v>180</v>
      </c>
      <c r="BN3" s="0" t="s">
        <v>181</v>
      </c>
      <c r="BO3" s="0" t="s">
        <v>182</v>
      </c>
      <c r="BP3" s="0" t="s">
        <v>180</v>
      </c>
      <c r="BQ3" s="0" t="s">
        <v>181</v>
      </c>
      <c r="BR3" s="0" t="s">
        <v>182</v>
      </c>
      <c r="BS3" s="0" t="s">
        <v>180</v>
      </c>
      <c r="BT3" s="0" t="s">
        <v>181</v>
      </c>
      <c r="BU3" s="0" t="s">
        <v>182</v>
      </c>
    </row>
    <row r="4" customFormat="false" ht="12.75" hidden="false" customHeight="false" outlineLevel="0" collapsed="false">
      <c r="A4" s="54" t="n">
        <v>36923</v>
      </c>
      <c r="B4" s="162" t="n">
        <v>398</v>
      </c>
      <c r="C4" s="163" t="n">
        <v>317</v>
      </c>
      <c r="D4" s="162" t="n">
        <v>375</v>
      </c>
      <c r="E4" s="167" t="n">
        <v>320</v>
      </c>
      <c r="F4" s="162"/>
      <c r="G4" s="162" t="n">
        <v>241</v>
      </c>
      <c r="H4" s="165" t="n">
        <v>149</v>
      </c>
      <c r="I4" s="59" t="n">
        <v>219</v>
      </c>
      <c r="J4" s="59" t="n">
        <v>177</v>
      </c>
      <c r="K4" s="59" t="n">
        <v>280</v>
      </c>
      <c r="L4" s="59" t="n">
        <v>276</v>
      </c>
      <c r="M4" s="60" t="n">
        <f aca="false">+B4-D4</f>
        <v>23</v>
      </c>
      <c r="N4" s="60" t="n">
        <f aca="false">+B4-K4</f>
        <v>118</v>
      </c>
      <c r="O4" s="60" t="n">
        <f aca="false">+G4-I4</f>
        <v>22</v>
      </c>
      <c r="P4" s="60" t="n">
        <f aca="false">+K4-I4</f>
        <v>61</v>
      </c>
      <c r="Q4" s="60" t="n">
        <f aca="false">+B4-G4</f>
        <v>157</v>
      </c>
      <c r="R4" s="61" t="n">
        <f aca="false">A4</f>
        <v>36923</v>
      </c>
      <c r="S4" s="62" t="n">
        <v>325</v>
      </c>
      <c r="T4" s="63" t="n">
        <v>325</v>
      </c>
      <c r="U4" s="63" t="n">
        <v>240</v>
      </c>
      <c r="V4" s="63" t="n">
        <v>225</v>
      </c>
      <c r="W4" s="64" t="n">
        <v>265</v>
      </c>
      <c r="X4" s="62" t="n">
        <v>360</v>
      </c>
      <c r="Y4" s="63" t="n">
        <v>360</v>
      </c>
      <c r="Z4" s="63" t="n">
        <v>235</v>
      </c>
      <c r="AA4" s="63" t="n">
        <v>230</v>
      </c>
      <c r="AB4" s="64" t="n">
        <v>255</v>
      </c>
      <c r="AC4" s="62" t="n">
        <v>355</v>
      </c>
      <c r="AD4" s="63" t="n">
        <v>375</v>
      </c>
      <c r="AE4" s="63" t="n">
        <v>270</v>
      </c>
      <c r="AF4" s="63" t="n">
        <v>271</v>
      </c>
      <c r="AG4" s="64" t="n">
        <v>277</v>
      </c>
      <c r="AH4" s="62" t="n">
        <v>352</v>
      </c>
      <c r="AI4" s="63" t="n">
        <v>358</v>
      </c>
      <c r="AJ4" s="63" t="n">
        <v>303</v>
      </c>
      <c r="AK4" s="63" t="n">
        <v>280</v>
      </c>
      <c r="AL4" s="64" t="n">
        <v>278</v>
      </c>
      <c r="AM4" s="62" t="n">
        <v>403</v>
      </c>
      <c r="AN4" s="63" t="n">
        <v>412</v>
      </c>
      <c r="AO4" s="63" t="n">
        <v>433</v>
      </c>
      <c r="AP4" s="63" t="n">
        <v>310</v>
      </c>
      <c r="AQ4" s="64" t="n">
        <v>300</v>
      </c>
      <c r="AR4" s="62" t="n">
        <v>365</v>
      </c>
      <c r="AS4" s="63" t="n">
        <v>337</v>
      </c>
      <c r="AT4" s="63" t="n">
        <v>200</v>
      </c>
      <c r="AU4" s="63" t="n">
        <v>184</v>
      </c>
      <c r="AV4" s="64" t="n">
        <v>198</v>
      </c>
      <c r="AW4" s="166" t="n">
        <f aca="false">A4</f>
        <v>36923</v>
      </c>
      <c r="AX4" s="0" t="n">
        <v>51</v>
      </c>
      <c r="AY4" s="77" t="n">
        <v>2</v>
      </c>
      <c r="AZ4" s="78" t="n">
        <v>57</v>
      </c>
      <c r="BA4" s="77" t="n">
        <v>-3</v>
      </c>
      <c r="BB4" s="78" t="n">
        <v>69</v>
      </c>
      <c r="BC4" s="77" t="n">
        <v>-4</v>
      </c>
      <c r="BD4" s="79" t="n">
        <v>67</v>
      </c>
      <c r="BE4" s="77" t="n">
        <v>-2</v>
      </c>
      <c r="BF4" s="78" t="n">
        <v>61</v>
      </c>
      <c r="BG4" s="24" t="n">
        <v>112</v>
      </c>
      <c r="BH4" s="0" t="n">
        <v>9500</v>
      </c>
      <c r="BL4" s="0" t="s">
        <v>183</v>
      </c>
      <c r="BM4" s="0" t="n">
        <v>224172</v>
      </c>
      <c r="BN4" s="0" t="n">
        <f aca="false">28*24</f>
        <v>672</v>
      </c>
      <c r="BO4" s="70" t="n">
        <f aca="false">+BM4/BN4</f>
        <v>333.589285714286</v>
      </c>
      <c r="BP4" s="0" t="n">
        <v>185248</v>
      </c>
      <c r="BQ4" s="0" t="n">
        <f aca="false">31*24</f>
        <v>744</v>
      </c>
      <c r="BR4" s="70" t="n">
        <f aca="false">+BP4/BQ4</f>
        <v>248.989247311828</v>
      </c>
      <c r="BS4" s="0" t="n">
        <v>131045</v>
      </c>
      <c r="BT4" s="0" t="n">
        <f aca="false">30*24</f>
        <v>720</v>
      </c>
      <c r="BU4" s="70" t="n">
        <f aca="false">+BS4/BT4</f>
        <v>182.006944444444</v>
      </c>
    </row>
    <row r="5" customFormat="false" ht="12.75" hidden="false" customHeight="false" outlineLevel="0" collapsed="false">
      <c r="A5" s="54" t="n">
        <v>36924</v>
      </c>
      <c r="B5" s="162" t="n">
        <v>230</v>
      </c>
      <c r="C5" s="163" t="n">
        <v>203</v>
      </c>
      <c r="D5" s="162" t="n">
        <v>229</v>
      </c>
      <c r="E5" s="167" t="n">
        <v>200</v>
      </c>
      <c r="F5" s="174"/>
      <c r="G5" s="162" t="n">
        <v>177</v>
      </c>
      <c r="H5" s="167" t="n">
        <v>130</v>
      </c>
      <c r="I5" s="72" t="n">
        <v>172</v>
      </c>
      <c r="J5" s="72" t="n">
        <v>155</v>
      </c>
      <c r="K5" s="72" t="n">
        <v>200</v>
      </c>
      <c r="L5" s="72" t="n">
        <v>190</v>
      </c>
      <c r="M5" s="73" t="n">
        <f aca="false">+B5-D5</f>
        <v>1</v>
      </c>
      <c r="N5" s="73" t="n">
        <f aca="false">+B5-K5</f>
        <v>30</v>
      </c>
      <c r="O5" s="73" t="n">
        <f aca="false">+G5-I5</f>
        <v>5</v>
      </c>
      <c r="P5" s="73" t="n">
        <f aca="false">+K5-I5</f>
        <v>28</v>
      </c>
      <c r="Q5" s="73" t="n">
        <f aca="false">+B5-G5</f>
        <v>53</v>
      </c>
      <c r="R5" s="61" t="n">
        <f aca="false">A5</f>
        <v>36924</v>
      </c>
      <c r="S5" s="74" t="n">
        <v>285</v>
      </c>
      <c r="T5" s="75" t="n">
        <v>285</v>
      </c>
      <c r="U5" s="75" t="n">
        <v>210</v>
      </c>
      <c r="V5" s="75" t="n">
        <v>205</v>
      </c>
      <c r="W5" s="76" t="n">
        <v>230</v>
      </c>
      <c r="X5" s="74" t="n">
        <v>325</v>
      </c>
      <c r="Y5" s="75" t="n">
        <v>325</v>
      </c>
      <c r="Z5" s="75" t="n">
        <v>220</v>
      </c>
      <c r="AA5" s="75" t="n">
        <v>205</v>
      </c>
      <c r="AB5" s="76" t="n">
        <v>220</v>
      </c>
      <c r="AC5" s="74" t="n">
        <v>355</v>
      </c>
      <c r="AD5" s="75" t="n">
        <v>355</v>
      </c>
      <c r="AE5" s="75" t="n">
        <v>260</v>
      </c>
      <c r="AF5" s="75" t="n">
        <v>251</v>
      </c>
      <c r="AG5" s="76" t="n">
        <v>257</v>
      </c>
      <c r="AH5" s="74" t="n">
        <v>347</v>
      </c>
      <c r="AI5" s="75" t="n">
        <v>348</v>
      </c>
      <c r="AJ5" s="75" t="n">
        <v>293</v>
      </c>
      <c r="AK5" s="75" t="n">
        <v>260</v>
      </c>
      <c r="AL5" s="76" t="n">
        <v>258</v>
      </c>
      <c r="AM5" s="74" t="n">
        <v>395</v>
      </c>
      <c r="AN5" s="75" t="n">
        <v>402</v>
      </c>
      <c r="AO5" s="75" t="n">
        <v>423</v>
      </c>
      <c r="AP5" s="75" t="n">
        <v>285</v>
      </c>
      <c r="AQ5" s="76" t="n">
        <v>275</v>
      </c>
      <c r="AR5" s="74" t="n">
        <v>365</v>
      </c>
      <c r="AS5" s="75" t="n">
        <v>337</v>
      </c>
      <c r="AT5" s="75" t="n">
        <v>195</v>
      </c>
      <c r="AU5" s="75" t="n">
        <v>174</v>
      </c>
      <c r="AV5" s="76" t="n">
        <v>188</v>
      </c>
      <c r="AW5" s="166" t="n">
        <f aca="false">A5</f>
        <v>36924</v>
      </c>
      <c r="AX5" s="0" t="n">
        <v>51</v>
      </c>
      <c r="AY5" s="77" t="n">
        <v>4</v>
      </c>
      <c r="AZ5" s="78" t="n">
        <v>59</v>
      </c>
      <c r="BA5" s="77" t="n">
        <v>0</v>
      </c>
      <c r="BB5" s="78" t="n">
        <v>74</v>
      </c>
      <c r="BC5" s="77" t="n">
        <v>3</v>
      </c>
      <c r="BD5" s="79" t="n">
        <v>68</v>
      </c>
      <c r="BE5" s="77" t="n">
        <v>1</v>
      </c>
      <c r="BF5" s="78" t="n">
        <v>62</v>
      </c>
      <c r="BG5" s="24" t="n">
        <v>98</v>
      </c>
      <c r="BL5" s="0" t="s">
        <v>184</v>
      </c>
      <c r="BM5" s="0" t="n">
        <v>48334</v>
      </c>
      <c r="BN5" s="0" t="n">
        <f aca="false">28*24</f>
        <v>672</v>
      </c>
      <c r="BO5" s="70" t="n">
        <f aca="false">+BM5/BN5</f>
        <v>71.9255952380952</v>
      </c>
      <c r="BP5" s="0" t="n">
        <v>43206</v>
      </c>
      <c r="BQ5" s="0" t="n">
        <f aca="false">31*24</f>
        <v>744</v>
      </c>
      <c r="BR5" s="70" t="n">
        <f aca="false">+BP5/BQ5</f>
        <v>58.0725806451613</v>
      </c>
      <c r="BS5" s="0" t="n">
        <v>32321</v>
      </c>
      <c r="BT5" s="0" t="n">
        <f aca="false">30*24</f>
        <v>720</v>
      </c>
      <c r="BU5" s="70" t="n">
        <f aca="false">+BS5/BT5</f>
        <v>44.8902777777778</v>
      </c>
    </row>
    <row r="6" customFormat="false" ht="12.75" hidden="false" customHeight="false" outlineLevel="0" collapsed="false">
      <c r="A6" s="54" t="n">
        <v>36925</v>
      </c>
      <c r="B6" s="162" t="n">
        <v>230</v>
      </c>
      <c r="C6" s="163" t="n">
        <v>203</v>
      </c>
      <c r="D6" s="162" t="n">
        <v>229</v>
      </c>
      <c r="E6" s="167" t="n">
        <v>200</v>
      </c>
      <c r="F6" s="174"/>
      <c r="G6" s="162" t="n">
        <v>177</v>
      </c>
      <c r="H6" s="167" t="n">
        <v>130</v>
      </c>
      <c r="I6" s="72" t="n">
        <v>172</v>
      </c>
      <c r="J6" s="72" t="n">
        <v>155</v>
      </c>
      <c r="K6" s="72" t="n">
        <v>200</v>
      </c>
      <c r="L6" s="72" t="n">
        <v>190</v>
      </c>
      <c r="M6" s="73" t="n">
        <f aca="false">+B6-D6</f>
        <v>1</v>
      </c>
      <c r="N6" s="73" t="n">
        <f aca="false">+B6-K6</f>
        <v>30</v>
      </c>
      <c r="O6" s="73" t="n">
        <f aca="false">+G6-I6</f>
        <v>5</v>
      </c>
      <c r="P6" s="73" t="n">
        <f aca="false">+K6-I6</f>
        <v>28</v>
      </c>
      <c r="Q6" s="73" t="n">
        <f aca="false">+B6-G6</f>
        <v>53</v>
      </c>
      <c r="R6" s="61" t="n">
        <f aca="false">A6</f>
        <v>36925</v>
      </c>
      <c r="S6" s="74" t="n">
        <v>285</v>
      </c>
      <c r="T6" s="75" t="n">
        <v>285</v>
      </c>
      <c r="U6" s="75" t="n">
        <v>210</v>
      </c>
      <c r="V6" s="75" t="n">
        <v>205</v>
      </c>
      <c r="W6" s="76" t="n">
        <v>230</v>
      </c>
      <c r="X6" s="74" t="n">
        <v>325</v>
      </c>
      <c r="Y6" s="75" t="n">
        <v>325</v>
      </c>
      <c r="Z6" s="75" t="n">
        <v>220</v>
      </c>
      <c r="AA6" s="75" t="n">
        <v>205</v>
      </c>
      <c r="AB6" s="76" t="n">
        <v>220</v>
      </c>
      <c r="AC6" s="74" t="n">
        <v>355</v>
      </c>
      <c r="AD6" s="75" t="n">
        <v>355</v>
      </c>
      <c r="AE6" s="75" t="n">
        <v>260</v>
      </c>
      <c r="AF6" s="75" t="n">
        <v>251</v>
      </c>
      <c r="AG6" s="76" t="n">
        <v>257</v>
      </c>
      <c r="AH6" s="74" t="n">
        <v>347</v>
      </c>
      <c r="AI6" s="75" t="n">
        <v>348</v>
      </c>
      <c r="AJ6" s="75" t="n">
        <v>293</v>
      </c>
      <c r="AK6" s="75" t="n">
        <v>260</v>
      </c>
      <c r="AL6" s="76" t="n">
        <v>258</v>
      </c>
      <c r="AM6" s="74" t="n">
        <v>395</v>
      </c>
      <c r="AN6" s="75" t="n">
        <v>402</v>
      </c>
      <c r="AO6" s="75" t="n">
        <v>423</v>
      </c>
      <c r="AP6" s="75" t="n">
        <v>285</v>
      </c>
      <c r="AQ6" s="76" t="n">
        <v>275</v>
      </c>
      <c r="AR6" s="74" t="n">
        <v>365</v>
      </c>
      <c r="AS6" s="75" t="n">
        <v>337</v>
      </c>
      <c r="AT6" s="75" t="n">
        <v>195</v>
      </c>
      <c r="AU6" s="75" t="n">
        <v>174</v>
      </c>
      <c r="AV6" s="76" t="n">
        <v>188</v>
      </c>
      <c r="AW6" s="166" t="n">
        <f aca="false">A6</f>
        <v>36925</v>
      </c>
      <c r="AX6" s="0" t="n">
        <v>49</v>
      </c>
      <c r="AY6" s="77" t="n">
        <v>1</v>
      </c>
      <c r="AZ6" s="78" t="n">
        <v>66</v>
      </c>
      <c r="BA6" s="77" t="n">
        <v>4</v>
      </c>
      <c r="BB6" s="78" t="n">
        <v>84</v>
      </c>
      <c r="BC6" s="77" t="n">
        <v>7</v>
      </c>
      <c r="BD6" s="79" t="n">
        <v>70</v>
      </c>
      <c r="BE6" s="77" t="n">
        <v>1</v>
      </c>
      <c r="BF6" s="78" t="n">
        <v>61</v>
      </c>
      <c r="BG6" s="24" t="n">
        <v>109</v>
      </c>
      <c r="BL6" s="0" t="s">
        <v>185</v>
      </c>
      <c r="BM6" s="0" t="n">
        <v>37055</v>
      </c>
      <c r="BN6" s="0" t="n">
        <f aca="false">28*24</f>
        <v>672</v>
      </c>
      <c r="BO6" s="70" t="n">
        <f aca="false">+BM6/BN6</f>
        <v>55.1413690476191</v>
      </c>
      <c r="BP6" s="0" t="n">
        <v>90438</v>
      </c>
      <c r="BQ6" s="0" t="n">
        <f aca="false">31*24</f>
        <v>744</v>
      </c>
      <c r="BR6" s="70" t="n">
        <f aca="false">+BP6/BQ6</f>
        <v>121.556451612903</v>
      </c>
      <c r="BS6" s="0" t="n">
        <v>44390</v>
      </c>
      <c r="BT6" s="0" t="n">
        <f aca="false">30*24</f>
        <v>720</v>
      </c>
      <c r="BU6" s="70" t="n">
        <f aca="false">+BS6/BT6</f>
        <v>61.6527777777778</v>
      </c>
    </row>
    <row r="7" customFormat="false" ht="12.75" hidden="false" customHeight="false" outlineLevel="0" collapsed="false">
      <c r="A7" s="54" t="n">
        <v>36926</v>
      </c>
      <c r="B7" s="162"/>
      <c r="C7" s="163" t="n">
        <v>200</v>
      </c>
      <c r="D7" s="162"/>
      <c r="E7" s="167" t="n">
        <v>200</v>
      </c>
      <c r="F7" s="174"/>
      <c r="G7" s="162"/>
      <c r="H7" s="167" t="n">
        <v>126</v>
      </c>
      <c r="I7" s="72"/>
      <c r="J7" s="72" t="n">
        <v>158</v>
      </c>
      <c r="K7" s="72"/>
      <c r="L7" s="72" t="n">
        <v>170</v>
      </c>
      <c r="M7" s="73"/>
      <c r="N7" s="73"/>
      <c r="O7" s="73"/>
      <c r="P7" s="73"/>
      <c r="Q7" s="73"/>
      <c r="R7" s="61" t="n">
        <f aca="false">A7</f>
        <v>36926</v>
      </c>
      <c r="S7" s="127"/>
      <c r="T7" s="128"/>
      <c r="U7" s="75"/>
      <c r="V7" s="75"/>
      <c r="W7" s="76"/>
      <c r="X7" s="74"/>
      <c r="Y7" s="75"/>
      <c r="Z7" s="75"/>
      <c r="AA7" s="75"/>
      <c r="AB7" s="76"/>
      <c r="AC7" s="74"/>
      <c r="AD7" s="75"/>
      <c r="AE7" s="75"/>
      <c r="AF7" s="75"/>
      <c r="AG7" s="76"/>
      <c r="AH7" s="74"/>
      <c r="AI7" s="75"/>
      <c r="AJ7" s="75"/>
      <c r="AK7" s="75"/>
      <c r="AL7" s="76"/>
      <c r="AM7" s="74"/>
      <c r="AN7" s="75"/>
      <c r="AO7" s="75"/>
      <c r="AP7" s="75"/>
      <c r="AQ7" s="76"/>
      <c r="AR7" s="74"/>
      <c r="AS7" s="75"/>
      <c r="AT7" s="75"/>
      <c r="AU7" s="75"/>
      <c r="AV7" s="76"/>
      <c r="AW7" s="166" t="n">
        <f aca="false">A7</f>
        <v>36926</v>
      </c>
      <c r="AX7" s="0" t="n">
        <v>54</v>
      </c>
      <c r="AY7" s="77" t="n">
        <v>7</v>
      </c>
      <c r="AZ7" s="78" t="n">
        <v>69</v>
      </c>
      <c r="BA7" s="77" t="n">
        <v>7</v>
      </c>
      <c r="BB7" s="78" t="n">
        <v>87</v>
      </c>
      <c r="BC7" s="77" t="n">
        <v>11</v>
      </c>
      <c r="BD7" s="79" t="n">
        <v>79</v>
      </c>
      <c r="BE7" s="77" t="n">
        <v>7</v>
      </c>
      <c r="BF7" s="78" t="n">
        <v>63</v>
      </c>
      <c r="BG7" s="24" t="n">
        <v>96</v>
      </c>
      <c r="BL7" s="0" t="s">
        <v>186</v>
      </c>
      <c r="BM7" s="0" t="n">
        <v>23501</v>
      </c>
      <c r="BN7" s="0" t="n">
        <f aca="false">28*24</f>
        <v>672</v>
      </c>
      <c r="BO7" s="70" t="n">
        <f aca="false">+BM7/BN7</f>
        <v>34.9717261904762</v>
      </c>
      <c r="BP7" s="0" t="n">
        <v>42837</v>
      </c>
      <c r="BQ7" s="0" t="n">
        <f aca="false">31*24</f>
        <v>744</v>
      </c>
      <c r="BR7" s="70" t="n">
        <f aca="false">+BP7/BQ7</f>
        <v>57.5766129032258</v>
      </c>
      <c r="BS7" s="0" t="n">
        <v>46793</v>
      </c>
      <c r="BT7" s="0" t="n">
        <f aca="false">30*24</f>
        <v>720</v>
      </c>
      <c r="BU7" s="70" t="n">
        <f aca="false">+BS7/BT7</f>
        <v>64.9902777777778</v>
      </c>
    </row>
    <row r="8" customFormat="false" ht="12.75" hidden="false" customHeight="false" outlineLevel="0" collapsed="false">
      <c r="A8" s="54" t="n">
        <v>36927</v>
      </c>
      <c r="B8" s="162" t="n">
        <v>200</v>
      </c>
      <c r="C8" s="163" t="n">
        <v>200</v>
      </c>
      <c r="D8" s="162" t="n">
        <v>204</v>
      </c>
      <c r="E8" s="167" t="n">
        <v>200</v>
      </c>
      <c r="F8" s="174"/>
      <c r="G8" s="162" t="n">
        <v>160</v>
      </c>
      <c r="H8" s="167" t="n">
        <v>126</v>
      </c>
      <c r="I8" s="72" t="n">
        <v>171</v>
      </c>
      <c r="J8" s="72" t="n">
        <v>158</v>
      </c>
      <c r="K8" s="72" t="n">
        <v>183</v>
      </c>
      <c r="L8" s="72" t="n">
        <v>170</v>
      </c>
      <c r="M8" s="73" t="n">
        <f aca="false">+B8-D8</f>
        <v>-4</v>
      </c>
      <c r="N8" s="73" t="n">
        <f aca="false">+B8-K8</f>
        <v>17</v>
      </c>
      <c r="O8" s="73" t="n">
        <f aca="false">+G8-I8</f>
        <v>-11</v>
      </c>
      <c r="P8" s="73" t="n">
        <f aca="false">+K8-I8</f>
        <v>12</v>
      </c>
      <c r="Q8" s="73" t="n">
        <f aca="false">+B8-G8</f>
        <v>40</v>
      </c>
      <c r="R8" s="61" t="n">
        <f aca="false">A8</f>
        <v>36927</v>
      </c>
      <c r="S8" s="74" t="n">
        <v>345</v>
      </c>
      <c r="T8" s="75" t="n">
        <v>345</v>
      </c>
      <c r="U8" s="75" t="n">
        <v>220</v>
      </c>
      <c r="V8" s="75" t="n">
        <v>230</v>
      </c>
      <c r="W8" s="76" t="n">
        <v>260</v>
      </c>
      <c r="X8" s="74" t="n">
        <v>350</v>
      </c>
      <c r="Y8" s="75" t="n">
        <v>350</v>
      </c>
      <c r="Z8" s="75" t="n">
        <v>230</v>
      </c>
      <c r="AA8" s="75" t="n">
        <v>220</v>
      </c>
      <c r="AB8" s="76" t="n">
        <v>245</v>
      </c>
      <c r="AC8" s="74" t="n">
        <v>355</v>
      </c>
      <c r="AD8" s="75" t="n">
        <v>355</v>
      </c>
      <c r="AE8" s="75" t="n">
        <v>288</v>
      </c>
      <c r="AF8" s="75" t="n">
        <v>257</v>
      </c>
      <c r="AG8" s="76" t="n">
        <v>255</v>
      </c>
      <c r="AH8" s="74" t="n">
        <v>347</v>
      </c>
      <c r="AI8" s="75" t="n">
        <v>348</v>
      </c>
      <c r="AJ8" s="75" t="n">
        <v>288</v>
      </c>
      <c r="AK8" s="75" t="n">
        <v>257</v>
      </c>
      <c r="AL8" s="76" t="n">
        <v>255</v>
      </c>
      <c r="AM8" s="74" t="n">
        <v>395</v>
      </c>
      <c r="AN8" s="75" t="n">
        <v>402</v>
      </c>
      <c r="AO8" s="75" t="n">
        <v>418</v>
      </c>
      <c r="AP8" s="75" t="n">
        <v>280</v>
      </c>
      <c r="AQ8" s="76" t="n">
        <v>270</v>
      </c>
      <c r="AR8" s="74" t="n">
        <v>365</v>
      </c>
      <c r="AS8" s="75" t="n">
        <v>337</v>
      </c>
      <c r="AT8" s="75" t="n">
        <v>190</v>
      </c>
      <c r="AU8" s="75" t="n">
        <v>167</v>
      </c>
      <c r="AV8" s="76" t="n">
        <v>181</v>
      </c>
      <c r="AW8" s="168" t="n">
        <f aca="false">+AS8-AV8</f>
        <v>156</v>
      </c>
      <c r="AX8" s="65" t="n">
        <v>48</v>
      </c>
      <c r="AY8" s="66" t="n">
        <v>-1</v>
      </c>
      <c r="AZ8" s="67" t="n">
        <v>66</v>
      </c>
      <c r="BA8" s="66" t="n">
        <v>5</v>
      </c>
      <c r="BB8" s="67" t="n">
        <v>81</v>
      </c>
      <c r="BC8" s="66" t="n">
        <v>10</v>
      </c>
      <c r="BD8" s="68" t="n">
        <v>79</v>
      </c>
      <c r="BE8" s="66" t="n">
        <v>9</v>
      </c>
      <c r="BF8" s="67" t="n">
        <v>91</v>
      </c>
      <c r="BG8" s="69" t="n">
        <v>99</v>
      </c>
      <c r="BH8" s="65" t="n">
        <v>10000</v>
      </c>
      <c r="BL8" s="0" t="s">
        <v>187</v>
      </c>
      <c r="BM8" s="0" t="n">
        <v>90856</v>
      </c>
      <c r="BN8" s="0" t="n">
        <f aca="false">28*24</f>
        <v>672</v>
      </c>
      <c r="BO8" s="70" t="n">
        <f aca="false">+BM8/BN8</f>
        <v>135.202380952381</v>
      </c>
      <c r="BP8" s="0" t="n">
        <v>76894</v>
      </c>
      <c r="BQ8" s="0" t="n">
        <f aca="false">31*24</f>
        <v>744</v>
      </c>
      <c r="BR8" s="70" t="n">
        <f aca="false">+BP8/BQ8</f>
        <v>103.352150537634</v>
      </c>
      <c r="BS8" s="0" t="n">
        <v>60422</v>
      </c>
      <c r="BT8" s="0" t="n">
        <f aca="false">30*24</f>
        <v>720</v>
      </c>
      <c r="BU8" s="70" t="n">
        <f aca="false">+BS8/BT8</f>
        <v>83.9194444444445</v>
      </c>
    </row>
    <row r="9" customFormat="false" ht="12.75" hidden="false" customHeight="false" outlineLevel="0" collapsed="false">
      <c r="A9" s="54" t="n">
        <v>36928</v>
      </c>
      <c r="B9" s="162" t="n">
        <v>209</v>
      </c>
      <c r="C9" s="163" t="n">
        <v>202</v>
      </c>
      <c r="D9" s="162" t="n">
        <v>212</v>
      </c>
      <c r="E9" s="167" t="n">
        <v>205</v>
      </c>
      <c r="F9" s="174"/>
      <c r="G9" s="162" t="n">
        <v>155</v>
      </c>
      <c r="H9" s="167" t="n">
        <v>117</v>
      </c>
      <c r="I9" s="72" t="n">
        <v>165</v>
      </c>
      <c r="J9" s="72" t="n">
        <v>150</v>
      </c>
      <c r="K9" s="72" t="n">
        <v>200</v>
      </c>
      <c r="L9" s="72" t="n">
        <v>180</v>
      </c>
      <c r="M9" s="73" t="n">
        <f aca="false">+B9-D9</f>
        <v>-3</v>
      </c>
      <c r="N9" s="73" t="n">
        <f aca="false">+B9-K9</f>
        <v>9</v>
      </c>
      <c r="O9" s="73" t="n">
        <f aca="false">+G9-I9</f>
        <v>-10</v>
      </c>
      <c r="P9" s="73" t="n">
        <f aca="false">+K9-I9</f>
        <v>35</v>
      </c>
      <c r="Q9" s="73" t="n">
        <f aca="false">+B9-G9</f>
        <v>54</v>
      </c>
      <c r="R9" s="61" t="n">
        <f aca="false">A9</f>
        <v>36928</v>
      </c>
      <c r="S9" s="74" t="n">
        <v>350</v>
      </c>
      <c r="T9" s="75" t="n">
        <v>350</v>
      </c>
      <c r="U9" s="75" t="n">
        <v>215</v>
      </c>
      <c r="V9" s="75" t="n">
        <v>230</v>
      </c>
      <c r="W9" s="76" t="n">
        <v>270</v>
      </c>
      <c r="X9" s="74" t="n">
        <v>355</v>
      </c>
      <c r="Y9" s="75" t="n">
        <v>355</v>
      </c>
      <c r="Z9" s="75" t="n">
        <v>230</v>
      </c>
      <c r="AA9" s="75" t="n">
        <v>225</v>
      </c>
      <c r="AB9" s="76" t="n">
        <v>250</v>
      </c>
      <c r="AC9" s="74" t="n">
        <v>355</v>
      </c>
      <c r="AD9" s="75" t="n">
        <v>355</v>
      </c>
      <c r="AE9" s="75" t="n">
        <v>245</v>
      </c>
      <c r="AF9" s="75" t="n">
        <v>254</v>
      </c>
      <c r="AG9" s="76" t="n">
        <v>243</v>
      </c>
      <c r="AH9" s="74" t="n">
        <v>347</v>
      </c>
      <c r="AI9" s="75" t="n">
        <v>348</v>
      </c>
      <c r="AJ9" s="75" t="n">
        <v>287</v>
      </c>
      <c r="AK9" s="75" t="n">
        <v>255</v>
      </c>
      <c r="AL9" s="76" t="n">
        <v>255</v>
      </c>
      <c r="AM9" s="74" t="n">
        <v>395</v>
      </c>
      <c r="AN9" s="75" t="n">
        <v>402</v>
      </c>
      <c r="AO9" s="75" t="n">
        <v>418</v>
      </c>
      <c r="AP9" s="75" t="n">
        <v>275</v>
      </c>
      <c r="AQ9" s="76" t="n">
        <v>290</v>
      </c>
      <c r="AR9" s="74" t="n">
        <v>365</v>
      </c>
      <c r="AS9" s="75" t="n">
        <v>337</v>
      </c>
      <c r="AT9" s="75" t="n">
        <v>190</v>
      </c>
      <c r="AU9" s="75" t="n">
        <v>167</v>
      </c>
      <c r="AV9" s="76" t="n">
        <v>181</v>
      </c>
      <c r="AW9" s="166" t="n">
        <f aca="false">A9</f>
        <v>36928</v>
      </c>
      <c r="AX9" s="0" t="n">
        <v>44</v>
      </c>
      <c r="AY9" s="77" t="n">
        <v>-3</v>
      </c>
      <c r="AZ9" s="78" t="n">
        <v>55</v>
      </c>
      <c r="BA9" s="77" t="n">
        <v>0</v>
      </c>
      <c r="BB9" s="78" t="n">
        <v>65</v>
      </c>
      <c r="BC9" s="77" t="n">
        <v>-2</v>
      </c>
      <c r="BD9" s="79" t="n">
        <v>78</v>
      </c>
      <c r="BE9" s="77" t="n">
        <v>9</v>
      </c>
      <c r="BF9" s="78" t="n">
        <v>99</v>
      </c>
      <c r="BG9" s="24" t="n">
        <v>104</v>
      </c>
      <c r="BL9" s="0" t="s">
        <v>188</v>
      </c>
      <c r="BM9" s="0" t="n">
        <v>71030</v>
      </c>
      <c r="BN9" s="0" t="n">
        <f aca="false">28*24</f>
        <v>672</v>
      </c>
      <c r="BO9" s="70" t="n">
        <f aca="false">+BM9/BN9</f>
        <v>105.699404761905</v>
      </c>
      <c r="BP9" s="0" t="n">
        <v>76832</v>
      </c>
      <c r="BQ9" s="0" t="n">
        <f aca="false">31*24</f>
        <v>744</v>
      </c>
      <c r="BR9" s="70" t="n">
        <f aca="false">+BP9/BQ9</f>
        <v>103.268817204301</v>
      </c>
      <c r="BS9" s="0" t="n">
        <v>57758</v>
      </c>
      <c r="BT9" s="0" t="n">
        <f aca="false">30*24</f>
        <v>720</v>
      </c>
      <c r="BU9" s="70" t="n">
        <f aca="false">+BS9/BT9</f>
        <v>80.2194444444445</v>
      </c>
    </row>
    <row r="10" customFormat="false" ht="12.75" hidden="false" customHeight="false" outlineLevel="0" collapsed="false">
      <c r="A10" s="54" t="n">
        <v>36929</v>
      </c>
      <c r="B10" s="162" t="n">
        <v>283</v>
      </c>
      <c r="C10" s="163" t="n">
        <v>257</v>
      </c>
      <c r="D10" s="162" t="n">
        <v>307</v>
      </c>
      <c r="E10" s="167" t="n">
        <v>260</v>
      </c>
      <c r="F10" s="174"/>
      <c r="G10" s="162" t="n">
        <v>167</v>
      </c>
      <c r="H10" s="167" t="n">
        <v>115</v>
      </c>
      <c r="I10" s="72" t="n">
        <v>171</v>
      </c>
      <c r="J10" s="72" t="n">
        <v>139</v>
      </c>
      <c r="K10" s="72" t="n">
        <v>253</v>
      </c>
      <c r="L10" s="72" t="n">
        <v>218</v>
      </c>
      <c r="M10" s="73" t="n">
        <f aca="false">+B10-D10</f>
        <v>-24</v>
      </c>
      <c r="N10" s="73" t="n">
        <f aca="false">+B10-K10</f>
        <v>30</v>
      </c>
      <c r="O10" s="73" t="n">
        <f aca="false">+G10-I10</f>
        <v>-4</v>
      </c>
      <c r="P10" s="73" t="n">
        <f aca="false">+K10-I10</f>
        <v>82</v>
      </c>
      <c r="Q10" s="73" t="n">
        <f aca="false">+B10-G10</f>
        <v>116</v>
      </c>
      <c r="R10" s="61" t="n">
        <f aca="false">A10</f>
        <v>36929</v>
      </c>
      <c r="S10" s="74" t="n">
        <v>325</v>
      </c>
      <c r="T10" s="75" t="n">
        <v>325</v>
      </c>
      <c r="U10" s="75" t="n">
        <v>195</v>
      </c>
      <c r="V10" s="75" t="n">
        <v>200</v>
      </c>
      <c r="W10" s="76" t="n">
        <v>255</v>
      </c>
      <c r="X10" s="74" t="n">
        <v>300</v>
      </c>
      <c r="Y10" s="75" t="n">
        <v>305</v>
      </c>
      <c r="Z10" s="75" t="n">
        <v>200</v>
      </c>
      <c r="AA10" s="75" t="n">
        <v>190</v>
      </c>
      <c r="AB10" s="76" t="n">
        <v>215</v>
      </c>
      <c r="AC10" s="74"/>
      <c r="AD10" s="75"/>
      <c r="AE10" s="75"/>
      <c r="AF10" s="75"/>
      <c r="AG10" s="76"/>
      <c r="AH10" s="74" t="n">
        <v>315</v>
      </c>
      <c r="AI10" s="75" t="n">
        <v>335</v>
      </c>
      <c r="AJ10" s="75" t="n">
        <v>240</v>
      </c>
      <c r="AK10" s="75" t="n">
        <v>210</v>
      </c>
      <c r="AL10" s="76" t="n">
        <v>210</v>
      </c>
      <c r="AM10" s="74" t="n">
        <v>377</v>
      </c>
      <c r="AN10" s="75" t="n">
        <v>392</v>
      </c>
      <c r="AO10" s="75" t="n">
        <v>398</v>
      </c>
      <c r="AP10" s="75" t="n">
        <v>265</v>
      </c>
      <c r="AQ10" s="76" t="n">
        <v>250</v>
      </c>
      <c r="AR10" s="74" t="n">
        <v>358</v>
      </c>
      <c r="AS10" s="75" t="n">
        <v>333</v>
      </c>
      <c r="AT10" s="75" t="n">
        <v>175</v>
      </c>
      <c r="AU10" s="75" t="n">
        <v>159</v>
      </c>
      <c r="AV10" s="76" t="n">
        <v>173</v>
      </c>
      <c r="AW10" s="166" t="n">
        <f aca="false">A10</f>
        <v>36929</v>
      </c>
      <c r="AX10" s="0" t="n">
        <v>43</v>
      </c>
      <c r="AY10" s="77" t="n">
        <v>-8</v>
      </c>
      <c r="AZ10" s="78" t="n">
        <v>55</v>
      </c>
      <c r="BA10" s="77" t="n">
        <v>-2</v>
      </c>
      <c r="BB10" s="78" t="n">
        <v>57</v>
      </c>
      <c r="BC10" s="77" t="n">
        <v>-8</v>
      </c>
      <c r="BD10" s="79" t="n">
        <v>73</v>
      </c>
      <c r="BE10" s="77" t="n">
        <v>8</v>
      </c>
      <c r="BF10" s="78" t="n">
        <v>103</v>
      </c>
      <c r="BG10" s="24" t="n">
        <v>125</v>
      </c>
      <c r="BL10" s="0" t="s">
        <v>189</v>
      </c>
      <c r="BM10" s="0" t="n">
        <v>7392</v>
      </c>
      <c r="BN10" s="0" t="n">
        <f aca="false">28*24</f>
        <v>672</v>
      </c>
      <c r="BO10" s="70" t="n">
        <f aca="false">+BM10/BN10</f>
        <v>11</v>
      </c>
      <c r="BP10" s="0" t="n">
        <v>8516</v>
      </c>
      <c r="BQ10" s="0" t="n">
        <f aca="false">31*24</f>
        <v>744</v>
      </c>
      <c r="BR10" s="70" t="n">
        <f aca="false">+BP10/BQ10</f>
        <v>11.4462365591398</v>
      </c>
      <c r="BS10" s="0" t="n">
        <v>7851</v>
      </c>
      <c r="BT10" s="0" t="n">
        <f aca="false">30*24</f>
        <v>720</v>
      </c>
      <c r="BU10" s="70" t="n">
        <f aca="false">+BS10/BT10</f>
        <v>10.9041666666667</v>
      </c>
    </row>
    <row r="11" customFormat="false" ht="12.75" hidden="false" customHeight="false" outlineLevel="0" collapsed="false">
      <c r="A11" s="54" t="n">
        <v>36930</v>
      </c>
      <c r="B11" s="162" t="n">
        <v>390</v>
      </c>
      <c r="C11" s="163" t="n">
        <v>310</v>
      </c>
      <c r="D11" s="162" t="n">
        <v>392</v>
      </c>
      <c r="E11" s="167" t="n">
        <v>300</v>
      </c>
      <c r="F11" s="174"/>
      <c r="G11" s="162" t="n">
        <v>184</v>
      </c>
      <c r="H11" s="167" t="n">
        <v>126</v>
      </c>
      <c r="I11" s="72" t="n">
        <v>173</v>
      </c>
      <c r="J11" s="72" t="n">
        <v>142</v>
      </c>
      <c r="K11" s="72" t="n">
        <v>279</v>
      </c>
      <c r="L11" s="72" t="n">
        <v>224</v>
      </c>
      <c r="M11" s="73" t="n">
        <f aca="false">+B11-D11</f>
        <v>-2</v>
      </c>
      <c r="N11" s="73" t="n">
        <f aca="false">+B11-K11</f>
        <v>111</v>
      </c>
      <c r="O11" s="73" t="n">
        <f aca="false">+G11-I11</f>
        <v>11</v>
      </c>
      <c r="P11" s="73" t="n">
        <f aca="false">+K11-I11</f>
        <v>106</v>
      </c>
      <c r="Q11" s="73" t="n">
        <f aca="false">+B11-G11</f>
        <v>206</v>
      </c>
      <c r="R11" s="61" t="n">
        <f aca="false">A11</f>
        <v>36930</v>
      </c>
      <c r="S11" s="74" t="n">
        <v>325</v>
      </c>
      <c r="T11" s="75" t="n">
        <v>325</v>
      </c>
      <c r="U11" s="75" t="n">
        <v>190</v>
      </c>
      <c r="V11" s="75" t="n">
        <v>200</v>
      </c>
      <c r="W11" s="76" t="n">
        <v>250</v>
      </c>
      <c r="X11" s="74" t="n">
        <v>300</v>
      </c>
      <c r="Y11" s="75" t="n">
        <v>305</v>
      </c>
      <c r="Z11" s="75" t="n">
        <v>190</v>
      </c>
      <c r="AA11" s="75" t="n">
        <v>190</v>
      </c>
      <c r="AB11" s="76" t="n">
        <v>230</v>
      </c>
      <c r="AC11" s="74" t="n">
        <v>290</v>
      </c>
      <c r="AD11" s="75" t="n">
        <v>305</v>
      </c>
      <c r="AE11" s="75" t="n">
        <v>205</v>
      </c>
      <c r="AF11" s="75" t="n">
        <v>195</v>
      </c>
      <c r="AG11" s="76" t="n">
        <v>214</v>
      </c>
      <c r="AH11" s="74" t="n">
        <v>300</v>
      </c>
      <c r="AI11" s="75" t="n">
        <v>312</v>
      </c>
      <c r="AJ11" s="75" t="n">
        <v>232</v>
      </c>
      <c r="AK11" s="75" t="n">
        <v>208</v>
      </c>
      <c r="AL11" s="76" t="n">
        <v>216</v>
      </c>
      <c r="AM11" s="74" t="n">
        <v>368</v>
      </c>
      <c r="AN11" s="75" t="n">
        <v>377</v>
      </c>
      <c r="AO11" s="75" t="n">
        <v>388</v>
      </c>
      <c r="AP11" s="75" t="n">
        <v>278</v>
      </c>
      <c r="AQ11" s="76" t="n">
        <v>260</v>
      </c>
      <c r="AR11" s="74" t="n">
        <v>357</v>
      </c>
      <c r="AS11" s="75" t="n">
        <v>332</v>
      </c>
      <c r="AT11" s="75" t="n">
        <v>165</v>
      </c>
      <c r="AU11" s="75" t="n">
        <v>153</v>
      </c>
      <c r="AV11" s="76" t="n">
        <v>174</v>
      </c>
      <c r="AW11" s="166" t="n">
        <f aca="false">A11</f>
        <v>36930</v>
      </c>
      <c r="AX11" s="0" t="n">
        <v>40</v>
      </c>
      <c r="AY11" s="77" t="n">
        <v>-6</v>
      </c>
      <c r="AZ11" s="78" t="n">
        <v>55</v>
      </c>
      <c r="BA11" s="77" t="n">
        <v>-5</v>
      </c>
      <c r="BB11" s="78" t="n">
        <v>60</v>
      </c>
      <c r="BC11" s="77" t="n">
        <v>-8</v>
      </c>
      <c r="BD11" s="79" t="n">
        <v>56</v>
      </c>
      <c r="BE11" s="77" t="n">
        <v>-8</v>
      </c>
      <c r="BF11" s="78" t="n">
        <v>114</v>
      </c>
      <c r="BG11" s="24" t="n">
        <v>117</v>
      </c>
      <c r="BL11" s="0" t="s">
        <v>190</v>
      </c>
      <c r="BM11" s="0" t="n">
        <v>26258</v>
      </c>
      <c r="BN11" s="0" t="n">
        <f aca="false">28*24</f>
        <v>672</v>
      </c>
      <c r="BO11" s="70" t="n">
        <f aca="false">+BM11/BN11</f>
        <v>39.0744047619048</v>
      </c>
      <c r="BP11" s="0" t="n">
        <v>58682</v>
      </c>
      <c r="BQ11" s="0" t="n">
        <f aca="false">31*24</f>
        <v>744</v>
      </c>
      <c r="BR11" s="70" t="n">
        <f aca="false">+BP11/BQ11</f>
        <v>78.8736559139785</v>
      </c>
      <c r="BS11" s="0" t="n">
        <v>67656</v>
      </c>
      <c r="BT11" s="0" t="n">
        <f aca="false">30*24</f>
        <v>720</v>
      </c>
      <c r="BU11" s="70" t="n">
        <f aca="false">+BS11/BT11</f>
        <v>93.9666666666667</v>
      </c>
    </row>
    <row r="12" customFormat="false" ht="12.75" hidden="false" customHeight="false" outlineLevel="0" collapsed="false">
      <c r="A12" s="54" t="n">
        <v>36931</v>
      </c>
      <c r="B12" s="162" t="n">
        <v>268</v>
      </c>
      <c r="C12" s="163" t="n">
        <v>243</v>
      </c>
      <c r="D12" s="162" t="n">
        <v>254</v>
      </c>
      <c r="E12" s="167" t="n">
        <v>243</v>
      </c>
      <c r="F12" s="174"/>
      <c r="G12" s="162" t="n">
        <v>153</v>
      </c>
      <c r="H12" s="167" t="n">
        <v>105</v>
      </c>
      <c r="I12" s="72" t="n">
        <v>165</v>
      </c>
      <c r="J12" s="72" t="n">
        <v>131</v>
      </c>
      <c r="K12" s="72" t="n">
        <v>234</v>
      </c>
      <c r="L12" s="72" t="n">
        <v>220</v>
      </c>
      <c r="M12" s="73" t="n">
        <f aca="false">+B12-D12</f>
        <v>14</v>
      </c>
      <c r="N12" s="73" t="n">
        <f aca="false">+B12-K12</f>
        <v>34</v>
      </c>
      <c r="O12" s="73" t="n">
        <f aca="false">+G12-I12</f>
        <v>-12</v>
      </c>
      <c r="P12" s="73" t="n">
        <f aca="false">+K12-I12</f>
        <v>69</v>
      </c>
      <c r="Q12" s="73" t="n">
        <f aca="false">+B12-G12</f>
        <v>115</v>
      </c>
      <c r="R12" s="61" t="n">
        <f aca="false">A12</f>
        <v>36931</v>
      </c>
      <c r="S12" s="74" t="n">
        <v>325</v>
      </c>
      <c r="T12" s="75" t="n">
        <v>325</v>
      </c>
      <c r="U12" s="75" t="n">
        <v>200</v>
      </c>
      <c r="V12" s="75" t="n">
        <v>202</v>
      </c>
      <c r="W12" s="76" t="n">
        <v>255</v>
      </c>
      <c r="X12" s="74" t="n">
        <v>300</v>
      </c>
      <c r="Y12" s="75" t="n">
        <v>305</v>
      </c>
      <c r="Z12" s="75" t="n">
        <v>200</v>
      </c>
      <c r="AA12" s="75" t="n">
        <v>202</v>
      </c>
      <c r="AB12" s="76" t="n">
        <v>255</v>
      </c>
      <c r="AC12" s="74" t="n">
        <v>290</v>
      </c>
      <c r="AD12" s="75" t="n">
        <v>305</v>
      </c>
      <c r="AE12" s="75" t="n">
        <v>210</v>
      </c>
      <c r="AF12" s="75" t="n">
        <v>200</v>
      </c>
      <c r="AG12" s="76" t="n">
        <v>225</v>
      </c>
      <c r="AH12" s="74" t="n">
        <v>300</v>
      </c>
      <c r="AI12" s="75" t="n">
        <v>312</v>
      </c>
      <c r="AJ12" s="75" t="n">
        <v>237</v>
      </c>
      <c r="AK12" s="75" t="n">
        <v>222</v>
      </c>
      <c r="AL12" s="76" t="n">
        <v>228</v>
      </c>
      <c r="AM12" s="74" t="n">
        <v>368</v>
      </c>
      <c r="AN12" s="75" t="n">
        <v>382</v>
      </c>
      <c r="AO12" s="75" t="n">
        <v>382</v>
      </c>
      <c r="AP12" s="75" t="n">
        <v>285</v>
      </c>
      <c r="AQ12" s="76" t="n">
        <v>268</v>
      </c>
      <c r="AR12" s="74" t="n">
        <v>357</v>
      </c>
      <c r="AS12" s="75" t="n">
        <v>332</v>
      </c>
      <c r="AT12" s="75" t="n">
        <v>165</v>
      </c>
      <c r="AU12" s="75" t="n">
        <v>155</v>
      </c>
      <c r="AV12" s="76" t="n">
        <v>177</v>
      </c>
      <c r="AW12" s="166" t="n">
        <f aca="false">A12</f>
        <v>36931</v>
      </c>
      <c r="AX12" s="0" t="n">
        <v>47</v>
      </c>
      <c r="AY12" s="77" t="n">
        <v>-4</v>
      </c>
      <c r="AZ12" s="78" t="n">
        <v>49</v>
      </c>
      <c r="BA12" s="77" t="n">
        <v>-4</v>
      </c>
      <c r="BB12" s="78" t="n">
        <v>58</v>
      </c>
      <c r="BC12" s="77" t="n">
        <v>-8</v>
      </c>
      <c r="BD12" s="79" t="n">
        <v>59</v>
      </c>
      <c r="BE12" s="77" t="n">
        <v>-8</v>
      </c>
      <c r="BF12" s="78" t="n">
        <v>105</v>
      </c>
      <c r="BG12" s="24" t="n">
        <v>135</v>
      </c>
      <c r="BL12" s="0" t="s">
        <v>191</v>
      </c>
      <c r="BM12" s="0" t="n">
        <v>1475</v>
      </c>
      <c r="BN12" s="0" t="n">
        <f aca="false">28*24</f>
        <v>672</v>
      </c>
      <c r="BO12" s="70" t="n">
        <f aca="false">+BM12/BN12</f>
        <v>2.19494047619048</v>
      </c>
      <c r="BP12" s="0" t="n">
        <v>1460</v>
      </c>
      <c r="BQ12" s="0" t="n">
        <f aca="false">31*24</f>
        <v>744</v>
      </c>
      <c r="BR12" s="70" t="n">
        <f aca="false">+BP12/BQ12</f>
        <v>1.96236559139785</v>
      </c>
      <c r="BS12" s="0" t="n">
        <v>2577</v>
      </c>
      <c r="BT12" s="0" t="n">
        <f aca="false">30*24</f>
        <v>720</v>
      </c>
      <c r="BU12" s="70" t="n">
        <f aca="false">+BS12/BT12</f>
        <v>3.57916666666667</v>
      </c>
    </row>
    <row r="13" customFormat="false" ht="12.75" hidden="false" customHeight="false" outlineLevel="0" collapsed="false">
      <c r="A13" s="54" t="n">
        <v>36932</v>
      </c>
      <c r="B13" s="162" t="n">
        <v>268</v>
      </c>
      <c r="C13" s="163" t="n">
        <v>243</v>
      </c>
      <c r="D13" s="162" t="n">
        <v>254</v>
      </c>
      <c r="E13" s="167" t="n">
        <v>243</v>
      </c>
      <c r="F13" s="174"/>
      <c r="G13" s="162" t="n">
        <v>153</v>
      </c>
      <c r="H13" s="167" t="n">
        <v>105</v>
      </c>
      <c r="I13" s="72" t="n">
        <v>165</v>
      </c>
      <c r="J13" s="72" t="n">
        <v>131</v>
      </c>
      <c r="K13" s="72" t="n">
        <v>234</v>
      </c>
      <c r="L13" s="72" t="n">
        <v>220</v>
      </c>
      <c r="M13" s="73" t="n">
        <f aca="false">+B13-D13</f>
        <v>14</v>
      </c>
      <c r="N13" s="73" t="n">
        <f aca="false">+B13-K13</f>
        <v>34</v>
      </c>
      <c r="O13" s="73" t="n">
        <f aca="false">+G13-I13</f>
        <v>-12</v>
      </c>
      <c r="P13" s="73" t="n">
        <f aca="false">+K13-I13</f>
        <v>69</v>
      </c>
      <c r="Q13" s="73" t="n">
        <f aca="false">+B13-G13</f>
        <v>115</v>
      </c>
      <c r="R13" s="61" t="n">
        <f aca="false">A13</f>
        <v>36932</v>
      </c>
      <c r="S13" s="74" t="n">
        <v>325</v>
      </c>
      <c r="T13" s="75" t="n">
        <v>325</v>
      </c>
      <c r="U13" s="75" t="n">
        <v>200</v>
      </c>
      <c r="V13" s="75" t="n">
        <v>202</v>
      </c>
      <c r="W13" s="76" t="n">
        <v>255</v>
      </c>
      <c r="X13" s="74" t="n">
        <v>300</v>
      </c>
      <c r="Y13" s="75" t="n">
        <v>305</v>
      </c>
      <c r="Z13" s="75" t="n">
        <v>200</v>
      </c>
      <c r="AA13" s="75" t="n">
        <v>202</v>
      </c>
      <c r="AB13" s="76" t="n">
        <v>255</v>
      </c>
      <c r="AC13" s="74" t="n">
        <v>290</v>
      </c>
      <c r="AD13" s="75" t="n">
        <v>305</v>
      </c>
      <c r="AE13" s="75" t="n">
        <v>210</v>
      </c>
      <c r="AF13" s="75" t="n">
        <v>200</v>
      </c>
      <c r="AG13" s="76" t="n">
        <v>225</v>
      </c>
      <c r="AH13" s="74" t="n">
        <v>300</v>
      </c>
      <c r="AI13" s="75" t="n">
        <v>312</v>
      </c>
      <c r="AJ13" s="75" t="n">
        <v>237</v>
      </c>
      <c r="AK13" s="75" t="n">
        <v>222</v>
      </c>
      <c r="AL13" s="76" t="n">
        <v>228</v>
      </c>
      <c r="AM13" s="74" t="n">
        <v>368</v>
      </c>
      <c r="AN13" s="75" t="n">
        <v>382</v>
      </c>
      <c r="AO13" s="75" t="n">
        <v>382</v>
      </c>
      <c r="AP13" s="75" t="n">
        <v>285</v>
      </c>
      <c r="AQ13" s="76" t="n">
        <v>268</v>
      </c>
      <c r="AR13" s="74" t="n">
        <v>357</v>
      </c>
      <c r="AS13" s="75" t="n">
        <v>332</v>
      </c>
      <c r="AT13" s="75" t="n">
        <v>165</v>
      </c>
      <c r="AU13" s="75" t="n">
        <v>155</v>
      </c>
      <c r="AV13" s="76" t="n">
        <v>177</v>
      </c>
      <c r="AW13" s="166" t="n">
        <f aca="false">A13</f>
        <v>36932</v>
      </c>
      <c r="AX13" s="0" t="n">
        <v>40</v>
      </c>
      <c r="AY13" s="77" t="n">
        <v>-10</v>
      </c>
      <c r="AZ13" s="78" t="n">
        <v>51</v>
      </c>
      <c r="BA13" s="77" t="n">
        <v>-2</v>
      </c>
      <c r="BB13" s="78" t="n">
        <v>56</v>
      </c>
      <c r="BC13" s="77" t="n">
        <v>-9</v>
      </c>
      <c r="BD13" s="79" t="n">
        <v>67</v>
      </c>
      <c r="BE13" s="77" t="n">
        <v>-3</v>
      </c>
      <c r="BF13" s="78" t="n">
        <v>85</v>
      </c>
      <c r="BG13" s="24" t="n">
        <v>123</v>
      </c>
      <c r="BL13" s="0" t="s">
        <v>192</v>
      </c>
    </row>
    <row r="14" customFormat="false" ht="12.75" hidden="false" customHeight="false" outlineLevel="0" collapsed="false">
      <c r="A14" s="54" t="n">
        <v>36933</v>
      </c>
      <c r="B14" s="162"/>
      <c r="C14" s="163" t="n">
        <v>277</v>
      </c>
      <c r="D14" s="162"/>
      <c r="E14" s="167" t="n">
        <v>280</v>
      </c>
      <c r="F14" s="174"/>
      <c r="G14" s="162"/>
      <c r="H14" s="167" t="n">
        <v>140</v>
      </c>
      <c r="I14" s="72"/>
      <c r="J14" s="72" t="n">
        <v>156</v>
      </c>
      <c r="K14" s="72"/>
      <c r="L14" s="72" t="n">
        <v>216</v>
      </c>
      <c r="M14" s="73"/>
      <c r="N14" s="73"/>
      <c r="O14" s="73"/>
      <c r="P14" s="73"/>
      <c r="Q14" s="73"/>
      <c r="R14" s="61" t="n">
        <f aca="false">A14</f>
        <v>36933</v>
      </c>
      <c r="S14" s="74"/>
      <c r="T14" s="75"/>
      <c r="U14" s="75"/>
      <c r="V14" s="75"/>
      <c r="W14" s="76"/>
      <c r="X14" s="74"/>
      <c r="Y14" s="75"/>
      <c r="Z14" s="75"/>
      <c r="AA14" s="75"/>
      <c r="AB14" s="76"/>
      <c r="AC14" s="74"/>
      <c r="AD14" s="75"/>
      <c r="AE14" s="75"/>
      <c r="AF14" s="75"/>
      <c r="AG14" s="76"/>
      <c r="AH14" s="74"/>
      <c r="AI14" s="75"/>
      <c r="AJ14" s="75"/>
      <c r="AK14" s="75"/>
      <c r="AL14" s="76"/>
      <c r="AM14" s="74"/>
      <c r="AN14" s="75"/>
      <c r="AO14" s="75"/>
      <c r="AP14" s="75"/>
      <c r="AQ14" s="76"/>
      <c r="AR14" s="74"/>
      <c r="AS14" s="75"/>
      <c r="AT14" s="75"/>
      <c r="AU14" s="75"/>
      <c r="AV14" s="76"/>
      <c r="AW14" s="166" t="n">
        <f aca="false">A14</f>
        <v>36933</v>
      </c>
      <c r="AX14" s="0" t="n">
        <v>48</v>
      </c>
      <c r="AY14" s="77" t="n">
        <v>-2</v>
      </c>
      <c r="AZ14" s="78" t="n">
        <v>51</v>
      </c>
      <c r="BA14" s="77" t="n">
        <v>-3</v>
      </c>
      <c r="BB14" s="78" t="n">
        <v>57</v>
      </c>
      <c r="BC14" s="77" t="n">
        <v>-9</v>
      </c>
      <c r="BD14" s="79" t="n">
        <v>65</v>
      </c>
      <c r="BE14" s="77" t="n">
        <v>-4</v>
      </c>
      <c r="BF14" s="78" t="n">
        <v>72</v>
      </c>
      <c r="BG14" s="24" t="n">
        <v>112</v>
      </c>
    </row>
    <row r="15" customFormat="false" ht="12.75" hidden="false" customHeight="false" outlineLevel="0" collapsed="false">
      <c r="A15" s="54" t="n">
        <v>36934</v>
      </c>
      <c r="B15" s="162" t="n">
        <v>302.25</v>
      </c>
      <c r="C15" s="163" t="n">
        <v>277</v>
      </c>
      <c r="D15" s="162" t="n">
        <v>295</v>
      </c>
      <c r="E15" s="167" t="n">
        <v>280</v>
      </c>
      <c r="F15" s="162"/>
      <c r="G15" s="162" t="n">
        <v>190</v>
      </c>
      <c r="H15" s="167" t="n">
        <v>140</v>
      </c>
      <c r="I15" s="72" t="n">
        <v>200</v>
      </c>
      <c r="J15" s="72" t="n">
        <v>156</v>
      </c>
      <c r="K15" s="72" t="n">
        <v>260</v>
      </c>
      <c r="L15" s="72" t="n">
        <v>216</v>
      </c>
      <c r="M15" s="73" t="n">
        <f aca="false">+B15-D15</f>
        <v>7.25</v>
      </c>
      <c r="N15" s="73" t="n">
        <f aca="false">+B15-K15</f>
        <v>42.25</v>
      </c>
      <c r="O15" s="73" t="n">
        <f aca="false">+G15-I15</f>
        <v>-10</v>
      </c>
      <c r="P15" s="73" t="n">
        <f aca="false">+K15-I15</f>
        <v>60</v>
      </c>
      <c r="Q15" s="73" t="n">
        <f aca="false">+B15-G15</f>
        <v>112.25</v>
      </c>
      <c r="R15" s="61" t="n">
        <f aca="false">A15</f>
        <v>36934</v>
      </c>
      <c r="S15" s="74" t="n">
        <v>325</v>
      </c>
      <c r="T15" s="75" t="n">
        <v>325</v>
      </c>
      <c r="U15" s="75" t="n">
        <v>215</v>
      </c>
      <c r="V15" s="75" t="n">
        <v>218</v>
      </c>
      <c r="W15" s="76" t="n">
        <v>270</v>
      </c>
      <c r="X15" s="74" t="n">
        <v>300</v>
      </c>
      <c r="Y15" s="75" t="n">
        <v>305</v>
      </c>
      <c r="Z15" s="75" t="n">
        <v>220</v>
      </c>
      <c r="AA15" s="75" t="n">
        <v>220</v>
      </c>
      <c r="AB15" s="76" t="n">
        <v>245</v>
      </c>
      <c r="AC15" s="74" t="n">
        <v>290</v>
      </c>
      <c r="AD15" s="75" t="n">
        <v>305</v>
      </c>
      <c r="AE15" s="75" t="n">
        <v>230</v>
      </c>
      <c r="AF15" s="75" t="n">
        <v>210</v>
      </c>
      <c r="AG15" s="76" t="n">
        <v>230</v>
      </c>
      <c r="AH15" s="74" t="n">
        <v>300</v>
      </c>
      <c r="AI15" s="75" t="n">
        <v>312</v>
      </c>
      <c r="AJ15" s="75" t="n">
        <v>252</v>
      </c>
      <c r="AK15" s="75" t="n">
        <v>232</v>
      </c>
      <c r="AL15" s="76" t="n">
        <v>232</v>
      </c>
      <c r="AM15" s="74" t="n">
        <v>368</v>
      </c>
      <c r="AN15" s="75" t="n">
        <v>382</v>
      </c>
      <c r="AO15" s="75" t="n">
        <v>392</v>
      </c>
      <c r="AP15" s="75" t="n">
        <v>300</v>
      </c>
      <c r="AQ15" s="76" t="n">
        <v>273</v>
      </c>
      <c r="AR15" s="74" t="n">
        <v>357</v>
      </c>
      <c r="AS15" s="75" t="n">
        <v>332</v>
      </c>
      <c r="AT15" s="75" t="n">
        <v>165</v>
      </c>
      <c r="AU15" s="75" t="n">
        <v>155</v>
      </c>
      <c r="AV15" s="76" t="n">
        <v>177</v>
      </c>
      <c r="AW15" s="168" t="n">
        <f aca="false">A15</f>
        <v>36934</v>
      </c>
      <c r="AX15" s="65" t="n">
        <v>51</v>
      </c>
      <c r="AY15" s="66" t="n">
        <v>-3</v>
      </c>
      <c r="AZ15" s="67" t="n">
        <v>45</v>
      </c>
      <c r="BA15" s="66" t="n">
        <v>-8</v>
      </c>
      <c r="BB15" s="67" t="n">
        <v>54</v>
      </c>
      <c r="BC15" s="66" t="n">
        <v>-9</v>
      </c>
      <c r="BD15" s="68" t="n">
        <v>70</v>
      </c>
      <c r="BE15" s="66" t="n">
        <v>-2</v>
      </c>
      <c r="BF15" s="67" t="n">
        <v>105</v>
      </c>
      <c r="BG15" s="69" t="n">
        <v>107</v>
      </c>
      <c r="BH15" s="65" t="n">
        <v>11500</v>
      </c>
      <c r="BL15" s="0" t="s">
        <v>78</v>
      </c>
      <c r="BO15" s="70" t="n">
        <f aca="false">SUM(BO4:BO13)</f>
        <v>788.799107142857</v>
      </c>
      <c r="BR15" s="70" t="n">
        <f aca="false">SUM(BR4:BR13)</f>
        <v>785.09811827957</v>
      </c>
      <c r="BU15" s="70" t="n">
        <f aca="false">SUM(BU4:BU13)</f>
        <v>626.129166666667</v>
      </c>
    </row>
    <row r="16" customFormat="false" ht="12.75" hidden="false" customHeight="false" outlineLevel="0" collapsed="false">
      <c r="A16" s="54" t="n">
        <v>36935</v>
      </c>
      <c r="B16" s="162" t="n">
        <v>331</v>
      </c>
      <c r="C16" s="163" t="n">
        <v>317</v>
      </c>
      <c r="D16" s="162" t="n">
        <v>317</v>
      </c>
      <c r="E16" s="167" t="n">
        <v>300</v>
      </c>
      <c r="F16" s="162"/>
      <c r="G16" s="162" t="n">
        <v>203</v>
      </c>
      <c r="H16" s="167" t="n">
        <v>127</v>
      </c>
      <c r="I16" s="72" t="n">
        <v>210</v>
      </c>
      <c r="J16" s="72" t="n">
        <v>157</v>
      </c>
      <c r="K16" s="72" t="n">
        <v>276</v>
      </c>
      <c r="L16" s="72" t="n">
        <v>235</v>
      </c>
      <c r="M16" s="73" t="n">
        <f aca="false">+B16-D16</f>
        <v>14</v>
      </c>
      <c r="N16" s="73" t="n">
        <f aca="false">+B16-K16</f>
        <v>55</v>
      </c>
      <c r="O16" s="73" t="n">
        <f aca="false">+G16-I16</f>
        <v>-7</v>
      </c>
      <c r="P16" s="73" t="n">
        <f aca="false">+K16-I16</f>
        <v>66</v>
      </c>
      <c r="Q16" s="73" t="n">
        <f aca="false">+B16-G16</f>
        <v>128</v>
      </c>
      <c r="R16" s="61" t="n">
        <f aca="false">A16</f>
        <v>36935</v>
      </c>
      <c r="S16" s="74" t="n">
        <v>330</v>
      </c>
      <c r="T16" s="75" t="n">
        <v>330</v>
      </c>
      <c r="U16" s="75" t="n">
        <v>250</v>
      </c>
      <c r="V16" s="75" t="n">
        <v>255</v>
      </c>
      <c r="W16" s="76" t="n">
        <v>300</v>
      </c>
      <c r="X16" s="74" t="n">
        <v>310</v>
      </c>
      <c r="Y16" s="75" t="n">
        <v>315</v>
      </c>
      <c r="Z16" s="75" t="n">
        <v>225</v>
      </c>
      <c r="AA16" s="75" t="n">
        <v>220</v>
      </c>
      <c r="AB16" s="76" t="n">
        <v>248</v>
      </c>
      <c r="AC16" s="74" t="n">
        <v>305</v>
      </c>
      <c r="AD16" s="75" t="n">
        <v>305</v>
      </c>
      <c r="AE16" s="75" t="n">
        <v>230</v>
      </c>
      <c r="AF16" s="75" t="n">
        <v>215</v>
      </c>
      <c r="AG16" s="76" t="n">
        <v>230</v>
      </c>
      <c r="AH16" s="74" t="n">
        <v>303</v>
      </c>
      <c r="AI16" s="75" t="n">
        <v>312</v>
      </c>
      <c r="AJ16" s="75" t="n">
        <v>252</v>
      </c>
      <c r="AK16" s="75" t="n">
        <v>233</v>
      </c>
      <c r="AL16" s="76" t="n">
        <v>235</v>
      </c>
      <c r="AM16" s="74" t="n">
        <v>378</v>
      </c>
      <c r="AN16" s="75" t="n">
        <v>387</v>
      </c>
      <c r="AO16" s="75" t="n">
        <v>392</v>
      </c>
      <c r="AP16" s="75" t="n">
        <v>305</v>
      </c>
      <c r="AQ16" s="76" t="n">
        <v>278</v>
      </c>
      <c r="AR16" s="74" t="n">
        <v>345</v>
      </c>
      <c r="AS16" s="75" t="n">
        <v>330</v>
      </c>
      <c r="AT16" s="75" t="n">
        <v>165</v>
      </c>
      <c r="AU16" s="75" t="n">
        <v>155</v>
      </c>
      <c r="AV16" s="76" t="n">
        <v>177</v>
      </c>
      <c r="AW16" s="166" t="n">
        <f aca="false">A16</f>
        <v>36935</v>
      </c>
      <c r="AX16" s="0" t="n">
        <v>55</v>
      </c>
      <c r="AY16" s="77" t="n">
        <v>-1</v>
      </c>
      <c r="AZ16" s="78" t="n">
        <v>61</v>
      </c>
      <c r="BA16" s="77" t="n">
        <v>0</v>
      </c>
      <c r="BB16" s="78" t="n">
        <v>52</v>
      </c>
      <c r="BC16" s="77" t="n">
        <v>-13</v>
      </c>
      <c r="BD16" s="79" t="n">
        <v>65</v>
      </c>
      <c r="BE16" s="77" t="n">
        <v>-2</v>
      </c>
      <c r="BF16" s="78" t="n">
        <v>107</v>
      </c>
      <c r="BG16" s="24" t="n">
        <v>123</v>
      </c>
    </row>
    <row r="17" customFormat="false" ht="12.75" hidden="false" customHeight="false" outlineLevel="0" collapsed="false">
      <c r="A17" s="54" t="n">
        <v>36936</v>
      </c>
      <c r="B17" s="162" t="n">
        <v>327</v>
      </c>
      <c r="C17" s="163" t="n">
        <v>312</v>
      </c>
      <c r="D17" s="162" t="n">
        <v>322</v>
      </c>
      <c r="E17" s="167" t="n">
        <v>310</v>
      </c>
      <c r="F17" s="162"/>
      <c r="G17" s="162" t="n">
        <v>253</v>
      </c>
      <c r="H17" s="167" t="n">
        <v>158</v>
      </c>
      <c r="I17" s="72" t="n">
        <v>263</v>
      </c>
      <c r="J17" s="72" t="n">
        <v>204</v>
      </c>
      <c r="K17" s="72" t="n">
        <v>325</v>
      </c>
      <c r="L17" s="72" t="n">
        <v>287</v>
      </c>
      <c r="M17" s="73" t="n">
        <f aca="false">+B17-D17</f>
        <v>5</v>
      </c>
      <c r="N17" s="73" t="n">
        <f aca="false">+B17-K17</f>
        <v>2</v>
      </c>
      <c r="O17" s="73" t="n">
        <f aca="false">+G17-I17</f>
        <v>-10</v>
      </c>
      <c r="P17" s="73" t="n">
        <f aca="false">+K17-I17</f>
        <v>62</v>
      </c>
      <c r="Q17" s="73" t="n">
        <f aca="false">+B17-G17</f>
        <v>74</v>
      </c>
      <c r="R17" s="61" t="n">
        <f aca="false">A17</f>
        <v>36936</v>
      </c>
      <c r="S17" s="74" t="n">
        <v>330</v>
      </c>
      <c r="T17" s="75" t="n">
        <v>330</v>
      </c>
      <c r="U17" s="75" t="n">
        <v>270</v>
      </c>
      <c r="V17" s="75" t="n">
        <v>280</v>
      </c>
      <c r="W17" s="76" t="n">
        <v>300</v>
      </c>
      <c r="X17" s="74" t="n">
        <v>315</v>
      </c>
      <c r="Y17" s="75" t="n">
        <v>320</v>
      </c>
      <c r="Z17" s="75" t="n">
        <v>270</v>
      </c>
      <c r="AA17" s="75" t="n">
        <v>280</v>
      </c>
      <c r="AB17" s="76" t="n">
        <v>300</v>
      </c>
      <c r="AC17" s="74" t="n">
        <v>305</v>
      </c>
      <c r="AD17" s="75" t="n">
        <v>305</v>
      </c>
      <c r="AE17" s="75" t="n">
        <v>245</v>
      </c>
      <c r="AF17" s="75" t="n">
        <v>240</v>
      </c>
      <c r="AG17" s="76" t="n">
        <v>260</v>
      </c>
      <c r="AH17" s="74" t="n">
        <v>302</v>
      </c>
      <c r="AI17" s="75" t="n">
        <v>312</v>
      </c>
      <c r="AJ17" s="75" t="n">
        <v>265</v>
      </c>
      <c r="AK17" s="75" t="n">
        <v>237</v>
      </c>
      <c r="AL17" s="76" t="n">
        <v>243</v>
      </c>
      <c r="AM17" s="74" t="n">
        <v>377</v>
      </c>
      <c r="AN17" s="75" t="n">
        <v>387</v>
      </c>
      <c r="AO17" s="75" t="n">
        <v>407</v>
      </c>
      <c r="AP17" s="75" t="n">
        <v>315</v>
      </c>
      <c r="AQ17" s="76" t="n">
        <v>283</v>
      </c>
      <c r="AR17" s="74" t="n">
        <v>345</v>
      </c>
      <c r="AS17" s="75" t="n">
        <v>330</v>
      </c>
      <c r="AT17" s="75" t="n">
        <v>170</v>
      </c>
      <c r="AU17" s="75" t="n">
        <v>161</v>
      </c>
      <c r="AV17" s="76" t="n">
        <v>177</v>
      </c>
      <c r="AW17" s="166" t="n">
        <f aca="false">A17</f>
        <v>36936</v>
      </c>
      <c r="AX17" s="0" t="n">
        <v>54</v>
      </c>
      <c r="AY17" s="77" t="n">
        <v>-2</v>
      </c>
      <c r="AZ17" s="78" t="n">
        <v>58</v>
      </c>
      <c r="BA17" s="77" t="n">
        <v>-3</v>
      </c>
      <c r="BB17" s="78" t="n">
        <v>58</v>
      </c>
      <c r="BC17" s="77" t="n">
        <v>-10</v>
      </c>
      <c r="BD17" s="79" t="n">
        <v>55</v>
      </c>
      <c r="BE17" s="77" t="n">
        <v>-9</v>
      </c>
      <c r="BF17" s="78" t="n">
        <v>102</v>
      </c>
      <c r="BG17" s="24" t="n">
        <v>134</v>
      </c>
    </row>
    <row r="18" customFormat="false" ht="12.75" hidden="false" customHeight="false" outlineLevel="0" collapsed="false">
      <c r="A18" s="54" t="n">
        <v>36937</v>
      </c>
      <c r="B18" s="162" t="n">
        <v>461</v>
      </c>
      <c r="C18" s="163" t="n">
        <v>399</v>
      </c>
      <c r="D18" s="162" t="n">
        <v>449</v>
      </c>
      <c r="E18" s="167" t="n">
        <v>412</v>
      </c>
      <c r="F18" s="162"/>
      <c r="G18" s="162" t="n">
        <v>382</v>
      </c>
      <c r="H18" s="167" t="n">
        <v>244</v>
      </c>
      <c r="I18" s="72" t="n">
        <v>415</v>
      </c>
      <c r="J18" s="72" t="n">
        <v>308</v>
      </c>
      <c r="K18" s="72" t="n">
        <v>432</v>
      </c>
      <c r="L18" s="72" t="n">
        <v>340</v>
      </c>
      <c r="M18" s="73" t="n">
        <f aca="false">+B18-D18</f>
        <v>12</v>
      </c>
      <c r="N18" s="73" t="n">
        <f aca="false">+B18-K18</f>
        <v>29</v>
      </c>
      <c r="O18" s="73" t="n">
        <f aca="false">+G18-I18</f>
        <v>-33</v>
      </c>
      <c r="P18" s="73" t="n">
        <f aca="false">+K18-I18</f>
        <v>17</v>
      </c>
      <c r="Q18" s="73" t="n">
        <f aca="false">+B18-G18</f>
        <v>79</v>
      </c>
      <c r="R18" s="61" t="n">
        <f aca="false">A18</f>
        <v>36937</v>
      </c>
      <c r="S18" s="74" t="n">
        <v>330</v>
      </c>
      <c r="T18" s="75" t="n">
        <v>330</v>
      </c>
      <c r="U18" s="75" t="n">
        <v>270</v>
      </c>
      <c r="V18" s="75" t="n">
        <v>280</v>
      </c>
      <c r="W18" s="76" t="n">
        <v>300</v>
      </c>
      <c r="X18" s="74" t="n">
        <v>315</v>
      </c>
      <c r="Y18" s="75" t="n">
        <v>320</v>
      </c>
      <c r="Z18" s="75" t="n">
        <v>253</v>
      </c>
      <c r="AA18" s="75" t="n">
        <v>252</v>
      </c>
      <c r="AB18" s="76" t="n">
        <v>267</v>
      </c>
      <c r="AC18" s="74" t="n">
        <v>305</v>
      </c>
      <c r="AD18" s="75" t="n">
        <v>305</v>
      </c>
      <c r="AE18" s="75" t="n">
        <v>260</v>
      </c>
      <c r="AF18" s="75" t="n">
        <v>237</v>
      </c>
      <c r="AG18" s="76" t="n">
        <v>245</v>
      </c>
      <c r="AH18" s="74" t="n">
        <v>302</v>
      </c>
      <c r="AI18" s="75" t="n">
        <v>308</v>
      </c>
      <c r="AJ18" s="75" t="n">
        <v>278</v>
      </c>
      <c r="AK18" s="75" t="n">
        <v>244</v>
      </c>
      <c r="AL18" s="76" t="n">
        <v>243</v>
      </c>
      <c r="AM18" s="74" t="n">
        <v>382</v>
      </c>
      <c r="AN18" s="75" t="n">
        <v>398</v>
      </c>
      <c r="AO18" s="75" t="n">
        <v>422</v>
      </c>
      <c r="AP18" s="75" t="n">
        <v>325</v>
      </c>
      <c r="AQ18" s="76" t="n">
        <v>293</v>
      </c>
      <c r="AR18" s="74" t="n">
        <v>342</v>
      </c>
      <c r="AS18" s="75" t="n">
        <v>330</v>
      </c>
      <c r="AT18" s="75" t="n">
        <v>170</v>
      </c>
      <c r="AU18" s="75" t="n">
        <v>166</v>
      </c>
      <c r="AV18" s="76" t="n">
        <v>182</v>
      </c>
      <c r="AW18" s="166" t="n">
        <f aca="false">A18</f>
        <v>36937</v>
      </c>
      <c r="AX18" s="0" t="n">
        <v>48</v>
      </c>
      <c r="AY18" s="77" t="n">
        <v>-1</v>
      </c>
      <c r="AZ18" s="78" t="n">
        <v>56</v>
      </c>
      <c r="BA18" s="77" t="n">
        <v>-4</v>
      </c>
      <c r="BB18" s="78" t="n">
        <v>60</v>
      </c>
      <c r="BC18" s="77" t="n">
        <v>-9</v>
      </c>
      <c r="BD18" s="79" t="n">
        <v>59</v>
      </c>
      <c r="BE18" s="77" t="n">
        <v>-7</v>
      </c>
      <c r="BF18" s="78" t="n">
        <v>98</v>
      </c>
      <c r="BG18" s="24" t="n">
        <v>124</v>
      </c>
    </row>
    <row r="19" customFormat="false" ht="12.75" hidden="false" customHeight="false" outlineLevel="0" collapsed="false">
      <c r="A19" s="54" t="n">
        <v>36938</v>
      </c>
      <c r="B19" s="162" t="n">
        <v>461</v>
      </c>
      <c r="C19" s="163" t="n">
        <v>399</v>
      </c>
      <c r="D19" s="162" t="n">
        <v>449</v>
      </c>
      <c r="E19" s="167" t="n">
        <v>412</v>
      </c>
      <c r="F19" s="162"/>
      <c r="G19" s="162" t="n">
        <v>382</v>
      </c>
      <c r="H19" s="167" t="n">
        <v>244</v>
      </c>
      <c r="I19" s="72" t="n">
        <v>415</v>
      </c>
      <c r="J19" s="72" t="n">
        <v>308</v>
      </c>
      <c r="K19" s="72" t="n">
        <v>432</v>
      </c>
      <c r="L19" s="72" t="n">
        <v>340</v>
      </c>
      <c r="M19" s="73" t="n">
        <f aca="false">+B19-D19</f>
        <v>12</v>
      </c>
      <c r="N19" s="73" t="n">
        <f aca="false">+B19-K19</f>
        <v>29</v>
      </c>
      <c r="O19" s="73" t="n">
        <f aca="false">+G19-I19</f>
        <v>-33</v>
      </c>
      <c r="P19" s="73" t="n">
        <f aca="false">+K19-I19</f>
        <v>17</v>
      </c>
      <c r="Q19" s="73" t="n">
        <f aca="false">+B19-G19</f>
        <v>79</v>
      </c>
      <c r="R19" s="61" t="n">
        <f aca="false">A19</f>
        <v>36938</v>
      </c>
      <c r="S19" s="74" t="n">
        <v>330</v>
      </c>
      <c r="T19" s="75" t="n">
        <v>330</v>
      </c>
      <c r="U19" s="75" t="n">
        <v>240</v>
      </c>
      <c r="V19" s="75" t="n">
        <v>280</v>
      </c>
      <c r="W19" s="76" t="n">
        <v>300</v>
      </c>
      <c r="X19" s="74" t="n">
        <v>300</v>
      </c>
      <c r="Y19" s="75" t="n">
        <v>305</v>
      </c>
      <c r="Z19" s="75" t="n">
        <v>240</v>
      </c>
      <c r="AA19" s="75" t="n">
        <v>242</v>
      </c>
      <c r="AB19" s="76" t="n">
        <v>257</v>
      </c>
      <c r="AC19" s="74" t="n">
        <v>290</v>
      </c>
      <c r="AD19" s="75" t="n">
        <v>300</v>
      </c>
      <c r="AE19" s="75" t="n">
        <v>250</v>
      </c>
      <c r="AF19" s="75" t="n">
        <v>239</v>
      </c>
      <c r="AG19" s="76" t="n">
        <v>245</v>
      </c>
      <c r="AH19" s="74" t="n">
        <v>290</v>
      </c>
      <c r="AI19" s="75" t="n">
        <v>303</v>
      </c>
      <c r="AJ19" s="75" t="n">
        <v>272</v>
      </c>
      <c r="AK19" s="75" t="n">
        <v>246</v>
      </c>
      <c r="AL19" s="76" t="n">
        <v>243</v>
      </c>
      <c r="AM19" s="74" t="n">
        <v>382</v>
      </c>
      <c r="AN19" s="75" t="n">
        <v>393</v>
      </c>
      <c r="AO19" s="75" t="n">
        <v>412</v>
      </c>
      <c r="AP19" s="75" t="n">
        <v>325</v>
      </c>
      <c r="AQ19" s="76" t="n">
        <v>291</v>
      </c>
      <c r="AR19" s="74" t="n">
        <v>325</v>
      </c>
      <c r="AS19" s="75" t="n">
        <v>317</v>
      </c>
      <c r="AT19" s="75" t="n">
        <v>170</v>
      </c>
      <c r="AU19" s="75" t="n">
        <v>166</v>
      </c>
      <c r="AV19" s="76" t="n">
        <v>182</v>
      </c>
      <c r="AW19" s="166" t="n">
        <f aca="false">A19</f>
        <v>36938</v>
      </c>
      <c r="AX19" s="0" t="n">
        <v>46</v>
      </c>
      <c r="AY19" s="77" t="n">
        <v>-2</v>
      </c>
      <c r="AZ19" s="78" t="n">
        <v>60</v>
      </c>
      <c r="BA19" s="77" t="n">
        <v>0</v>
      </c>
      <c r="BB19" s="78" t="n">
        <v>67</v>
      </c>
      <c r="BC19" s="77" t="n">
        <v>-5</v>
      </c>
      <c r="BD19" s="79" t="n">
        <v>64</v>
      </c>
      <c r="BE19" s="77" t="n">
        <v>-4</v>
      </c>
      <c r="BF19" s="78" t="n">
        <v>95</v>
      </c>
      <c r="BG19" s="24" t="n">
        <v>124</v>
      </c>
    </row>
    <row r="20" customFormat="false" ht="12.75" hidden="false" customHeight="false" outlineLevel="0" collapsed="false">
      <c r="A20" s="54" t="n">
        <v>36939</v>
      </c>
      <c r="B20" s="162" t="n">
        <v>350</v>
      </c>
      <c r="C20" s="163" t="n">
        <v>335</v>
      </c>
      <c r="D20" s="162" t="n">
        <v>359</v>
      </c>
      <c r="E20" s="167" t="n">
        <v>350</v>
      </c>
      <c r="F20" s="162"/>
      <c r="G20" s="162" t="n">
        <v>302</v>
      </c>
      <c r="H20" s="167" t="n">
        <v>247</v>
      </c>
      <c r="I20" s="72" t="n">
        <v>322</v>
      </c>
      <c r="J20" s="72" t="n">
        <v>266</v>
      </c>
      <c r="K20" s="72" t="n">
        <v>344</v>
      </c>
      <c r="L20" s="72" t="n">
        <v>300</v>
      </c>
      <c r="M20" s="73" t="n">
        <f aca="false">+B20-D20</f>
        <v>-9</v>
      </c>
      <c r="N20" s="73" t="n">
        <f aca="false">+B20-K20</f>
        <v>6</v>
      </c>
      <c r="O20" s="73" t="n">
        <f aca="false">+G20-I20</f>
        <v>-20</v>
      </c>
      <c r="P20" s="73" t="n">
        <f aca="false">+K20-I20</f>
        <v>22</v>
      </c>
      <c r="Q20" s="73" t="n">
        <f aca="false">+B20-G20</f>
        <v>48</v>
      </c>
      <c r="R20" s="61" t="n">
        <f aca="false">A20</f>
        <v>36939</v>
      </c>
      <c r="S20" s="74" t="n">
        <v>330</v>
      </c>
      <c r="T20" s="75" t="n">
        <v>330</v>
      </c>
      <c r="U20" s="75" t="n">
        <v>240</v>
      </c>
      <c r="V20" s="75" t="n">
        <v>280</v>
      </c>
      <c r="W20" s="76" t="n">
        <v>300</v>
      </c>
      <c r="X20" s="74" t="n">
        <v>300</v>
      </c>
      <c r="Y20" s="75" t="n">
        <v>305</v>
      </c>
      <c r="Z20" s="75" t="n">
        <v>240</v>
      </c>
      <c r="AA20" s="75" t="n">
        <v>242</v>
      </c>
      <c r="AB20" s="76" t="n">
        <v>257</v>
      </c>
      <c r="AC20" s="74" t="n">
        <v>290</v>
      </c>
      <c r="AD20" s="75" t="n">
        <v>300</v>
      </c>
      <c r="AE20" s="75" t="n">
        <v>250</v>
      </c>
      <c r="AF20" s="75" t="n">
        <v>239</v>
      </c>
      <c r="AG20" s="76" t="n">
        <v>245</v>
      </c>
      <c r="AH20" s="74" t="n">
        <v>290</v>
      </c>
      <c r="AI20" s="75" t="n">
        <v>303</v>
      </c>
      <c r="AJ20" s="75" t="n">
        <v>272</v>
      </c>
      <c r="AK20" s="75" t="n">
        <v>246</v>
      </c>
      <c r="AL20" s="76" t="n">
        <v>243</v>
      </c>
      <c r="AM20" s="74" t="n">
        <v>382</v>
      </c>
      <c r="AN20" s="75" t="n">
        <v>393</v>
      </c>
      <c r="AO20" s="75" t="n">
        <v>412</v>
      </c>
      <c r="AP20" s="75" t="n">
        <v>325</v>
      </c>
      <c r="AQ20" s="76" t="n">
        <v>291</v>
      </c>
      <c r="AR20" s="74" t="n">
        <v>325</v>
      </c>
      <c r="AS20" s="75" t="n">
        <v>317</v>
      </c>
      <c r="AT20" s="75" t="n">
        <v>170</v>
      </c>
      <c r="AU20" s="75" t="n">
        <v>166</v>
      </c>
      <c r="AV20" s="76" t="n">
        <v>182</v>
      </c>
      <c r="AW20" s="166" t="n">
        <f aca="false">A20</f>
        <v>36939</v>
      </c>
      <c r="AX20" s="0" t="n">
        <v>47</v>
      </c>
      <c r="AY20" s="77" t="n">
        <v>-1</v>
      </c>
      <c r="AZ20" s="78" t="n">
        <v>56</v>
      </c>
      <c r="BA20" s="77" t="n">
        <v>0</v>
      </c>
      <c r="BB20" s="78" t="n">
        <v>69</v>
      </c>
      <c r="BC20" s="77" t="n">
        <v>-2</v>
      </c>
      <c r="BD20" s="79" t="n">
        <v>68</v>
      </c>
      <c r="BE20" s="77" t="n">
        <v>-2</v>
      </c>
      <c r="BF20" s="78" t="n">
        <v>69</v>
      </c>
      <c r="BG20" s="24" t="n">
        <v>128</v>
      </c>
    </row>
    <row r="21" customFormat="false" ht="12.75" hidden="false" customHeight="false" outlineLevel="0" collapsed="false">
      <c r="A21" s="54" t="n">
        <v>36940</v>
      </c>
      <c r="B21" s="162"/>
      <c r="C21" s="163" t="n">
        <v>335</v>
      </c>
      <c r="D21" s="162"/>
      <c r="E21" s="167" t="n">
        <v>350</v>
      </c>
      <c r="F21" s="162"/>
      <c r="G21" s="162"/>
      <c r="H21" s="167" t="n">
        <v>247</v>
      </c>
      <c r="I21" s="72"/>
      <c r="J21" s="72" t="n">
        <v>266</v>
      </c>
      <c r="K21" s="72"/>
      <c r="L21" s="72" t="n">
        <v>300</v>
      </c>
      <c r="M21" s="73"/>
      <c r="N21" s="73"/>
      <c r="O21" s="73"/>
      <c r="P21" s="73"/>
      <c r="Q21" s="73"/>
      <c r="R21" s="61" t="n">
        <f aca="false">A21</f>
        <v>36940</v>
      </c>
      <c r="S21" s="74"/>
      <c r="T21" s="75"/>
      <c r="U21" s="75"/>
      <c r="V21" s="75"/>
      <c r="W21" s="76"/>
      <c r="X21" s="74"/>
      <c r="Y21" s="75"/>
      <c r="Z21" s="75"/>
      <c r="AA21" s="75"/>
      <c r="AB21" s="76"/>
      <c r="AC21" s="74"/>
      <c r="AD21" s="75"/>
      <c r="AE21" s="75"/>
      <c r="AF21" s="75"/>
      <c r="AG21" s="76"/>
      <c r="AH21" s="74"/>
      <c r="AI21" s="75"/>
      <c r="AJ21" s="75"/>
      <c r="AK21" s="75"/>
      <c r="AL21" s="76"/>
      <c r="AM21" s="74"/>
      <c r="AN21" s="75"/>
      <c r="AO21" s="75"/>
      <c r="AP21" s="75"/>
      <c r="AQ21" s="76"/>
      <c r="AR21" s="74"/>
      <c r="AS21" s="75"/>
      <c r="AT21" s="75"/>
      <c r="AU21" s="75"/>
      <c r="AV21" s="76"/>
      <c r="AW21" s="166" t="n">
        <f aca="false">A21</f>
        <v>36940</v>
      </c>
      <c r="AY21" s="77"/>
      <c r="AZ21" s="78"/>
      <c r="BA21" s="77"/>
      <c r="BB21" s="78"/>
      <c r="BC21" s="77"/>
      <c r="BD21" s="79"/>
      <c r="BE21" s="77"/>
      <c r="BF21" s="78" t="n">
        <v>40</v>
      </c>
      <c r="BG21" s="24" t="n">
        <v>79</v>
      </c>
    </row>
    <row r="22" customFormat="false" ht="12.75" hidden="false" customHeight="false" outlineLevel="0" collapsed="false">
      <c r="A22" s="54" t="n">
        <v>36941</v>
      </c>
      <c r="B22" s="162" t="n">
        <v>331</v>
      </c>
      <c r="C22" s="163" t="n">
        <v>313</v>
      </c>
      <c r="D22" s="162" t="n">
        <v>331</v>
      </c>
      <c r="E22" s="167" t="n">
        <v>313</v>
      </c>
      <c r="F22" s="162"/>
      <c r="G22" s="162" t="n">
        <v>277</v>
      </c>
      <c r="H22" s="167" t="n">
        <v>178</v>
      </c>
      <c r="I22" s="72" t="n">
        <v>285</v>
      </c>
      <c r="J22" s="72" t="n">
        <v>192</v>
      </c>
      <c r="K22" s="72" t="n">
        <v>305</v>
      </c>
      <c r="L22" s="72" t="n">
        <v>217</v>
      </c>
      <c r="M22" s="73" t="n">
        <f aca="false">+B22-D22</f>
        <v>0</v>
      </c>
      <c r="N22" s="73" t="n">
        <f aca="false">+B22-K22</f>
        <v>26</v>
      </c>
      <c r="O22" s="73" t="n">
        <f aca="false">+G22-I22</f>
        <v>-8</v>
      </c>
      <c r="P22" s="73" t="n">
        <f aca="false">+K22-I22</f>
        <v>20</v>
      </c>
      <c r="Q22" s="73" t="n">
        <f aca="false">+B22-G22</f>
        <v>54</v>
      </c>
      <c r="R22" s="61" t="n">
        <f aca="false">A22</f>
        <v>36941</v>
      </c>
      <c r="S22" s="74" t="n">
        <v>330</v>
      </c>
      <c r="T22" s="75" t="n">
        <v>330</v>
      </c>
      <c r="U22" s="75" t="n">
        <v>240</v>
      </c>
      <c r="V22" s="75" t="n">
        <v>280</v>
      </c>
      <c r="W22" s="76" t="n">
        <v>300</v>
      </c>
      <c r="X22" s="74" t="n">
        <v>300</v>
      </c>
      <c r="Y22" s="75" t="n">
        <v>305</v>
      </c>
      <c r="Z22" s="75" t="n">
        <v>240</v>
      </c>
      <c r="AA22" s="75" t="n">
        <v>242</v>
      </c>
      <c r="AB22" s="76" t="n">
        <v>257</v>
      </c>
      <c r="AC22" s="74" t="n">
        <v>290</v>
      </c>
      <c r="AD22" s="75" t="n">
        <v>300</v>
      </c>
      <c r="AE22" s="75" t="n">
        <v>250</v>
      </c>
      <c r="AF22" s="75" t="n">
        <v>239</v>
      </c>
      <c r="AG22" s="76" t="n">
        <v>245</v>
      </c>
      <c r="AH22" s="74" t="n">
        <v>290</v>
      </c>
      <c r="AI22" s="75" t="n">
        <v>303</v>
      </c>
      <c r="AJ22" s="75" t="n">
        <v>272</v>
      </c>
      <c r="AK22" s="75" t="n">
        <v>246</v>
      </c>
      <c r="AL22" s="76" t="n">
        <v>243</v>
      </c>
      <c r="AM22" s="74" t="n">
        <v>382</v>
      </c>
      <c r="AN22" s="75" t="n">
        <v>393</v>
      </c>
      <c r="AO22" s="75" t="n">
        <v>412</v>
      </c>
      <c r="AP22" s="75" t="n">
        <v>325</v>
      </c>
      <c r="AQ22" s="76" t="n">
        <v>291</v>
      </c>
      <c r="AR22" s="74" t="n">
        <v>325</v>
      </c>
      <c r="AS22" s="75" t="n">
        <v>317</v>
      </c>
      <c r="AT22" s="75" t="n">
        <v>170</v>
      </c>
      <c r="AU22" s="75" t="n">
        <v>166</v>
      </c>
      <c r="AV22" s="76" t="n">
        <v>182</v>
      </c>
      <c r="AW22" s="168" t="n">
        <f aca="false">A22</f>
        <v>36941</v>
      </c>
      <c r="AX22" s="65"/>
      <c r="AY22" s="66"/>
      <c r="AZ22" s="67"/>
      <c r="BA22" s="66"/>
      <c r="BB22" s="67"/>
      <c r="BC22" s="66"/>
      <c r="BD22" s="68"/>
      <c r="BE22" s="66"/>
      <c r="BF22" s="67" t="n">
        <v>66</v>
      </c>
      <c r="BG22" s="69" t="n">
        <v>122</v>
      </c>
      <c r="BH22" s="65"/>
    </row>
    <row r="23" customFormat="false" ht="12.75" hidden="false" customHeight="false" outlineLevel="0" collapsed="false">
      <c r="A23" s="54" t="n">
        <v>36942</v>
      </c>
      <c r="B23" s="162" t="n">
        <v>331</v>
      </c>
      <c r="C23" s="163" t="n">
        <v>313</v>
      </c>
      <c r="D23" s="162" t="n">
        <v>331</v>
      </c>
      <c r="E23" s="167" t="n">
        <v>313</v>
      </c>
      <c r="F23" s="162"/>
      <c r="G23" s="162" t="n">
        <v>277</v>
      </c>
      <c r="H23" s="167" t="n">
        <v>178</v>
      </c>
      <c r="I23" s="72" t="n">
        <v>285</v>
      </c>
      <c r="J23" s="72" t="n">
        <v>192</v>
      </c>
      <c r="K23" s="72" t="n">
        <v>305</v>
      </c>
      <c r="L23" s="72" t="n">
        <v>217</v>
      </c>
      <c r="M23" s="73" t="n">
        <f aca="false">+B23-D23</f>
        <v>0</v>
      </c>
      <c r="N23" s="73" t="n">
        <f aca="false">+B23-K23</f>
        <v>26</v>
      </c>
      <c r="O23" s="73" t="n">
        <f aca="false">+G23-I23</f>
        <v>-8</v>
      </c>
      <c r="P23" s="73" t="n">
        <f aca="false">+K23-I23</f>
        <v>20</v>
      </c>
      <c r="Q23" s="73" t="n">
        <f aca="false">+B23-G23</f>
        <v>54</v>
      </c>
      <c r="R23" s="61" t="n">
        <f aca="false">A23</f>
        <v>36942</v>
      </c>
      <c r="S23" s="74" t="n">
        <v>285</v>
      </c>
      <c r="T23" s="75" t="n">
        <v>285</v>
      </c>
      <c r="U23" s="75" t="n">
        <v>232</v>
      </c>
      <c r="V23" s="75" t="n">
        <v>240</v>
      </c>
      <c r="W23" s="76" t="n">
        <v>265</v>
      </c>
      <c r="X23" s="74" t="n">
        <v>285</v>
      </c>
      <c r="Y23" s="75" t="n">
        <v>290</v>
      </c>
      <c r="Z23" s="75" t="n">
        <v>230</v>
      </c>
      <c r="AA23" s="75" t="n">
        <v>235</v>
      </c>
      <c r="AB23" s="76" t="n">
        <v>255</v>
      </c>
      <c r="AC23" s="74" t="n">
        <v>280</v>
      </c>
      <c r="AD23" s="75" t="n">
        <v>300</v>
      </c>
      <c r="AE23" s="75" t="n">
        <v>250</v>
      </c>
      <c r="AF23" s="75" t="n">
        <v>239</v>
      </c>
      <c r="AG23" s="76" t="n">
        <v>245</v>
      </c>
      <c r="AH23" s="74" t="n">
        <v>283</v>
      </c>
      <c r="AI23" s="75" t="n">
        <v>303</v>
      </c>
      <c r="AJ23" s="75" t="n">
        <v>273</v>
      </c>
      <c r="AK23" s="75" t="n">
        <v>246</v>
      </c>
      <c r="AL23" s="76" t="n">
        <v>240</v>
      </c>
      <c r="AM23" s="74" t="n">
        <v>380</v>
      </c>
      <c r="AN23" s="75" t="n">
        <v>393</v>
      </c>
      <c r="AO23" s="75" t="n">
        <v>412</v>
      </c>
      <c r="AP23" s="75" t="n">
        <v>325</v>
      </c>
      <c r="AQ23" s="76" t="n">
        <v>290</v>
      </c>
      <c r="AR23" s="74" t="n">
        <v>307</v>
      </c>
      <c r="AS23" s="75" t="n">
        <v>317</v>
      </c>
      <c r="AT23" s="75" t="n">
        <v>165</v>
      </c>
      <c r="AU23" s="75" t="n">
        <v>161</v>
      </c>
      <c r="AV23" s="76" t="n">
        <v>179</v>
      </c>
      <c r="AW23" s="166" t="n">
        <f aca="false">A23</f>
        <v>36942</v>
      </c>
      <c r="AY23" s="77"/>
      <c r="AZ23" s="81"/>
      <c r="BA23" s="77"/>
      <c r="BB23" s="81"/>
      <c r="BC23" s="77"/>
      <c r="BD23" s="81"/>
      <c r="BE23" s="77"/>
      <c r="BF23" s="24" t="n">
        <v>82</v>
      </c>
      <c r="BG23" s="24" t="n">
        <v>98</v>
      </c>
    </row>
    <row r="24" customFormat="false" ht="12.75" hidden="false" customHeight="false" outlineLevel="0" collapsed="false">
      <c r="A24" s="54" t="n">
        <v>36943</v>
      </c>
      <c r="B24" s="162" t="n">
        <v>294</v>
      </c>
      <c r="C24" s="163" t="n">
        <v>270</v>
      </c>
      <c r="D24" s="162" t="n">
        <v>286</v>
      </c>
      <c r="E24" s="167" t="n">
        <v>270</v>
      </c>
      <c r="F24" s="162"/>
      <c r="G24" s="162" t="n">
        <v>218</v>
      </c>
      <c r="H24" s="167" t="n">
        <v>142</v>
      </c>
      <c r="I24" s="72" t="n">
        <v>230</v>
      </c>
      <c r="J24" s="72" t="n">
        <v>160</v>
      </c>
      <c r="K24" s="72" t="n">
        <v>255</v>
      </c>
      <c r="L24" s="72" t="n">
        <v>195</v>
      </c>
      <c r="M24" s="73" t="n">
        <f aca="false">+B24-D24</f>
        <v>8</v>
      </c>
      <c r="N24" s="73" t="n">
        <f aca="false">+B24-K24</f>
        <v>39</v>
      </c>
      <c r="O24" s="73" t="n">
        <f aca="false">+G24-I24</f>
        <v>-12</v>
      </c>
      <c r="P24" s="73" t="n">
        <f aca="false">+K24-I24</f>
        <v>25</v>
      </c>
      <c r="Q24" s="73" t="n">
        <f aca="false">+B24-G24</f>
        <v>76</v>
      </c>
      <c r="R24" s="61" t="n">
        <f aca="false">A24</f>
        <v>36943</v>
      </c>
      <c r="S24" s="74" t="n">
        <v>260</v>
      </c>
      <c r="T24" s="75" t="n">
        <v>260</v>
      </c>
      <c r="U24" s="75" t="n">
        <v>220</v>
      </c>
      <c r="V24" s="75" t="n">
        <v>225</v>
      </c>
      <c r="W24" s="76" t="n">
        <v>255</v>
      </c>
      <c r="X24" s="74" t="n">
        <v>275</v>
      </c>
      <c r="Y24" s="75" t="n">
        <v>280</v>
      </c>
      <c r="Z24" s="75" t="n">
        <v>220</v>
      </c>
      <c r="AA24" s="75" t="n">
        <v>225</v>
      </c>
      <c r="AB24" s="76" t="n">
        <v>245</v>
      </c>
      <c r="AC24" s="74" t="n">
        <v>260</v>
      </c>
      <c r="AD24" s="75" t="n">
        <v>275</v>
      </c>
      <c r="AE24" s="75" t="n">
        <v>238</v>
      </c>
      <c r="AF24" s="75" t="n">
        <v>224</v>
      </c>
      <c r="AG24" s="76" t="n">
        <v>235</v>
      </c>
      <c r="AH24" s="74" t="n">
        <v>263</v>
      </c>
      <c r="AI24" s="75" t="n">
        <v>278</v>
      </c>
      <c r="AJ24" s="75" t="n">
        <v>261</v>
      </c>
      <c r="AK24" s="75" t="n">
        <v>234</v>
      </c>
      <c r="AL24" s="76" t="n">
        <v>230</v>
      </c>
      <c r="AM24" s="74" t="n">
        <v>375</v>
      </c>
      <c r="AN24" s="75" t="n">
        <v>393</v>
      </c>
      <c r="AO24" s="75" t="n">
        <v>402</v>
      </c>
      <c r="AP24" s="75" t="n">
        <v>310</v>
      </c>
      <c r="AQ24" s="76" t="n">
        <v>282</v>
      </c>
      <c r="AR24" s="74" t="n">
        <v>307</v>
      </c>
      <c r="AS24" s="75" t="n">
        <v>317</v>
      </c>
      <c r="AT24" s="75" t="n">
        <v>165</v>
      </c>
      <c r="AU24" s="75" t="n">
        <v>160</v>
      </c>
      <c r="AV24" s="76" t="n">
        <v>179</v>
      </c>
      <c r="AW24" s="166" t="n">
        <f aca="false">A24</f>
        <v>36943</v>
      </c>
      <c r="AY24" s="77"/>
      <c r="AZ24" s="81"/>
      <c r="BA24" s="77"/>
      <c r="BB24" s="81"/>
      <c r="BC24" s="77"/>
      <c r="BD24" s="81"/>
      <c r="BE24" s="77"/>
      <c r="BF24" s="24" t="n">
        <v>100</v>
      </c>
      <c r="BG24" s="24" t="n">
        <v>96</v>
      </c>
    </row>
    <row r="25" customFormat="false" ht="12.75" hidden="false" customHeight="false" outlineLevel="0" collapsed="false">
      <c r="A25" s="54" t="n">
        <v>36944</v>
      </c>
      <c r="B25" s="162" t="n">
        <v>254</v>
      </c>
      <c r="C25" s="163" t="n">
        <v>220</v>
      </c>
      <c r="D25" s="162" t="n">
        <v>258</v>
      </c>
      <c r="E25" s="167" t="n">
        <v>220</v>
      </c>
      <c r="F25" s="175"/>
      <c r="G25" s="162" t="n">
        <v>217</v>
      </c>
      <c r="H25" s="167" t="n">
        <v>122</v>
      </c>
      <c r="I25" s="72" t="n">
        <v>222</v>
      </c>
      <c r="J25" s="72" t="n">
        <v>152</v>
      </c>
      <c r="K25" s="72" t="n">
        <v>260</v>
      </c>
      <c r="L25" s="72" t="n">
        <v>185</v>
      </c>
      <c r="M25" s="73" t="n">
        <f aca="false">+B25-D25</f>
        <v>-4</v>
      </c>
      <c r="N25" s="73" t="n">
        <f aca="false">+B25-K25</f>
        <v>-6</v>
      </c>
      <c r="O25" s="73" t="n">
        <f aca="false">+G25-I25</f>
        <v>-5</v>
      </c>
      <c r="P25" s="73" t="n">
        <f aca="false">+K25-I25</f>
        <v>38</v>
      </c>
      <c r="Q25" s="73" t="n">
        <f aca="false">+B25-G25</f>
        <v>37</v>
      </c>
      <c r="R25" s="61" t="n">
        <f aca="false">A25</f>
        <v>36944</v>
      </c>
      <c r="S25" s="74" t="n">
        <v>250</v>
      </c>
      <c r="T25" s="75" t="n">
        <v>250</v>
      </c>
      <c r="U25" s="75" t="n">
        <v>200</v>
      </c>
      <c r="V25" s="75" t="n">
        <v>208</v>
      </c>
      <c r="W25" s="76" t="n">
        <v>230</v>
      </c>
      <c r="X25" s="74" t="n">
        <v>260</v>
      </c>
      <c r="Y25" s="75" t="n">
        <v>265</v>
      </c>
      <c r="Z25" s="75" t="n">
        <v>210</v>
      </c>
      <c r="AA25" s="75" t="n">
        <v>215</v>
      </c>
      <c r="AB25" s="76" t="n">
        <v>235</v>
      </c>
      <c r="AC25" s="74" t="n">
        <v>260</v>
      </c>
      <c r="AD25" s="75" t="n">
        <v>265</v>
      </c>
      <c r="AE25" s="75" t="n">
        <v>220</v>
      </c>
      <c r="AF25" s="75" t="n">
        <v>212</v>
      </c>
      <c r="AG25" s="76" t="n">
        <v>226</v>
      </c>
      <c r="AH25" s="74" t="n">
        <v>260</v>
      </c>
      <c r="AI25" s="75" t="n">
        <v>273</v>
      </c>
      <c r="AJ25" s="75" t="n">
        <v>239</v>
      </c>
      <c r="AK25" s="75" t="n">
        <v>228</v>
      </c>
      <c r="AL25" s="76" t="n">
        <v>211</v>
      </c>
      <c r="AM25" s="74" t="n">
        <v>368</v>
      </c>
      <c r="AN25" s="75" t="n">
        <v>388</v>
      </c>
      <c r="AO25" s="75" t="n">
        <v>392</v>
      </c>
      <c r="AP25" s="75" t="n">
        <v>313</v>
      </c>
      <c r="AQ25" s="76" t="n">
        <v>282</v>
      </c>
      <c r="AR25" s="74" t="n">
        <v>307</v>
      </c>
      <c r="AS25" s="75" t="n">
        <v>300</v>
      </c>
      <c r="AT25" s="75" t="n">
        <v>160</v>
      </c>
      <c r="AU25" s="75" t="n">
        <v>160</v>
      </c>
      <c r="AV25" s="76" t="n">
        <v>179</v>
      </c>
      <c r="AW25" s="166" t="n">
        <f aca="false">A25</f>
        <v>36944</v>
      </c>
      <c r="AY25" s="77"/>
      <c r="AZ25" s="78"/>
      <c r="BA25" s="77"/>
      <c r="BB25" s="78"/>
      <c r="BC25" s="77"/>
      <c r="BD25" s="79"/>
      <c r="BE25" s="77"/>
      <c r="BF25" s="78"/>
      <c r="BG25" s="24"/>
    </row>
    <row r="26" customFormat="false" ht="12.75" hidden="false" customHeight="false" outlineLevel="0" collapsed="false">
      <c r="A26" s="54" t="n">
        <v>36945</v>
      </c>
      <c r="B26" s="162" t="n">
        <v>198</v>
      </c>
      <c r="C26" s="163" t="n">
        <v>151</v>
      </c>
      <c r="D26" s="162" t="n">
        <v>203</v>
      </c>
      <c r="E26" s="167" t="n">
        <v>151</v>
      </c>
      <c r="F26" s="175"/>
      <c r="G26" s="162" t="n">
        <v>173</v>
      </c>
      <c r="H26" s="167" t="n">
        <v>101</v>
      </c>
      <c r="I26" s="72" t="n">
        <v>185</v>
      </c>
      <c r="J26" s="72" t="n">
        <v>130</v>
      </c>
      <c r="K26" s="72" t="n">
        <v>205</v>
      </c>
      <c r="L26" s="72" t="n">
        <v>150</v>
      </c>
      <c r="M26" s="73" t="n">
        <f aca="false">+B26-D26</f>
        <v>-5</v>
      </c>
      <c r="N26" s="73" t="n">
        <f aca="false">+B26-K26</f>
        <v>-7</v>
      </c>
      <c r="O26" s="73" t="n">
        <f aca="false">+G26-I26</f>
        <v>-12</v>
      </c>
      <c r="P26" s="73" t="n">
        <f aca="false">+K26-I26</f>
        <v>20</v>
      </c>
      <c r="Q26" s="73" t="n">
        <f aca="false">+B26-G26</f>
        <v>25</v>
      </c>
      <c r="R26" s="61" t="n">
        <f aca="false">A26</f>
        <v>36945</v>
      </c>
      <c r="S26" s="74" t="n">
        <v>250</v>
      </c>
      <c r="T26" s="75" t="n">
        <v>250</v>
      </c>
      <c r="U26" s="75"/>
      <c r="V26" s="75"/>
      <c r="W26" s="76"/>
      <c r="X26" s="74" t="n">
        <v>250</v>
      </c>
      <c r="Y26" s="75" t="n">
        <v>255</v>
      </c>
      <c r="Z26" s="75" t="n">
        <v>195</v>
      </c>
      <c r="AA26" s="75" t="n">
        <v>215</v>
      </c>
      <c r="AB26" s="76" t="n">
        <v>235</v>
      </c>
      <c r="AC26" s="74" t="n">
        <v>245</v>
      </c>
      <c r="AD26" s="75" t="n">
        <v>250</v>
      </c>
      <c r="AE26" s="75" t="n">
        <v>207</v>
      </c>
      <c r="AF26" s="75" t="n">
        <v>212</v>
      </c>
      <c r="AG26" s="76" t="n">
        <v>226</v>
      </c>
      <c r="AH26" s="74" t="n">
        <v>243</v>
      </c>
      <c r="AI26" s="75" t="n">
        <v>260</v>
      </c>
      <c r="AJ26" s="75" t="n">
        <v>226</v>
      </c>
      <c r="AK26" s="75" t="n">
        <v>228</v>
      </c>
      <c r="AL26" s="76" t="n">
        <v>224</v>
      </c>
      <c r="AM26" s="74" t="n">
        <v>360</v>
      </c>
      <c r="AN26" s="75" t="n">
        <v>383</v>
      </c>
      <c r="AO26" s="75" t="n">
        <v>377</v>
      </c>
      <c r="AP26" s="75" t="n">
        <v>313</v>
      </c>
      <c r="AQ26" s="76" t="n">
        <v>282</v>
      </c>
      <c r="AR26" s="74" t="n">
        <v>298</v>
      </c>
      <c r="AS26" s="75" t="n">
        <v>290</v>
      </c>
      <c r="AT26" s="75" t="n">
        <v>150</v>
      </c>
      <c r="AU26" s="75" t="n">
        <v>160</v>
      </c>
      <c r="AV26" s="76" t="n">
        <v>179</v>
      </c>
      <c r="AW26" s="166" t="n">
        <f aca="false">A26</f>
        <v>36945</v>
      </c>
      <c r="AY26" s="77"/>
      <c r="AZ26" s="81"/>
      <c r="BA26" s="77"/>
      <c r="BB26" s="81"/>
      <c r="BC26" s="77"/>
      <c r="BD26" s="81"/>
      <c r="BE26" s="77"/>
      <c r="BF26" s="24"/>
      <c r="BG26" s="24"/>
    </row>
    <row r="27" customFormat="false" ht="12.75" hidden="false" customHeight="false" outlineLevel="0" collapsed="false">
      <c r="A27" s="54" t="n">
        <v>36946</v>
      </c>
      <c r="B27" s="162" t="n">
        <v>198</v>
      </c>
      <c r="C27" s="163" t="n">
        <v>151</v>
      </c>
      <c r="D27" s="162" t="n">
        <v>203</v>
      </c>
      <c r="E27" s="167" t="n">
        <v>151</v>
      </c>
      <c r="F27" s="175"/>
      <c r="G27" s="162" t="n">
        <v>173</v>
      </c>
      <c r="H27" s="167" t="n">
        <v>101</v>
      </c>
      <c r="I27" s="72" t="n">
        <v>185</v>
      </c>
      <c r="J27" s="72" t="n">
        <v>130</v>
      </c>
      <c r="K27" s="72" t="n">
        <v>205</v>
      </c>
      <c r="L27" s="72" t="n">
        <v>150</v>
      </c>
      <c r="M27" s="73" t="n">
        <f aca="false">+B27-D27</f>
        <v>-5</v>
      </c>
      <c r="N27" s="73" t="n">
        <f aca="false">+B27-K27</f>
        <v>-7</v>
      </c>
      <c r="O27" s="73" t="n">
        <f aca="false">+G27-I27</f>
        <v>-12</v>
      </c>
      <c r="P27" s="73" t="n">
        <f aca="false">+K27-I27</f>
        <v>20</v>
      </c>
      <c r="Q27" s="73" t="n">
        <f aca="false">+B27-G27</f>
        <v>25</v>
      </c>
      <c r="R27" s="61" t="n">
        <f aca="false">A27</f>
        <v>36946</v>
      </c>
      <c r="S27" s="74" t="n">
        <v>250</v>
      </c>
      <c r="T27" s="75" t="n">
        <v>250</v>
      </c>
      <c r="U27" s="75"/>
      <c r="V27" s="75"/>
      <c r="W27" s="76"/>
      <c r="X27" s="74" t="n">
        <v>250</v>
      </c>
      <c r="Y27" s="75" t="n">
        <v>255</v>
      </c>
      <c r="Z27" s="75" t="n">
        <v>195</v>
      </c>
      <c r="AA27" s="75" t="n">
        <v>215</v>
      </c>
      <c r="AB27" s="76" t="n">
        <v>235</v>
      </c>
      <c r="AC27" s="74" t="n">
        <v>245</v>
      </c>
      <c r="AD27" s="75" t="n">
        <v>250</v>
      </c>
      <c r="AE27" s="75" t="n">
        <v>207</v>
      </c>
      <c r="AF27" s="75" t="n">
        <v>212</v>
      </c>
      <c r="AG27" s="76" t="n">
        <v>226</v>
      </c>
      <c r="AH27" s="74" t="n">
        <v>243</v>
      </c>
      <c r="AI27" s="75" t="n">
        <v>260</v>
      </c>
      <c r="AJ27" s="75" t="n">
        <v>226</v>
      </c>
      <c r="AK27" s="75" t="n">
        <v>228</v>
      </c>
      <c r="AL27" s="76" t="n">
        <v>224</v>
      </c>
      <c r="AM27" s="74" t="n">
        <v>360</v>
      </c>
      <c r="AN27" s="75" t="n">
        <v>383</v>
      </c>
      <c r="AO27" s="75" t="n">
        <v>377</v>
      </c>
      <c r="AP27" s="75" t="n">
        <v>313</v>
      </c>
      <c r="AQ27" s="76" t="n">
        <v>282</v>
      </c>
      <c r="AR27" s="74" t="n">
        <v>298</v>
      </c>
      <c r="AS27" s="75" t="n">
        <v>290</v>
      </c>
      <c r="AT27" s="75" t="n">
        <v>150</v>
      </c>
      <c r="AU27" s="75" t="n">
        <v>160</v>
      </c>
      <c r="AV27" s="76" t="n">
        <v>179</v>
      </c>
      <c r="AW27" s="166" t="n">
        <f aca="false">A27</f>
        <v>36946</v>
      </c>
      <c r="AY27" s="77"/>
      <c r="AZ27" s="78"/>
      <c r="BA27" s="77"/>
      <c r="BB27" s="78"/>
      <c r="BC27" s="77"/>
      <c r="BD27" s="79"/>
      <c r="BE27" s="77"/>
      <c r="BF27" s="78"/>
      <c r="BG27" s="24"/>
    </row>
    <row r="28" customFormat="false" ht="12.75" hidden="false" customHeight="false" outlineLevel="0" collapsed="false">
      <c r="A28" s="54" t="n">
        <v>36947</v>
      </c>
      <c r="B28" s="162"/>
      <c r="C28" s="163" t="n">
        <v>232</v>
      </c>
      <c r="D28" s="162"/>
      <c r="E28" s="167" t="n">
        <v>232</v>
      </c>
      <c r="F28" s="175"/>
      <c r="G28" s="162"/>
      <c r="H28" s="167" t="n">
        <v>128</v>
      </c>
      <c r="I28" s="72"/>
      <c r="J28" s="72" t="n">
        <v>135</v>
      </c>
      <c r="K28" s="72"/>
      <c r="L28" s="72" t="n">
        <v>157</v>
      </c>
      <c r="M28" s="73"/>
      <c r="N28" s="73"/>
      <c r="O28" s="73"/>
      <c r="P28" s="73"/>
      <c r="Q28" s="73"/>
      <c r="R28" s="61" t="n">
        <f aca="false">A28</f>
        <v>36947</v>
      </c>
      <c r="S28" s="74"/>
      <c r="T28" s="75"/>
      <c r="U28" s="75"/>
      <c r="V28" s="75"/>
      <c r="W28" s="76"/>
      <c r="X28" s="74"/>
      <c r="Y28" s="75"/>
      <c r="Z28" s="75"/>
      <c r="AA28" s="75"/>
      <c r="AB28" s="76"/>
      <c r="AC28" s="74"/>
      <c r="AD28" s="75"/>
      <c r="AE28" s="75"/>
      <c r="AF28" s="75"/>
      <c r="AG28" s="76"/>
      <c r="AH28" s="74"/>
      <c r="AI28" s="75"/>
      <c r="AJ28" s="75"/>
      <c r="AK28" s="75"/>
      <c r="AL28" s="76"/>
      <c r="AM28" s="74"/>
      <c r="AN28" s="75"/>
      <c r="AO28" s="75"/>
      <c r="AP28" s="75"/>
      <c r="AQ28" s="76"/>
      <c r="AR28" s="74"/>
      <c r="AS28" s="75"/>
      <c r="AT28" s="75"/>
      <c r="AU28" s="75"/>
      <c r="AV28" s="76"/>
      <c r="AW28" s="166" t="n">
        <f aca="false">A28</f>
        <v>36947</v>
      </c>
      <c r="AY28" s="77"/>
      <c r="AZ28" s="78"/>
      <c r="BA28" s="77"/>
      <c r="BB28" s="78"/>
      <c r="BC28" s="77"/>
      <c r="BD28" s="79"/>
      <c r="BE28" s="77"/>
      <c r="BF28" s="78"/>
      <c r="BG28" s="24"/>
    </row>
    <row r="29" customFormat="false" ht="12.75" hidden="false" customHeight="false" outlineLevel="0" collapsed="false">
      <c r="A29" s="54" t="n">
        <v>36948</v>
      </c>
      <c r="B29" s="162" t="n">
        <v>245</v>
      </c>
      <c r="C29" s="163" t="n">
        <v>232</v>
      </c>
      <c r="D29" s="162" t="n">
        <v>250</v>
      </c>
      <c r="E29" s="167" t="n">
        <v>232</v>
      </c>
      <c r="F29" s="175"/>
      <c r="G29" s="162" t="n">
        <v>198</v>
      </c>
      <c r="H29" s="167" t="n">
        <v>128</v>
      </c>
      <c r="I29" s="72" t="n">
        <v>194</v>
      </c>
      <c r="J29" s="72" t="n">
        <v>135</v>
      </c>
      <c r="K29" s="72" t="n">
        <v>215</v>
      </c>
      <c r="L29" s="72" t="n">
        <v>157</v>
      </c>
      <c r="M29" s="73" t="n">
        <f aca="false">+B29-D29</f>
        <v>-5</v>
      </c>
      <c r="N29" s="73" t="n">
        <f aca="false">+B29-K29</f>
        <v>30</v>
      </c>
      <c r="O29" s="73" t="n">
        <f aca="false">+G29-I29</f>
        <v>4</v>
      </c>
      <c r="P29" s="73" t="n">
        <f aca="false">+K29-I29</f>
        <v>21</v>
      </c>
      <c r="Q29" s="73" t="n">
        <f aca="false">+B29-G29</f>
        <v>47</v>
      </c>
      <c r="R29" s="61" t="n">
        <f aca="false">A29</f>
        <v>36948</v>
      </c>
      <c r="S29" s="74"/>
      <c r="T29" s="75"/>
      <c r="U29" s="75"/>
      <c r="V29" s="75"/>
      <c r="W29" s="76"/>
      <c r="X29" s="74" t="n">
        <v>225</v>
      </c>
      <c r="Y29" s="75" t="n">
        <v>230</v>
      </c>
      <c r="Z29" s="75" t="n">
        <v>188</v>
      </c>
      <c r="AA29" s="75" t="n">
        <v>195</v>
      </c>
      <c r="AB29" s="76" t="n">
        <v>205</v>
      </c>
      <c r="AC29" s="74" t="n">
        <v>235</v>
      </c>
      <c r="AD29" s="75" t="n">
        <v>235</v>
      </c>
      <c r="AE29" s="75" t="n">
        <v>193</v>
      </c>
      <c r="AF29" s="75" t="n">
        <v>205</v>
      </c>
      <c r="AG29" s="76" t="n">
        <v>226</v>
      </c>
      <c r="AH29" s="74" t="n">
        <v>237</v>
      </c>
      <c r="AI29" s="75" t="n">
        <v>243</v>
      </c>
      <c r="AJ29" s="75" t="n">
        <v>213</v>
      </c>
      <c r="AK29" s="75" t="n">
        <v>226</v>
      </c>
      <c r="AL29" s="76" t="n">
        <v>224</v>
      </c>
      <c r="AM29" s="74" t="n">
        <v>348</v>
      </c>
      <c r="AN29" s="75" t="n">
        <v>365</v>
      </c>
      <c r="AO29" s="75" t="n">
        <v>362</v>
      </c>
      <c r="AP29" s="75" t="n">
        <v>313</v>
      </c>
      <c r="AQ29" s="76" t="n">
        <v>282</v>
      </c>
      <c r="AR29" s="74" t="n">
        <v>285</v>
      </c>
      <c r="AS29" s="75" t="n">
        <v>260</v>
      </c>
      <c r="AT29" s="75" t="n">
        <v>148</v>
      </c>
      <c r="AU29" s="75" t="n">
        <v>150</v>
      </c>
      <c r="AV29" s="76" t="n">
        <v>179</v>
      </c>
      <c r="AW29" s="168" t="n">
        <f aca="false">A29</f>
        <v>36948</v>
      </c>
      <c r="AX29" s="65"/>
      <c r="AY29" s="66"/>
      <c r="AZ29" s="67"/>
      <c r="BA29" s="66"/>
      <c r="BB29" s="67"/>
      <c r="BC29" s="66"/>
      <c r="BD29" s="68"/>
      <c r="BE29" s="66"/>
      <c r="BF29" s="67"/>
      <c r="BG29" s="69"/>
      <c r="BH29" s="65"/>
    </row>
    <row r="30" customFormat="false" ht="12.75" hidden="false" customHeight="false" outlineLevel="0" collapsed="false">
      <c r="A30" s="54" t="n">
        <v>36949</v>
      </c>
      <c r="B30" s="162" t="n">
        <v>203</v>
      </c>
      <c r="C30" s="163" t="n">
        <v>178</v>
      </c>
      <c r="D30" s="162" t="n">
        <v>206</v>
      </c>
      <c r="E30" s="167" t="n">
        <v>178</v>
      </c>
      <c r="F30" s="175"/>
      <c r="G30" s="162" t="n">
        <v>182</v>
      </c>
      <c r="H30" s="167" t="n">
        <v>100</v>
      </c>
      <c r="I30" s="72" t="n">
        <v>181</v>
      </c>
      <c r="J30" s="72" t="n">
        <v>116</v>
      </c>
      <c r="K30" s="72" t="n">
        <v>199</v>
      </c>
      <c r="L30" s="72" t="n">
        <v>133</v>
      </c>
      <c r="M30" s="73" t="n">
        <f aca="false">+B30-D30</f>
        <v>-3</v>
      </c>
      <c r="N30" s="73" t="n">
        <f aca="false">+B30-K30</f>
        <v>4</v>
      </c>
      <c r="O30" s="73" t="n">
        <f aca="false">+G30-I30</f>
        <v>1</v>
      </c>
      <c r="P30" s="73" t="n">
        <f aca="false">+K30-I30</f>
        <v>18</v>
      </c>
      <c r="Q30" s="73" t="n">
        <f aca="false">+B30-G30</f>
        <v>21</v>
      </c>
      <c r="R30" s="61" t="n">
        <f aca="false">A30</f>
        <v>36949</v>
      </c>
      <c r="S30" s="74"/>
      <c r="T30" s="75"/>
      <c r="U30" s="75"/>
      <c r="V30" s="75"/>
      <c r="W30" s="76"/>
      <c r="X30" s="74" t="n">
        <v>235</v>
      </c>
      <c r="Y30" s="75" t="n">
        <v>235</v>
      </c>
      <c r="Z30" s="75" t="n">
        <v>188</v>
      </c>
      <c r="AA30" s="75" t="n">
        <v>195</v>
      </c>
      <c r="AB30" s="76" t="n">
        <v>205</v>
      </c>
      <c r="AC30" s="74" t="n">
        <v>235</v>
      </c>
      <c r="AD30" s="75" t="n">
        <v>240</v>
      </c>
      <c r="AE30" s="75" t="n">
        <v>198</v>
      </c>
      <c r="AF30" s="75" t="n">
        <v>205</v>
      </c>
      <c r="AG30" s="76" t="n">
        <v>226</v>
      </c>
      <c r="AH30" s="74" t="n">
        <v>237</v>
      </c>
      <c r="AI30" s="75" t="n">
        <v>243</v>
      </c>
      <c r="AJ30" s="75" t="n">
        <v>226</v>
      </c>
      <c r="AK30" s="75" t="n">
        <v>226</v>
      </c>
      <c r="AL30" s="76" t="n">
        <v>224</v>
      </c>
      <c r="AM30" s="74" t="n">
        <v>348</v>
      </c>
      <c r="AN30" s="75" t="n">
        <v>365</v>
      </c>
      <c r="AO30" s="75" t="n">
        <v>377</v>
      </c>
      <c r="AP30" s="75" t="n">
        <v>313</v>
      </c>
      <c r="AQ30" s="76" t="n">
        <v>285</v>
      </c>
      <c r="AR30" s="74" t="n">
        <v>270</v>
      </c>
      <c r="AS30" s="75" t="n">
        <v>250</v>
      </c>
      <c r="AT30" s="75" t="n">
        <v>155</v>
      </c>
      <c r="AU30" s="75" t="n">
        <v>155</v>
      </c>
      <c r="AV30" s="76" t="n">
        <v>180</v>
      </c>
      <c r="AW30" s="166" t="n">
        <f aca="false">A30</f>
        <v>36949</v>
      </c>
      <c r="AY30" s="77"/>
      <c r="AZ30" s="78"/>
      <c r="BA30" s="77"/>
      <c r="BB30" s="78"/>
      <c r="BC30" s="77"/>
      <c r="BD30" s="79"/>
      <c r="BE30" s="77"/>
      <c r="BF30" s="78"/>
      <c r="BG30" s="24"/>
    </row>
    <row r="31" customFormat="false" ht="12.75" hidden="false" customHeight="false" outlineLevel="0" collapsed="false">
      <c r="A31" s="54" t="n">
        <v>36950</v>
      </c>
      <c r="B31" s="162" t="n">
        <v>202</v>
      </c>
      <c r="C31" s="163" t="n">
        <v>182</v>
      </c>
      <c r="D31" s="162" t="n">
        <v>200</v>
      </c>
      <c r="E31" s="167" t="n">
        <v>182</v>
      </c>
      <c r="F31" s="175"/>
      <c r="G31" s="162" t="n">
        <v>180</v>
      </c>
      <c r="H31" s="167" t="n">
        <v>100</v>
      </c>
      <c r="I31" s="72" t="n">
        <v>177</v>
      </c>
      <c r="J31" s="72" t="n">
        <v>117</v>
      </c>
      <c r="K31" s="72" t="n">
        <v>192</v>
      </c>
      <c r="L31" s="72" t="n">
        <v>125</v>
      </c>
      <c r="M31" s="73" t="n">
        <f aca="false">+B31-D31</f>
        <v>2</v>
      </c>
      <c r="N31" s="73" t="n">
        <f aca="false">+B31-K31</f>
        <v>10</v>
      </c>
      <c r="O31" s="73" t="n">
        <f aca="false">+G31-I31</f>
        <v>3</v>
      </c>
      <c r="P31" s="73" t="n">
        <f aca="false">+K31-I31</f>
        <v>15</v>
      </c>
      <c r="Q31" s="73" t="n">
        <f aca="false">+B31-G31</f>
        <v>22</v>
      </c>
      <c r="R31" s="61" t="n">
        <f aca="false">A31</f>
        <v>36950</v>
      </c>
      <c r="S31" s="74"/>
      <c r="T31" s="75"/>
      <c r="U31" s="75"/>
      <c r="V31" s="75"/>
      <c r="W31" s="76"/>
      <c r="X31" s="74" t="n">
        <v>280</v>
      </c>
      <c r="Y31" s="75" t="n">
        <v>280</v>
      </c>
      <c r="Z31" s="83" t="n">
        <v>228</v>
      </c>
      <c r="AA31" s="75" t="n">
        <v>225</v>
      </c>
      <c r="AB31" s="76" t="n">
        <v>235</v>
      </c>
      <c r="AC31" s="74" t="n">
        <v>280</v>
      </c>
      <c r="AD31" s="75" t="n">
        <v>280</v>
      </c>
      <c r="AE31" s="75" t="n">
        <v>230</v>
      </c>
      <c r="AF31" s="75" t="n">
        <v>224</v>
      </c>
      <c r="AG31" s="76" t="n">
        <v>228</v>
      </c>
      <c r="AH31" s="74" t="n">
        <v>262</v>
      </c>
      <c r="AI31" s="75" t="n">
        <v>260</v>
      </c>
      <c r="AJ31" s="75" t="n">
        <v>250</v>
      </c>
      <c r="AK31" s="75" t="n">
        <v>232</v>
      </c>
      <c r="AL31" s="76" t="n">
        <v>225</v>
      </c>
      <c r="AM31" s="74" t="n">
        <v>368</v>
      </c>
      <c r="AN31" s="75" t="n">
        <v>383</v>
      </c>
      <c r="AO31" s="75" t="n">
        <v>387</v>
      </c>
      <c r="AP31" s="75" t="n">
        <v>315</v>
      </c>
      <c r="AQ31" s="76" t="n">
        <v>285</v>
      </c>
      <c r="AR31" s="74" t="n">
        <v>270</v>
      </c>
      <c r="AS31" s="75" t="n">
        <v>253</v>
      </c>
      <c r="AT31" s="75" t="n">
        <v>165</v>
      </c>
      <c r="AU31" s="75" t="n">
        <v>155</v>
      </c>
      <c r="AV31" s="76" t="n">
        <v>180</v>
      </c>
      <c r="AW31" s="166" t="n">
        <f aca="false">A31</f>
        <v>36950</v>
      </c>
      <c r="AZ31" s="78"/>
      <c r="BB31" s="78"/>
      <c r="BD31" s="79"/>
      <c r="BF31" s="79"/>
      <c r="BG31" s="24"/>
    </row>
    <row r="32" customFormat="false" ht="12.75" hidden="false" customHeight="false" outlineLevel="0" collapsed="false">
      <c r="A32" s="54"/>
      <c r="B32" s="162"/>
      <c r="C32" s="163"/>
      <c r="D32" s="162"/>
      <c r="E32" s="167"/>
      <c r="F32" s="175"/>
      <c r="G32" s="162"/>
      <c r="H32" s="167"/>
      <c r="I32" s="72"/>
      <c r="J32" s="72"/>
      <c r="K32" s="72"/>
      <c r="L32" s="72"/>
      <c r="M32" s="73"/>
      <c r="N32" s="73"/>
      <c r="O32" s="73"/>
      <c r="P32" s="73"/>
      <c r="Q32" s="73"/>
      <c r="R32" s="24"/>
      <c r="S32" s="74"/>
      <c r="T32" s="75"/>
      <c r="U32" s="75"/>
      <c r="V32" s="75"/>
      <c r="W32" s="76"/>
      <c r="X32" s="74"/>
      <c r="Y32" s="75"/>
      <c r="Z32" s="75"/>
      <c r="AA32" s="75"/>
      <c r="AB32" s="76"/>
      <c r="AC32" s="74"/>
      <c r="AD32" s="75"/>
      <c r="AE32" s="75"/>
      <c r="AF32" s="75"/>
      <c r="AG32" s="76"/>
      <c r="AH32" s="74"/>
      <c r="AI32" s="75"/>
      <c r="AJ32" s="75"/>
      <c r="AK32" s="75"/>
      <c r="AL32" s="76"/>
      <c r="AM32" s="74"/>
      <c r="AN32" s="75"/>
      <c r="AO32" s="75"/>
      <c r="AP32" s="75"/>
      <c r="AQ32" s="76"/>
      <c r="AR32" s="74"/>
      <c r="AS32" s="75"/>
      <c r="AT32" s="75"/>
      <c r="AU32" s="75"/>
      <c r="AV32" s="76"/>
      <c r="AW32" s="166" t="n">
        <f aca="false">A32</f>
        <v>0</v>
      </c>
      <c r="AY32" s="77"/>
      <c r="AZ32" s="78"/>
      <c r="BA32" s="77"/>
      <c r="BB32" s="78"/>
      <c r="BC32" s="77"/>
      <c r="BD32" s="79"/>
      <c r="BE32" s="77"/>
      <c r="BF32" s="78"/>
      <c r="BG32" s="24"/>
    </row>
    <row r="33" customFormat="false" ht="12.75" hidden="false" customHeight="false" outlineLevel="0" collapsed="false">
      <c r="A33" s="54"/>
      <c r="B33" s="162"/>
      <c r="C33" s="163"/>
      <c r="D33" s="162"/>
      <c r="E33" s="167"/>
      <c r="F33" s="175"/>
      <c r="G33" s="162"/>
      <c r="H33" s="167"/>
      <c r="I33" s="72"/>
      <c r="J33" s="72"/>
      <c r="K33" s="72"/>
      <c r="L33" s="72"/>
      <c r="M33" s="73"/>
      <c r="N33" s="73"/>
      <c r="O33" s="73"/>
      <c r="P33" s="73"/>
      <c r="Q33" s="73"/>
      <c r="R33" s="24"/>
      <c r="S33" s="74"/>
      <c r="T33" s="75"/>
      <c r="U33" s="75"/>
      <c r="V33" s="75"/>
      <c r="W33" s="76"/>
      <c r="X33" s="74"/>
      <c r="Y33" s="75"/>
      <c r="Z33" s="75"/>
      <c r="AA33" s="75"/>
      <c r="AB33" s="76"/>
      <c r="AC33" s="74"/>
      <c r="AD33" s="75"/>
      <c r="AE33" s="75"/>
      <c r="AF33" s="75"/>
      <c r="AG33" s="76"/>
      <c r="AH33" s="74"/>
      <c r="AI33" s="75"/>
      <c r="AJ33" s="75"/>
      <c r="AK33" s="75"/>
      <c r="AL33" s="76"/>
      <c r="AM33" s="74"/>
      <c r="AN33" s="75"/>
      <c r="AO33" s="75"/>
      <c r="AP33" s="75"/>
      <c r="AQ33" s="76"/>
      <c r="AR33" s="74"/>
      <c r="AS33" s="75"/>
      <c r="AT33" s="75"/>
      <c r="AU33" s="75"/>
      <c r="AV33" s="76"/>
      <c r="AW33" s="166" t="n">
        <f aca="false">A33</f>
        <v>0</v>
      </c>
      <c r="AZ33" s="78"/>
      <c r="BB33" s="78"/>
      <c r="BD33" s="79"/>
      <c r="BF33" s="79"/>
    </row>
    <row r="34" customFormat="false" ht="12.75" hidden="false" customHeight="false" outlineLevel="0" collapsed="false">
      <c r="A34" s="54"/>
      <c r="B34" s="170"/>
      <c r="C34" s="171"/>
      <c r="D34" s="170"/>
      <c r="E34" s="171"/>
      <c r="F34" s="176"/>
      <c r="G34" s="170"/>
      <c r="H34" s="173"/>
      <c r="I34" s="88"/>
      <c r="J34" s="88"/>
      <c r="K34" s="89"/>
      <c r="L34" s="89"/>
      <c r="M34" s="155"/>
      <c r="N34" s="155"/>
      <c r="O34" s="155"/>
      <c r="P34" s="155"/>
      <c r="Q34" s="156"/>
      <c r="R34" s="24"/>
      <c r="S34" s="90"/>
      <c r="T34" s="91"/>
      <c r="U34" s="91"/>
      <c r="V34" s="91"/>
      <c r="W34" s="92"/>
      <c r="X34" s="90"/>
      <c r="Y34" s="91"/>
      <c r="Z34" s="91"/>
      <c r="AA34" s="91"/>
      <c r="AB34" s="92"/>
      <c r="AC34" s="90"/>
      <c r="AD34" s="91"/>
      <c r="AE34" s="91"/>
      <c r="AF34" s="91"/>
      <c r="AG34" s="92"/>
      <c r="AH34" s="90"/>
      <c r="AI34" s="91"/>
      <c r="AJ34" s="91"/>
      <c r="AK34" s="91"/>
      <c r="AL34" s="92"/>
      <c r="AM34" s="90"/>
      <c r="AN34" s="91"/>
      <c r="AO34" s="91"/>
      <c r="AP34" s="91"/>
      <c r="AQ34" s="92"/>
      <c r="AR34" s="90"/>
      <c r="AS34" s="91"/>
      <c r="AT34" s="91"/>
      <c r="AU34" s="91"/>
      <c r="AV34" s="92"/>
      <c r="AW34" s="166" t="n">
        <f aca="false">A34</f>
        <v>0</v>
      </c>
      <c r="AZ34" s="78"/>
      <c r="BB34" s="78"/>
      <c r="BD34" s="79"/>
      <c r="BF34" s="79"/>
    </row>
    <row r="35" customFormat="false" ht="12.75" hidden="false" customHeight="false" outlineLevel="0" collapsed="false">
      <c r="A35" s="93"/>
      <c r="B35" s="94" t="s">
        <v>126</v>
      </c>
      <c r="C35" s="94"/>
      <c r="D35" s="94" t="s">
        <v>54</v>
      </c>
      <c r="E35" s="94"/>
      <c r="F35" s="94"/>
      <c r="G35" s="94" t="s">
        <v>57</v>
      </c>
      <c r="H35" s="94"/>
      <c r="I35" s="94" t="s">
        <v>75</v>
      </c>
      <c r="J35" s="94"/>
      <c r="K35" s="94" t="s">
        <v>76</v>
      </c>
      <c r="L35" s="94"/>
      <c r="M35" s="94" t="s">
        <v>113</v>
      </c>
      <c r="N35" s="94" t="s">
        <v>114</v>
      </c>
      <c r="O35" s="94" t="s">
        <v>115</v>
      </c>
      <c r="P35" s="0" t="s">
        <v>116</v>
      </c>
      <c r="Q35" s="0" t="s">
        <v>117</v>
      </c>
      <c r="W35" s="95"/>
      <c r="AL35" s="77"/>
      <c r="AM35" s="96"/>
      <c r="AQ35" s="81"/>
      <c r="AR35" s="81"/>
      <c r="AS35" s="95"/>
      <c r="AT35" s="95"/>
      <c r="AU35" s="95"/>
      <c r="AV35" s="95"/>
      <c r="AY35" s="81"/>
      <c r="AZ35" s="81"/>
      <c r="BA35" s="81"/>
    </row>
    <row r="36" customFormat="false" ht="12.75" hidden="false" customHeight="false" outlineLevel="0" collapsed="false">
      <c r="A36" s="93" t="s">
        <v>127</v>
      </c>
      <c r="B36" s="70" t="n">
        <f aca="false">AVERAGE(B4:B33)</f>
        <v>290.177083333333</v>
      </c>
      <c r="C36" s="70" t="n">
        <f aca="false">AVERAGE(C4:C33)</f>
        <v>259.678571428571</v>
      </c>
      <c r="D36" s="70" t="n">
        <f aca="false">AVERAGE(D4:D33)</f>
        <v>288.125</v>
      </c>
      <c r="E36" s="70" t="n">
        <f aca="false">AVERAGE(E4:E33)</f>
        <v>260.964285714286</v>
      </c>
      <c r="F36" s="70"/>
      <c r="G36" s="70" t="n">
        <f aca="false">AVERAGE(G4:G33)</f>
        <v>215.583333333333</v>
      </c>
      <c r="H36" s="70" t="n">
        <f aca="false">AVERAGE(H4:H33)</f>
        <v>144.785714285714</v>
      </c>
      <c r="I36" s="70" t="n">
        <f aca="false">AVERAGE(I4:I33)</f>
        <v>222.583333333333</v>
      </c>
      <c r="J36" s="70" t="n">
        <f aca="false">AVERAGE(J4:J33)</f>
        <v>170.571428571429</v>
      </c>
      <c r="K36" s="70" t="n">
        <f aca="false">AVERAGE(K4:K33)</f>
        <v>261.375</v>
      </c>
      <c r="L36" s="70" t="n">
        <f aca="false">AVERAGE(L4:L33)</f>
        <v>213.5</v>
      </c>
      <c r="M36" s="70" t="n">
        <f aca="false">AVERAGE(M4:M33)</f>
        <v>2.05208333333333</v>
      </c>
      <c r="N36" s="70" t="n">
        <f aca="false">AVERAGE(N4:N33)</f>
        <v>28.8020833333333</v>
      </c>
      <c r="O36" s="70" t="n">
        <f aca="false">AVERAGE(O4:O33)</f>
        <v>-7</v>
      </c>
      <c r="P36" s="70" t="n">
        <f aca="false">AVERAGE(P4:P33)</f>
        <v>38.7916666666667</v>
      </c>
      <c r="Q36" s="70" t="n">
        <f aca="false">AVERAGE(Q4:Q33)</f>
        <v>74.59375</v>
      </c>
      <c r="R36" s="15"/>
      <c r="S36" s="15"/>
      <c r="T36" s="15"/>
      <c r="U36" s="15"/>
      <c r="X36" s="70"/>
      <c r="Y36" s="70"/>
      <c r="Z36" s="70"/>
      <c r="AA36" s="70"/>
      <c r="AB36" s="70"/>
      <c r="AC36" s="70" t="n">
        <f aca="false">AVERAGE(AC4:AC31)</f>
        <v>293.913043478261</v>
      </c>
      <c r="AD36" s="70" t="n">
        <f aca="false">AVERAGE(AD4:AD31)</f>
        <v>301.086956521739</v>
      </c>
      <c r="AE36" s="70" t="n">
        <f aca="false">AVERAGE(AE4:AE31)</f>
        <v>235.04347826087</v>
      </c>
      <c r="AF36" s="70" t="n">
        <f aca="false">AVERAGE(AF4:AF31)</f>
        <v>227.434782608696</v>
      </c>
      <c r="AG36" s="70" t="n">
        <f aca="false">AVERAGE(AG4:AG31)</f>
        <v>238.739130434783</v>
      </c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BC36" s="15"/>
    </row>
    <row r="37" customFormat="false" ht="13.5" hidden="false" customHeight="false" outlineLevel="0" collapsed="false">
      <c r="A37" s="93" t="s">
        <v>128</v>
      </c>
      <c r="B37" s="70" t="n">
        <f aca="false">MIN(B4:B33)</f>
        <v>198</v>
      </c>
      <c r="C37" s="70" t="n">
        <f aca="false">MIN(C4:C33)</f>
        <v>151</v>
      </c>
      <c r="D37" s="70" t="n">
        <f aca="false">MIN(D4:D33)</f>
        <v>200</v>
      </c>
      <c r="E37" s="70" t="n">
        <f aca="false">MIN(E4:E33)</f>
        <v>151</v>
      </c>
      <c r="F37" s="70"/>
      <c r="G37" s="70" t="n">
        <f aca="false">MIN(G4:G33)</f>
        <v>153</v>
      </c>
      <c r="H37" s="70" t="n">
        <f aca="false">MIN(H4:H33)</f>
        <v>100</v>
      </c>
      <c r="I37" s="70" t="n">
        <f aca="false">MIN(I4:I33)</f>
        <v>165</v>
      </c>
      <c r="J37" s="70" t="n">
        <f aca="false">MIN(J4:J33)</f>
        <v>116</v>
      </c>
      <c r="K37" s="70" t="n">
        <f aca="false">MIN(K4:K33)</f>
        <v>183</v>
      </c>
      <c r="L37" s="70" t="n">
        <f aca="false">MIN(L4:L33)</f>
        <v>125</v>
      </c>
      <c r="M37" s="70" t="n">
        <f aca="false">MIN(M4:M33)</f>
        <v>-24</v>
      </c>
      <c r="N37" s="70" t="n">
        <f aca="false">MIN(N4:N33)</f>
        <v>-7</v>
      </c>
      <c r="O37" s="70" t="n">
        <f aca="false">MIN(O4:O33)</f>
        <v>-33</v>
      </c>
      <c r="P37" s="70" t="n">
        <f aca="false">MIN(P4:P33)</f>
        <v>12</v>
      </c>
      <c r="Q37" s="70" t="n">
        <f aca="false">MIN(Q4:Q33)</f>
        <v>21</v>
      </c>
      <c r="R37" s="15"/>
      <c r="S37" s="15"/>
      <c r="T37" s="15"/>
      <c r="U37" s="15"/>
      <c r="W37" s="70"/>
      <c r="AF37" s="15"/>
      <c r="AG37" s="15"/>
      <c r="AJ37" s="35"/>
      <c r="AK37" s="70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</row>
    <row r="38" customFormat="false" ht="12.75" hidden="false" customHeight="false" outlineLevel="0" collapsed="false">
      <c r="A38" s="93" t="s">
        <v>131</v>
      </c>
      <c r="B38" s="70" t="n">
        <f aca="false">MAX(B4:B33)</f>
        <v>461</v>
      </c>
      <c r="C38" s="70" t="n">
        <f aca="false">MAX(C4:C33)</f>
        <v>399</v>
      </c>
      <c r="D38" s="70" t="n">
        <f aca="false">MAX(D4:D33)</f>
        <v>449</v>
      </c>
      <c r="E38" s="70" t="n">
        <f aca="false">MAX(E4:E33)</f>
        <v>412</v>
      </c>
      <c r="F38" s="70"/>
      <c r="G38" s="70" t="n">
        <f aca="false">MAX(G4:G33)</f>
        <v>382</v>
      </c>
      <c r="H38" s="70" t="n">
        <f aca="false">MAX(H4:H33)</f>
        <v>247</v>
      </c>
      <c r="I38" s="70" t="n">
        <f aca="false">MAX(I4:I33)</f>
        <v>415</v>
      </c>
      <c r="J38" s="70" t="n">
        <f aca="false">MAX(J4:J33)</f>
        <v>308</v>
      </c>
      <c r="K38" s="70" t="n">
        <f aca="false">MAX(K4:K33)</f>
        <v>432</v>
      </c>
      <c r="L38" s="70" t="n">
        <f aca="false">MAX(L4:L33)</f>
        <v>340</v>
      </c>
      <c r="M38" s="70" t="n">
        <f aca="false">MAX(M4:M33)</f>
        <v>23</v>
      </c>
      <c r="N38" s="70" t="n">
        <f aca="false">MAX(N4:N33)</f>
        <v>118</v>
      </c>
      <c r="O38" s="70" t="n">
        <f aca="false">MAX(O4:O33)</f>
        <v>22</v>
      </c>
      <c r="P38" s="70" t="n">
        <f aca="false">MAX(P4:P33)</f>
        <v>106</v>
      </c>
      <c r="Q38" s="70" t="n">
        <f aca="false">MAX(Q4:Q33)</f>
        <v>206</v>
      </c>
      <c r="R38" s="15"/>
      <c r="S38" s="15"/>
      <c r="T38" s="15"/>
      <c r="U38" s="15"/>
      <c r="W38" s="70"/>
      <c r="AF38" s="15"/>
      <c r="AG38" s="15"/>
      <c r="AJ38" s="35"/>
      <c r="AK38" s="70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BC38" s="15"/>
      <c r="BG38" s="157"/>
      <c r="BH38" s="158"/>
      <c r="BI38" s="158"/>
      <c r="BJ38" s="158"/>
      <c r="BK38" s="158"/>
      <c r="BL38" s="159"/>
    </row>
    <row r="39" customFormat="false" ht="12" hidden="false" customHeight="true" outlineLevel="0" collapsed="false">
      <c r="AA39" s="96"/>
      <c r="AD39" s="35"/>
      <c r="AE39" s="96"/>
      <c r="AF39" s="95"/>
      <c r="AG39" s="95"/>
      <c r="AY39" s="97"/>
      <c r="BG39" s="98"/>
      <c r="BH39" s="2"/>
      <c r="BI39" s="99" t="s">
        <v>73</v>
      </c>
      <c r="BJ39" s="99" t="s">
        <v>74</v>
      </c>
      <c r="BK39" s="99" t="s">
        <v>134</v>
      </c>
      <c r="BL39" s="100"/>
    </row>
    <row r="40" customFormat="false" ht="12.75" hidden="false" customHeight="false" outlineLevel="0" collapsed="false">
      <c r="B40" s="39" t="s">
        <v>107</v>
      </c>
      <c r="D40" s="20"/>
      <c r="J40" s="101"/>
      <c r="L40" s="39" t="s">
        <v>108</v>
      </c>
      <c r="N40" s="20"/>
      <c r="T40" s="20"/>
      <c r="V40" s="39" t="s">
        <v>109</v>
      </c>
      <c r="X40" s="20"/>
      <c r="AD40" s="20"/>
      <c r="BG40" s="98"/>
      <c r="BH40" s="102" t="s">
        <v>137</v>
      </c>
      <c r="BI40" s="25" t="n">
        <f aca="false">0.59/16*100</f>
        <v>3.6875</v>
      </c>
      <c r="BJ40" s="25" t="n">
        <f aca="false">0.59/8*100</f>
        <v>7.375</v>
      </c>
      <c r="BK40" s="25" t="n">
        <f aca="false">0.59/24*100</f>
        <v>2.45833333333333</v>
      </c>
      <c r="BL40" s="100"/>
    </row>
    <row r="41" customFormat="false" ht="12.75" hidden="false" customHeight="false" outlineLevel="0" collapsed="false">
      <c r="B41" s="46" t="s">
        <v>53</v>
      </c>
      <c r="C41" s="106"/>
      <c r="D41" s="43" t="s">
        <v>54</v>
      </c>
      <c r="E41" s="47"/>
      <c r="F41" s="46" t="s">
        <v>57</v>
      </c>
      <c r="G41" s="47"/>
      <c r="H41" s="46" t="s">
        <v>139</v>
      </c>
      <c r="I41" s="106"/>
      <c r="J41" s="43" t="s">
        <v>140</v>
      </c>
      <c r="K41" s="47"/>
      <c r="L41" s="46" t="s">
        <v>53</v>
      </c>
      <c r="M41" s="106"/>
      <c r="N41" s="43" t="s">
        <v>54</v>
      </c>
      <c r="O41" s="47"/>
      <c r="P41" s="46" t="s">
        <v>57</v>
      </c>
      <c r="Q41" s="47"/>
      <c r="R41" s="46" t="s">
        <v>139</v>
      </c>
      <c r="S41" s="106"/>
      <c r="T41" s="43" t="s">
        <v>140</v>
      </c>
      <c r="U41" s="47"/>
      <c r="V41" s="46" t="s">
        <v>53</v>
      </c>
      <c r="W41" s="106"/>
      <c r="X41" s="43" t="s">
        <v>54</v>
      </c>
      <c r="Y41" s="47"/>
      <c r="Z41" s="46" t="s">
        <v>57</v>
      </c>
      <c r="AA41" s="47"/>
      <c r="AB41" s="46" t="s">
        <v>139</v>
      </c>
      <c r="AC41" s="106"/>
      <c r="AD41" s="43" t="s">
        <v>140</v>
      </c>
      <c r="AE41" s="47"/>
      <c r="AY41" s="15"/>
      <c r="BG41" s="98"/>
      <c r="BH41" s="2" t="s">
        <v>141</v>
      </c>
      <c r="BI41" s="107" t="n">
        <v>0.03</v>
      </c>
      <c r="BJ41" s="107" t="n">
        <v>0.03</v>
      </c>
      <c r="BK41" s="107" t="n">
        <v>0.03</v>
      </c>
      <c r="BL41" s="100"/>
    </row>
    <row r="42" customFormat="false" ht="12.75" hidden="false" customHeight="false" outlineLevel="0" collapsed="false">
      <c r="B42" s="49" t="s">
        <v>143</v>
      </c>
      <c r="C42" s="50" t="s">
        <v>14</v>
      </c>
      <c r="D42" s="51" t="s">
        <v>143</v>
      </c>
      <c r="E42" s="51" t="s">
        <v>14</v>
      </c>
      <c r="F42" s="49" t="s">
        <v>143</v>
      </c>
      <c r="G42" s="51" t="s">
        <v>14</v>
      </c>
      <c r="H42" s="49" t="s">
        <v>143</v>
      </c>
      <c r="I42" s="50" t="s">
        <v>14</v>
      </c>
      <c r="J42" s="51" t="s">
        <v>143</v>
      </c>
      <c r="K42" s="51" t="s">
        <v>14</v>
      </c>
      <c r="L42" s="49" t="s">
        <v>143</v>
      </c>
      <c r="M42" s="50" t="s">
        <v>14</v>
      </c>
      <c r="N42" s="51" t="s">
        <v>143</v>
      </c>
      <c r="O42" s="51" t="s">
        <v>14</v>
      </c>
      <c r="P42" s="49" t="s">
        <v>143</v>
      </c>
      <c r="Q42" s="51" t="s">
        <v>14</v>
      </c>
      <c r="R42" s="49" t="s">
        <v>143</v>
      </c>
      <c r="S42" s="50" t="s">
        <v>14</v>
      </c>
      <c r="T42" s="51" t="s">
        <v>143</v>
      </c>
      <c r="U42" s="51" t="s">
        <v>14</v>
      </c>
      <c r="V42" s="49" t="s">
        <v>143</v>
      </c>
      <c r="W42" s="50" t="s">
        <v>14</v>
      </c>
      <c r="X42" s="51" t="s">
        <v>143</v>
      </c>
      <c r="Y42" s="51" t="s">
        <v>14</v>
      </c>
      <c r="Z42" s="49" t="s">
        <v>143</v>
      </c>
      <c r="AA42" s="51" t="s">
        <v>14</v>
      </c>
      <c r="AB42" s="49" t="s">
        <v>143</v>
      </c>
      <c r="AC42" s="50" t="s">
        <v>14</v>
      </c>
      <c r="AD42" s="51" t="s">
        <v>143</v>
      </c>
      <c r="AE42" s="51" t="s">
        <v>14</v>
      </c>
      <c r="BG42" s="98"/>
      <c r="BH42" s="2" t="s">
        <v>144</v>
      </c>
      <c r="BI42" s="25" t="n">
        <f aca="false">0.46/16*100</f>
        <v>2.875</v>
      </c>
      <c r="BJ42" s="25" t="n">
        <f aca="false">0.46/8*100</f>
        <v>5.75</v>
      </c>
      <c r="BK42" s="25" t="n">
        <f aca="false">0.46/24*100</f>
        <v>1.91666666666667</v>
      </c>
      <c r="BL42" s="100"/>
    </row>
    <row r="43" customFormat="false" ht="12.75" hidden="false" customHeight="false" outlineLevel="0" collapsed="false">
      <c r="A43" s="0" t="s">
        <v>110</v>
      </c>
      <c r="B43" s="110"/>
      <c r="C43" s="111"/>
      <c r="D43" s="112"/>
      <c r="E43" s="113"/>
      <c r="F43" s="112"/>
      <c r="G43" s="114"/>
      <c r="H43" s="112"/>
      <c r="I43" s="113"/>
      <c r="J43" s="112"/>
      <c r="K43" s="113"/>
      <c r="L43" s="110" t="n">
        <v>235</v>
      </c>
      <c r="M43" s="111" t="n">
        <v>275</v>
      </c>
      <c r="N43" s="112"/>
      <c r="O43" s="113"/>
      <c r="P43" s="112"/>
      <c r="Q43" s="114" t="n">
        <v>210</v>
      </c>
      <c r="R43" s="112" t="n">
        <v>215</v>
      </c>
      <c r="S43" s="113" t="n">
        <v>223</v>
      </c>
      <c r="T43" s="112" t="n">
        <v>205</v>
      </c>
      <c r="U43" s="113" t="n">
        <v>215</v>
      </c>
      <c r="V43" s="110" t="n">
        <v>270</v>
      </c>
      <c r="W43" s="111" t="n">
        <v>280</v>
      </c>
      <c r="X43" s="112"/>
      <c r="Y43" s="113"/>
      <c r="Z43" s="112"/>
      <c r="AA43" s="114"/>
      <c r="AB43" s="112" t="n">
        <v>224</v>
      </c>
      <c r="AC43" s="113" t="n">
        <v>228</v>
      </c>
      <c r="AD43" s="112"/>
      <c r="AE43" s="113"/>
      <c r="BC43" s="15"/>
      <c r="BG43" s="98"/>
      <c r="BH43" s="2" t="s">
        <v>146</v>
      </c>
      <c r="BI43" s="107" t="n">
        <v>0.019</v>
      </c>
      <c r="BJ43" s="107" t="n">
        <v>0.019</v>
      </c>
      <c r="BK43" s="107" t="n">
        <v>0.019</v>
      </c>
      <c r="BL43" s="100"/>
    </row>
    <row r="44" customFormat="false" ht="12.75" hidden="false" customHeight="false" outlineLevel="0" collapsed="false">
      <c r="B44" s="110"/>
      <c r="C44" s="115"/>
      <c r="D44" s="111"/>
      <c r="E44" s="111"/>
      <c r="F44" s="110"/>
      <c r="G44" s="111"/>
      <c r="H44" s="110"/>
      <c r="I44" s="115"/>
      <c r="J44" s="116"/>
      <c r="K44" s="115"/>
      <c r="L44" s="110"/>
      <c r="M44" s="111"/>
      <c r="N44" s="110"/>
      <c r="O44" s="115"/>
      <c r="P44" s="110"/>
      <c r="Q44" s="111"/>
      <c r="R44" s="110"/>
      <c r="S44" s="115"/>
      <c r="T44" s="116"/>
      <c r="U44" s="115"/>
      <c r="V44" s="110"/>
      <c r="W44" s="111"/>
      <c r="X44" s="110"/>
      <c r="Y44" s="115"/>
      <c r="Z44" s="110"/>
      <c r="AA44" s="111"/>
      <c r="AB44" s="110"/>
      <c r="AC44" s="115"/>
      <c r="AD44" s="116"/>
      <c r="AE44" s="115"/>
      <c r="BC44" s="15"/>
      <c r="BG44" s="98"/>
      <c r="BH44" s="2" t="s">
        <v>148</v>
      </c>
      <c r="BI44" s="2" t="n">
        <v>22.8</v>
      </c>
      <c r="BJ44" s="2" t="n">
        <v>22.8</v>
      </c>
      <c r="BK44" s="2" t="n">
        <v>22.8</v>
      </c>
      <c r="BL44" s="100"/>
    </row>
    <row r="45" customFormat="false" ht="12.75" hidden="false" customHeight="false" outlineLevel="0" collapsed="false">
      <c r="B45" s="117"/>
      <c r="C45" s="118"/>
      <c r="D45" s="117"/>
      <c r="E45" s="118"/>
      <c r="F45" s="117"/>
      <c r="G45" s="119"/>
      <c r="H45" s="117"/>
      <c r="I45" s="119"/>
      <c r="J45" s="117"/>
      <c r="K45" s="119"/>
      <c r="L45" s="117"/>
      <c r="M45" s="118"/>
      <c r="N45" s="117"/>
      <c r="O45" s="118"/>
      <c r="P45" s="117"/>
      <c r="Q45" s="119"/>
      <c r="R45" s="117"/>
      <c r="S45" s="119"/>
      <c r="T45" s="117"/>
      <c r="U45" s="119"/>
      <c r="V45" s="117"/>
      <c r="W45" s="118"/>
      <c r="X45" s="117"/>
      <c r="Y45" s="118"/>
      <c r="Z45" s="117"/>
      <c r="AA45" s="119"/>
      <c r="AB45" s="117"/>
      <c r="AC45" s="119"/>
      <c r="AD45" s="117"/>
      <c r="AE45" s="119"/>
      <c r="BG45" s="98"/>
      <c r="BH45" s="2" t="s">
        <v>150</v>
      </c>
      <c r="BI45" s="2" t="n">
        <v>2.15</v>
      </c>
      <c r="BJ45" s="2" t="n">
        <v>2.15</v>
      </c>
      <c r="BK45" s="2" t="n">
        <v>2.15</v>
      </c>
      <c r="BL45" s="100"/>
    </row>
    <row r="46" customFormat="false" ht="12.75" hidden="false" customHeight="false" outlineLevel="0" collapsed="false">
      <c r="A46" s="0" t="s">
        <v>111</v>
      </c>
      <c r="B46" s="110"/>
      <c r="C46" s="111"/>
      <c r="D46" s="110"/>
      <c r="E46" s="115"/>
      <c r="F46" s="111"/>
      <c r="G46" s="111"/>
      <c r="H46" s="110"/>
      <c r="I46" s="115"/>
      <c r="J46" s="110"/>
      <c r="K46" s="115"/>
      <c r="L46" s="110"/>
      <c r="M46" s="111"/>
      <c r="N46" s="110"/>
      <c r="O46" s="115"/>
      <c r="P46" s="111"/>
      <c r="Q46" s="111"/>
      <c r="R46" s="110"/>
      <c r="S46" s="115"/>
      <c r="T46" s="110"/>
      <c r="U46" s="115"/>
      <c r="V46" s="110"/>
      <c r="W46" s="111"/>
      <c r="X46" s="110"/>
      <c r="Y46" s="115"/>
      <c r="Z46" s="111"/>
      <c r="AA46" s="111"/>
      <c r="AB46" s="110"/>
      <c r="AC46" s="115"/>
      <c r="AD46" s="110"/>
      <c r="AE46" s="115"/>
      <c r="BG46" s="98"/>
      <c r="BH46" s="2" t="s">
        <v>152</v>
      </c>
      <c r="BI46" s="2" t="n">
        <v>1.83</v>
      </c>
      <c r="BJ46" s="2" t="n">
        <v>1.83</v>
      </c>
      <c r="BK46" s="2" t="n">
        <v>1.83</v>
      </c>
      <c r="BL46" s="100"/>
    </row>
    <row r="47" customFormat="false" ht="12.75" hidden="false" customHeight="false" outlineLevel="0" collapsed="false">
      <c r="B47" s="110"/>
      <c r="C47" s="111"/>
      <c r="D47" s="110"/>
      <c r="E47" s="115"/>
      <c r="F47" s="110"/>
      <c r="G47" s="111"/>
      <c r="H47" s="110"/>
      <c r="I47" s="115"/>
      <c r="J47" s="110"/>
      <c r="K47" s="115"/>
      <c r="L47" s="110"/>
      <c r="M47" s="111"/>
      <c r="N47" s="110"/>
      <c r="O47" s="115"/>
      <c r="P47" s="110"/>
      <c r="Q47" s="111"/>
      <c r="R47" s="110"/>
      <c r="S47" s="115"/>
      <c r="T47" s="110"/>
      <c r="U47" s="115"/>
      <c r="V47" s="110"/>
      <c r="W47" s="111"/>
      <c r="X47" s="110"/>
      <c r="Y47" s="115"/>
      <c r="Z47" s="110"/>
      <c r="AA47" s="111"/>
      <c r="AB47" s="110"/>
      <c r="AC47" s="115"/>
      <c r="AD47" s="110"/>
      <c r="AE47" s="115"/>
      <c r="BG47" s="98"/>
      <c r="BH47" s="2" t="s">
        <v>154</v>
      </c>
      <c r="BI47" s="25" t="n">
        <v>3</v>
      </c>
      <c r="BJ47" s="25" t="n">
        <v>1</v>
      </c>
      <c r="BK47" s="2" t="n">
        <f aca="false">+BI47*0.67+BJ47*0.33</f>
        <v>2.34</v>
      </c>
      <c r="BL47" s="100"/>
    </row>
    <row r="48" customFormat="false" ht="12.75" hidden="false" customHeight="false" outlineLevel="0" collapsed="false">
      <c r="B48" s="117"/>
      <c r="C48" s="118"/>
      <c r="D48" s="117"/>
      <c r="E48" s="119"/>
      <c r="F48" s="117"/>
      <c r="G48" s="118"/>
      <c r="H48" s="117"/>
      <c r="I48" s="119"/>
      <c r="J48" s="117"/>
      <c r="K48" s="119"/>
      <c r="L48" s="117"/>
      <c r="M48" s="118"/>
      <c r="N48" s="117"/>
      <c r="O48" s="119"/>
      <c r="P48" s="117"/>
      <c r="Q48" s="118"/>
      <c r="R48" s="117"/>
      <c r="S48" s="119"/>
      <c r="T48" s="117"/>
      <c r="U48" s="119"/>
      <c r="V48" s="117"/>
      <c r="W48" s="118"/>
      <c r="X48" s="117"/>
      <c r="Y48" s="119"/>
      <c r="Z48" s="117"/>
      <c r="AA48" s="118"/>
      <c r="AB48" s="117"/>
      <c r="AC48" s="119"/>
      <c r="AD48" s="117"/>
      <c r="AE48" s="119"/>
      <c r="BG48" s="98"/>
      <c r="BH48" s="2" t="s">
        <v>156</v>
      </c>
      <c r="BI48" s="2" t="n">
        <v>0.25</v>
      </c>
      <c r="BJ48" s="2" t="n">
        <v>0.25</v>
      </c>
      <c r="BK48" s="4" t="n">
        <v>0.25</v>
      </c>
      <c r="BL48" s="100"/>
    </row>
    <row r="49" customFormat="false" ht="12.75" hidden="false" customHeight="false" outlineLevel="0" collapsed="false">
      <c r="B49" s="39"/>
      <c r="Z49" s="35"/>
      <c r="AA49" s="96"/>
      <c r="AB49" s="15"/>
      <c r="AC49" s="15"/>
      <c r="AE49" s="96"/>
      <c r="AF49" s="15"/>
      <c r="AG49" s="15"/>
      <c r="BC49" s="15"/>
      <c r="BG49" s="98"/>
      <c r="BH49" s="2" t="s">
        <v>158</v>
      </c>
      <c r="BI49" s="25" t="n">
        <f aca="false">SUM(BI41,BI43)*BI44</f>
        <v>1.1172</v>
      </c>
      <c r="BJ49" s="25" t="n">
        <f aca="false">SUM(BJ41,BJ43)*BJ44</f>
        <v>1.1172</v>
      </c>
      <c r="BK49" s="25" t="n">
        <f aca="false">SUM(BK41,BK43)*BK44</f>
        <v>1.1172</v>
      </c>
      <c r="BL49" s="100"/>
    </row>
    <row r="50" customFormat="false" ht="12.75" hidden="false" customHeight="false" outlineLevel="0" collapsed="false">
      <c r="B50" s="39" t="s">
        <v>49</v>
      </c>
      <c r="D50" s="20"/>
      <c r="J50" s="20"/>
      <c r="L50" s="39" t="s">
        <v>50</v>
      </c>
      <c r="N50" s="20"/>
      <c r="T50" s="20"/>
      <c r="V50" s="39" t="s">
        <v>194</v>
      </c>
      <c r="X50" s="20"/>
      <c r="AD50" s="20"/>
      <c r="BG50" s="98"/>
      <c r="BH50" s="2"/>
      <c r="BI50" s="2"/>
      <c r="BJ50" s="2"/>
      <c r="BK50" s="2"/>
      <c r="BL50" s="100"/>
    </row>
    <row r="51" customFormat="false" ht="13.5" hidden="false" customHeight="false" outlineLevel="0" collapsed="false">
      <c r="B51" s="46" t="s">
        <v>53</v>
      </c>
      <c r="C51" s="106"/>
      <c r="D51" s="43" t="s">
        <v>54</v>
      </c>
      <c r="E51" s="47"/>
      <c r="F51" s="46" t="s">
        <v>57</v>
      </c>
      <c r="G51" s="47"/>
      <c r="H51" s="46" t="s">
        <v>139</v>
      </c>
      <c r="I51" s="106"/>
      <c r="J51" s="43" t="s">
        <v>140</v>
      </c>
      <c r="K51" s="47"/>
      <c r="L51" s="46" t="s">
        <v>53</v>
      </c>
      <c r="M51" s="106"/>
      <c r="N51" s="43" t="s">
        <v>54</v>
      </c>
      <c r="O51" s="47"/>
      <c r="P51" s="46" t="s">
        <v>57</v>
      </c>
      <c r="Q51" s="47"/>
      <c r="R51" s="46" t="s">
        <v>139</v>
      </c>
      <c r="S51" s="106"/>
      <c r="T51" s="43" t="s">
        <v>140</v>
      </c>
      <c r="U51" s="47"/>
      <c r="V51" s="46" t="s">
        <v>53</v>
      </c>
      <c r="W51" s="106"/>
      <c r="X51" s="43" t="s">
        <v>54</v>
      </c>
      <c r="Y51" s="47"/>
      <c r="Z51" s="46" t="s">
        <v>57</v>
      </c>
      <c r="AA51" s="47"/>
      <c r="AB51" s="46" t="s">
        <v>139</v>
      </c>
      <c r="AC51" s="106"/>
      <c r="AD51" s="43" t="s">
        <v>140</v>
      </c>
      <c r="AE51" s="47"/>
      <c r="BG51" s="123"/>
      <c r="BH51" s="124" t="s">
        <v>159</v>
      </c>
      <c r="BI51" s="125" t="n">
        <f aca="false">SUM(BI40,BI42,BI45,BI46,BI47,BI48,BI49)</f>
        <v>14.9097</v>
      </c>
      <c r="BJ51" s="125" t="n">
        <f aca="false">SUM(BJ40,BJ42,BJ45,BJ46,BJ47,BJ48,BJ49)</f>
        <v>19.4722</v>
      </c>
      <c r="BK51" s="125" t="n">
        <f aca="false">SUM(BK40,BK42,BK45,BK46,BK47,BK48,BK49)</f>
        <v>12.0622</v>
      </c>
      <c r="BL51" s="126"/>
    </row>
    <row r="52" customFormat="false" ht="12.75" hidden="false" customHeight="false" outlineLevel="0" collapsed="false">
      <c r="B52" s="49" t="s">
        <v>143</v>
      </c>
      <c r="C52" s="50" t="s">
        <v>14</v>
      </c>
      <c r="D52" s="51" t="s">
        <v>143</v>
      </c>
      <c r="E52" s="51" t="s">
        <v>14</v>
      </c>
      <c r="F52" s="49" t="s">
        <v>143</v>
      </c>
      <c r="G52" s="51" t="s">
        <v>14</v>
      </c>
      <c r="H52" s="49" t="s">
        <v>143</v>
      </c>
      <c r="I52" s="50" t="s">
        <v>14</v>
      </c>
      <c r="J52" s="51" t="s">
        <v>143</v>
      </c>
      <c r="K52" s="51" t="s">
        <v>14</v>
      </c>
      <c r="L52" s="49" t="s">
        <v>143</v>
      </c>
      <c r="M52" s="50" t="s">
        <v>14</v>
      </c>
      <c r="N52" s="51" t="s">
        <v>143</v>
      </c>
      <c r="O52" s="51" t="s">
        <v>14</v>
      </c>
      <c r="P52" s="49" t="s">
        <v>143</v>
      </c>
      <c r="Q52" s="51" t="s">
        <v>14</v>
      </c>
      <c r="R52" s="49" t="s">
        <v>143</v>
      </c>
      <c r="S52" s="50" t="s">
        <v>14</v>
      </c>
      <c r="T52" s="51" t="s">
        <v>143</v>
      </c>
      <c r="U52" s="51" t="s">
        <v>14</v>
      </c>
      <c r="V52" s="49" t="s">
        <v>143</v>
      </c>
      <c r="W52" s="50" t="s">
        <v>14</v>
      </c>
      <c r="X52" s="51" t="s">
        <v>143</v>
      </c>
      <c r="Y52" s="51" t="s">
        <v>14</v>
      </c>
      <c r="Z52" s="49" t="s">
        <v>143</v>
      </c>
      <c r="AA52" s="51" t="s">
        <v>14</v>
      </c>
      <c r="AB52" s="49" t="s">
        <v>143</v>
      </c>
      <c r="AC52" s="50" t="s">
        <v>14</v>
      </c>
      <c r="AD52" s="51" t="s">
        <v>143</v>
      </c>
      <c r="AE52" s="51" t="s">
        <v>14</v>
      </c>
    </row>
    <row r="53" customFormat="false" ht="12.75" hidden="false" customHeight="false" outlineLevel="0" collapsed="false">
      <c r="B53" s="110"/>
      <c r="C53" s="111"/>
      <c r="D53" s="112"/>
      <c r="E53" s="113"/>
      <c r="F53" s="112"/>
      <c r="G53" s="114"/>
      <c r="H53" s="112"/>
      <c r="I53" s="113"/>
      <c r="J53" s="112"/>
      <c r="K53" s="113"/>
      <c r="L53" s="110"/>
      <c r="M53" s="111"/>
      <c r="N53" s="112"/>
      <c r="O53" s="113"/>
      <c r="P53" s="112"/>
      <c r="Q53" s="114"/>
      <c r="R53" s="112" t="n">
        <v>285</v>
      </c>
      <c r="S53" s="113" t="n">
        <v>290</v>
      </c>
      <c r="T53" s="112"/>
      <c r="U53" s="113"/>
      <c r="V53" s="110"/>
      <c r="W53" s="111"/>
      <c r="X53" s="112"/>
      <c r="Y53" s="113"/>
      <c r="Z53" s="112" t="n">
        <v>115</v>
      </c>
      <c r="AA53" s="114" t="n">
        <v>130</v>
      </c>
      <c r="AB53" s="112"/>
      <c r="AC53" s="113"/>
      <c r="AD53" s="112"/>
      <c r="AE53" s="113"/>
    </row>
    <row r="54" customFormat="false" ht="12.75" hidden="false" customHeight="false" outlineLevel="0" collapsed="false">
      <c r="B54" s="110"/>
      <c r="C54" s="111"/>
      <c r="D54" s="110"/>
      <c r="E54" s="115"/>
      <c r="F54" s="110"/>
      <c r="G54" s="111"/>
      <c r="H54" s="110"/>
      <c r="I54" s="115"/>
      <c r="J54" s="116"/>
      <c r="K54" s="115"/>
      <c r="L54" s="110"/>
      <c r="M54" s="111"/>
      <c r="N54" s="110"/>
      <c r="O54" s="115"/>
      <c r="P54" s="110"/>
      <c r="Q54" s="111"/>
      <c r="R54" s="110"/>
      <c r="S54" s="115"/>
      <c r="T54" s="116"/>
      <c r="U54" s="115"/>
      <c r="V54" s="110"/>
      <c r="W54" s="111"/>
      <c r="X54" s="110"/>
      <c r="Y54" s="115"/>
      <c r="Z54" s="110"/>
      <c r="AA54" s="111"/>
      <c r="AB54" s="110"/>
      <c r="AC54" s="115"/>
      <c r="AD54" s="116"/>
      <c r="AE54" s="115"/>
    </row>
    <row r="55" customFormat="false" ht="12.75" hidden="false" customHeight="false" outlineLevel="0" collapsed="false">
      <c r="B55" s="117"/>
      <c r="C55" s="118"/>
      <c r="D55" s="117"/>
      <c r="E55" s="118"/>
      <c r="F55" s="117"/>
      <c r="G55" s="119"/>
      <c r="H55" s="117"/>
      <c r="I55" s="119"/>
      <c r="J55" s="117"/>
      <c r="K55" s="119"/>
      <c r="L55" s="117"/>
      <c r="M55" s="118"/>
      <c r="N55" s="117"/>
      <c r="O55" s="118"/>
      <c r="P55" s="117"/>
      <c r="Q55" s="119"/>
      <c r="R55" s="117"/>
      <c r="S55" s="119"/>
      <c r="T55" s="117"/>
      <c r="U55" s="119"/>
      <c r="V55" s="117"/>
      <c r="W55" s="118"/>
      <c r="X55" s="117"/>
      <c r="Y55" s="118"/>
      <c r="Z55" s="117"/>
      <c r="AA55" s="119"/>
      <c r="AB55" s="117"/>
      <c r="AC55" s="119"/>
      <c r="AD55" s="117"/>
      <c r="AE55" s="119"/>
    </row>
    <row r="56" customFormat="false" ht="12.75" hidden="false" customHeight="false" outlineLevel="0" collapsed="false">
      <c r="B56" s="110"/>
      <c r="C56" s="111"/>
      <c r="D56" s="110"/>
      <c r="E56" s="115"/>
      <c r="F56" s="111"/>
      <c r="G56" s="111"/>
      <c r="H56" s="110"/>
      <c r="I56" s="115"/>
      <c r="J56" s="110"/>
      <c r="K56" s="115"/>
      <c r="L56" s="110"/>
      <c r="M56" s="111"/>
      <c r="N56" s="110" t="n">
        <v>224</v>
      </c>
      <c r="O56" s="115"/>
      <c r="P56" s="111"/>
      <c r="Q56" s="111"/>
      <c r="R56" s="110" t="n">
        <v>145</v>
      </c>
      <c r="S56" s="115"/>
      <c r="T56" s="110" t="n">
        <v>145</v>
      </c>
      <c r="U56" s="115" t="n">
        <v>170</v>
      </c>
      <c r="V56" s="110"/>
      <c r="W56" s="111"/>
      <c r="X56" s="110"/>
      <c r="Y56" s="115"/>
      <c r="Z56" s="111"/>
      <c r="AA56" s="111"/>
      <c r="AB56" s="110"/>
      <c r="AC56" s="115"/>
      <c r="AD56" s="110"/>
      <c r="AE56" s="115"/>
    </row>
    <row r="57" customFormat="false" ht="12.75" hidden="false" customHeight="false" outlineLevel="0" collapsed="false">
      <c r="B57" s="110"/>
      <c r="C57" s="111"/>
      <c r="D57" s="110"/>
      <c r="E57" s="115"/>
      <c r="F57" s="110"/>
      <c r="G57" s="111"/>
      <c r="H57" s="110"/>
      <c r="I57" s="115"/>
      <c r="J57" s="110"/>
      <c r="K57" s="115"/>
      <c r="L57" s="110"/>
      <c r="M57" s="111"/>
      <c r="N57" s="110"/>
      <c r="O57" s="115"/>
      <c r="P57" s="110"/>
      <c r="Q57" s="111"/>
      <c r="R57" s="110"/>
      <c r="S57" s="115"/>
      <c r="T57" s="110"/>
      <c r="U57" s="115"/>
      <c r="V57" s="110"/>
      <c r="W57" s="111"/>
      <c r="X57" s="110"/>
      <c r="Y57" s="115"/>
      <c r="Z57" s="110"/>
      <c r="AA57" s="111"/>
      <c r="AB57" s="110"/>
      <c r="AC57" s="115"/>
      <c r="AD57" s="110"/>
      <c r="AE57" s="115"/>
    </row>
    <row r="58" customFormat="false" ht="12.75" hidden="false" customHeight="false" outlineLevel="0" collapsed="false">
      <c r="B58" s="117"/>
      <c r="C58" s="118"/>
      <c r="D58" s="117"/>
      <c r="E58" s="119"/>
      <c r="F58" s="117"/>
      <c r="G58" s="118"/>
      <c r="H58" s="117"/>
      <c r="I58" s="119"/>
      <c r="J58" s="117"/>
      <c r="K58" s="119"/>
      <c r="L58" s="117"/>
      <c r="M58" s="118"/>
      <c r="N58" s="117"/>
      <c r="O58" s="119"/>
      <c r="P58" s="117"/>
      <c r="Q58" s="118"/>
      <c r="R58" s="117"/>
      <c r="S58" s="119"/>
      <c r="T58" s="117"/>
      <c r="U58" s="119"/>
      <c r="V58" s="117"/>
      <c r="W58" s="118"/>
      <c r="X58" s="117"/>
      <c r="Y58" s="119"/>
      <c r="Z58" s="117"/>
      <c r="AA58" s="118"/>
      <c r="AB58" s="117"/>
      <c r="AC58" s="119"/>
      <c r="AD58" s="117"/>
      <c r="AE58" s="119"/>
    </row>
    <row r="61" customFormat="false" ht="12.75" hidden="false" customHeight="false" outlineLevel="0" collapsed="false">
      <c r="B61" s="178" t="s">
        <v>197</v>
      </c>
      <c r="C61" s="179"/>
      <c r="D61" s="179"/>
      <c r="E61" s="179"/>
      <c r="F61" s="179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5"/>
      <c r="R61" s="15"/>
      <c r="S61" s="15"/>
      <c r="T61" s="15"/>
      <c r="AB61" s="15"/>
    </row>
    <row r="62" customFormat="false" ht="12.75" hidden="false" customHeight="false" outlineLevel="0" collapsed="false">
      <c r="B62" s="178" t="s">
        <v>198</v>
      </c>
      <c r="C62" s="179"/>
      <c r="D62" s="179"/>
      <c r="E62" s="179"/>
      <c r="F62" s="179"/>
      <c r="G62" s="181" t="n">
        <v>0.95</v>
      </c>
      <c r="H62" s="180" t="n">
        <v>0.45</v>
      </c>
      <c r="I62" s="180" t="n">
        <v>0.65</v>
      </c>
      <c r="J62" s="181" t="n">
        <v>0.9</v>
      </c>
      <c r="K62" s="181" t="n">
        <v>0.95</v>
      </c>
      <c r="L62" s="180" t="n">
        <v>0.65</v>
      </c>
      <c r="M62" s="182" t="n">
        <v>0.75</v>
      </c>
      <c r="N62" s="182"/>
      <c r="O62" s="182"/>
      <c r="P62" s="183" t="n">
        <v>0.15</v>
      </c>
      <c r="Q62" s="15"/>
      <c r="R62" s="15"/>
      <c r="S62" s="15"/>
      <c r="T62" s="15"/>
      <c r="AB62" s="15"/>
    </row>
    <row r="63" customFormat="false" ht="12.75" hidden="false" customHeight="false" outlineLevel="0" collapsed="false">
      <c r="B63" s="178" t="s">
        <v>199</v>
      </c>
      <c r="C63" s="179"/>
      <c r="D63" s="179"/>
      <c r="E63" s="179"/>
      <c r="F63" s="179"/>
      <c r="G63" s="181" t="n">
        <v>0.95</v>
      </c>
      <c r="H63" s="182" t="n">
        <v>0.75</v>
      </c>
      <c r="I63" s="180" t="n">
        <v>0.45</v>
      </c>
      <c r="J63" s="181" t="n">
        <v>0.95</v>
      </c>
      <c r="K63" s="181" t="n">
        <v>0.95</v>
      </c>
      <c r="L63" s="184" t="n">
        <v>0.85</v>
      </c>
      <c r="M63" s="182" t="n">
        <v>0.75</v>
      </c>
      <c r="N63" s="182"/>
      <c r="O63" s="182"/>
      <c r="P63" s="180" t="n">
        <v>0.45</v>
      </c>
      <c r="Q63" s="15"/>
      <c r="R63" s="15"/>
      <c r="S63" s="15"/>
      <c r="T63" s="15"/>
      <c r="AB63" s="15"/>
    </row>
    <row r="64" customFormat="false" ht="12.75" hidden="false" customHeight="false" outlineLevel="0" collapsed="false">
      <c r="B64" s="185"/>
      <c r="C64" s="140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5"/>
      <c r="R64" s="15"/>
      <c r="S64" s="15"/>
      <c r="T64" s="15"/>
      <c r="V64" s="15"/>
    </row>
    <row r="65" customFormat="false" ht="12.75" hidden="false" customHeight="false" outlineLevel="0" collapsed="false">
      <c r="B65" s="132"/>
      <c r="C65" s="144" t="n">
        <v>1.55</v>
      </c>
      <c r="D65" s="144" t="n">
        <v>1.59</v>
      </c>
      <c r="E65" s="144" t="n">
        <v>2.45</v>
      </c>
      <c r="F65" s="144" t="n">
        <v>3.55</v>
      </c>
      <c r="G65" s="144" t="n">
        <v>4.05</v>
      </c>
      <c r="H65" s="144"/>
      <c r="I65" s="144" t="n">
        <v>1.46</v>
      </c>
      <c r="J65" s="144" t="n">
        <v>1.59</v>
      </c>
      <c r="K65" s="144"/>
      <c r="L65" s="144"/>
      <c r="M65" s="144"/>
      <c r="N65" s="144"/>
      <c r="O65" s="144"/>
      <c r="P65" s="144"/>
    </row>
    <row r="66" customFormat="false" ht="12.75" hidden="false" customHeight="false" outlineLevel="0" collapsed="false">
      <c r="B66" s="132"/>
      <c r="C66" s="149" t="n">
        <v>78.2</v>
      </c>
      <c r="D66" s="149" t="n">
        <v>67.2</v>
      </c>
      <c r="E66" s="149" t="n">
        <v>77.6</v>
      </c>
      <c r="F66" s="149" t="n">
        <v>97.8</v>
      </c>
      <c r="G66" s="149" t="n">
        <v>132</v>
      </c>
      <c r="H66" s="149" t="n">
        <v>140</v>
      </c>
      <c r="I66" s="186" t="n">
        <v>130.15</v>
      </c>
      <c r="J66" s="187" t="n">
        <v>120</v>
      </c>
      <c r="K66" s="188" t="n">
        <f aca="false">(173.5+164.4+159.8+187.2+193.9)/5</f>
        <v>175.76</v>
      </c>
      <c r="L66" s="187" t="n">
        <v>186</v>
      </c>
      <c r="M66" s="187" t="n">
        <v>187</v>
      </c>
      <c r="N66" s="187"/>
      <c r="O66" s="187"/>
      <c r="P66" s="65"/>
    </row>
    <row r="67" customFormat="false" ht="12.75" hidden="false" customHeight="false" outlineLevel="0" collapsed="false">
      <c r="B67" s="132" t="s">
        <v>171</v>
      </c>
      <c r="C67" s="149" t="n">
        <v>98.9</v>
      </c>
      <c r="D67" s="149" t="n">
        <v>108.5</v>
      </c>
      <c r="E67" s="149" t="n">
        <v>97</v>
      </c>
      <c r="F67" s="149" t="n">
        <v>130.1</v>
      </c>
      <c r="G67" s="149" t="n">
        <v>109.4</v>
      </c>
      <c r="H67" s="149" t="n">
        <v>132.8</v>
      </c>
      <c r="I67" s="149" t="n">
        <v>109.4</v>
      </c>
      <c r="J67" s="149" t="n">
        <v>69.97</v>
      </c>
      <c r="K67" s="149" t="n">
        <v>133.7</v>
      </c>
      <c r="L67" s="149" t="n">
        <v>143.95</v>
      </c>
      <c r="M67" s="149" t="n">
        <v>118</v>
      </c>
      <c r="N67" s="149"/>
      <c r="O67" s="149"/>
      <c r="P67" s="149" t="n">
        <v>107</v>
      </c>
    </row>
    <row r="68" customFormat="false" ht="12.75" hidden="false" customHeight="false" outlineLevel="0" collapsed="false">
      <c r="B68" s="132"/>
      <c r="C68" s="133" t="s">
        <v>10</v>
      </c>
      <c r="D68" s="133" t="s">
        <v>11</v>
      </c>
      <c r="E68" s="133" t="s">
        <v>12</v>
      </c>
      <c r="F68" s="133" t="s">
        <v>13</v>
      </c>
      <c r="G68" s="133" t="s">
        <v>2</v>
      </c>
      <c r="H68" s="133" t="s">
        <v>3</v>
      </c>
      <c r="I68" s="133" t="s">
        <v>4</v>
      </c>
      <c r="J68" s="133" t="s">
        <v>5</v>
      </c>
      <c r="K68" s="133" t="s">
        <v>6</v>
      </c>
      <c r="L68" s="133" t="s">
        <v>7</v>
      </c>
      <c r="M68" s="133" t="s">
        <v>8</v>
      </c>
      <c r="N68" s="133"/>
      <c r="O68" s="133"/>
      <c r="P68" s="133" t="s">
        <v>9</v>
      </c>
    </row>
    <row r="69" customFormat="false" ht="12.75" hidden="false" customHeight="false" outlineLevel="0" collapsed="false">
      <c r="B69" s="137" t="s">
        <v>200</v>
      </c>
      <c r="C69" s="129" t="n">
        <v>32.11</v>
      </c>
      <c r="D69" s="129" t="n">
        <v>45.13</v>
      </c>
      <c r="E69" s="129" t="n">
        <v>44.24</v>
      </c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</row>
    <row r="70" customFormat="false" ht="12.75" hidden="false" customHeight="false" outlineLevel="0" collapsed="false">
      <c r="B70" s="137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</row>
    <row r="71" customFormat="false" ht="12.75" hidden="false" customHeight="false" outlineLevel="0" collapsed="false">
      <c r="B71" s="137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</row>
    <row r="72" customFormat="false" ht="12.75" hidden="false" customHeight="false" outlineLevel="0" collapsed="false">
      <c r="B72" s="137" t="s">
        <v>162</v>
      </c>
      <c r="C72" s="129" t="n">
        <v>39.87</v>
      </c>
      <c r="D72" s="129" t="n">
        <v>30.48</v>
      </c>
      <c r="E72" s="129" t="n">
        <v>28.52</v>
      </c>
      <c r="F72" s="129" t="n">
        <v>31.19</v>
      </c>
      <c r="G72" s="129" t="n">
        <v>17.95</v>
      </c>
      <c r="H72" s="129" t="n">
        <v>18.26</v>
      </c>
      <c r="I72" s="129" t="n">
        <v>16.39</v>
      </c>
      <c r="J72" s="129" t="n">
        <v>24.06</v>
      </c>
      <c r="K72" s="129" t="n">
        <v>28.25</v>
      </c>
      <c r="L72" s="129" t="n">
        <v>23.73</v>
      </c>
      <c r="M72" s="148" t="n">
        <v>24.72</v>
      </c>
      <c r="N72" s="148"/>
      <c r="O72" s="148"/>
      <c r="P72" s="129" t="n">
        <v>29.84</v>
      </c>
      <c r="Q72" s="15" t="n">
        <f aca="false">AVERAGE(D72:F72)</f>
        <v>30.0633333333333</v>
      </c>
      <c r="R72" s="15" t="n">
        <f aca="false">AVERAGE(G72:I72)</f>
        <v>17.5333333333333</v>
      </c>
      <c r="S72" s="15" t="n">
        <f aca="false">AVERAGE(J72:L72)</f>
        <v>25.3466666666667</v>
      </c>
      <c r="T72" s="15" t="n">
        <f aca="false">AVERAGE(M72:P72,C69)</f>
        <v>28.89</v>
      </c>
    </row>
    <row r="73" customFormat="false" ht="12.75" hidden="false" customHeight="false" outlineLevel="0" collapsed="false">
      <c r="B73" s="137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48"/>
      <c r="N73" s="148"/>
      <c r="O73" s="148"/>
      <c r="P73" s="129"/>
      <c r="Q73" s="15"/>
      <c r="R73" s="15"/>
      <c r="S73" s="15"/>
      <c r="T73" s="15"/>
    </row>
    <row r="74" customFormat="false" ht="12.75" hidden="false" customHeight="false" outlineLevel="0" collapsed="false">
      <c r="B74" s="137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48"/>
      <c r="N74" s="148"/>
      <c r="O74" s="148"/>
      <c r="P74" s="129"/>
      <c r="Q74" s="15"/>
      <c r="R74" s="15"/>
      <c r="S74" s="15"/>
      <c r="T74" s="15"/>
    </row>
    <row r="75" customFormat="false" ht="12.75" hidden="false" customHeight="false" outlineLevel="0" collapsed="false">
      <c r="B75" s="137" t="s">
        <v>163</v>
      </c>
      <c r="C75" s="148" t="n">
        <v>20.19</v>
      </c>
      <c r="D75" s="148" t="n">
        <v>18.51</v>
      </c>
      <c r="E75" s="148" t="n">
        <v>18.96</v>
      </c>
      <c r="F75" s="148" t="n">
        <v>20.07</v>
      </c>
      <c r="G75" s="148" t="n">
        <v>19.39</v>
      </c>
      <c r="H75" s="148" t="n">
        <v>14.34</v>
      </c>
      <c r="I75" s="148" t="n">
        <v>18.74</v>
      </c>
      <c r="J75" s="148" t="n">
        <v>24.23</v>
      </c>
      <c r="K75" s="148" t="n">
        <v>14.8</v>
      </c>
      <c r="L75" s="148" t="n">
        <v>13.79</v>
      </c>
      <c r="M75" s="148" t="n">
        <v>26.32</v>
      </c>
      <c r="N75" s="148"/>
      <c r="O75" s="148"/>
      <c r="P75" s="148" t="n">
        <v>51.04</v>
      </c>
      <c r="Q75" s="15" t="n">
        <f aca="false">AVERAGE(D75:F75)</f>
        <v>19.18</v>
      </c>
      <c r="R75" s="15" t="n">
        <f aca="false">AVERAGE(G75:I75)</f>
        <v>17.49</v>
      </c>
      <c r="S75" s="15" t="n">
        <f aca="false">AVERAGE(J75:L75)</f>
        <v>17.6066666666667</v>
      </c>
      <c r="T75" s="15" t="n">
        <f aca="false">AVERAGE(M75:P75,C72)</f>
        <v>39.0766666666667</v>
      </c>
    </row>
    <row r="76" customFormat="false" ht="12.75" hidden="false" customHeight="false" outlineLevel="0" collapsed="false">
      <c r="B76" s="137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5"/>
      <c r="R76" s="15"/>
      <c r="S76" s="15"/>
      <c r="T76" s="15"/>
    </row>
    <row r="77" customFormat="false" ht="12.75" hidden="false" customHeight="false" outlineLevel="0" collapsed="false">
      <c r="B77" s="137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5"/>
      <c r="R77" s="15"/>
      <c r="S77" s="15"/>
      <c r="T77" s="15"/>
    </row>
    <row r="78" customFormat="false" ht="12.75" hidden="false" customHeight="false" outlineLevel="0" collapsed="false">
      <c r="B78" s="137" t="s">
        <v>170</v>
      </c>
      <c r="C78" s="140" t="n">
        <v>15.47</v>
      </c>
      <c r="D78" s="141" t="n">
        <v>18.02</v>
      </c>
      <c r="E78" s="141" t="n">
        <v>24.18</v>
      </c>
      <c r="F78" s="141" t="n">
        <v>25</v>
      </c>
      <c r="G78" s="141" t="n">
        <v>17.22</v>
      </c>
      <c r="H78" s="141" t="n">
        <v>10.39</v>
      </c>
      <c r="I78" s="141" t="n">
        <v>11.59</v>
      </c>
      <c r="J78" s="141" t="n">
        <v>13.1</v>
      </c>
      <c r="K78" s="141" t="n">
        <v>16.66</v>
      </c>
      <c r="L78" s="141" t="n">
        <v>11.62</v>
      </c>
      <c r="M78" s="141" t="n">
        <v>12.33</v>
      </c>
      <c r="N78" s="141"/>
      <c r="O78" s="141"/>
      <c r="P78" s="141" t="n">
        <v>17.47</v>
      </c>
      <c r="Q78" s="15" t="n">
        <f aca="false">AVERAGE(D78:F78)</f>
        <v>22.4</v>
      </c>
      <c r="R78" s="15" t="n">
        <f aca="false">AVERAGE(G78:I78)</f>
        <v>13.0666666666667</v>
      </c>
      <c r="S78" s="15" t="n">
        <f aca="false">AVERAGE(J78:L78)</f>
        <v>13.7933333333333</v>
      </c>
      <c r="T78" s="15" t="n">
        <f aca="false">AVERAGE(M78:P78,C75)</f>
        <v>16.6633333333333</v>
      </c>
      <c r="W78" s="0" t="n">
        <v>15.47</v>
      </c>
      <c r="X78" s="0" t="n">
        <v>92.4</v>
      </c>
    </row>
    <row r="79" customFormat="false" ht="12.75" hidden="false" customHeight="false" outlineLevel="0" collapsed="false">
      <c r="B79" s="132"/>
      <c r="C79" s="149" t="n">
        <v>92.4</v>
      </c>
      <c r="D79" s="149" t="n">
        <v>92.9</v>
      </c>
      <c r="E79" s="149" t="n">
        <v>94.9</v>
      </c>
      <c r="F79" s="149" t="n">
        <v>113.4</v>
      </c>
      <c r="G79" s="149" t="n">
        <v>142.6</v>
      </c>
      <c r="H79" s="149" t="n">
        <v>143.9</v>
      </c>
      <c r="I79" s="149" t="n">
        <v>130.7</v>
      </c>
      <c r="J79" s="149" t="n">
        <v>155.5</v>
      </c>
      <c r="K79" s="149" t="n">
        <v>219.6</v>
      </c>
      <c r="L79" s="149" t="n">
        <v>260.4</v>
      </c>
      <c r="M79" s="149" t="n">
        <v>170.9</v>
      </c>
      <c r="N79" s="149"/>
      <c r="O79" s="149"/>
      <c r="P79" s="149" t="n">
        <v>137.2</v>
      </c>
      <c r="W79" s="0" t="n">
        <v>18.02</v>
      </c>
      <c r="X79" s="0" t="n">
        <v>92.9</v>
      </c>
    </row>
    <row r="80" customFormat="false" ht="12.75" hidden="false" customHeight="false" outlineLevel="0" collapsed="false">
      <c r="B80" s="132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W80" s="0" t="n">
        <v>24.18</v>
      </c>
      <c r="X80" s="0" t="n">
        <v>94.9</v>
      </c>
    </row>
    <row r="81" customFormat="false" ht="12.75" hidden="false" customHeight="false" outlineLevel="0" collapsed="false">
      <c r="B81" s="132" t="s">
        <v>172</v>
      </c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W81" s="0" t="n">
        <v>25</v>
      </c>
      <c r="X81" s="0" t="n">
        <v>113.4</v>
      </c>
    </row>
    <row r="82" customFormat="false" ht="12.75" hidden="false" customHeight="false" outlineLevel="0" collapsed="false">
      <c r="B82" s="132"/>
      <c r="C82" s="133" t="s">
        <v>10</v>
      </c>
      <c r="D82" s="133" t="s">
        <v>11</v>
      </c>
      <c r="E82" s="133" t="s">
        <v>12</v>
      </c>
      <c r="F82" s="133" t="s">
        <v>13</v>
      </c>
      <c r="G82" s="133" t="s">
        <v>2</v>
      </c>
      <c r="H82" s="133" t="s">
        <v>3</v>
      </c>
      <c r="I82" s="133" t="s">
        <v>4</v>
      </c>
      <c r="J82" s="133" t="s">
        <v>5</v>
      </c>
      <c r="K82" s="133" t="s">
        <v>6</v>
      </c>
      <c r="L82" s="133" t="s">
        <v>7</v>
      </c>
      <c r="M82" s="133" t="s">
        <v>8</v>
      </c>
      <c r="N82" s="133"/>
      <c r="O82" s="133"/>
      <c r="P82" s="133" t="s">
        <v>9</v>
      </c>
      <c r="W82" s="0" t="n">
        <v>17.22</v>
      </c>
      <c r="X82" s="0" t="n">
        <v>142.6</v>
      </c>
    </row>
    <row r="83" customFormat="false" ht="12.75" hidden="false" customHeight="false" outlineLevel="0" collapsed="false">
      <c r="B83" s="137" t="s">
        <v>200</v>
      </c>
      <c r="C83" s="129" t="n">
        <v>36.71</v>
      </c>
      <c r="D83" s="129" t="n">
        <v>49.33</v>
      </c>
      <c r="E83" s="129" t="n">
        <v>49.32</v>
      </c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</row>
    <row r="84" customFormat="false" ht="12.75" hidden="false" customHeight="false" outlineLevel="0" collapsed="false">
      <c r="B84" s="137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</row>
    <row r="85" customFormat="false" ht="12.75" hidden="false" customHeight="false" outlineLevel="0" collapsed="false">
      <c r="B85" s="137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</row>
    <row r="86" customFormat="false" ht="12.75" hidden="false" customHeight="false" outlineLevel="0" collapsed="false">
      <c r="B86" s="137" t="s">
        <v>162</v>
      </c>
      <c r="C86" s="129" t="n">
        <v>40.75</v>
      </c>
      <c r="D86" s="129" t="n">
        <v>31.34</v>
      </c>
      <c r="E86" s="129" t="n">
        <v>29.72</v>
      </c>
      <c r="F86" s="129" t="n">
        <v>30.3</v>
      </c>
      <c r="G86" s="129" t="n">
        <v>21.57</v>
      </c>
      <c r="H86" s="129" t="n">
        <v>20.36</v>
      </c>
      <c r="I86" s="129" t="n">
        <v>18.79</v>
      </c>
      <c r="J86" s="129" t="n">
        <v>25.79</v>
      </c>
      <c r="K86" s="129" t="n">
        <v>28.44</v>
      </c>
      <c r="L86" s="129" t="n">
        <v>28.3</v>
      </c>
      <c r="M86" s="129" t="n">
        <v>36.76</v>
      </c>
      <c r="N86" s="129"/>
      <c r="O86" s="129"/>
      <c r="P86" s="129" t="n">
        <v>34.97</v>
      </c>
      <c r="Q86" s="15" t="n">
        <f aca="false">AVERAGE(D86:F86)</f>
        <v>30.4533333333333</v>
      </c>
      <c r="R86" s="15" t="n">
        <f aca="false">AVERAGE(G86:I86)</f>
        <v>20.24</v>
      </c>
      <c r="S86" s="15" t="n">
        <f aca="false">AVERAGE(J86:L86)</f>
        <v>27.51</v>
      </c>
      <c r="T86" s="15" t="n">
        <f aca="false">AVERAGE(M86:P86,C83)</f>
        <v>36.1466666666667</v>
      </c>
      <c r="W86" s="0" t="n">
        <v>10.39</v>
      </c>
      <c r="X86" s="0" t="n">
        <v>143.9</v>
      </c>
    </row>
    <row r="87" customFormat="false" ht="12.75" hidden="false" customHeight="false" outlineLevel="0" collapsed="false">
      <c r="B87" s="137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5"/>
      <c r="R87" s="15"/>
      <c r="S87" s="15"/>
      <c r="T87" s="15"/>
    </row>
    <row r="88" customFormat="false" ht="12.75" hidden="false" customHeight="false" outlineLevel="0" collapsed="false">
      <c r="B88" s="137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5"/>
      <c r="R88" s="15"/>
      <c r="S88" s="15"/>
      <c r="T88" s="15"/>
    </row>
    <row r="89" customFormat="false" ht="12.75" hidden="false" customHeight="false" outlineLevel="0" collapsed="false">
      <c r="B89" s="137" t="s">
        <v>163</v>
      </c>
      <c r="C89" s="148" t="n">
        <v>24.93</v>
      </c>
      <c r="D89" s="148" t="n">
        <v>21.75</v>
      </c>
      <c r="E89" s="148" t="n">
        <v>23.29</v>
      </c>
      <c r="F89" s="148" t="n">
        <v>22.5</v>
      </c>
      <c r="G89" s="148" t="n">
        <v>20.21</v>
      </c>
      <c r="H89" s="148" t="n">
        <v>16.69</v>
      </c>
      <c r="I89" s="148" t="n">
        <v>20.25</v>
      </c>
      <c r="J89" s="148" t="n">
        <v>25.24</v>
      </c>
      <c r="K89" s="148" t="n">
        <v>15.8</v>
      </c>
      <c r="L89" s="148" t="n">
        <v>15.79</v>
      </c>
      <c r="M89" s="148" t="n">
        <v>31.42</v>
      </c>
      <c r="N89" s="148"/>
      <c r="O89" s="148"/>
      <c r="P89" s="148" t="n">
        <v>51.03</v>
      </c>
      <c r="Q89" s="15" t="n">
        <f aca="false">AVERAGE(D89:F89)</f>
        <v>22.5133333333333</v>
      </c>
      <c r="R89" s="15" t="n">
        <f aca="false">AVERAGE(G89:I89)</f>
        <v>19.05</v>
      </c>
      <c r="S89" s="15" t="n">
        <f aca="false">AVERAGE(J89:L89)</f>
        <v>18.9433333333333</v>
      </c>
      <c r="T89" s="15" t="n">
        <f aca="false">AVERAGE(M89:P89,C86)</f>
        <v>41.0666666666667</v>
      </c>
      <c r="W89" s="0" t="n">
        <v>11.59</v>
      </c>
      <c r="X89" s="0" t="n">
        <v>130.7</v>
      </c>
    </row>
    <row r="90" customFormat="false" ht="12.75" hidden="false" customHeight="false" outlineLevel="0" collapsed="false">
      <c r="B90" s="189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5"/>
      <c r="R90" s="15"/>
      <c r="S90" s="15"/>
      <c r="T90" s="15"/>
    </row>
    <row r="91" customFormat="false" ht="12.75" hidden="false" customHeight="false" outlineLevel="0" collapsed="false">
      <c r="B91" s="137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5"/>
      <c r="R91" s="15"/>
      <c r="S91" s="15"/>
      <c r="T91" s="15"/>
    </row>
    <row r="92" customFormat="false" ht="12.75" hidden="false" customHeight="false" outlineLevel="0" collapsed="false">
      <c r="B92" s="137" t="s">
        <v>170</v>
      </c>
      <c r="C92" s="140" t="n">
        <v>16.64</v>
      </c>
      <c r="D92" s="141" t="n">
        <v>20.24</v>
      </c>
      <c r="E92" s="141" t="n">
        <v>26.27</v>
      </c>
      <c r="F92" s="141" t="n">
        <v>26</v>
      </c>
      <c r="G92" s="141" t="n">
        <v>18.8</v>
      </c>
      <c r="H92" s="141" t="n">
        <v>11.37</v>
      </c>
      <c r="I92" s="141" t="n">
        <v>13.38</v>
      </c>
      <c r="J92" s="141" t="n">
        <v>16.49</v>
      </c>
      <c r="K92" s="141" t="n">
        <v>20.65</v>
      </c>
      <c r="L92" s="141" t="n">
        <v>16.45</v>
      </c>
      <c r="M92" s="141" t="n">
        <v>17.25</v>
      </c>
      <c r="N92" s="141"/>
      <c r="O92" s="141"/>
      <c r="P92" s="141" t="n">
        <v>21.96</v>
      </c>
      <c r="Q92" s="15" t="n">
        <f aca="false">AVERAGE(D92:F92)</f>
        <v>24.17</v>
      </c>
      <c r="R92" s="15" t="n">
        <f aca="false">AVERAGE(G92:I92)</f>
        <v>14.5166666666667</v>
      </c>
      <c r="S92" s="15" t="n">
        <f aca="false">AVERAGE(J92:L92)</f>
        <v>17.8633333333333</v>
      </c>
      <c r="T92" s="15" t="n">
        <f aca="false">AVERAGE(M92:P92,C89)</f>
        <v>21.38</v>
      </c>
      <c r="W92" s="0" t="n">
        <v>13.1</v>
      </c>
      <c r="X92" s="0" t="n">
        <v>155.5</v>
      </c>
    </row>
    <row r="93" customFormat="false" ht="12.75" hidden="false" customHeight="false" outlineLevel="0" collapsed="false">
      <c r="B93" s="129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5"/>
      <c r="R93" s="15"/>
      <c r="S93" s="15"/>
      <c r="T93" s="15"/>
      <c r="W93" s="0" t="n">
        <v>16.66</v>
      </c>
      <c r="X93" s="0" t="n">
        <v>219.6</v>
      </c>
    </row>
    <row r="94" customFormat="false" ht="12.75" hidden="false" customHeight="false" outlineLevel="0" collapsed="false">
      <c r="B94" s="131" t="s">
        <v>173</v>
      </c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45" t="s">
        <v>51</v>
      </c>
      <c r="R94" s="145" t="s">
        <v>48</v>
      </c>
      <c r="S94" s="145" t="s">
        <v>49</v>
      </c>
      <c r="T94" s="145" t="s">
        <v>50</v>
      </c>
      <c r="W94" s="0" t="n">
        <v>11.62</v>
      </c>
      <c r="X94" s="0" t="n">
        <v>260.4</v>
      </c>
    </row>
    <row r="95" customFormat="false" ht="12.75" hidden="false" customHeight="false" outlineLevel="0" collapsed="false">
      <c r="B95" s="132"/>
      <c r="C95" s="133" t="s">
        <v>10</v>
      </c>
      <c r="D95" s="133" t="s">
        <v>11</v>
      </c>
      <c r="E95" s="133" t="s">
        <v>12</v>
      </c>
      <c r="F95" s="133" t="s">
        <v>13</v>
      </c>
      <c r="G95" s="133" t="s">
        <v>2</v>
      </c>
      <c r="H95" s="133" t="s">
        <v>3</v>
      </c>
      <c r="I95" s="133" t="s">
        <v>4</v>
      </c>
      <c r="J95" s="133" t="s">
        <v>5</v>
      </c>
      <c r="K95" s="133" t="s">
        <v>6</v>
      </c>
      <c r="L95" s="133" t="s">
        <v>7</v>
      </c>
      <c r="M95" s="133" t="s">
        <v>8</v>
      </c>
      <c r="N95" s="133"/>
      <c r="O95" s="133"/>
      <c r="P95" s="133" t="s">
        <v>9</v>
      </c>
      <c r="Q95" s="15"/>
      <c r="R95" s="15"/>
      <c r="S95" s="15"/>
      <c r="T95" s="15"/>
      <c r="W95" s="0" t="n">
        <v>12.33</v>
      </c>
      <c r="X95" s="0" t="n">
        <v>170.9</v>
      </c>
    </row>
    <row r="96" customFormat="false" ht="12.75" hidden="false" customHeight="false" outlineLevel="0" collapsed="false">
      <c r="B96" s="132"/>
      <c r="C96" s="134" t="n">
        <v>43.68</v>
      </c>
      <c r="D96" s="135" t="n">
        <v>65.74</v>
      </c>
      <c r="E96" s="135" t="n">
        <v>55.72</v>
      </c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6"/>
      <c r="Q96" s="15"/>
      <c r="R96" s="15"/>
      <c r="S96" s="15"/>
      <c r="T96" s="15"/>
    </row>
    <row r="97" customFormat="false" ht="12.75" hidden="false" customHeight="false" outlineLevel="0" collapsed="false">
      <c r="B97" s="137" t="s">
        <v>162</v>
      </c>
      <c r="C97" s="138" t="n">
        <v>40.62</v>
      </c>
      <c r="D97" s="130" t="n">
        <v>30.26</v>
      </c>
      <c r="E97" s="130" t="n">
        <v>29.95</v>
      </c>
      <c r="F97" s="130" t="n">
        <v>32.41</v>
      </c>
      <c r="G97" s="130" t="n">
        <v>25.24</v>
      </c>
      <c r="H97" s="129" t="n">
        <v>22.32</v>
      </c>
      <c r="I97" s="129" t="n">
        <v>22.41</v>
      </c>
      <c r="J97" s="129" t="n">
        <v>27.76</v>
      </c>
      <c r="K97" s="130" t="n">
        <v>30.27</v>
      </c>
      <c r="L97" s="130" t="n">
        <v>31.12</v>
      </c>
      <c r="M97" s="130" t="n">
        <v>38.8</v>
      </c>
      <c r="N97" s="130"/>
      <c r="O97" s="130"/>
      <c r="P97" s="139" t="n">
        <v>40.86</v>
      </c>
      <c r="Q97" s="15" t="n">
        <f aca="false">AVERAGE(D97:F97)</f>
        <v>30.8733333333333</v>
      </c>
      <c r="R97" s="15" t="n">
        <f aca="false">AVERAGE(G97:I97)</f>
        <v>23.3233333333333</v>
      </c>
      <c r="S97" s="15"/>
      <c r="T97" s="15" t="n">
        <f aca="false">AVERAGE(M97:P97,C96)</f>
        <v>41.1133333333333</v>
      </c>
      <c r="W97" s="0" t="n">
        <v>17.47</v>
      </c>
      <c r="X97" s="0" t="n">
        <v>137.2</v>
      </c>
    </row>
    <row r="98" customFormat="false" ht="12.75" hidden="false" customHeight="false" outlineLevel="0" collapsed="false">
      <c r="B98" s="137" t="s">
        <v>163</v>
      </c>
      <c r="C98" s="140"/>
      <c r="D98" s="141"/>
      <c r="E98" s="141"/>
      <c r="F98" s="141"/>
      <c r="G98" s="141"/>
      <c r="H98" s="141"/>
      <c r="I98" s="141"/>
      <c r="J98" s="141" t="n">
        <v>26.17</v>
      </c>
      <c r="K98" s="141" t="n">
        <v>17.36</v>
      </c>
      <c r="L98" s="141" t="n">
        <v>16.86</v>
      </c>
      <c r="M98" s="141" t="n">
        <v>41.13</v>
      </c>
      <c r="N98" s="141"/>
      <c r="O98" s="141"/>
      <c r="P98" s="142" t="n">
        <v>48.79</v>
      </c>
      <c r="Q98" s="15"/>
      <c r="R98" s="15"/>
      <c r="S98" s="15" t="n">
        <f aca="false">AVERAGE(J98:L98)</f>
        <v>20.13</v>
      </c>
      <c r="T98" s="15" t="n">
        <f aca="false">AVERAGE(M98:P98,C97)</f>
        <v>43.5133333333333</v>
      </c>
      <c r="W98" s="0" t="n">
        <v>20.19</v>
      </c>
      <c r="X98" s="0" t="n">
        <v>98.9</v>
      </c>
    </row>
    <row r="99" customFormat="false" ht="12.75" hidden="false" customHeight="false" outlineLevel="0" collapsed="false">
      <c r="B99" s="129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5"/>
      <c r="R99" s="15"/>
      <c r="S99" s="15"/>
      <c r="T99" s="15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31" t="s">
        <v>161</v>
      </c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5"/>
      <c r="R100" s="15"/>
      <c r="S100" s="15"/>
      <c r="T100" s="15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32"/>
      <c r="C101" s="133" t="s">
        <v>10</v>
      </c>
      <c r="D101" s="133" t="s">
        <v>11</v>
      </c>
      <c r="E101" s="133" t="s">
        <v>12</v>
      </c>
      <c r="F101" s="133" t="s">
        <v>13</v>
      </c>
      <c r="G101" s="133" t="s">
        <v>2</v>
      </c>
      <c r="H101" s="133" t="s">
        <v>3</v>
      </c>
      <c r="I101" s="133" t="s">
        <v>4</v>
      </c>
      <c r="J101" s="133" t="s">
        <v>5</v>
      </c>
      <c r="K101" s="133" t="s">
        <v>6</v>
      </c>
      <c r="L101" s="133" t="s">
        <v>7</v>
      </c>
      <c r="M101" s="133" t="s">
        <v>8</v>
      </c>
      <c r="N101" s="133"/>
      <c r="O101" s="133"/>
      <c r="P101" s="133" t="s">
        <v>9</v>
      </c>
      <c r="Q101" s="15"/>
      <c r="R101" s="15"/>
      <c r="S101" s="15"/>
      <c r="T101" s="15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32"/>
      <c r="C102" s="134" t="n">
        <v>45.02</v>
      </c>
      <c r="D102" s="135" t="n">
        <v>77.77</v>
      </c>
      <c r="E102" s="135" t="n">
        <v>79.48</v>
      </c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6"/>
      <c r="Q102" s="15"/>
      <c r="R102" s="15"/>
      <c r="S102" s="15"/>
      <c r="T102" s="15"/>
    </row>
    <row r="103" customFormat="false" ht="12.75" hidden="false" customHeight="false" outlineLevel="0" collapsed="false">
      <c r="B103" s="137" t="s">
        <v>162</v>
      </c>
      <c r="C103" s="138" t="n">
        <v>45.64</v>
      </c>
      <c r="D103" s="130" t="n">
        <v>33.09</v>
      </c>
      <c r="E103" s="130" t="n">
        <v>31.88</v>
      </c>
      <c r="F103" s="130" t="n">
        <v>31.19</v>
      </c>
      <c r="G103" s="130" t="n">
        <v>22.61</v>
      </c>
      <c r="H103" s="129" t="n">
        <v>22.78</v>
      </c>
      <c r="I103" s="129" t="n">
        <v>22.98</v>
      </c>
      <c r="J103" s="129" t="n">
        <v>29.72</v>
      </c>
      <c r="K103" s="130" t="n">
        <v>24.55</v>
      </c>
      <c r="L103" s="130" t="n">
        <v>29.24</v>
      </c>
      <c r="M103" s="130" t="n">
        <v>27.3</v>
      </c>
      <c r="N103" s="130"/>
      <c r="O103" s="130"/>
      <c r="P103" s="139" t="n">
        <v>44.74</v>
      </c>
      <c r="Q103" s="15" t="n">
        <f aca="false">AVERAGE(D103:F103)</f>
        <v>32.0533333333333</v>
      </c>
      <c r="R103" s="15" t="n">
        <f aca="false">AVERAGE(G103:I103)</f>
        <v>22.79</v>
      </c>
      <c r="S103" s="15"/>
      <c r="T103" s="15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37" t="s">
        <v>163</v>
      </c>
      <c r="C104" s="140"/>
      <c r="D104" s="141"/>
      <c r="E104" s="141"/>
      <c r="F104" s="141"/>
      <c r="G104" s="141"/>
      <c r="H104" s="141"/>
      <c r="I104" s="141"/>
      <c r="J104" s="141" t="n">
        <v>25.41</v>
      </c>
      <c r="K104" s="141" t="n">
        <v>13.11</v>
      </c>
      <c r="L104" s="141" t="n">
        <v>11.29</v>
      </c>
      <c r="M104" s="141" t="n">
        <v>33.89</v>
      </c>
      <c r="N104" s="141"/>
      <c r="O104" s="141"/>
      <c r="P104" s="142" t="n">
        <v>58.25</v>
      </c>
      <c r="Q104" s="15"/>
      <c r="R104" s="15"/>
      <c r="S104" s="15" t="n">
        <f aca="false">AVERAGE(J104:L104)</f>
        <v>16.6033333333333</v>
      </c>
      <c r="T104" s="15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29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5"/>
      <c r="R105" s="15"/>
      <c r="S105" s="15"/>
      <c r="T105" s="15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31" t="s">
        <v>164</v>
      </c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5"/>
      <c r="R106" s="15"/>
      <c r="S106" s="15"/>
      <c r="T106" s="15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32"/>
      <c r="C107" s="133" t="s">
        <v>10</v>
      </c>
      <c r="D107" s="133" t="s">
        <v>11</v>
      </c>
      <c r="E107" s="133" t="s">
        <v>12</v>
      </c>
      <c r="F107" s="133" t="s">
        <v>13</v>
      </c>
      <c r="G107" s="133" t="s">
        <v>2</v>
      </c>
      <c r="H107" s="133" t="s">
        <v>3</v>
      </c>
      <c r="I107" s="133" t="s">
        <v>4</v>
      </c>
      <c r="J107" s="133" t="s">
        <v>5</v>
      </c>
      <c r="K107" s="133" t="s">
        <v>6</v>
      </c>
      <c r="L107" s="133" t="s">
        <v>7</v>
      </c>
      <c r="M107" s="133" t="s">
        <v>8</v>
      </c>
      <c r="N107" s="133"/>
      <c r="O107" s="133"/>
      <c r="P107" s="133" t="s">
        <v>9</v>
      </c>
      <c r="Q107" s="15"/>
      <c r="R107" s="15"/>
      <c r="S107" s="15"/>
      <c r="T107" s="15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32"/>
      <c r="C108" s="134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6"/>
      <c r="Q108" s="15"/>
      <c r="R108" s="15"/>
      <c r="S108" s="15"/>
      <c r="T108" s="15"/>
    </row>
    <row r="109" customFormat="false" ht="12.75" hidden="false" customHeight="false" outlineLevel="0" collapsed="false">
      <c r="B109" s="137" t="s">
        <v>162</v>
      </c>
      <c r="C109" s="138" t="n">
        <v>39.8</v>
      </c>
      <c r="D109" s="130" t="n">
        <v>30.02</v>
      </c>
      <c r="E109" s="130" t="n">
        <v>29</v>
      </c>
      <c r="F109" s="130" t="n">
        <v>31.9</v>
      </c>
      <c r="G109" s="130" t="n">
        <v>21.43</v>
      </c>
      <c r="H109" s="129" t="n">
        <v>21.36</v>
      </c>
      <c r="I109" s="129" t="n">
        <v>19.66</v>
      </c>
      <c r="J109" s="143" t="n">
        <v>26.97</v>
      </c>
      <c r="K109" s="130"/>
      <c r="L109" s="130"/>
      <c r="M109" s="130"/>
      <c r="N109" s="130"/>
      <c r="O109" s="130"/>
      <c r="P109" s="139"/>
      <c r="Q109" s="15" t="n">
        <f aca="false">AVERAGE(D109:F109)</f>
        <v>30.3066666666667</v>
      </c>
      <c r="R109" s="15" t="n">
        <f aca="false">AVERAGE(G109:I109)</f>
        <v>20.8166666666667</v>
      </c>
      <c r="S109" s="15"/>
      <c r="T109" s="15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37" t="s">
        <v>163</v>
      </c>
      <c r="C110" s="140"/>
      <c r="D110" s="141"/>
      <c r="E110" s="141"/>
      <c r="F110" s="141"/>
      <c r="G110" s="141"/>
      <c r="H110" s="141"/>
      <c r="I110" s="141"/>
      <c r="J110" s="141" t="n">
        <v>26.16</v>
      </c>
      <c r="K110" s="141" t="n">
        <v>14.63</v>
      </c>
      <c r="L110" s="141" t="n">
        <v>15.52</v>
      </c>
      <c r="M110" s="141" t="n">
        <v>33.89</v>
      </c>
      <c r="N110" s="141"/>
      <c r="O110" s="141"/>
      <c r="P110" s="142" t="n">
        <v>48.51</v>
      </c>
      <c r="Q110" s="15"/>
      <c r="R110" s="15"/>
      <c r="S110" s="15" t="n">
        <f aca="false">AVERAGE(J110:L110)</f>
        <v>18.77</v>
      </c>
      <c r="T110" s="15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29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5"/>
      <c r="R111" s="15"/>
      <c r="S111" s="15"/>
      <c r="T111" s="15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31" t="s">
        <v>165</v>
      </c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5"/>
      <c r="R112" s="15"/>
      <c r="S112" s="15"/>
      <c r="T112" s="15"/>
    </row>
    <row r="113" customFormat="false" ht="12.75" hidden="false" customHeight="false" outlineLevel="0" collapsed="false">
      <c r="B113" s="132"/>
      <c r="C113" s="133" t="s">
        <v>10</v>
      </c>
      <c r="D113" s="133" t="s">
        <v>11</v>
      </c>
      <c r="E113" s="133" t="s">
        <v>12</v>
      </c>
      <c r="F113" s="133" t="s">
        <v>13</v>
      </c>
      <c r="G113" s="133" t="s">
        <v>2</v>
      </c>
      <c r="H113" s="133" t="s">
        <v>3</v>
      </c>
      <c r="I113" s="133" t="s">
        <v>4</v>
      </c>
      <c r="J113" s="133" t="s">
        <v>5</v>
      </c>
      <c r="K113" s="133" t="s">
        <v>6</v>
      </c>
      <c r="L113" s="133" t="s">
        <v>7</v>
      </c>
      <c r="M113" s="133" t="s">
        <v>8</v>
      </c>
      <c r="N113" s="133"/>
      <c r="O113" s="133"/>
      <c r="P113" s="133" t="s">
        <v>9</v>
      </c>
      <c r="Q113" s="15"/>
      <c r="R113" s="15"/>
      <c r="S113" s="15"/>
      <c r="T113" s="15"/>
    </row>
    <row r="114" customFormat="false" ht="12.75" hidden="false" customHeight="false" outlineLevel="0" collapsed="false">
      <c r="B114" s="132"/>
      <c r="C114" s="134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6"/>
      <c r="Q114" s="15"/>
      <c r="R114" s="15"/>
      <c r="S114" s="15"/>
      <c r="T114" s="15"/>
    </row>
    <row r="115" customFormat="false" ht="12.75" hidden="false" customHeight="false" outlineLevel="0" collapsed="false">
      <c r="B115" s="137" t="s">
        <v>162</v>
      </c>
      <c r="C115" s="138" t="n">
        <v>40.59</v>
      </c>
      <c r="D115" s="130" t="n">
        <v>28.29</v>
      </c>
      <c r="E115" s="130" t="n">
        <v>29.55</v>
      </c>
      <c r="F115" s="130" t="n">
        <v>31.64</v>
      </c>
      <c r="G115" s="130" t="n">
        <v>24.55</v>
      </c>
      <c r="H115" s="129" t="n">
        <v>22.17</v>
      </c>
      <c r="I115" s="129" t="n">
        <v>21.83</v>
      </c>
      <c r="J115" s="143" t="n">
        <v>27.36</v>
      </c>
      <c r="K115" s="130"/>
      <c r="L115" s="130"/>
      <c r="M115" s="130"/>
      <c r="N115" s="130"/>
      <c r="O115" s="130"/>
      <c r="P115" s="139"/>
      <c r="Q115" s="15"/>
      <c r="R115" s="15" t="n">
        <f aca="false">AVERAGE(G115:I115)</f>
        <v>22.85</v>
      </c>
      <c r="S115" s="15"/>
      <c r="T115" s="15"/>
    </row>
    <row r="116" customFormat="false" ht="12.75" hidden="false" customHeight="false" outlineLevel="0" collapsed="false">
      <c r="B116" s="137" t="s">
        <v>163</v>
      </c>
      <c r="C116" s="140"/>
      <c r="D116" s="141"/>
      <c r="E116" s="141"/>
      <c r="F116" s="141"/>
      <c r="G116" s="141"/>
      <c r="H116" s="141"/>
      <c r="I116" s="141"/>
      <c r="J116" s="141" t="n">
        <v>26.17</v>
      </c>
      <c r="K116" s="141"/>
      <c r="L116" s="141" t="n">
        <v>16.49</v>
      </c>
      <c r="M116" s="141" t="n">
        <v>39.99</v>
      </c>
      <c r="N116" s="141"/>
      <c r="O116" s="141"/>
      <c r="P116" s="142" t="n">
        <v>51.15</v>
      </c>
      <c r="Q116" s="15"/>
      <c r="R116" s="15"/>
      <c r="S116" s="15"/>
      <c r="T116" s="15"/>
    </row>
    <row r="117" customFormat="false" ht="12.75" hidden="false" customHeight="false" outlineLevel="0" collapsed="false">
      <c r="B117" s="129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5"/>
      <c r="R117" s="15"/>
      <c r="S117" s="15"/>
      <c r="T117" s="15"/>
    </row>
    <row r="118" customFormat="false" ht="12.75" hidden="false" customHeight="false" outlineLevel="0" collapsed="false">
      <c r="B118" s="131" t="s">
        <v>166</v>
      </c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5"/>
      <c r="R118" s="15"/>
      <c r="S118" s="15"/>
      <c r="T118" s="15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32"/>
      <c r="C119" s="133" t="s">
        <v>10</v>
      </c>
      <c r="D119" s="133" t="s">
        <v>11</v>
      </c>
      <c r="E119" s="133" t="s">
        <v>12</v>
      </c>
      <c r="F119" s="133" t="s">
        <v>13</v>
      </c>
      <c r="G119" s="133" t="s">
        <v>2</v>
      </c>
      <c r="H119" s="133" t="s">
        <v>3</v>
      </c>
      <c r="I119" s="133" t="s">
        <v>4</v>
      </c>
      <c r="J119" s="133" t="s">
        <v>5</v>
      </c>
      <c r="K119" s="133" t="s">
        <v>6</v>
      </c>
      <c r="L119" s="133" t="s">
        <v>7</v>
      </c>
      <c r="M119" s="133" t="s">
        <v>8</v>
      </c>
      <c r="N119" s="133"/>
      <c r="O119" s="133"/>
      <c r="P119" s="133" t="s">
        <v>9</v>
      </c>
      <c r="Q119" s="15"/>
      <c r="R119" s="15"/>
      <c r="S119" s="15"/>
      <c r="T119" s="15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32"/>
      <c r="C120" s="134" t="n">
        <v>35.36</v>
      </c>
      <c r="D120" s="135" t="n">
        <v>43.96</v>
      </c>
      <c r="E120" s="135" t="n">
        <v>39.39</v>
      </c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6"/>
      <c r="Q120" s="15"/>
      <c r="R120" s="15"/>
      <c r="S120" s="15"/>
      <c r="T120" s="15"/>
    </row>
    <row r="121" customFormat="false" ht="12.75" hidden="false" customHeight="false" outlineLevel="0" collapsed="false">
      <c r="B121" s="137" t="s">
        <v>162</v>
      </c>
      <c r="C121" s="138" t="n">
        <v>41.56</v>
      </c>
      <c r="D121" s="130" t="n">
        <v>29.22</v>
      </c>
      <c r="E121" s="130" t="n">
        <v>29.55</v>
      </c>
      <c r="F121" s="130" t="n">
        <v>31.64</v>
      </c>
      <c r="G121" s="130" t="n">
        <v>25.11</v>
      </c>
      <c r="H121" s="129" t="n">
        <v>22.33</v>
      </c>
      <c r="I121" s="129" t="n">
        <v>22.43</v>
      </c>
      <c r="J121" s="129" t="n">
        <v>27.89</v>
      </c>
      <c r="K121" s="130" t="n">
        <v>29.63</v>
      </c>
      <c r="L121" s="130" t="n">
        <v>31.08</v>
      </c>
      <c r="M121" s="130" t="n">
        <v>37.53</v>
      </c>
      <c r="N121" s="130"/>
      <c r="O121" s="130"/>
      <c r="P121" s="139" t="n">
        <v>39.53</v>
      </c>
      <c r="Q121" s="15" t="n">
        <f aca="false">AVERAGE(D121:F121)</f>
        <v>30.1366666666667</v>
      </c>
      <c r="R121" s="15" t="n">
        <f aca="false">AVERAGE(G121:I121)</f>
        <v>23.29</v>
      </c>
      <c r="S121" s="15"/>
      <c r="T121" s="15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37" t="s">
        <v>163</v>
      </c>
      <c r="C122" s="140"/>
      <c r="D122" s="141"/>
      <c r="E122" s="141"/>
      <c r="F122" s="141"/>
      <c r="G122" s="141"/>
      <c r="H122" s="141"/>
      <c r="I122" s="141"/>
      <c r="J122" s="141" t="n">
        <v>26.17</v>
      </c>
      <c r="K122" s="141" t="n">
        <v>17.36</v>
      </c>
      <c r="L122" s="141" t="n">
        <v>17.07</v>
      </c>
      <c r="M122" s="141" t="n">
        <v>42.45</v>
      </c>
      <c r="N122" s="141"/>
      <c r="O122" s="141"/>
      <c r="P122" s="142" t="n">
        <v>51.86</v>
      </c>
      <c r="Q122" s="15"/>
      <c r="R122" s="15"/>
      <c r="S122" s="15" t="n">
        <f aca="false">AVERAGE(J122:L122)</f>
        <v>20.2</v>
      </c>
      <c r="T122" s="15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29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5"/>
      <c r="R123" s="15"/>
      <c r="S123" s="15"/>
      <c r="T123" s="15"/>
    </row>
    <row r="124" customFormat="false" ht="12.75" hidden="false" customHeight="false" outlineLevel="0" collapsed="false">
      <c r="B124" s="131" t="s">
        <v>167</v>
      </c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5"/>
      <c r="R124" s="15"/>
      <c r="S124" s="15"/>
      <c r="T124" s="15"/>
    </row>
    <row r="125" customFormat="false" ht="12.75" hidden="false" customHeight="false" outlineLevel="0" collapsed="false">
      <c r="B125" s="132"/>
      <c r="C125" s="133" t="s">
        <v>10</v>
      </c>
      <c r="D125" s="133" t="s">
        <v>11</v>
      </c>
      <c r="E125" s="133" t="s">
        <v>12</v>
      </c>
      <c r="F125" s="133" t="s">
        <v>13</v>
      </c>
      <c r="G125" s="133" t="s">
        <v>2</v>
      </c>
      <c r="H125" s="133" t="s">
        <v>3</v>
      </c>
      <c r="I125" s="133" t="s">
        <v>4</v>
      </c>
      <c r="J125" s="133" t="s">
        <v>5</v>
      </c>
      <c r="K125" s="133" t="s">
        <v>6</v>
      </c>
      <c r="L125" s="133" t="s">
        <v>7</v>
      </c>
      <c r="M125" s="133" t="s">
        <v>8</v>
      </c>
      <c r="N125" s="133"/>
      <c r="O125" s="133"/>
      <c r="P125" s="133" t="s">
        <v>9</v>
      </c>
      <c r="Q125" s="15"/>
      <c r="R125" s="15"/>
      <c r="S125" s="15"/>
      <c r="T125" s="15"/>
    </row>
    <row r="126" customFormat="false" ht="12.75" hidden="false" customHeight="false" outlineLevel="0" collapsed="false">
      <c r="B126" s="132"/>
      <c r="C126" s="134" t="n">
        <v>42.84</v>
      </c>
      <c r="D126" s="135" t="n">
        <v>50.78</v>
      </c>
      <c r="E126" s="135" t="n">
        <v>49.16</v>
      </c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6"/>
      <c r="Q126" s="15"/>
      <c r="R126" s="15"/>
      <c r="S126" s="15"/>
      <c r="T126" s="15"/>
    </row>
    <row r="127" customFormat="false" ht="12.75" hidden="false" customHeight="false" outlineLevel="0" collapsed="false">
      <c r="B127" s="137" t="s">
        <v>162</v>
      </c>
      <c r="C127" s="138" t="n">
        <v>41.99</v>
      </c>
      <c r="D127" s="130" t="n">
        <v>31.34</v>
      </c>
      <c r="E127" s="130" t="n">
        <v>30.16</v>
      </c>
      <c r="F127" s="130" t="n">
        <v>29.65</v>
      </c>
      <c r="G127" s="130" t="n">
        <v>22.59</v>
      </c>
      <c r="H127" s="129" t="n">
        <v>22.78</v>
      </c>
      <c r="I127" s="129" t="n">
        <v>22.98</v>
      </c>
      <c r="J127" s="129" t="n">
        <v>29.72</v>
      </c>
      <c r="K127" s="130" t="n">
        <v>24.55</v>
      </c>
      <c r="L127" s="130" t="n">
        <v>29.24</v>
      </c>
      <c r="M127" s="130" t="n">
        <v>27.3</v>
      </c>
      <c r="N127" s="130"/>
      <c r="O127" s="130"/>
      <c r="P127" s="139" t="n">
        <v>43.86</v>
      </c>
      <c r="Q127" s="15" t="n">
        <f aca="false">AVERAGE(D127:F127)</f>
        <v>30.3833333333333</v>
      </c>
      <c r="R127" s="15" t="n">
        <f aca="false">AVERAGE(G127:I127)</f>
        <v>22.7833333333333</v>
      </c>
      <c r="S127" s="15"/>
      <c r="T127" s="15"/>
    </row>
    <row r="128" customFormat="false" ht="12.75" hidden="false" customHeight="false" outlineLevel="0" collapsed="false">
      <c r="B128" s="137" t="s">
        <v>163</v>
      </c>
      <c r="C128" s="140"/>
      <c r="D128" s="141"/>
      <c r="E128" s="141"/>
      <c r="F128" s="141"/>
      <c r="G128" s="141"/>
      <c r="H128" s="141"/>
      <c r="I128" s="141"/>
      <c r="J128" s="141" t="n">
        <v>25.39</v>
      </c>
      <c r="K128" s="141" t="n">
        <v>14.55</v>
      </c>
      <c r="L128" s="141" t="n">
        <v>11.29</v>
      </c>
      <c r="M128" s="141" t="n">
        <v>33.74</v>
      </c>
      <c r="N128" s="141"/>
      <c r="O128" s="141"/>
      <c r="P128" s="142" t="n">
        <v>57.63</v>
      </c>
      <c r="Q128" s="15"/>
      <c r="R128" s="15"/>
      <c r="S128" s="15" t="n">
        <f aca="false">AVERAGE(J128:L128)</f>
        <v>17.0766666666667</v>
      </c>
      <c r="T128" s="15" t="n">
        <f aca="false">AVERAGE(M128:P128,C127)</f>
        <v>44.4533333333333</v>
      </c>
    </row>
    <row r="129" customFormat="false" ht="12.75" hidden="false" customHeight="false" outlineLevel="0" collapsed="false">
      <c r="B129" s="129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5"/>
      <c r="R129" s="15"/>
      <c r="S129" s="15"/>
      <c r="T129" s="15"/>
    </row>
    <row r="130" customFormat="false" ht="12.75" hidden="false" customHeight="false" outlineLevel="0" collapsed="false">
      <c r="B130" s="129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5"/>
      <c r="R130" s="15"/>
      <c r="S130" s="15"/>
      <c r="T130" s="15"/>
    </row>
    <row r="132" customFormat="false" ht="12.75" hidden="false" customHeight="false" outlineLevel="0" collapsed="false">
      <c r="B132" s="39" t="s">
        <v>168</v>
      </c>
    </row>
    <row r="133" customFormat="false" ht="12.75" hidden="false" customHeight="false" outlineLevel="0" collapsed="false">
      <c r="B133" s="65" t="s">
        <v>169</v>
      </c>
      <c r="C133" s="144" t="n">
        <v>2.28</v>
      </c>
      <c r="D133" s="144" t="n">
        <v>2.83</v>
      </c>
      <c r="E133" s="144" t="n">
        <v>3.11</v>
      </c>
      <c r="F133" s="144" t="n">
        <v>2.16</v>
      </c>
      <c r="G133" s="144" t="n">
        <v>2.06</v>
      </c>
      <c r="H133" s="144" t="n">
        <v>1.76</v>
      </c>
      <c r="I133" s="144" t="n">
        <v>2.01</v>
      </c>
      <c r="J133" s="144" t="n">
        <v>2.06</v>
      </c>
      <c r="K133" s="144"/>
      <c r="L133" s="144"/>
      <c r="M133" s="144"/>
      <c r="N133" s="144"/>
      <c r="O133" s="144"/>
      <c r="P133" s="144"/>
    </row>
    <row r="134" customFormat="false" ht="12.75" hidden="false" customHeight="false" outlineLevel="0" collapsed="false">
      <c r="B134" s="132"/>
      <c r="C134" s="133" t="s">
        <v>10</v>
      </c>
      <c r="D134" s="133" t="s">
        <v>11</v>
      </c>
      <c r="E134" s="133" t="s">
        <v>12</v>
      </c>
      <c r="F134" s="133" t="s">
        <v>13</v>
      </c>
      <c r="G134" s="133" t="s">
        <v>2</v>
      </c>
      <c r="H134" s="133" t="s">
        <v>3</v>
      </c>
      <c r="I134" s="133" t="s">
        <v>4</v>
      </c>
      <c r="J134" s="133" t="s">
        <v>5</v>
      </c>
      <c r="K134" s="133" t="s">
        <v>6</v>
      </c>
      <c r="L134" s="133" t="s">
        <v>7</v>
      </c>
      <c r="M134" s="133" t="s">
        <v>8</v>
      </c>
      <c r="N134" s="133"/>
      <c r="O134" s="133"/>
      <c r="P134" s="133" t="s">
        <v>9</v>
      </c>
      <c r="Q134" s="145" t="s">
        <v>51</v>
      </c>
      <c r="R134" s="145" t="s">
        <v>48</v>
      </c>
      <c r="S134" s="145" t="s">
        <v>49</v>
      </c>
      <c r="T134" s="145" t="s">
        <v>50</v>
      </c>
    </row>
    <row r="135" customFormat="false" ht="12.75" hidden="false" customHeight="false" outlineLevel="0" collapsed="false">
      <c r="B135" s="137" t="s">
        <v>162</v>
      </c>
      <c r="C135" s="129" t="n">
        <v>23.27</v>
      </c>
      <c r="D135" s="129" t="n">
        <v>15.22</v>
      </c>
      <c r="E135" s="129" t="n">
        <v>15.05</v>
      </c>
      <c r="F135" s="129" t="n">
        <v>15.97</v>
      </c>
      <c r="G135" s="129" t="n">
        <v>14.55</v>
      </c>
      <c r="H135" s="146" t="n">
        <v>14.06</v>
      </c>
      <c r="I135" s="129"/>
      <c r="J135" s="129"/>
      <c r="K135" s="129"/>
      <c r="L135" s="129"/>
      <c r="M135" s="129"/>
      <c r="N135" s="129"/>
      <c r="O135" s="129"/>
      <c r="P135" s="129"/>
      <c r="Q135" s="15" t="n">
        <f aca="false">AVERAGE(D135:F135)</f>
        <v>15.4133333333333</v>
      </c>
      <c r="T135" s="15"/>
    </row>
    <row r="136" customFormat="false" ht="12.75" hidden="false" customHeight="false" outlineLevel="0" collapsed="false">
      <c r="B136" s="137" t="s">
        <v>163</v>
      </c>
      <c r="C136" s="147" t="n">
        <v>17.06</v>
      </c>
      <c r="D136" s="147" t="n">
        <v>12.81</v>
      </c>
      <c r="E136" s="147" t="n">
        <v>14.31</v>
      </c>
      <c r="F136" s="147" t="n">
        <v>16.03</v>
      </c>
      <c r="G136" s="148" t="n">
        <v>14.85</v>
      </c>
      <c r="H136" s="148" t="n">
        <v>11.8</v>
      </c>
      <c r="I136" s="148" t="n">
        <v>13.25</v>
      </c>
      <c r="J136" s="148" t="n">
        <v>14.24</v>
      </c>
      <c r="K136" s="148" t="n">
        <v>7.6</v>
      </c>
      <c r="L136" s="148" t="n">
        <v>6.67</v>
      </c>
      <c r="M136" s="148" t="n">
        <v>18.21</v>
      </c>
      <c r="N136" s="148"/>
      <c r="O136" s="148"/>
      <c r="P136" s="148" t="n">
        <v>23.38</v>
      </c>
      <c r="Q136" s="15" t="n">
        <f aca="false">AVERAGE(D136:F136)</f>
        <v>14.3833333333333</v>
      </c>
      <c r="R136" s="15" t="n">
        <f aca="false">AVERAGE(G136:I136)</f>
        <v>13.3</v>
      </c>
      <c r="S136" s="15" t="n">
        <f aca="false">AVERAGE(J136:L136)</f>
        <v>9.50333333333333</v>
      </c>
      <c r="T136" s="15" t="n">
        <f aca="false">AVERAGE(M136:P136,C135)</f>
        <v>21.62</v>
      </c>
    </row>
    <row r="137" customFormat="false" ht="12.75" hidden="false" customHeight="false" outlineLevel="0" collapsed="false">
      <c r="B137" s="137" t="s">
        <v>170</v>
      </c>
      <c r="C137" s="140" t="n">
        <v>13.25</v>
      </c>
      <c r="D137" s="141" t="n">
        <v>13.06</v>
      </c>
      <c r="E137" s="141" t="n">
        <v>13.48</v>
      </c>
      <c r="F137" s="141" t="n">
        <v>15.59</v>
      </c>
      <c r="G137" s="141" t="n">
        <v>10.22</v>
      </c>
      <c r="H137" s="141" t="n">
        <v>9.29</v>
      </c>
      <c r="I137" s="141" t="n">
        <v>9.8</v>
      </c>
      <c r="J137" s="141" t="n">
        <v>9.89</v>
      </c>
      <c r="K137" s="141" t="n">
        <v>8.93</v>
      </c>
      <c r="L137" s="141" t="n">
        <v>8.28</v>
      </c>
      <c r="M137" s="141" t="n">
        <v>9.96</v>
      </c>
      <c r="N137" s="141"/>
      <c r="O137" s="141"/>
      <c r="P137" s="141" t="n">
        <v>13.19</v>
      </c>
      <c r="Q137" s="15" t="n">
        <f aca="false">AVERAGE(D137:F137)</f>
        <v>14.0433333333333</v>
      </c>
      <c r="R137" s="15" t="n">
        <f aca="false">AVERAGE(G137:I137)</f>
        <v>9.77</v>
      </c>
      <c r="S137" s="15" t="n">
        <f aca="false">AVERAGE(J137:L137)</f>
        <v>9.03333333333333</v>
      </c>
      <c r="T137" s="15" t="n">
        <f aca="false">AVERAGE(M137:P137,C136)</f>
        <v>13.4033333333333</v>
      </c>
    </row>
    <row r="138" customFormat="false" ht="12.75" hidden="false" customHeight="false" outlineLevel="0" collapsed="false">
      <c r="B138" s="132"/>
      <c r="C138" s="144" t="n">
        <v>1.55</v>
      </c>
      <c r="D138" s="144" t="n">
        <v>1.59</v>
      </c>
      <c r="E138" s="144" t="n">
        <v>2.45</v>
      </c>
      <c r="F138" s="144" t="n">
        <v>3.55</v>
      </c>
      <c r="G138" s="144" t="n">
        <v>4.05</v>
      </c>
      <c r="H138" s="144"/>
      <c r="I138" s="144" t="n">
        <v>1.46</v>
      </c>
      <c r="J138" s="144" t="n">
        <v>1.59</v>
      </c>
      <c r="K138" s="144"/>
      <c r="L138" s="144"/>
      <c r="M138" s="144"/>
      <c r="N138" s="144"/>
      <c r="O138" s="144"/>
      <c r="P138" s="144"/>
    </row>
    <row r="139" customFormat="false" ht="12.75" hidden="false" customHeight="false" outlineLevel="0" collapsed="false">
      <c r="B139" s="132"/>
      <c r="C139" s="149" t="n">
        <v>78.2</v>
      </c>
      <c r="D139" s="149" t="n">
        <v>67.2</v>
      </c>
      <c r="E139" s="149" t="n">
        <v>77.6</v>
      </c>
      <c r="F139" s="149" t="n">
        <v>97.8</v>
      </c>
      <c r="G139" s="149" t="n">
        <v>132</v>
      </c>
      <c r="H139" s="65"/>
      <c r="I139" s="65"/>
      <c r="J139" s="65"/>
      <c r="K139" s="65"/>
      <c r="L139" s="65"/>
      <c r="M139" s="65"/>
      <c r="N139" s="65"/>
      <c r="O139" s="65"/>
      <c r="P139" s="65"/>
      <c r="S139" s="15"/>
      <c r="T139" s="150"/>
    </row>
    <row r="140" customFormat="false" ht="12.75" hidden="false" customHeight="false" outlineLevel="0" collapsed="false">
      <c r="B140" s="132" t="s">
        <v>171</v>
      </c>
      <c r="C140" s="149" t="n">
        <v>98.9</v>
      </c>
      <c r="D140" s="149" t="n">
        <v>108.5</v>
      </c>
      <c r="E140" s="149" t="n">
        <v>97</v>
      </c>
      <c r="F140" s="149" t="n">
        <v>130.1</v>
      </c>
      <c r="G140" s="149" t="n">
        <v>109.4</v>
      </c>
      <c r="H140" s="149" t="n">
        <v>132.8</v>
      </c>
      <c r="I140" s="149" t="n">
        <v>109.4</v>
      </c>
      <c r="J140" s="149" t="n">
        <v>69.97</v>
      </c>
      <c r="K140" s="149" t="n">
        <v>133.7</v>
      </c>
      <c r="L140" s="149" t="n">
        <v>143.95</v>
      </c>
      <c r="M140" s="149" t="n">
        <v>118</v>
      </c>
      <c r="N140" s="149"/>
      <c r="O140" s="149"/>
      <c r="P140" s="149" t="n">
        <v>107</v>
      </c>
      <c r="S140" s="15"/>
      <c r="T140" s="150"/>
    </row>
    <row r="141" customFormat="false" ht="12.75" hidden="false" customHeight="false" outlineLevel="0" collapsed="false">
      <c r="B141" s="132"/>
      <c r="C141" s="133" t="s">
        <v>10</v>
      </c>
      <c r="D141" s="133" t="s">
        <v>11</v>
      </c>
      <c r="E141" s="133" t="s">
        <v>12</v>
      </c>
      <c r="F141" s="133" t="s">
        <v>13</v>
      </c>
      <c r="G141" s="133" t="s">
        <v>2</v>
      </c>
      <c r="H141" s="133" t="s">
        <v>3</v>
      </c>
      <c r="I141" s="133" t="s">
        <v>4</v>
      </c>
      <c r="J141" s="133" t="s">
        <v>5</v>
      </c>
      <c r="K141" s="133" t="s">
        <v>6</v>
      </c>
      <c r="L141" s="133" t="s">
        <v>7</v>
      </c>
      <c r="M141" s="133" t="s">
        <v>8</v>
      </c>
      <c r="N141" s="133"/>
      <c r="O141" s="133"/>
      <c r="P141" s="133" t="s">
        <v>9</v>
      </c>
      <c r="Q141" s="145" t="s">
        <v>51</v>
      </c>
      <c r="R141" s="145" t="s">
        <v>48</v>
      </c>
      <c r="S141" s="145" t="s">
        <v>49</v>
      </c>
      <c r="T141" s="145" t="s">
        <v>50</v>
      </c>
    </row>
    <row r="142" customFormat="false" ht="12.75" hidden="false" customHeight="false" outlineLevel="0" collapsed="false">
      <c r="B142" s="137" t="s">
        <v>162</v>
      </c>
      <c r="C142" s="129" t="n">
        <v>25.13</v>
      </c>
      <c r="D142" s="129" t="n">
        <v>26.09</v>
      </c>
      <c r="E142" s="129" t="n">
        <v>25.42</v>
      </c>
      <c r="F142" s="129" t="n">
        <v>24.9</v>
      </c>
      <c r="G142" s="129" t="n">
        <v>13.87</v>
      </c>
      <c r="H142" s="146" t="n">
        <v>13.61</v>
      </c>
      <c r="I142" s="129"/>
      <c r="J142" s="129"/>
      <c r="K142" s="129"/>
      <c r="L142" s="129"/>
      <c r="M142" s="129"/>
      <c r="N142" s="129"/>
      <c r="O142" s="129"/>
      <c r="P142" s="129"/>
      <c r="Q142" s="15" t="n">
        <f aca="false">AVERAGE(D142:F142)</f>
        <v>25.47</v>
      </c>
      <c r="T142" s="15"/>
    </row>
    <row r="143" customFormat="false" ht="12.75" hidden="false" customHeight="false" outlineLevel="0" collapsed="false">
      <c r="B143" s="137" t="s">
        <v>163</v>
      </c>
      <c r="C143" s="148" t="n">
        <v>15.8</v>
      </c>
      <c r="D143" s="148" t="n">
        <v>12.95</v>
      </c>
      <c r="E143" s="148" t="n">
        <v>14.97</v>
      </c>
      <c r="F143" s="148" t="n">
        <v>16.62</v>
      </c>
      <c r="G143" s="148" t="n">
        <v>16.07</v>
      </c>
      <c r="H143" s="148" t="n">
        <v>11.51</v>
      </c>
      <c r="I143" s="148" t="n">
        <v>15.21</v>
      </c>
      <c r="J143" s="148" t="n">
        <v>18.51</v>
      </c>
      <c r="K143" s="148" t="n">
        <v>8.29</v>
      </c>
      <c r="L143" s="148" t="n">
        <v>6.05</v>
      </c>
      <c r="M143" s="148" t="n">
        <v>19.46</v>
      </c>
      <c r="N143" s="148"/>
      <c r="O143" s="148"/>
      <c r="P143" s="148" t="n">
        <v>27.8</v>
      </c>
      <c r="Q143" s="15" t="n">
        <f aca="false">AVERAGE(D143:F143)</f>
        <v>14.8466666666667</v>
      </c>
      <c r="R143" s="15" t="n">
        <f aca="false">AVERAGE(G143:I143)</f>
        <v>14.2633333333333</v>
      </c>
      <c r="S143" s="15" t="n">
        <f aca="false">AVERAGE(J143:L143)</f>
        <v>10.95</v>
      </c>
      <c r="T143" s="15" t="n">
        <f aca="false">AVERAGE(M143:P143,C142)</f>
        <v>24.13</v>
      </c>
    </row>
    <row r="144" customFormat="false" ht="12.75" hidden="false" customHeight="false" outlineLevel="0" collapsed="false">
      <c r="B144" s="137" t="s">
        <v>170</v>
      </c>
      <c r="C144" s="140" t="n">
        <v>12.87</v>
      </c>
      <c r="D144" s="141" t="n">
        <v>14.73</v>
      </c>
      <c r="E144" s="141" t="n">
        <v>18.32</v>
      </c>
      <c r="F144" s="141" t="n">
        <v>15.85</v>
      </c>
      <c r="G144" s="141" t="n">
        <v>8.98</v>
      </c>
      <c r="H144" s="141" t="n">
        <v>6.67</v>
      </c>
      <c r="I144" s="141" t="n">
        <v>7.2</v>
      </c>
      <c r="J144" s="141" t="n">
        <v>7.79</v>
      </c>
      <c r="K144" s="141" t="n">
        <v>5.29</v>
      </c>
      <c r="L144" s="141" t="n">
        <v>3.68</v>
      </c>
      <c r="M144" s="141" t="n">
        <v>6.58</v>
      </c>
      <c r="N144" s="141"/>
      <c r="O144" s="141"/>
      <c r="P144" s="141" t="n">
        <v>12.71</v>
      </c>
      <c r="Q144" s="15" t="n">
        <f aca="false">AVERAGE(D144:F144)</f>
        <v>16.3</v>
      </c>
      <c r="R144" s="15" t="n">
        <f aca="false">AVERAGE(G144:I144)</f>
        <v>7.61666666666667</v>
      </c>
      <c r="S144" s="15" t="n">
        <f aca="false">AVERAGE(J144:L144)</f>
        <v>5.58666666666667</v>
      </c>
      <c r="T144" s="15" t="n">
        <f aca="false">AVERAGE(M144:P144,C143)</f>
        <v>11.6966666666667</v>
      </c>
    </row>
    <row r="145" customFormat="false" ht="12.75" hidden="false" customHeight="false" outlineLevel="0" collapsed="false">
      <c r="B145" s="132"/>
      <c r="C145" s="149" t="n">
        <v>92.4</v>
      </c>
      <c r="D145" s="149" t="n">
        <v>92.9</v>
      </c>
      <c r="E145" s="149" t="n">
        <v>94.9</v>
      </c>
      <c r="F145" s="149" t="n">
        <v>113.4</v>
      </c>
      <c r="G145" s="149" t="n">
        <v>142.6</v>
      </c>
      <c r="H145" s="149" t="n">
        <v>143.9</v>
      </c>
      <c r="I145" s="149" t="n">
        <v>130.7</v>
      </c>
      <c r="J145" s="149" t="n">
        <v>155.5</v>
      </c>
      <c r="K145" s="149" t="n">
        <v>219.6</v>
      </c>
      <c r="L145" s="149" t="n">
        <v>260.4</v>
      </c>
      <c r="M145" s="149" t="n">
        <v>170.9</v>
      </c>
      <c r="N145" s="149"/>
      <c r="O145" s="149"/>
      <c r="P145" s="149" t="n">
        <v>137.2</v>
      </c>
      <c r="S145" s="15"/>
      <c r="T145" s="150"/>
    </row>
    <row r="146" customFormat="false" ht="12.75" hidden="false" customHeight="false" outlineLevel="0" collapsed="false">
      <c r="B146" s="132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S146" s="15"/>
      <c r="T146" s="150"/>
    </row>
    <row r="147" customFormat="false" ht="12.75" hidden="false" customHeight="false" outlineLevel="0" collapsed="false">
      <c r="B147" s="132" t="s">
        <v>172</v>
      </c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S147" s="15"/>
      <c r="T147" s="150"/>
    </row>
    <row r="148" customFormat="false" ht="12.75" hidden="false" customHeight="false" outlineLevel="0" collapsed="false">
      <c r="B148" s="132"/>
      <c r="C148" s="133" t="s">
        <v>10</v>
      </c>
      <c r="D148" s="133" t="s">
        <v>11</v>
      </c>
      <c r="E148" s="133" t="s">
        <v>12</v>
      </c>
      <c r="F148" s="133" t="s">
        <v>13</v>
      </c>
      <c r="G148" s="133" t="s">
        <v>2</v>
      </c>
      <c r="H148" s="133" t="s">
        <v>3</v>
      </c>
      <c r="I148" s="133" t="s">
        <v>4</v>
      </c>
      <c r="J148" s="133" t="s">
        <v>5</v>
      </c>
      <c r="K148" s="133" t="s">
        <v>6</v>
      </c>
      <c r="L148" s="133" t="s">
        <v>7</v>
      </c>
      <c r="M148" s="133" t="s">
        <v>8</v>
      </c>
      <c r="N148" s="133"/>
      <c r="O148" s="133"/>
      <c r="P148" s="133" t="s">
        <v>9</v>
      </c>
      <c r="Q148" s="145" t="s">
        <v>51</v>
      </c>
      <c r="R148" s="145" t="s">
        <v>48</v>
      </c>
      <c r="S148" s="145" t="s">
        <v>49</v>
      </c>
      <c r="T148" s="145" t="s">
        <v>50</v>
      </c>
    </row>
    <row r="149" customFormat="false" ht="12.75" hidden="false" customHeight="false" outlineLevel="0" collapsed="false">
      <c r="B149" s="137" t="s">
        <v>162</v>
      </c>
      <c r="C149" s="129" t="n">
        <v>24.39</v>
      </c>
      <c r="D149" s="129" t="n">
        <v>25.07</v>
      </c>
      <c r="E149" s="129" t="n">
        <v>25.88</v>
      </c>
      <c r="F149" s="129" t="n">
        <v>24.07</v>
      </c>
      <c r="G149" s="129" t="n">
        <v>15.47</v>
      </c>
      <c r="H149" s="146" t="n">
        <v>14.01</v>
      </c>
      <c r="I149" s="129"/>
      <c r="J149" s="129"/>
      <c r="K149" s="129"/>
      <c r="L149" s="129"/>
      <c r="M149" s="129"/>
      <c r="N149" s="129"/>
      <c r="O149" s="129"/>
      <c r="P149" s="129"/>
      <c r="Q149" s="15" t="n">
        <f aca="false">AVERAGE(D149:F149)</f>
        <v>25.0066666666667</v>
      </c>
      <c r="T149" s="15"/>
    </row>
    <row r="150" customFormat="false" ht="12.75" hidden="false" customHeight="false" outlineLevel="0" collapsed="false">
      <c r="B150" s="137" t="s">
        <v>163</v>
      </c>
      <c r="C150" s="148" t="n">
        <v>16.53</v>
      </c>
      <c r="D150" s="148" t="n">
        <v>13.65</v>
      </c>
      <c r="E150" s="148" t="n">
        <v>16.42</v>
      </c>
      <c r="F150" s="148" t="n">
        <v>17.4</v>
      </c>
      <c r="G150" s="148" t="n">
        <v>16.63</v>
      </c>
      <c r="H150" s="148" t="n">
        <v>11.45</v>
      </c>
      <c r="I150" s="148" t="n">
        <v>14.47</v>
      </c>
      <c r="J150" s="148" t="n">
        <v>16.28</v>
      </c>
      <c r="K150" s="148" t="n">
        <v>6.99</v>
      </c>
      <c r="L150" s="148" t="n">
        <v>4.97</v>
      </c>
      <c r="M150" s="148" t="n">
        <v>19.21</v>
      </c>
      <c r="N150" s="148"/>
      <c r="O150" s="148"/>
      <c r="P150" s="148" t="n">
        <v>24.79</v>
      </c>
      <c r="Q150" s="15" t="n">
        <f aca="false">AVERAGE(D150:F150)</f>
        <v>15.8233333333333</v>
      </c>
      <c r="R150" s="15" t="n">
        <f aca="false">AVERAGE(G150:I150)</f>
        <v>14.1833333333333</v>
      </c>
      <c r="S150" s="15" t="n">
        <f aca="false">AVERAGE(J150:L150)</f>
        <v>9.41333333333333</v>
      </c>
      <c r="T150" s="15" t="n">
        <f aca="false">AVERAGE(M150:P150,C149)</f>
        <v>22.7966666666667</v>
      </c>
    </row>
    <row r="151" customFormat="false" ht="12.75" hidden="false" customHeight="false" outlineLevel="0" collapsed="false">
      <c r="B151" s="137" t="s">
        <v>170</v>
      </c>
      <c r="C151" s="140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</row>
    <row r="152" customFormat="false" ht="12.75" hidden="false" customHeight="false" outlineLevel="0" collapsed="false">
      <c r="B152" s="129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</row>
    <row r="153" customFormat="false" ht="12.75" hidden="false" customHeight="false" outlineLevel="0" collapsed="false">
      <c r="B153" s="131" t="s">
        <v>173</v>
      </c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</row>
    <row r="154" customFormat="false" ht="12.75" hidden="false" customHeight="false" outlineLevel="0" collapsed="false">
      <c r="B154" s="132"/>
      <c r="C154" s="133" t="s">
        <v>10</v>
      </c>
      <c r="D154" s="133" t="s">
        <v>11</v>
      </c>
      <c r="E154" s="133" t="s">
        <v>12</v>
      </c>
      <c r="F154" s="133" t="s">
        <v>13</v>
      </c>
      <c r="G154" s="133" t="s">
        <v>2</v>
      </c>
      <c r="H154" s="133" t="s">
        <v>3</v>
      </c>
      <c r="I154" s="133" t="s">
        <v>4</v>
      </c>
      <c r="J154" s="133" t="s">
        <v>5</v>
      </c>
      <c r="K154" s="133" t="s">
        <v>6</v>
      </c>
      <c r="L154" s="133" t="s">
        <v>7</v>
      </c>
      <c r="M154" s="133" t="s">
        <v>8</v>
      </c>
      <c r="N154" s="133"/>
      <c r="O154" s="133"/>
      <c r="P154" s="133" t="s">
        <v>9</v>
      </c>
    </row>
    <row r="155" customFormat="false" ht="12.75" hidden="false" customHeight="false" outlineLevel="0" collapsed="false">
      <c r="B155" s="137" t="s">
        <v>162</v>
      </c>
      <c r="C155" s="151"/>
      <c r="D155" s="152"/>
      <c r="E155" s="152"/>
      <c r="F155" s="152"/>
      <c r="G155" s="153"/>
      <c r="H155" s="152"/>
      <c r="I155" s="152"/>
      <c r="J155" s="152"/>
      <c r="K155" s="152"/>
      <c r="L155" s="152"/>
      <c r="M155" s="152"/>
      <c r="N155" s="152"/>
      <c r="O155" s="152"/>
      <c r="P155" s="154"/>
    </row>
    <row r="156" customFormat="false" ht="12.75" hidden="false" customHeight="false" outlineLevel="0" collapsed="false">
      <c r="B156" s="137" t="s">
        <v>163</v>
      </c>
      <c r="C156" s="140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2"/>
    </row>
    <row r="157" customFormat="false" ht="12.75" hidden="false" customHeight="false" outlineLevel="0" collapsed="false">
      <c r="B157" s="129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</row>
    <row r="158" customFormat="false" ht="12.75" hidden="false" customHeight="false" outlineLevel="0" collapsed="false">
      <c r="B158" s="131" t="s">
        <v>161</v>
      </c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</row>
    <row r="159" customFormat="false" ht="12.75" hidden="false" customHeight="false" outlineLevel="0" collapsed="false">
      <c r="B159" s="132"/>
      <c r="C159" s="133" t="s">
        <v>10</v>
      </c>
      <c r="D159" s="133" t="s">
        <v>11</v>
      </c>
      <c r="E159" s="133" t="s">
        <v>12</v>
      </c>
      <c r="F159" s="133" t="s">
        <v>13</v>
      </c>
      <c r="G159" s="133" t="s">
        <v>2</v>
      </c>
      <c r="H159" s="133" t="s">
        <v>3</v>
      </c>
      <c r="I159" s="133" t="s">
        <v>4</v>
      </c>
      <c r="J159" s="133" t="s">
        <v>5</v>
      </c>
      <c r="K159" s="133" t="s">
        <v>6</v>
      </c>
      <c r="L159" s="133" t="s">
        <v>7</v>
      </c>
      <c r="M159" s="133" t="s">
        <v>8</v>
      </c>
      <c r="N159" s="133"/>
      <c r="O159" s="133"/>
      <c r="P159" s="133" t="s">
        <v>9</v>
      </c>
    </row>
    <row r="160" customFormat="false" ht="12.75" hidden="false" customHeight="false" outlineLevel="0" collapsed="false">
      <c r="B160" s="137" t="s">
        <v>162</v>
      </c>
      <c r="C160" s="151"/>
      <c r="D160" s="152"/>
      <c r="E160" s="152"/>
      <c r="F160" s="152"/>
      <c r="G160" s="153"/>
      <c r="H160" s="152"/>
      <c r="I160" s="152"/>
      <c r="J160" s="152"/>
      <c r="K160" s="152"/>
      <c r="L160" s="152"/>
      <c r="M160" s="152"/>
      <c r="N160" s="152"/>
      <c r="O160" s="152"/>
      <c r="P160" s="154"/>
    </row>
    <row r="161" customFormat="false" ht="12.75" hidden="false" customHeight="false" outlineLevel="0" collapsed="false">
      <c r="B161" s="137" t="s">
        <v>163</v>
      </c>
      <c r="C161" s="140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2"/>
    </row>
    <row r="162" customFormat="false" ht="12.75" hidden="false" customHeight="false" outlineLevel="0" collapsed="false">
      <c r="B162" s="129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</row>
    <row r="163" customFormat="false" ht="12.75" hidden="false" customHeight="false" outlineLevel="0" collapsed="false">
      <c r="B163" s="131" t="s">
        <v>164</v>
      </c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</row>
    <row r="164" customFormat="false" ht="12.75" hidden="false" customHeight="false" outlineLevel="0" collapsed="false">
      <c r="B164" s="132"/>
      <c r="C164" s="133" t="s">
        <v>10</v>
      </c>
      <c r="D164" s="133" t="s">
        <v>11</v>
      </c>
      <c r="E164" s="133" t="s">
        <v>12</v>
      </c>
      <c r="F164" s="133" t="s">
        <v>13</v>
      </c>
      <c r="G164" s="133" t="s">
        <v>2</v>
      </c>
      <c r="H164" s="133" t="s">
        <v>3</v>
      </c>
      <c r="I164" s="133" t="s">
        <v>4</v>
      </c>
      <c r="J164" s="133" t="s">
        <v>5</v>
      </c>
      <c r="K164" s="133" t="s">
        <v>6</v>
      </c>
      <c r="L164" s="133" t="s">
        <v>7</v>
      </c>
      <c r="M164" s="133" t="s">
        <v>8</v>
      </c>
      <c r="N164" s="133"/>
      <c r="O164" s="133"/>
      <c r="P164" s="133" t="s">
        <v>9</v>
      </c>
    </row>
    <row r="165" customFormat="false" ht="12.75" hidden="false" customHeight="false" outlineLevel="0" collapsed="false">
      <c r="B165" s="137" t="s">
        <v>162</v>
      </c>
      <c r="C165" s="151"/>
      <c r="D165" s="152"/>
      <c r="E165" s="152"/>
      <c r="F165" s="152"/>
      <c r="G165" s="153"/>
      <c r="H165" s="152"/>
      <c r="I165" s="152"/>
      <c r="J165" s="152"/>
      <c r="K165" s="152"/>
      <c r="L165" s="152"/>
      <c r="M165" s="152"/>
      <c r="N165" s="152"/>
      <c r="O165" s="152"/>
      <c r="P165" s="154"/>
    </row>
    <row r="166" customFormat="false" ht="12.75" hidden="false" customHeight="false" outlineLevel="0" collapsed="false">
      <c r="B166" s="137" t="s">
        <v>163</v>
      </c>
      <c r="C166" s="140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2"/>
    </row>
    <row r="167" customFormat="false" ht="12.75" hidden="false" customHeight="false" outlineLevel="0" collapsed="false">
      <c r="B167" s="129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</row>
    <row r="168" customFormat="false" ht="12.75" hidden="false" customHeight="false" outlineLevel="0" collapsed="false">
      <c r="B168" s="131" t="s">
        <v>166</v>
      </c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</row>
    <row r="169" customFormat="false" ht="12.75" hidden="false" customHeight="false" outlineLevel="0" collapsed="false">
      <c r="B169" s="132"/>
      <c r="C169" s="133" t="s">
        <v>10</v>
      </c>
      <c r="D169" s="133" t="s">
        <v>11</v>
      </c>
      <c r="E169" s="133" t="s">
        <v>12</v>
      </c>
      <c r="F169" s="133" t="s">
        <v>13</v>
      </c>
      <c r="G169" s="133" t="s">
        <v>2</v>
      </c>
      <c r="H169" s="133" t="s">
        <v>3</v>
      </c>
      <c r="I169" s="133" t="s">
        <v>4</v>
      </c>
      <c r="J169" s="133" t="s">
        <v>5</v>
      </c>
      <c r="K169" s="133" t="s">
        <v>6</v>
      </c>
      <c r="L169" s="133" t="s">
        <v>7</v>
      </c>
      <c r="M169" s="133" t="s">
        <v>8</v>
      </c>
      <c r="N169" s="133"/>
      <c r="O169" s="133"/>
      <c r="P169" s="133" t="s">
        <v>9</v>
      </c>
    </row>
    <row r="170" customFormat="false" ht="12.75" hidden="false" customHeight="false" outlineLevel="0" collapsed="false">
      <c r="B170" s="137" t="s">
        <v>162</v>
      </c>
      <c r="C170" s="151"/>
      <c r="D170" s="152"/>
      <c r="E170" s="152"/>
      <c r="F170" s="152"/>
      <c r="G170" s="153"/>
      <c r="H170" s="152"/>
      <c r="I170" s="152"/>
      <c r="J170" s="152"/>
      <c r="K170" s="152"/>
      <c r="L170" s="152"/>
      <c r="M170" s="152"/>
      <c r="N170" s="152"/>
      <c r="O170" s="152"/>
      <c r="P170" s="154"/>
    </row>
    <row r="171" customFormat="false" ht="12.75" hidden="false" customHeight="false" outlineLevel="0" collapsed="false">
      <c r="B171" s="137" t="s">
        <v>163</v>
      </c>
      <c r="C171" s="140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2"/>
    </row>
    <row r="172" customFormat="false" ht="12.75" hidden="false" customHeight="false" outlineLevel="0" collapsed="false">
      <c r="B172" s="129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</row>
    <row r="173" customFormat="false" ht="12.75" hidden="false" customHeight="false" outlineLevel="0" collapsed="false">
      <c r="B173" s="131" t="s">
        <v>167</v>
      </c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</row>
    <row r="174" customFormat="false" ht="12.75" hidden="false" customHeight="false" outlineLevel="0" collapsed="false">
      <c r="B174" s="132"/>
      <c r="C174" s="133" t="s">
        <v>10</v>
      </c>
      <c r="D174" s="133" t="s">
        <v>11</v>
      </c>
      <c r="E174" s="133" t="s">
        <v>12</v>
      </c>
      <c r="F174" s="133" t="s">
        <v>13</v>
      </c>
      <c r="G174" s="133" t="s">
        <v>2</v>
      </c>
      <c r="H174" s="133" t="s">
        <v>3</v>
      </c>
      <c r="I174" s="133" t="s">
        <v>4</v>
      </c>
      <c r="J174" s="133" t="s">
        <v>5</v>
      </c>
      <c r="K174" s="133" t="s">
        <v>6</v>
      </c>
      <c r="L174" s="133" t="s">
        <v>7</v>
      </c>
      <c r="M174" s="133" t="s">
        <v>8</v>
      </c>
      <c r="N174" s="133"/>
      <c r="O174" s="133"/>
      <c r="P174" s="133" t="s">
        <v>9</v>
      </c>
    </row>
    <row r="175" customFormat="false" ht="12.75" hidden="false" customHeight="false" outlineLevel="0" collapsed="false">
      <c r="B175" s="137" t="s">
        <v>162</v>
      </c>
      <c r="C175" s="151"/>
      <c r="D175" s="152"/>
      <c r="E175" s="152"/>
      <c r="F175" s="152"/>
      <c r="G175" s="153"/>
      <c r="H175" s="152"/>
      <c r="I175" s="152"/>
      <c r="J175" s="152"/>
      <c r="K175" s="152"/>
      <c r="L175" s="152"/>
      <c r="M175" s="152"/>
      <c r="N175" s="152"/>
      <c r="O175" s="152"/>
      <c r="P175" s="154"/>
    </row>
    <row r="176" customFormat="false" ht="12.75" hidden="false" customHeight="false" outlineLevel="0" collapsed="false">
      <c r="B176" s="137" t="s">
        <v>163</v>
      </c>
      <c r="C176" s="140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2"/>
    </row>
    <row r="177" customFormat="false" ht="12.75" hidden="false" customHeight="false" outlineLevel="0" collapsed="false">
      <c r="B177" s="129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</row>
    <row r="178" customFormat="false" ht="12.75" hidden="false" customHeight="false" outlineLevel="0" collapsed="false">
      <c r="B178" s="129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92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2" topLeftCell="B61" activePane="bottomRight" state="frozen"/>
      <selection pane="topLeft" activeCell="A1" activeCellId="0" sqref="A1"/>
      <selection pane="topRight" activeCell="B1" activeCellId="0" sqref="B1"/>
      <selection pane="bottomLeft" activeCell="A61" activeCellId="0" sqref="A61"/>
      <selection pane="bottomRight" activeCell="G75" activeCellId="0" sqref="G7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9.99"/>
    <col collapsed="false" customWidth="true" hidden="false" outlineLevel="0" max="6" min="6" style="0" width="9.99"/>
  </cols>
  <sheetData>
    <row r="1" customFormat="false" ht="12.75" hidden="false" customHeight="false" outlineLevel="0" collapsed="false">
      <c r="A1" s="0" t="s">
        <v>79</v>
      </c>
      <c r="G1" s="0" t="n">
        <v>8</v>
      </c>
      <c r="H1" s="0" t="n">
        <v>10</v>
      </c>
      <c r="I1" s="0" t="n">
        <v>12</v>
      </c>
      <c r="K1" s="0" t="s">
        <v>12</v>
      </c>
      <c r="P1" s="0" t="n">
        <v>10</v>
      </c>
      <c r="Q1" s="0" t="n">
        <v>11</v>
      </c>
      <c r="R1" s="0" t="n">
        <v>12</v>
      </c>
      <c r="S1" s="0" t="n">
        <v>15</v>
      </c>
    </row>
    <row r="2" customFormat="false" ht="12.75" hidden="false" customHeight="false" outlineLevel="0" collapsed="false">
      <c r="B2" s="0" t="s">
        <v>80</v>
      </c>
      <c r="C2" s="0" t="s">
        <v>81</v>
      </c>
      <c r="D2" s="0" t="s">
        <v>82</v>
      </c>
      <c r="E2" s="0" t="s">
        <v>83</v>
      </c>
      <c r="F2" s="0" t="s">
        <v>84</v>
      </c>
      <c r="G2" s="0" t="s">
        <v>85</v>
      </c>
      <c r="H2" s="0" t="s">
        <v>85</v>
      </c>
      <c r="I2" s="0" t="s">
        <v>85</v>
      </c>
      <c r="K2" s="0" t="s">
        <v>86</v>
      </c>
      <c r="L2" s="0" t="s">
        <v>81</v>
      </c>
      <c r="M2" s="0" t="s">
        <v>82</v>
      </c>
      <c r="N2" s="0" t="s">
        <v>83</v>
      </c>
      <c r="O2" s="0" t="s">
        <v>87</v>
      </c>
      <c r="P2" s="0" t="s">
        <v>85</v>
      </c>
      <c r="Q2" s="0" t="s">
        <v>85</v>
      </c>
      <c r="R2" s="0" t="s">
        <v>85</v>
      </c>
      <c r="S2" s="0" t="s">
        <v>85</v>
      </c>
    </row>
    <row r="3" customFormat="false" ht="12.75" hidden="false" customHeight="false" outlineLevel="0" collapsed="false">
      <c r="A3" s="35"/>
      <c r="B3" s="35"/>
      <c r="C3" s="15"/>
      <c r="D3" s="15"/>
      <c r="E3" s="15"/>
      <c r="F3" s="15"/>
      <c r="G3" s="15"/>
      <c r="H3" s="15"/>
      <c r="I3" s="15"/>
    </row>
    <row r="4" customFormat="false" ht="12.75" hidden="false" customHeight="false" outlineLevel="0" collapsed="false">
      <c r="A4" s="35"/>
      <c r="B4" s="35"/>
      <c r="C4" s="15"/>
      <c r="D4" s="15"/>
      <c r="E4" s="15"/>
      <c r="F4" s="15"/>
      <c r="G4" s="15"/>
      <c r="H4" s="15"/>
      <c r="I4" s="15"/>
    </row>
    <row r="5" customFormat="false" ht="12.75" hidden="false" customHeight="false" outlineLevel="0" collapsed="false">
      <c r="A5" s="35"/>
      <c r="B5" s="35"/>
      <c r="C5" s="15"/>
      <c r="D5" s="15"/>
      <c r="E5" s="15"/>
      <c r="F5" s="15"/>
      <c r="G5" s="15"/>
      <c r="H5" s="15"/>
      <c r="I5" s="15"/>
      <c r="K5" s="36"/>
      <c r="L5" s="36"/>
      <c r="M5" s="36"/>
      <c r="N5" s="36"/>
    </row>
    <row r="6" customFormat="false" ht="12.75" hidden="false" customHeight="false" outlineLevel="0" collapsed="false">
      <c r="A6" s="35" t="n">
        <v>37155</v>
      </c>
      <c r="B6" s="37" t="n">
        <v>1.48</v>
      </c>
      <c r="C6" s="37" t="n">
        <v>1.835</v>
      </c>
      <c r="D6" s="37" t="n">
        <v>1.94</v>
      </c>
      <c r="E6" s="37" t="n">
        <v>2.075</v>
      </c>
      <c r="F6" s="37" t="n">
        <f aca="false">AVERAGE(C6:E6)</f>
        <v>1.95</v>
      </c>
      <c r="G6" s="37" t="n">
        <f aca="false">+G$1*$F6+6</f>
        <v>21.6</v>
      </c>
      <c r="H6" s="37" t="n">
        <f aca="false">+H$1*$F6+6</f>
        <v>25.5</v>
      </c>
      <c r="I6" s="37" t="n">
        <f aca="false">+I$1*$F6+6</f>
        <v>29.4</v>
      </c>
      <c r="K6" s="36"/>
      <c r="L6" s="36"/>
      <c r="M6" s="36"/>
      <c r="N6" s="36"/>
    </row>
    <row r="7" customFormat="false" ht="12.75" hidden="false" customHeight="false" outlineLevel="0" collapsed="false">
      <c r="A7" s="35" t="n">
        <v>37158</v>
      </c>
      <c r="B7" s="37" t="n">
        <v>1.26</v>
      </c>
      <c r="C7" s="37" t="n">
        <v>1.475</v>
      </c>
      <c r="D7" s="37" t="n">
        <v>1.79</v>
      </c>
      <c r="E7" s="37" t="n">
        <v>1.765</v>
      </c>
      <c r="F7" s="37" t="n">
        <f aca="false">AVERAGE(C7:E7)</f>
        <v>1.67666666666667</v>
      </c>
      <c r="G7" s="37" t="n">
        <f aca="false">+G$1*$F7+6</f>
        <v>19.4133333333333</v>
      </c>
      <c r="H7" s="37" t="n">
        <f aca="false">+H$1*$F7+6</f>
        <v>22.7666666666667</v>
      </c>
      <c r="I7" s="37" t="n">
        <f aca="false">+I$1*$F7+6</f>
        <v>26.12</v>
      </c>
      <c r="K7" s="36" t="n">
        <v>1.9</v>
      </c>
      <c r="L7" s="36"/>
      <c r="M7" s="36"/>
      <c r="N7" s="36"/>
      <c r="O7" s="0" t="n">
        <f aca="false">(+K7+L7+K7+M7+K7+N7)/3</f>
        <v>1.9</v>
      </c>
      <c r="P7" s="0" t="n">
        <f aca="false">+P$1*$O7+6</f>
        <v>25</v>
      </c>
      <c r="Q7" s="0" t="n">
        <f aca="false">+Q$1*$O7+6</f>
        <v>26.9</v>
      </c>
      <c r="R7" s="0" t="n">
        <f aca="false">+R$1*$O7+6</f>
        <v>28.8</v>
      </c>
      <c r="S7" s="0" t="n">
        <f aca="false">+S$1*$O7+6</f>
        <v>34.5</v>
      </c>
    </row>
    <row r="8" customFormat="false" ht="12.75" hidden="false" customHeight="false" outlineLevel="0" collapsed="false">
      <c r="A8" s="35" t="n">
        <v>37159</v>
      </c>
      <c r="B8" s="37" t="n">
        <v>1.255</v>
      </c>
      <c r="C8" s="37" t="n">
        <v>1.475</v>
      </c>
      <c r="D8" s="37" t="n">
        <v>1.845</v>
      </c>
      <c r="E8" s="37" t="n">
        <v>1.935</v>
      </c>
      <c r="F8" s="37" t="n">
        <f aca="false">AVERAGE(C8:E8)</f>
        <v>1.75166666666667</v>
      </c>
      <c r="G8" s="37" t="n">
        <f aca="false">+G$1*$F8+6</f>
        <v>20.0133333333333</v>
      </c>
      <c r="H8" s="37" t="n">
        <f aca="false">+H$1*$F8+6</f>
        <v>23.5166666666667</v>
      </c>
      <c r="I8" s="37" t="n">
        <f aca="false">+I$1*$F8+6</f>
        <v>27.02</v>
      </c>
      <c r="K8" s="36"/>
      <c r="L8" s="36"/>
      <c r="M8" s="36"/>
      <c r="N8" s="36"/>
      <c r="O8" s="37" t="n">
        <f aca="false">(+K8+L8+K8+M8+K8+N8)/3</f>
        <v>0</v>
      </c>
      <c r="P8" s="0" t="n">
        <f aca="false">+P$1*$O8+6</f>
        <v>6</v>
      </c>
      <c r="Q8" s="0" t="n">
        <f aca="false">+Q$1*$O8+6</f>
        <v>6</v>
      </c>
      <c r="R8" s="0" t="n">
        <f aca="false">+R$1*$O8+6</f>
        <v>6</v>
      </c>
      <c r="S8" s="0" t="n">
        <f aca="false">+S$1*$O8+6</f>
        <v>6</v>
      </c>
    </row>
    <row r="9" customFormat="false" ht="12.75" hidden="false" customHeight="false" outlineLevel="0" collapsed="false">
      <c r="A9" s="35" t="n">
        <v>37160</v>
      </c>
      <c r="B9" s="37" t="n">
        <v>1.285</v>
      </c>
      <c r="C9" s="37" t="n">
        <v>1.45</v>
      </c>
      <c r="D9" s="37" t="n">
        <v>1.8</v>
      </c>
      <c r="E9" s="37" t="n">
        <v>1.91</v>
      </c>
      <c r="F9" s="37" t="n">
        <f aca="false">AVERAGE(C9:E9)</f>
        <v>1.72</v>
      </c>
      <c r="G9" s="37" t="n">
        <f aca="false">+G$1*$F9+6</f>
        <v>19.76</v>
      </c>
      <c r="H9" s="37" t="n">
        <f aca="false">+H$1*$F9+6</f>
        <v>23.2</v>
      </c>
      <c r="I9" s="37" t="n">
        <f aca="false">+I$1*$F9+6</f>
        <v>26.64</v>
      </c>
      <c r="K9" s="36"/>
      <c r="L9" s="36"/>
      <c r="M9" s="36"/>
      <c r="N9" s="36"/>
    </row>
    <row r="10" customFormat="false" ht="12.75" hidden="false" customHeight="false" outlineLevel="0" collapsed="false">
      <c r="A10" s="35" t="n">
        <v>37161</v>
      </c>
      <c r="B10" s="37"/>
      <c r="C10" s="37"/>
      <c r="D10" s="37"/>
      <c r="E10" s="37"/>
      <c r="F10" s="37"/>
      <c r="G10" s="37"/>
      <c r="H10" s="37"/>
      <c r="I10" s="37"/>
      <c r="K10" s="36"/>
      <c r="L10" s="36"/>
      <c r="M10" s="36"/>
      <c r="N10" s="36"/>
    </row>
    <row r="11" customFormat="false" ht="12.75" hidden="false" customHeight="false" outlineLevel="0" collapsed="false">
      <c r="A11" s="35" t="n">
        <v>37162</v>
      </c>
      <c r="B11" s="37" t="n">
        <v>1.44</v>
      </c>
      <c r="C11" s="37" t="n">
        <v>1.55</v>
      </c>
      <c r="D11" s="37" t="n">
        <v>1.795</v>
      </c>
      <c r="E11" s="37" t="n">
        <v>1.79</v>
      </c>
      <c r="F11" s="37" t="n">
        <f aca="false">AVERAGE(C11:E11)</f>
        <v>1.71166666666667</v>
      </c>
      <c r="G11" s="37" t="n">
        <f aca="false">+G$1*$F11+6</f>
        <v>19.6933333333333</v>
      </c>
      <c r="H11" s="37" t="n">
        <f aca="false">+H$1*$F11+6</f>
        <v>23.1166666666667</v>
      </c>
      <c r="I11" s="37" t="n">
        <f aca="false">+I$1*$F11+6</f>
        <v>26.54</v>
      </c>
      <c r="K11" s="36"/>
      <c r="L11" s="36"/>
      <c r="M11" s="36"/>
      <c r="N11" s="36"/>
      <c r="O11" s="37" t="n">
        <f aca="false">(+K11+L11+K11+M11+K11+N11)/3</f>
        <v>0</v>
      </c>
      <c r="P11" s="0" t="n">
        <f aca="false">+P$1*$O11+6</f>
        <v>6</v>
      </c>
      <c r="Q11" s="0" t="n">
        <f aca="false">+Q$1*$O11+6</f>
        <v>6</v>
      </c>
      <c r="R11" s="0" t="n">
        <f aca="false">+R$1*$O11+6</f>
        <v>6</v>
      </c>
      <c r="S11" s="0" t="n">
        <f aca="false">+S$1*$O11+6</f>
        <v>6</v>
      </c>
    </row>
    <row r="12" customFormat="false" ht="12.75" hidden="false" customHeight="false" outlineLevel="0" collapsed="false">
      <c r="A12" s="35" t="n">
        <v>37163</v>
      </c>
      <c r="B12" s="37"/>
      <c r="C12" s="37"/>
      <c r="D12" s="37"/>
      <c r="E12" s="37"/>
      <c r="F12" s="37"/>
      <c r="G12" s="37"/>
      <c r="H12" s="37"/>
      <c r="I12" s="37"/>
      <c r="K12" s="36"/>
      <c r="L12" s="36"/>
      <c r="M12" s="36"/>
      <c r="N12" s="36"/>
      <c r="O12" s="37" t="n">
        <f aca="false">(+K12+L12+K12+M12+K12+N12)/3</f>
        <v>0</v>
      </c>
      <c r="P12" s="0" t="n">
        <f aca="false">+P$1*$O12+6</f>
        <v>6</v>
      </c>
      <c r="Q12" s="0" t="n">
        <f aca="false">+Q$1*$O12+6</f>
        <v>6</v>
      </c>
      <c r="R12" s="0" t="n">
        <f aca="false">+R$1*$O12+6</f>
        <v>6</v>
      </c>
      <c r="S12" s="0" t="n">
        <f aca="false">+S$1*$O12+6</f>
        <v>6</v>
      </c>
    </row>
    <row r="13" customFormat="false" ht="12.75" hidden="false" customHeight="false" outlineLevel="0" collapsed="false">
      <c r="A13" s="35" t="n">
        <v>37164</v>
      </c>
      <c r="B13" s="37"/>
      <c r="C13" s="37"/>
      <c r="D13" s="37"/>
      <c r="E13" s="37"/>
      <c r="F13" s="37"/>
      <c r="G13" s="37"/>
      <c r="H13" s="37"/>
      <c r="I13" s="37"/>
      <c r="K13" s="36"/>
      <c r="L13" s="36"/>
      <c r="M13" s="36"/>
      <c r="N13" s="36"/>
      <c r="O13" s="37" t="n">
        <f aca="false">(+K13+L13+K13+M13+K13+N13)/3</f>
        <v>0</v>
      </c>
      <c r="P13" s="0" t="n">
        <f aca="false">+P$1*$O13+6</f>
        <v>6</v>
      </c>
      <c r="Q13" s="0" t="n">
        <f aca="false">+Q$1*$O13+6</f>
        <v>6</v>
      </c>
      <c r="R13" s="0" t="n">
        <f aca="false">+R$1*$O13+6</f>
        <v>6</v>
      </c>
      <c r="S13" s="0" t="n">
        <f aca="false">+S$1*$O13+6</f>
        <v>6</v>
      </c>
    </row>
    <row r="14" customFormat="false" ht="12.75" hidden="false" customHeight="false" outlineLevel="0" collapsed="false">
      <c r="A14" s="35" t="n">
        <v>37165</v>
      </c>
      <c r="B14" s="37" t="n">
        <v>1.375</v>
      </c>
      <c r="C14" s="37" t="n">
        <v>1.585</v>
      </c>
      <c r="D14" s="37" t="n">
        <v>1.875</v>
      </c>
      <c r="E14" s="37" t="n">
        <v>1.725</v>
      </c>
      <c r="F14" s="37" t="n">
        <f aca="false">AVERAGE(C14:E14)</f>
        <v>1.72833333333333</v>
      </c>
      <c r="G14" s="37" t="n">
        <f aca="false">+G$1*$F14+6</f>
        <v>19.8266666666667</v>
      </c>
      <c r="H14" s="37" t="n">
        <f aca="false">+H$1*$F14+6</f>
        <v>23.2833333333333</v>
      </c>
      <c r="I14" s="37" t="n">
        <f aca="false">+I$1*$F14+6</f>
        <v>26.74</v>
      </c>
      <c r="K14" s="36"/>
      <c r="L14" s="36"/>
      <c r="M14" s="36"/>
      <c r="N14" s="36"/>
      <c r="O14" s="37"/>
    </row>
    <row r="15" customFormat="false" ht="12.75" hidden="false" customHeight="false" outlineLevel="0" collapsed="false">
      <c r="A15" s="35" t="n">
        <v>37166</v>
      </c>
      <c r="B15" s="37" t="n">
        <v>1.33</v>
      </c>
      <c r="C15" s="37" t="n">
        <v>1.555</v>
      </c>
      <c r="D15" s="37" t="n">
        <v>1.87</v>
      </c>
      <c r="E15" s="37" t="n">
        <v>1.885</v>
      </c>
      <c r="F15" s="37" t="n">
        <f aca="false">AVERAGE(C15:E15)</f>
        <v>1.77</v>
      </c>
      <c r="G15" s="37" t="n">
        <f aca="false">+G$1*$F15+6</f>
        <v>20.16</v>
      </c>
      <c r="H15" s="37" t="n">
        <f aca="false">+H$1*$F15+6</f>
        <v>23.7</v>
      </c>
      <c r="I15" s="37" t="n">
        <f aca="false">+I$1*$F15+6</f>
        <v>27.24</v>
      </c>
      <c r="K15" s="36"/>
      <c r="L15" s="36"/>
      <c r="M15" s="36"/>
      <c r="N15" s="36"/>
      <c r="O15" s="37" t="n">
        <f aca="false">(+K15+L15+K15+M15+K15+N15)/3</f>
        <v>0</v>
      </c>
      <c r="P15" s="0" t="n">
        <f aca="false">+P$1*$O15+6</f>
        <v>6</v>
      </c>
      <c r="Q15" s="0" t="n">
        <f aca="false">+Q$1*$O15+6</f>
        <v>6</v>
      </c>
      <c r="R15" s="0" t="n">
        <f aca="false">+R$1*$O15+6</f>
        <v>6</v>
      </c>
      <c r="S15" s="0" t="n">
        <f aca="false">+S$1*$O15+6</f>
        <v>6</v>
      </c>
    </row>
    <row r="16" customFormat="false" ht="12.75" hidden="false" customHeight="false" outlineLevel="0" collapsed="false">
      <c r="A16" s="35" t="n">
        <v>37167</v>
      </c>
      <c r="K16" s="36"/>
      <c r="L16" s="36"/>
      <c r="M16" s="36"/>
      <c r="N16" s="36"/>
    </row>
    <row r="17" customFormat="false" ht="12.75" hidden="false" customHeight="false" outlineLevel="0" collapsed="false">
      <c r="A17" s="35" t="n">
        <v>37168</v>
      </c>
      <c r="B17" s="37" t="n">
        <v>1.62</v>
      </c>
      <c r="C17" s="37" t="n">
        <v>1.79</v>
      </c>
      <c r="D17" s="37" t="n">
        <v>1.955</v>
      </c>
      <c r="E17" s="37" t="n">
        <v>2.04</v>
      </c>
      <c r="F17" s="37" t="n">
        <f aca="false">AVERAGE(C17:E17)</f>
        <v>1.92833333333333</v>
      </c>
      <c r="G17" s="37" t="n">
        <f aca="false">+G$1*$F17+6</f>
        <v>21.4266666666667</v>
      </c>
      <c r="H17" s="37" t="n">
        <f aca="false">+H$1*$F17+6</f>
        <v>25.2833333333333</v>
      </c>
      <c r="I17" s="37" t="n">
        <f aca="false">+I$1*$F17+6</f>
        <v>29.14</v>
      </c>
      <c r="K17" s="36"/>
      <c r="L17" s="36"/>
      <c r="M17" s="36"/>
      <c r="N17" s="36"/>
    </row>
    <row r="18" customFormat="false" ht="12.75" hidden="false" customHeight="false" outlineLevel="0" collapsed="false">
      <c r="A18" s="35" t="n">
        <v>37169</v>
      </c>
      <c r="B18" s="37" t="n">
        <v>1.775</v>
      </c>
      <c r="C18" s="37" t="n">
        <v>1.955</v>
      </c>
      <c r="D18" s="37" t="n">
        <v>2.125</v>
      </c>
      <c r="E18" s="37" t="n">
        <v>2.13</v>
      </c>
      <c r="F18" s="37" t="n">
        <f aca="false">AVERAGE(C18:E18)</f>
        <v>2.07</v>
      </c>
      <c r="G18" s="37" t="n">
        <f aca="false">+G$1*$F18+6</f>
        <v>22.56</v>
      </c>
      <c r="H18" s="37" t="n">
        <f aca="false">+H$1*$F18+6</f>
        <v>26.7</v>
      </c>
      <c r="I18" s="37" t="n">
        <f aca="false">+I$1*$F18+6</f>
        <v>30.84</v>
      </c>
      <c r="K18" s="36"/>
      <c r="L18" s="36"/>
      <c r="M18" s="36"/>
      <c r="N18" s="36"/>
      <c r="O18" s="37" t="n">
        <f aca="false">(+K18+L18+K18+M18+K18+N18)/3</f>
        <v>0</v>
      </c>
      <c r="P18" s="0" t="n">
        <f aca="false">+P$1*$O18+6</f>
        <v>6</v>
      </c>
      <c r="Q18" s="0" t="n">
        <f aca="false">+Q$1*$O18+6</f>
        <v>6</v>
      </c>
      <c r="R18" s="0" t="n">
        <f aca="false">+R$1*$O18+6</f>
        <v>6</v>
      </c>
      <c r="S18" s="0" t="n">
        <f aca="false">+S$1*$O18+6</f>
        <v>6</v>
      </c>
    </row>
    <row r="19" customFormat="false" ht="12.75" hidden="false" customHeight="false" outlineLevel="0" collapsed="false">
      <c r="A19" s="35" t="n">
        <v>37170</v>
      </c>
      <c r="B19" s="37"/>
      <c r="C19" s="37"/>
      <c r="D19" s="37"/>
      <c r="E19" s="37"/>
      <c r="F19" s="37"/>
      <c r="G19" s="37"/>
      <c r="H19" s="37"/>
      <c r="I19" s="37"/>
      <c r="K19" s="36"/>
      <c r="L19" s="36"/>
      <c r="M19" s="36"/>
      <c r="N19" s="36"/>
      <c r="O19" s="37" t="n">
        <f aca="false">(+K19+L19+K19+M19+K19+N19)/3</f>
        <v>0</v>
      </c>
      <c r="P19" s="0" t="n">
        <f aca="false">+P$1*$O19+6</f>
        <v>6</v>
      </c>
      <c r="Q19" s="0" t="n">
        <f aca="false">+Q$1*$O19+6</f>
        <v>6</v>
      </c>
      <c r="R19" s="0" t="n">
        <f aca="false">+R$1*$O19+6</f>
        <v>6</v>
      </c>
      <c r="S19" s="0" t="n">
        <f aca="false">+S$1*$O19+6</f>
        <v>6</v>
      </c>
    </row>
    <row r="20" customFormat="false" ht="12.75" hidden="false" customHeight="false" outlineLevel="0" collapsed="false">
      <c r="A20" s="35" t="n">
        <v>37171</v>
      </c>
      <c r="B20" s="37"/>
      <c r="C20" s="37"/>
      <c r="D20" s="37"/>
      <c r="E20" s="37"/>
      <c r="F20" s="37"/>
      <c r="G20" s="37"/>
      <c r="H20" s="37"/>
      <c r="I20" s="37"/>
      <c r="K20" s="36"/>
      <c r="L20" s="36"/>
      <c r="M20" s="36"/>
      <c r="N20" s="36"/>
      <c r="O20" s="37"/>
    </row>
    <row r="21" customFormat="false" ht="12.75" hidden="false" customHeight="false" outlineLevel="0" collapsed="false">
      <c r="A21" s="35" t="n">
        <v>37172</v>
      </c>
      <c r="B21" s="37" t="n">
        <v>1.62</v>
      </c>
      <c r="C21" s="37" t="n">
        <v>1.795</v>
      </c>
      <c r="D21" s="37" t="n">
        <v>2.02</v>
      </c>
      <c r="E21" s="37" t="n">
        <v>1.915</v>
      </c>
      <c r="F21" s="37" t="n">
        <f aca="false">AVERAGE(C21:E21)</f>
        <v>1.91</v>
      </c>
      <c r="G21" s="37" t="n">
        <f aca="false">+G$1*$F21+6</f>
        <v>21.28</v>
      </c>
      <c r="H21" s="37" t="n">
        <f aca="false">+H$1*$F21+6</f>
        <v>25.1</v>
      </c>
      <c r="I21" s="37" t="n">
        <f aca="false">+I$1*$F21+6</f>
        <v>28.92</v>
      </c>
      <c r="K21" s="36"/>
      <c r="L21" s="36"/>
      <c r="M21" s="36"/>
      <c r="N21" s="36"/>
    </row>
    <row r="22" customFormat="false" ht="12.75" hidden="false" customHeight="false" outlineLevel="0" collapsed="false">
      <c r="A22" s="35" t="n">
        <v>37173</v>
      </c>
      <c r="B22" s="37" t="n">
        <v>1.615</v>
      </c>
      <c r="C22" s="37" t="n">
        <v>1.775</v>
      </c>
      <c r="D22" s="37" t="n">
        <v>1.915</v>
      </c>
      <c r="E22" s="37" t="n">
        <v>1.905</v>
      </c>
      <c r="F22" s="37" t="n">
        <f aca="false">AVERAGE(C22:E22)</f>
        <v>1.865</v>
      </c>
      <c r="G22" s="37" t="n">
        <f aca="false">+G$1*$F22+6</f>
        <v>20.92</v>
      </c>
      <c r="H22" s="37" t="n">
        <f aca="false">+H$1*$F22+6</f>
        <v>24.65</v>
      </c>
      <c r="I22" s="37" t="n">
        <f aca="false">+I$1*$F22+6</f>
        <v>28.38</v>
      </c>
      <c r="K22" s="36"/>
      <c r="L22" s="36"/>
      <c r="M22" s="36"/>
      <c r="N22" s="36"/>
      <c r="O22" s="37" t="n">
        <f aca="false">(+K22+L22+K22+M22+K22+N22)/3</f>
        <v>0</v>
      </c>
      <c r="P22" s="0" t="n">
        <f aca="false">+P$1*$O22+6</f>
        <v>6</v>
      </c>
      <c r="Q22" s="0" t="n">
        <f aca="false">+Q$1*$O22+6</f>
        <v>6</v>
      </c>
      <c r="R22" s="0" t="n">
        <f aca="false">+R$1*$O22+6</f>
        <v>6</v>
      </c>
      <c r="S22" s="0" t="n">
        <f aca="false">+S$1*$O22+6</f>
        <v>6</v>
      </c>
    </row>
    <row r="23" customFormat="false" ht="12.75" hidden="false" customHeight="false" outlineLevel="0" collapsed="false">
      <c r="A23" s="35" t="n">
        <v>37174</v>
      </c>
      <c r="B23" s="37" t="n">
        <v>1.6</v>
      </c>
      <c r="C23" s="37" t="n">
        <v>1.66</v>
      </c>
      <c r="D23" s="37" t="n">
        <v>1.86</v>
      </c>
      <c r="E23" s="37" t="n">
        <v>1.89</v>
      </c>
      <c r="F23" s="37" t="n">
        <f aca="false">AVERAGE(C23:E23)</f>
        <v>1.80333333333333</v>
      </c>
      <c r="G23" s="37" t="n">
        <f aca="false">+G$1*$F23+6</f>
        <v>20.4266666666667</v>
      </c>
      <c r="H23" s="37" t="n">
        <f aca="false">+H$1*$F23+6</f>
        <v>24.0333333333333</v>
      </c>
      <c r="I23" s="37" t="n">
        <f aca="false">+I$1*$F23+6</f>
        <v>27.64</v>
      </c>
      <c r="K23" s="36"/>
      <c r="L23" s="36"/>
      <c r="M23" s="36"/>
      <c r="N23" s="36"/>
    </row>
    <row r="24" customFormat="false" ht="12.75" hidden="false" customHeight="false" outlineLevel="0" collapsed="false">
      <c r="A24" s="35" t="n">
        <v>37175</v>
      </c>
      <c r="B24" s="37" t="n">
        <v>1.845</v>
      </c>
      <c r="C24" s="37" t="n">
        <v>1.885</v>
      </c>
      <c r="D24" s="37" t="n">
        <v>2.02</v>
      </c>
      <c r="E24" s="37" t="n">
        <v>2.045</v>
      </c>
      <c r="F24" s="37" t="n">
        <f aca="false">AVERAGE(C24:E24)</f>
        <v>1.98333333333333</v>
      </c>
      <c r="G24" s="37" t="n">
        <f aca="false">+G$1*$F24+6</f>
        <v>21.8666666666667</v>
      </c>
      <c r="H24" s="37" t="n">
        <f aca="false">+H$1*$F24+6</f>
        <v>25.8333333333333</v>
      </c>
      <c r="I24" s="37" t="n">
        <f aca="false">+I$1*$F24+6</f>
        <v>29.8</v>
      </c>
      <c r="K24" s="36"/>
      <c r="L24" s="36"/>
      <c r="M24" s="36"/>
      <c r="N24" s="36"/>
    </row>
    <row r="25" customFormat="false" ht="12.75" hidden="false" customHeight="false" outlineLevel="0" collapsed="false">
      <c r="A25" s="35" t="n">
        <v>37176</v>
      </c>
      <c r="B25" s="37" t="n">
        <v>2.115</v>
      </c>
      <c r="C25" s="37" t="n">
        <v>2.205</v>
      </c>
      <c r="D25" s="37" t="n">
        <v>2.31</v>
      </c>
      <c r="E25" s="37" t="n">
        <v>2.34</v>
      </c>
      <c r="F25" s="37" t="n">
        <f aca="false">AVERAGE(C25:E25)</f>
        <v>2.285</v>
      </c>
      <c r="G25" s="37" t="n">
        <f aca="false">+G$1*$F25+6</f>
        <v>24.28</v>
      </c>
      <c r="H25" s="37" t="n">
        <f aca="false">+H$1*$F25+6</f>
        <v>28.85</v>
      </c>
      <c r="I25" s="37" t="n">
        <f aca="false">+I$1*$F25+6</f>
        <v>33.42</v>
      </c>
      <c r="K25" s="36"/>
      <c r="L25" s="36"/>
      <c r="M25" s="36"/>
      <c r="N25" s="36"/>
      <c r="O25" s="37" t="n">
        <f aca="false">(+K25+L25+K25+M25+K25+N25)/3</f>
        <v>0</v>
      </c>
      <c r="P25" s="0" t="n">
        <f aca="false">+P$1*$O25+6</f>
        <v>6</v>
      </c>
      <c r="Q25" s="0" t="n">
        <f aca="false">+Q$1*$O25+6</f>
        <v>6</v>
      </c>
      <c r="R25" s="0" t="n">
        <f aca="false">+R$1*$O25+6</f>
        <v>6</v>
      </c>
      <c r="S25" s="0" t="n">
        <f aca="false">+S$1*$O25+6</f>
        <v>6</v>
      </c>
    </row>
    <row r="26" customFormat="false" ht="12.75" hidden="false" customHeight="false" outlineLevel="0" collapsed="false">
      <c r="A26" s="35" t="n">
        <v>37177</v>
      </c>
      <c r="B26" s="37"/>
      <c r="C26" s="37"/>
      <c r="D26" s="37"/>
      <c r="E26" s="37"/>
      <c r="F26" s="37"/>
      <c r="G26" s="37"/>
      <c r="H26" s="37"/>
      <c r="I26" s="37"/>
      <c r="K26" s="36"/>
      <c r="L26" s="36"/>
      <c r="M26" s="36"/>
      <c r="N26" s="36"/>
      <c r="O26" s="37"/>
    </row>
    <row r="27" customFormat="false" ht="12.75" hidden="false" customHeight="false" outlineLevel="0" collapsed="false">
      <c r="A27" s="35" t="n">
        <v>37178</v>
      </c>
      <c r="B27" s="38"/>
      <c r="C27" s="38"/>
      <c r="D27" s="38"/>
      <c r="E27" s="38"/>
      <c r="F27" s="37"/>
      <c r="G27" s="37"/>
      <c r="H27" s="37"/>
      <c r="I27" s="37"/>
      <c r="K27" s="36"/>
      <c r="L27" s="36"/>
      <c r="M27" s="36"/>
      <c r="N27" s="36"/>
      <c r="O27" s="37" t="n">
        <f aca="false">(+K27+L27+K27+M27+K27+N27)/3</f>
        <v>0</v>
      </c>
      <c r="P27" s="0" t="n">
        <f aca="false">+P$1*$O27+6</f>
        <v>6</v>
      </c>
      <c r="Q27" s="0" t="n">
        <f aca="false">+Q$1*$O27+6</f>
        <v>6</v>
      </c>
      <c r="R27" s="0" t="n">
        <f aca="false">+R$1*$O27+6</f>
        <v>6</v>
      </c>
      <c r="S27" s="0" t="n">
        <f aca="false">+S$1*$O27+6</f>
        <v>6</v>
      </c>
    </row>
    <row r="28" customFormat="false" ht="12.75" hidden="false" customHeight="false" outlineLevel="0" collapsed="false">
      <c r="A28" s="35" t="n">
        <v>37179</v>
      </c>
      <c r="B28" s="37" t="n">
        <v>1.99</v>
      </c>
      <c r="C28" s="37" t="n">
        <v>2.11</v>
      </c>
      <c r="D28" s="37" t="n">
        <v>2.25</v>
      </c>
      <c r="E28" s="37" t="n">
        <v>2.24</v>
      </c>
      <c r="F28" s="37" t="n">
        <f aca="false">AVERAGE(C28:E28)</f>
        <v>2.2</v>
      </c>
      <c r="G28" s="37" t="n">
        <f aca="false">+G$1*$F28+6</f>
        <v>23.6</v>
      </c>
      <c r="H28" s="37" t="n">
        <f aca="false">+H$1*$F28+6</f>
        <v>28</v>
      </c>
      <c r="I28" s="37" t="n">
        <f aca="false">+I$1*$F28+6</f>
        <v>32.4</v>
      </c>
      <c r="K28" s="36"/>
      <c r="L28" s="36"/>
      <c r="M28" s="36"/>
      <c r="N28" s="36"/>
      <c r="O28" s="37" t="n">
        <f aca="false">(+K28+L28+K28+M28+K28+N28)/3</f>
        <v>0</v>
      </c>
      <c r="P28" s="0" t="n">
        <f aca="false">+P$1*$O28+6</f>
        <v>6</v>
      </c>
      <c r="Q28" s="0" t="n">
        <f aca="false">+Q$1*$O28+6</f>
        <v>6</v>
      </c>
      <c r="R28" s="0" t="n">
        <f aca="false">+R$1*$O28+6</f>
        <v>6</v>
      </c>
      <c r="S28" s="0" t="n">
        <f aca="false">+S$1*$O28+6</f>
        <v>6</v>
      </c>
    </row>
    <row r="29" customFormat="false" ht="12.75" hidden="false" customHeight="false" outlineLevel="0" collapsed="false">
      <c r="A29" s="35" t="n">
        <v>37180</v>
      </c>
      <c r="B29" s="38" t="n">
        <v>1.8856</v>
      </c>
      <c r="C29" s="38" t="n">
        <v>2.005</v>
      </c>
      <c r="D29" s="38" t="n">
        <v>2.24</v>
      </c>
      <c r="E29" s="38" t="n">
        <v>2.235</v>
      </c>
      <c r="F29" s="37" t="n">
        <f aca="false">AVERAGE(C29:E29)</f>
        <v>2.16</v>
      </c>
      <c r="G29" s="37" t="n">
        <f aca="false">+G$1*$F29+6</f>
        <v>23.28</v>
      </c>
      <c r="H29" s="37" t="n">
        <f aca="false">+H$1*$F29+6</f>
        <v>27.6</v>
      </c>
      <c r="I29" s="37" t="n">
        <f aca="false">+I$1*$F29+6</f>
        <v>31.92</v>
      </c>
      <c r="K29" s="36"/>
      <c r="L29" s="36"/>
      <c r="M29" s="36"/>
      <c r="N29" s="36"/>
    </row>
    <row r="30" customFormat="false" ht="12.75" hidden="false" customHeight="false" outlineLevel="0" collapsed="false">
      <c r="A30" s="35" t="n">
        <v>37181</v>
      </c>
      <c r="B30" s="37" t="n">
        <v>2.165</v>
      </c>
      <c r="C30" s="37" t="n">
        <v>2.28</v>
      </c>
      <c r="D30" s="37" t="n">
        <v>2.405</v>
      </c>
      <c r="E30" s="37" t="n">
        <v>2.49</v>
      </c>
      <c r="F30" s="37" t="n">
        <f aca="false">AVERAGE(C30:E30)</f>
        <v>2.39166666666667</v>
      </c>
      <c r="G30" s="37" t="n">
        <f aca="false">+G$1*$F30+6</f>
        <v>25.1333333333333</v>
      </c>
      <c r="H30" s="37" t="n">
        <f aca="false">+H$1*$F30+6</f>
        <v>29.9166666666667</v>
      </c>
      <c r="I30" s="37" t="n">
        <f aca="false">+I$1*$F30+6</f>
        <v>34.7</v>
      </c>
      <c r="K30" s="36"/>
      <c r="L30" s="36"/>
      <c r="M30" s="36"/>
      <c r="N30" s="36"/>
    </row>
    <row r="31" customFormat="false" ht="12.75" hidden="false" customHeight="false" outlineLevel="0" collapsed="false">
      <c r="A31" s="35" t="n">
        <v>37182</v>
      </c>
      <c r="B31" s="37" t="n">
        <v>2.375</v>
      </c>
      <c r="C31" s="37" t="n">
        <v>2.49</v>
      </c>
      <c r="D31" s="37" t="n">
        <v>2.6</v>
      </c>
      <c r="E31" s="37" t="n">
        <v>2.675</v>
      </c>
      <c r="F31" s="37" t="n">
        <f aca="false">AVERAGE(C31:E31)</f>
        <v>2.58833333333333</v>
      </c>
      <c r="G31" s="37" t="n">
        <f aca="false">+G$1*$F31+6</f>
        <v>26.7066666666667</v>
      </c>
      <c r="H31" s="37" t="n">
        <f aca="false">+H$1*$F31+6</f>
        <v>31.8833333333333</v>
      </c>
      <c r="I31" s="37" t="n">
        <f aca="false">+I$1*$F31+6</f>
        <v>37.06</v>
      </c>
      <c r="K31" s="36"/>
      <c r="L31" s="36"/>
      <c r="M31" s="36"/>
      <c r="N31" s="36"/>
    </row>
    <row r="32" customFormat="false" ht="12.75" hidden="false" customHeight="false" outlineLevel="0" collapsed="false">
      <c r="A32" s="35" t="n">
        <v>37183</v>
      </c>
      <c r="B32" s="37" t="n">
        <v>2.085</v>
      </c>
      <c r="C32" s="37" t="n">
        <v>2.25</v>
      </c>
      <c r="D32" s="37" t="n">
        <v>2.34</v>
      </c>
      <c r="E32" s="37" t="n">
        <v>2.445</v>
      </c>
      <c r="F32" s="37" t="n">
        <f aca="false">AVERAGE(C32:E32)</f>
        <v>2.345</v>
      </c>
      <c r="G32" s="37" t="n">
        <f aca="false">+G$1*$F32+6</f>
        <v>24.76</v>
      </c>
      <c r="H32" s="37" t="n">
        <f aca="false">+H$1*$F32+6</f>
        <v>29.45</v>
      </c>
      <c r="I32" s="37" t="n">
        <f aca="false">+I$1*$F32+6</f>
        <v>34.14</v>
      </c>
      <c r="K32" s="36"/>
      <c r="L32" s="36"/>
      <c r="M32" s="36"/>
      <c r="N32" s="36"/>
    </row>
    <row r="33" customFormat="false" ht="12.75" hidden="false" customHeight="false" outlineLevel="0" collapsed="false">
      <c r="A33" s="35" t="n">
        <v>37184</v>
      </c>
      <c r="B33" s="35"/>
      <c r="C33" s="37"/>
      <c r="D33" s="37"/>
      <c r="E33" s="37"/>
      <c r="F33" s="37"/>
      <c r="G33" s="37"/>
      <c r="H33" s="37"/>
      <c r="I33" s="37"/>
      <c r="J33" s="37"/>
      <c r="K33" s="36"/>
      <c r="L33" s="36"/>
      <c r="M33" s="36"/>
      <c r="N33" s="36"/>
    </row>
    <row r="34" customFormat="false" ht="12.75" hidden="false" customHeight="false" outlineLevel="0" collapsed="false">
      <c r="A34" s="35" t="n">
        <v>37185</v>
      </c>
      <c r="B34" s="37" t="n">
        <v>2.08</v>
      </c>
      <c r="C34" s="37" t="n">
        <v>1.985</v>
      </c>
      <c r="D34" s="37" t="n">
        <v>2.17</v>
      </c>
      <c r="E34" s="37" t="n">
        <v>2.08</v>
      </c>
      <c r="F34" s="37" t="n">
        <f aca="false">AVERAGE(C34:E34)</f>
        <v>2.07833333333333</v>
      </c>
      <c r="G34" s="37" t="n">
        <f aca="false">+G$1*$F34+6</f>
        <v>22.6266666666667</v>
      </c>
      <c r="H34" s="37" t="n">
        <f aca="false">+H$1*$F34+6</f>
        <v>26.7833333333333</v>
      </c>
      <c r="I34" s="37" t="n">
        <f aca="false">+I$1*$F34+6</f>
        <v>30.94</v>
      </c>
    </row>
    <row r="35" customFormat="false" ht="12.75" hidden="false" customHeight="false" outlineLevel="0" collapsed="false">
      <c r="A35" s="35" t="n">
        <v>37186</v>
      </c>
      <c r="B35" s="37" t="n">
        <v>2.485</v>
      </c>
      <c r="C35" s="37" t="n">
        <v>2.54</v>
      </c>
      <c r="D35" s="37" t="n">
        <v>2.59</v>
      </c>
      <c r="E35" s="37" t="n">
        <v>2.675</v>
      </c>
      <c r="F35" s="37" t="n">
        <f aca="false">AVERAGE(C35:E35)</f>
        <v>2.60166666666667</v>
      </c>
      <c r="G35" s="37" t="n">
        <f aca="false">+G$1*$F35+6</f>
        <v>26.8133333333333</v>
      </c>
      <c r="H35" s="37" t="n">
        <f aca="false">+H$1*$F35+6</f>
        <v>32.0166666666667</v>
      </c>
      <c r="I35" s="37" t="n">
        <f aca="false">+I$1*$F35+6</f>
        <v>37.22</v>
      </c>
    </row>
    <row r="36" customFormat="false" ht="12.75" hidden="false" customHeight="false" outlineLevel="0" collapsed="false">
      <c r="A36" s="35" t="n">
        <v>37187</v>
      </c>
      <c r="B36" s="37" t="n">
        <v>2.78</v>
      </c>
      <c r="C36" s="37" t="n">
        <v>2.845</v>
      </c>
      <c r="D36" s="37" t="n">
        <v>2.895</v>
      </c>
      <c r="E36" s="37" t="n">
        <v>2.98</v>
      </c>
      <c r="F36" s="37" t="n">
        <f aca="false">AVERAGE(C36:E36)</f>
        <v>2.90666666666667</v>
      </c>
      <c r="G36" s="37" t="n">
        <f aca="false">+G$1*$F36+6</f>
        <v>29.2533333333333</v>
      </c>
      <c r="H36" s="37" t="n">
        <f aca="false">+H$1*$F36+6</f>
        <v>35.0666666666667</v>
      </c>
      <c r="I36" s="37" t="n">
        <f aca="false">+I$1*$F36+6</f>
        <v>40.88</v>
      </c>
    </row>
    <row r="37" customFormat="false" ht="12.75" hidden="false" customHeight="false" outlineLevel="0" collapsed="false">
      <c r="A37" s="35" t="n">
        <v>37188</v>
      </c>
      <c r="B37" s="37" t="n">
        <v>2.78</v>
      </c>
      <c r="C37" s="37" t="n">
        <v>2.845</v>
      </c>
      <c r="D37" s="37" t="n">
        <v>2.895</v>
      </c>
      <c r="E37" s="37" t="n">
        <v>2.98</v>
      </c>
      <c r="F37" s="37" t="n">
        <f aca="false">AVERAGE(C37:E37)</f>
        <v>2.90666666666667</v>
      </c>
      <c r="G37" s="37" t="n">
        <f aca="false">+G$1*$F37+6</f>
        <v>29.2533333333333</v>
      </c>
      <c r="H37" s="37" t="n">
        <f aca="false">+H$1*$F37+6</f>
        <v>35.0666666666667</v>
      </c>
      <c r="I37" s="37" t="n">
        <f aca="false">+I$1*$F37+6</f>
        <v>40.88</v>
      </c>
    </row>
    <row r="38" customFormat="false" ht="12.75" hidden="false" customHeight="false" outlineLevel="0" collapsed="false">
      <c r="A38" s="35" t="n">
        <v>37189</v>
      </c>
      <c r="B38" s="37" t="n">
        <v>2.555</v>
      </c>
      <c r="C38" s="37" t="n">
        <v>2.655</v>
      </c>
      <c r="D38" s="37" t="n">
        <v>2.69</v>
      </c>
      <c r="E38" s="37" t="n">
        <v>2.82</v>
      </c>
      <c r="F38" s="37" t="n">
        <f aca="false">AVERAGE(C38:E38)</f>
        <v>2.72166666666667</v>
      </c>
      <c r="G38" s="37" t="n">
        <f aca="false">+G$1*$F38+6</f>
        <v>27.7733333333333</v>
      </c>
      <c r="H38" s="37" t="n">
        <f aca="false">+H$1*$F38+6</f>
        <v>33.2166666666667</v>
      </c>
      <c r="I38" s="37" t="n">
        <f aca="false">+I$1*$F38+6</f>
        <v>38.66</v>
      </c>
      <c r="K38" s="0" t="n">
        <v>2.94</v>
      </c>
      <c r="M38" s="0" t="n">
        <v>2.83</v>
      </c>
      <c r="N38" s="0" t="n">
        <v>2.99</v>
      </c>
      <c r="P38" s="0" t="n">
        <f aca="false">+$M$38*P1</f>
        <v>28.3</v>
      </c>
      <c r="Q38" s="0" t="n">
        <f aca="false">+$M$38*Q1</f>
        <v>31.13</v>
      </c>
      <c r="R38" s="0" t="n">
        <f aca="false">+$M$38*R1</f>
        <v>33.96</v>
      </c>
      <c r="S38" s="0" t="n">
        <f aca="false">+$M$38*S1</f>
        <v>42.45</v>
      </c>
    </row>
    <row r="39" customFormat="false" ht="12.75" hidden="false" customHeight="false" outlineLevel="0" collapsed="false">
      <c r="A39" s="35" t="n">
        <v>37190</v>
      </c>
      <c r="B39" s="37" t="n">
        <v>2.92</v>
      </c>
      <c r="C39" s="37" t="n">
        <v>2.94</v>
      </c>
      <c r="D39" s="37" t="n">
        <v>3.07</v>
      </c>
      <c r="E39" s="37" t="n">
        <v>3.215</v>
      </c>
      <c r="F39" s="37" t="n">
        <f aca="false">AVERAGE(C39:E39)</f>
        <v>3.075</v>
      </c>
      <c r="G39" s="37" t="n">
        <f aca="false">+G$1*$F39+6</f>
        <v>30.6</v>
      </c>
      <c r="H39" s="37" t="n">
        <f aca="false">+H$1*$F39+6</f>
        <v>36.75</v>
      </c>
      <c r="I39" s="37" t="n">
        <f aca="false">+I$1*$F39+6</f>
        <v>42.9</v>
      </c>
    </row>
    <row r="40" customFormat="false" ht="12.75" hidden="false" customHeight="false" outlineLevel="0" collapsed="false">
      <c r="A40" s="35" t="n">
        <v>37191</v>
      </c>
      <c r="B40" s="35"/>
    </row>
    <row r="41" customFormat="false" ht="12.75" hidden="false" customHeight="false" outlineLevel="0" collapsed="false">
      <c r="A41" s="35" t="n">
        <v>37192</v>
      </c>
      <c r="B41" s="35"/>
      <c r="F41" s="15"/>
      <c r="G41" s="15"/>
      <c r="H41" s="15"/>
      <c r="I41" s="15"/>
    </row>
    <row r="42" customFormat="false" ht="12.75" hidden="false" customHeight="false" outlineLevel="0" collapsed="false">
      <c r="A42" s="35" t="n">
        <v>37193</v>
      </c>
      <c r="B42" s="37" t="n">
        <v>2.61</v>
      </c>
      <c r="C42" s="37" t="n">
        <v>2.655</v>
      </c>
      <c r="D42" s="37" t="n">
        <v>2.84</v>
      </c>
      <c r="E42" s="37" t="n">
        <v>2.74</v>
      </c>
      <c r="F42" s="37" t="n">
        <f aca="false">AVERAGE(C42:E42)</f>
        <v>2.745</v>
      </c>
      <c r="G42" s="37" t="n">
        <f aca="false">+G$1*$F42+6</f>
        <v>27.96</v>
      </c>
      <c r="H42" s="37" t="n">
        <f aca="false">+H$1*$F42+6</f>
        <v>33.45</v>
      </c>
      <c r="I42" s="37" t="n">
        <f aca="false">+I$1*$F42+6</f>
        <v>38.94</v>
      </c>
      <c r="K42" s="0" t="n">
        <v>3.305</v>
      </c>
    </row>
    <row r="43" customFormat="false" ht="12.75" hidden="false" customHeight="false" outlineLevel="0" collapsed="false">
      <c r="A43" s="35" t="n">
        <v>37194</v>
      </c>
      <c r="B43" s="37" t="n">
        <v>2.84</v>
      </c>
      <c r="C43" s="37" t="n">
        <v>2.945</v>
      </c>
      <c r="D43" s="37" t="n">
        <v>3.075</v>
      </c>
      <c r="E43" s="37" t="n">
        <v>3.21</v>
      </c>
      <c r="F43" s="37" t="n">
        <f aca="false">AVERAGE(C43:E43)</f>
        <v>3.07666666666667</v>
      </c>
      <c r="G43" s="37" t="n">
        <f aca="false">+G$1*$F43+6</f>
        <v>30.6133333333333</v>
      </c>
      <c r="H43" s="37" t="n">
        <f aca="false">+H$1*$F43+6</f>
        <v>36.7666666666667</v>
      </c>
      <c r="I43" s="37" t="n">
        <f aca="false">+I$1*$F43+6</f>
        <v>42.92</v>
      </c>
    </row>
    <row r="44" customFormat="false" ht="12.75" hidden="false" customHeight="false" outlineLevel="0" collapsed="false">
      <c r="A44" s="35" t="n">
        <v>37195</v>
      </c>
      <c r="B44" s="37" t="n">
        <v>2.82</v>
      </c>
      <c r="C44" s="37" t="n">
        <v>2.88</v>
      </c>
      <c r="D44" s="37" t="n">
        <v>3.005</v>
      </c>
      <c r="E44" s="37" t="n">
        <v>3.24</v>
      </c>
      <c r="F44" s="37" t="n">
        <f aca="false">AVERAGE(C44:E44)</f>
        <v>3.04166666666667</v>
      </c>
      <c r="G44" s="37" t="n">
        <f aca="false">+G$1*$F44+6</f>
        <v>30.3333333333333</v>
      </c>
      <c r="H44" s="37" t="n">
        <f aca="false">+H$1*$F44+6</f>
        <v>36.4166666666667</v>
      </c>
      <c r="I44" s="37" t="n">
        <f aca="false">+I$1*$F44+6</f>
        <v>42.5</v>
      </c>
    </row>
    <row r="45" customFormat="false" ht="12.75" hidden="false" customHeight="false" outlineLevel="0" collapsed="false">
      <c r="A45" s="35" t="n">
        <v>37196</v>
      </c>
      <c r="B45" s="37" t="n">
        <v>2.91</v>
      </c>
      <c r="C45" s="37" t="n">
        <v>3.08</v>
      </c>
      <c r="D45" s="37" t="n">
        <v>3.085</v>
      </c>
      <c r="E45" s="37" t="n">
        <v>3.225</v>
      </c>
      <c r="F45" s="37" t="n">
        <f aca="false">AVERAGE(C45:E45)</f>
        <v>3.13</v>
      </c>
      <c r="G45" s="37" t="n">
        <f aca="false">+G$1*$F45+6</f>
        <v>31.04</v>
      </c>
      <c r="H45" s="37" t="n">
        <f aca="false">+H$1*$F45+6</f>
        <v>37.3</v>
      </c>
      <c r="I45" s="37" t="n">
        <f aca="false">+I$1*$F45+6</f>
        <v>43.56</v>
      </c>
    </row>
    <row r="46" customFormat="false" ht="12.75" hidden="false" customHeight="false" outlineLevel="0" collapsed="false">
      <c r="A46" s="35" t="n">
        <v>37197</v>
      </c>
      <c r="B46" s="37" t="n">
        <v>2.64</v>
      </c>
      <c r="C46" s="37" t="n">
        <v>2.845</v>
      </c>
      <c r="D46" s="37" t="n">
        <v>2.955</v>
      </c>
      <c r="E46" s="37" t="n">
        <v>3.01</v>
      </c>
      <c r="F46" s="37" t="n">
        <f aca="false">AVERAGE(C46:E46)</f>
        <v>2.93666666666667</v>
      </c>
      <c r="G46" s="37" t="n">
        <f aca="false">+G$1*$F46+6</f>
        <v>29.4933333333333</v>
      </c>
      <c r="H46" s="37" t="n">
        <f aca="false">+H$1*$F46+6</f>
        <v>35.3666666666667</v>
      </c>
      <c r="I46" s="37" t="n">
        <f aca="false">+I$1*$F46+6</f>
        <v>41.24</v>
      </c>
    </row>
    <row r="47" customFormat="false" ht="12.75" hidden="false" customHeight="false" outlineLevel="0" collapsed="false">
      <c r="A47" s="35" t="n">
        <v>37198</v>
      </c>
      <c r="B47" s="37" t="n">
        <v>2.64</v>
      </c>
      <c r="C47" s="37" t="n">
        <v>2.845</v>
      </c>
      <c r="D47" s="37" t="n">
        <v>2.955</v>
      </c>
      <c r="E47" s="37" t="n">
        <v>3.01</v>
      </c>
      <c r="F47" s="37" t="n">
        <f aca="false">AVERAGE(C47:E47)</f>
        <v>2.93666666666667</v>
      </c>
      <c r="G47" s="37" t="n">
        <f aca="false">+G$1*$F47+6</f>
        <v>29.4933333333333</v>
      </c>
      <c r="H47" s="37" t="n">
        <f aca="false">+H$1*$F47+6</f>
        <v>35.3666666666667</v>
      </c>
      <c r="I47" s="37" t="n">
        <f aca="false">+I$1*$F47+6</f>
        <v>41.24</v>
      </c>
    </row>
    <row r="48" customFormat="false" ht="12.75" hidden="false" customHeight="false" outlineLevel="0" collapsed="false">
      <c r="A48" s="35" t="n">
        <v>37199</v>
      </c>
      <c r="B48" s="35"/>
      <c r="F48" s="15"/>
      <c r="G48" s="15"/>
      <c r="H48" s="15"/>
      <c r="I48" s="15"/>
    </row>
    <row r="49" customFormat="false" ht="12.75" hidden="false" customHeight="false" outlineLevel="0" collapsed="false">
      <c r="A49" s="35" t="n">
        <v>37200</v>
      </c>
      <c r="B49" s="35"/>
      <c r="F49" s="15"/>
      <c r="G49" s="15"/>
      <c r="H49" s="15"/>
      <c r="I49" s="15"/>
    </row>
    <row r="50" customFormat="false" ht="12.75" hidden="false" customHeight="false" outlineLevel="0" collapsed="false">
      <c r="A50" s="35" t="n">
        <v>37201</v>
      </c>
      <c r="B50" s="37" t="n">
        <v>2.485</v>
      </c>
      <c r="C50" s="37" t="n">
        <v>2.64</v>
      </c>
      <c r="D50" s="37" t="n">
        <v>2.73</v>
      </c>
      <c r="E50" s="37" t="n">
        <v>2.775</v>
      </c>
      <c r="F50" s="37" t="n">
        <f aca="false">AVERAGE(C50:E50)</f>
        <v>2.715</v>
      </c>
      <c r="G50" s="37" t="n">
        <f aca="false">+G$1*$F50+6</f>
        <v>27.72</v>
      </c>
      <c r="H50" s="37" t="n">
        <f aca="false">+H$1*$F50+6</f>
        <v>33.15</v>
      </c>
      <c r="I50" s="37" t="n">
        <f aca="false">+I$1*$F50+6</f>
        <v>38.58</v>
      </c>
    </row>
    <row r="51" customFormat="false" ht="12.75" hidden="false" customHeight="false" outlineLevel="0" collapsed="false">
      <c r="A51" s="35" t="n">
        <v>37202</v>
      </c>
      <c r="B51" s="37" t="n">
        <v>2.435</v>
      </c>
      <c r="C51" s="37" t="n">
        <v>2.59</v>
      </c>
      <c r="D51" s="37" t="n">
        <v>2.65</v>
      </c>
      <c r="E51" s="37" t="n">
        <v>2.7</v>
      </c>
      <c r="F51" s="37" t="n">
        <f aca="false">AVERAGE(C51:E51)</f>
        <v>2.64666666666667</v>
      </c>
      <c r="G51" s="37" t="n">
        <f aca="false">+G$1*$F51+6</f>
        <v>27.1733333333333</v>
      </c>
      <c r="H51" s="37" t="n">
        <f aca="false">+H$1*$F51+6</f>
        <v>32.4666666666667</v>
      </c>
      <c r="I51" s="37" t="n">
        <f aca="false">+I$1*$F51+6</f>
        <v>37.76</v>
      </c>
    </row>
    <row r="52" customFormat="false" ht="12.75" hidden="false" customHeight="false" outlineLevel="0" collapsed="false">
      <c r="A52" s="35" t="n">
        <v>37203</v>
      </c>
      <c r="B52" s="37" t="n">
        <v>2.505</v>
      </c>
      <c r="C52" s="37" t="n">
        <v>2.63</v>
      </c>
      <c r="D52" s="37" t="n">
        <v>2.62</v>
      </c>
      <c r="E52" s="37" t="n">
        <v>2.72</v>
      </c>
      <c r="F52" s="37" t="n">
        <f aca="false">AVERAGE(C52:E52)</f>
        <v>2.65666666666667</v>
      </c>
      <c r="G52" s="37" t="n">
        <f aca="false">+G$1*$F52+6</f>
        <v>27.2533333333333</v>
      </c>
      <c r="H52" s="37" t="n">
        <f aca="false">+H$1*$F52+6</f>
        <v>32.5666666666667</v>
      </c>
      <c r="I52" s="37" t="n">
        <f aca="false">+I$1*$F52+6</f>
        <v>37.88</v>
      </c>
    </row>
    <row r="53" customFormat="false" ht="12.75" hidden="false" customHeight="false" outlineLevel="0" collapsed="false">
      <c r="A53" s="35" t="n">
        <v>37204</v>
      </c>
      <c r="B53" s="37" t="n">
        <v>2.48</v>
      </c>
      <c r="C53" s="37" t="n">
        <v>2.535</v>
      </c>
      <c r="D53" s="37" t="n">
        <v>2.575</v>
      </c>
      <c r="E53" s="37" t="n">
        <v>2.595</v>
      </c>
      <c r="F53" s="37" t="n">
        <f aca="false">AVERAGE(C53:E53)</f>
        <v>2.56833333333333</v>
      </c>
      <c r="G53" s="37" t="n">
        <f aca="false">+G$1*$F53+6</f>
        <v>26.5466666666667</v>
      </c>
      <c r="H53" s="37" t="n">
        <f aca="false">+H$1*$F53+6</f>
        <v>31.6833333333333</v>
      </c>
      <c r="I53" s="37" t="n">
        <f aca="false">+I$1*$F53+6</f>
        <v>36.82</v>
      </c>
    </row>
    <row r="54" customFormat="false" ht="12.75" hidden="false" customHeight="false" outlineLevel="0" collapsed="false">
      <c r="A54" s="35" t="n">
        <v>37205</v>
      </c>
      <c r="B54" s="37"/>
      <c r="C54" s="37"/>
      <c r="D54" s="37"/>
      <c r="E54" s="37"/>
      <c r="F54" s="37"/>
      <c r="G54" s="37"/>
      <c r="H54" s="37"/>
      <c r="I54" s="37"/>
    </row>
    <row r="55" customFormat="false" ht="12.75" hidden="false" customHeight="false" outlineLevel="0" collapsed="false">
      <c r="A55" s="35" t="n">
        <v>37206</v>
      </c>
      <c r="B55" s="37"/>
      <c r="C55" s="37"/>
      <c r="D55" s="37"/>
      <c r="E55" s="37"/>
      <c r="F55" s="37"/>
      <c r="G55" s="37"/>
      <c r="H55" s="37"/>
      <c r="I55" s="37"/>
    </row>
    <row r="56" customFormat="false" ht="12.75" hidden="false" customHeight="false" outlineLevel="0" collapsed="false">
      <c r="A56" s="35" t="n">
        <v>37207</v>
      </c>
      <c r="B56" s="37" t="n">
        <v>2.38</v>
      </c>
      <c r="C56" s="37" t="n">
        <v>2.395</v>
      </c>
      <c r="D56" s="37" t="n">
        <v>2.405</v>
      </c>
      <c r="E56" s="37" t="n">
        <v>2.445</v>
      </c>
      <c r="F56" s="37" t="n">
        <f aca="false">AVERAGE(C56:E56)</f>
        <v>2.415</v>
      </c>
      <c r="G56" s="37" t="n">
        <f aca="false">+G$1*$F56+6</f>
        <v>25.32</v>
      </c>
      <c r="H56" s="37" t="n">
        <f aca="false">+H$1*$F56+6</f>
        <v>30.15</v>
      </c>
      <c r="I56" s="37" t="n">
        <f aca="false">+I$1*$F56+6</f>
        <v>34.98</v>
      </c>
    </row>
    <row r="57" customFormat="false" ht="12.75" hidden="false" customHeight="false" outlineLevel="0" collapsed="false">
      <c r="A57" s="35" t="n">
        <v>37208</v>
      </c>
      <c r="B57" s="37" t="n">
        <v>2.29</v>
      </c>
      <c r="C57" s="37" t="n">
        <v>2.175</v>
      </c>
      <c r="D57" s="37" t="n">
        <v>2.25</v>
      </c>
      <c r="E57" s="37" t="n">
        <v>2.26</v>
      </c>
      <c r="F57" s="37" t="n">
        <f aca="false">AVERAGE(C57:E57)</f>
        <v>2.22833333333333</v>
      </c>
      <c r="G57" s="37" t="n">
        <f aca="false">+G$1*$F57+6</f>
        <v>23.8266666666667</v>
      </c>
      <c r="H57" s="37" t="n">
        <f aca="false">+H$1*$F57+6</f>
        <v>28.2833333333333</v>
      </c>
      <c r="I57" s="37" t="n">
        <f aca="false">+I$1*$F57+6</f>
        <v>32.74</v>
      </c>
    </row>
    <row r="58" customFormat="false" ht="12.75" hidden="false" customHeight="false" outlineLevel="0" collapsed="false">
      <c r="A58" s="35" t="n">
        <v>37209</v>
      </c>
      <c r="B58" s="37" t="n">
        <v>2.02</v>
      </c>
      <c r="C58" s="37" t="n">
        <v>2.08</v>
      </c>
      <c r="D58" s="37" t="n">
        <v>2.195</v>
      </c>
      <c r="E58" s="37" t="n">
        <v>2.145</v>
      </c>
      <c r="F58" s="37" t="n">
        <f aca="false">AVERAGE(C58:E58)</f>
        <v>2.14</v>
      </c>
      <c r="G58" s="37" t="n">
        <f aca="false">+G$1*$F58+6</f>
        <v>23.12</v>
      </c>
      <c r="H58" s="37" t="n">
        <f aca="false">+H$1*$F58+6</f>
        <v>27.4</v>
      </c>
      <c r="I58" s="37" t="n">
        <f aca="false">+I$1*$F58+6</f>
        <v>31.68</v>
      </c>
    </row>
    <row r="59" customFormat="false" ht="12.75" hidden="false" customHeight="false" outlineLevel="0" collapsed="false">
      <c r="A59" s="35" t="n">
        <v>37210</v>
      </c>
      <c r="B59" s="37" t="n">
        <v>2.055</v>
      </c>
      <c r="C59" s="37" t="n">
        <v>2.1</v>
      </c>
      <c r="D59" s="37" t="n">
        <v>2.18</v>
      </c>
      <c r="E59" s="37" t="n">
        <v>2.165</v>
      </c>
      <c r="F59" s="37" t="n">
        <f aca="false">AVERAGE(C59:E59)</f>
        <v>2.14833333333333</v>
      </c>
      <c r="G59" s="37" t="n">
        <f aca="false">+G$1*$F59+6</f>
        <v>23.1866666666667</v>
      </c>
      <c r="H59" s="37" t="n">
        <f aca="false">+H$1*$F59+6</f>
        <v>27.4833333333333</v>
      </c>
      <c r="I59" s="37" t="n">
        <f aca="false">+I$1*$F59+6</f>
        <v>31.78</v>
      </c>
    </row>
    <row r="60" customFormat="false" ht="12.75" hidden="false" customHeight="false" outlineLevel="0" collapsed="false">
      <c r="A60" s="35" t="n">
        <v>37211</v>
      </c>
      <c r="B60" s="37" t="n">
        <v>1.64</v>
      </c>
      <c r="C60" s="37" t="n">
        <v>1.835</v>
      </c>
      <c r="D60" s="37" t="n">
        <v>1.94</v>
      </c>
      <c r="E60" s="37" t="n">
        <v>1.99</v>
      </c>
      <c r="F60" s="37" t="n">
        <f aca="false">AVERAGE(C60:E60)</f>
        <v>1.92166666666667</v>
      </c>
      <c r="G60" s="37" t="n">
        <f aca="false">+G$1*$F60+6</f>
        <v>21.3733333333333</v>
      </c>
      <c r="H60" s="37" t="n">
        <f aca="false">+H$1*$F60+6</f>
        <v>25.2166666666667</v>
      </c>
      <c r="I60" s="37" t="n">
        <f aca="false">+I$1*$F60+6</f>
        <v>29.06</v>
      </c>
    </row>
    <row r="61" customFormat="false" ht="12.75" hidden="false" customHeight="false" outlineLevel="0" collapsed="false">
      <c r="A61" s="35" t="n">
        <v>37212</v>
      </c>
      <c r="B61" s="37" t="n">
        <v>1.285</v>
      </c>
      <c r="C61" s="37" t="n">
        <v>1.355</v>
      </c>
      <c r="D61" s="37" t="n">
        <v>1.4</v>
      </c>
      <c r="E61" s="37" t="n">
        <v>1.415</v>
      </c>
      <c r="F61" s="37" t="n">
        <f aca="false">AVERAGE(C61:E61)</f>
        <v>1.39</v>
      </c>
      <c r="G61" s="37" t="n">
        <f aca="false">+G$1*$F61+6</f>
        <v>17.12</v>
      </c>
      <c r="H61" s="37" t="n">
        <f aca="false">+H$1*$F61+6</f>
        <v>19.9</v>
      </c>
      <c r="I61" s="37" t="n">
        <f aca="false">+I$1*$F61+6</f>
        <v>22.68</v>
      </c>
    </row>
    <row r="62" customFormat="false" ht="12.75" hidden="false" customHeight="false" outlineLevel="0" collapsed="false">
      <c r="A62" s="35" t="n">
        <v>37213</v>
      </c>
      <c r="B62" s="37" t="n">
        <v>1.285</v>
      </c>
      <c r="C62" s="37" t="n">
        <v>1.355</v>
      </c>
      <c r="D62" s="37" t="n">
        <v>1.4</v>
      </c>
      <c r="E62" s="37" t="n">
        <v>1.415</v>
      </c>
      <c r="F62" s="37" t="n">
        <f aca="false">AVERAGE(C62:E62)</f>
        <v>1.39</v>
      </c>
      <c r="G62" s="37" t="n">
        <f aca="false">+G$1*$F62+6</f>
        <v>17.12</v>
      </c>
      <c r="H62" s="37" t="n">
        <f aca="false">+H$1*$F62+6</f>
        <v>19.9</v>
      </c>
      <c r="I62" s="37" t="n">
        <f aca="false">+I$1*$F62+6</f>
        <v>22.68</v>
      </c>
    </row>
    <row r="63" customFormat="false" ht="12.75" hidden="false" customHeight="false" outlineLevel="0" collapsed="false">
      <c r="A63" s="35" t="n">
        <v>37214</v>
      </c>
      <c r="B63" s="37" t="n">
        <v>1.285</v>
      </c>
      <c r="C63" s="37" t="n">
        <v>1.355</v>
      </c>
      <c r="D63" s="37" t="n">
        <v>1.4</v>
      </c>
      <c r="E63" s="37" t="n">
        <v>1.415</v>
      </c>
      <c r="F63" s="37" t="n">
        <f aca="false">AVERAGE(C63:E63)</f>
        <v>1.39</v>
      </c>
      <c r="G63" s="37" t="n">
        <f aca="false">+G$1*$F63+6</f>
        <v>17.12</v>
      </c>
      <c r="H63" s="37" t="n">
        <f aca="false">+H$1*$F63+6</f>
        <v>19.9</v>
      </c>
      <c r="I63" s="37" t="n">
        <f aca="false">+I$1*$F63+6</f>
        <v>22.68</v>
      </c>
    </row>
    <row r="64" customFormat="false" ht="12.75" hidden="false" customHeight="false" outlineLevel="0" collapsed="false">
      <c r="A64" s="35" t="n">
        <v>37215</v>
      </c>
      <c r="B64" s="37" t="n">
        <v>1.825</v>
      </c>
      <c r="C64" s="37" t="n">
        <v>1.96</v>
      </c>
      <c r="D64" s="37" t="n">
        <v>1.925</v>
      </c>
      <c r="E64" s="37" t="n">
        <v>1.985</v>
      </c>
      <c r="F64" s="37" t="n">
        <f aca="false">AVERAGE(C64:E64)</f>
        <v>1.95666666666667</v>
      </c>
      <c r="G64" s="37" t="n">
        <f aca="false">+G$1*$F64+6</f>
        <v>21.6533333333333</v>
      </c>
      <c r="H64" s="37" t="n">
        <f aca="false">+H$1*$F64+6</f>
        <v>25.5666666666667</v>
      </c>
      <c r="I64" s="37" t="n">
        <f aca="false">+I$1*$F64+6</f>
        <v>29.48</v>
      </c>
    </row>
    <row r="65" customFormat="false" ht="12.75" hidden="false" customHeight="false" outlineLevel="0" collapsed="false">
      <c r="A65" s="35" t="n">
        <v>37216</v>
      </c>
      <c r="B65" s="37" t="n">
        <v>1.685</v>
      </c>
      <c r="C65" s="37" t="n">
        <v>1.705</v>
      </c>
      <c r="D65" s="37" t="n">
        <v>1.585</v>
      </c>
      <c r="E65" s="37" t="n">
        <v>1.725</v>
      </c>
      <c r="F65" s="37" t="n">
        <f aca="false">AVERAGE(C65:E65)</f>
        <v>1.67166666666667</v>
      </c>
      <c r="G65" s="37" t="n">
        <f aca="false">+G$1*$F65+6</f>
        <v>19.3733333333333</v>
      </c>
      <c r="H65" s="37" t="n">
        <f aca="false">+H$1*$F65+6</f>
        <v>22.7166666666667</v>
      </c>
      <c r="I65" s="37" t="n">
        <f aca="false">+I$1*$F65+6</f>
        <v>26.06</v>
      </c>
    </row>
    <row r="66" customFormat="false" ht="12.75" hidden="false" customHeight="false" outlineLevel="0" collapsed="false">
      <c r="A66" s="35" t="n">
        <v>37217</v>
      </c>
      <c r="B66" s="37" t="n">
        <v>1.685</v>
      </c>
      <c r="C66" s="37" t="n">
        <v>1.705</v>
      </c>
      <c r="D66" s="37" t="n">
        <v>1.585</v>
      </c>
      <c r="E66" s="37" t="n">
        <v>1.725</v>
      </c>
      <c r="F66" s="37" t="n">
        <f aca="false">AVERAGE(C66:E66)</f>
        <v>1.67166666666667</v>
      </c>
      <c r="G66" s="37" t="n">
        <f aca="false">+G$1*$F66+6</f>
        <v>19.3733333333333</v>
      </c>
      <c r="H66" s="37" t="n">
        <f aca="false">+H$1*$F66+6</f>
        <v>22.7166666666667</v>
      </c>
      <c r="I66" s="37" t="n">
        <f aca="false">+I$1*$F66+6</f>
        <v>26.06</v>
      </c>
    </row>
    <row r="67" customFormat="false" ht="12.75" hidden="false" customHeight="false" outlineLevel="0" collapsed="false">
      <c r="A67" s="35" t="n">
        <v>37218</v>
      </c>
      <c r="B67" s="37" t="n">
        <v>1.685</v>
      </c>
      <c r="C67" s="37" t="n">
        <v>1.705</v>
      </c>
      <c r="D67" s="37" t="n">
        <v>1.585</v>
      </c>
      <c r="E67" s="37" t="n">
        <v>1.725</v>
      </c>
      <c r="F67" s="37" t="n">
        <f aca="false">AVERAGE(C67:E67)</f>
        <v>1.67166666666667</v>
      </c>
      <c r="G67" s="37" t="n">
        <f aca="false">+G$1*$F67+6</f>
        <v>19.3733333333333</v>
      </c>
      <c r="H67" s="37" t="n">
        <f aca="false">+H$1*$F67+6</f>
        <v>22.7166666666667</v>
      </c>
      <c r="I67" s="37" t="n">
        <f aca="false">+I$1*$F67+6</f>
        <v>26.06</v>
      </c>
    </row>
    <row r="68" customFormat="false" ht="12.75" hidden="false" customHeight="false" outlineLevel="0" collapsed="false">
      <c r="A68" s="35" t="n">
        <v>37219</v>
      </c>
      <c r="B68" s="37" t="n">
        <v>1.685</v>
      </c>
      <c r="C68" s="37" t="n">
        <v>1.705</v>
      </c>
      <c r="D68" s="37" t="n">
        <v>1.585</v>
      </c>
      <c r="E68" s="37" t="n">
        <v>1.725</v>
      </c>
      <c r="F68" s="37" t="n">
        <f aca="false">AVERAGE(C68:E68)</f>
        <v>1.67166666666667</v>
      </c>
      <c r="G68" s="37" t="n">
        <f aca="false">+G$1*$F68+6</f>
        <v>19.3733333333333</v>
      </c>
      <c r="H68" s="37" t="n">
        <f aca="false">+H$1*$F68+6</f>
        <v>22.7166666666667</v>
      </c>
      <c r="I68" s="37" t="n">
        <f aca="false">+I$1*$F68+6</f>
        <v>26.06</v>
      </c>
    </row>
    <row r="69" customFormat="false" ht="12.75" hidden="false" customHeight="false" outlineLevel="0" collapsed="false">
      <c r="A69" s="35" t="n">
        <v>37220</v>
      </c>
      <c r="B69" s="37" t="n">
        <v>1.685</v>
      </c>
      <c r="C69" s="37" t="n">
        <v>1.705</v>
      </c>
      <c r="D69" s="37" t="n">
        <v>1.585</v>
      </c>
      <c r="E69" s="37" t="n">
        <v>1.725</v>
      </c>
      <c r="F69" s="37" t="n">
        <f aca="false">AVERAGE(C69:E69)</f>
        <v>1.67166666666667</v>
      </c>
      <c r="G69" s="37" t="n">
        <f aca="false">+G$1*$F69+6</f>
        <v>19.3733333333333</v>
      </c>
      <c r="H69" s="37" t="n">
        <f aca="false">+H$1*$F69+6</f>
        <v>22.7166666666667</v>
      </c>
      <c r="I69" s="37" t="n">
        <f aca="false">+I$1*$F69+6</f>
        <v>26.06</v>
      </c>
    </row>
    <row r="70" customFormat="false" ht="12.75" hidden="false" customHeight="false" outlineLevel="0" collapsed="false">
      <c r="A70" s="35" t="n">
        <v>37221</v>
      </c>
      <c r="B70" s="37" t="n">
        <v>1.685</v>
      </c>
      <c r="C70" s="37" t="n">
        <v>1.705</v>
      </c>
      <c r="D70" s="37" t="n">
        <v>1.585</v>
      </c>
      <c r="E70" s="37" t="n">
        <v>1.725</v>
      </c>
      <c r="F70" s="37" t="n">
        <f aca="false">AVERAGE(C70:E70)</f>
        <v>1.67166666666667</v>
      </c>
      <c r="G70" s="37" t="n">
        <f aca="false">+G$1*$F70+6</f>
        <v>19.3733333333333</v>
      </c>
      <c r="H70" s="37" t="n">
        <f aca="false">+H$1*$F70+6</f>
        <v>22.7166666666667</v>
      </c>
      <c r="I70" s="37" t="n">
        <f aca="false">+I$1*$F70+6</f>
        <v>26.06</v>
      </c>
    </row>
    <row r="71" customFormat="false" ht="12.75" hidden="false" customHeight="false" outlineLevel="0" collapsed="false">
      <c r="A71" s="35" t="n">
        <v>37222</v>
      </c>
      <c r="B71" s="37" t="n">
        <v>2.18</v>
      </c>
      <c r="C71" s="37" t="n">
        <v>2.295</v>
      </c>
      <c r="D71" s="37" t="n">
        <v>2.17</v>
      </c>
      <c r="E71" s="37" t="n">
        <v>2.29</v>
      </c>
      <c r="F71" s="37" t="n">
        <f aca="false">AVERAGE(C71:E71)</f>
        <v>2.25166666666667</v>
      </c>
      <c r="G71" s="37" t="n">
        <f aca="false">+G$1*$F71+6</f>
        <v>24.0133333333333</v>
      </c>
      <c r="H71" s="37" t="n">
        <f aca="false">+H$1*$F71+6</f>
        <v>28.5166666666667</v>
      </c>
      <c r="I71" s="37" t="n">
        <f aca="false">+I$1*$F71+6</f>
        <v>33.02</v>
      </c>
    </row>
    <row r="72" customFormat="false" ht="12.75" hidden="false" customHeight="false" outlineLevel="0" collapsed="false">
      <c r="A72" s="35" t="n">
        <v>37223</v>
      </c>
      <c r="B72" s="37" t="n">
        <v>2.43</v>
      </c>
      <c r="C72" s="37" t="n">
        <v>2.535</v>
      </c>
      <c r="D72" s="37" t="n">
        <v>2.465</v>
      </c>
      <c r="E72" s="37" t="n">
        <v>2.63</v>
      </c>
      <c r="F72" s="37" t="n">
        <f aca="false">AVERAGE(C72:E72)</f>
        <v>2.54333333333333</v>
      </c>
      <c r="G72" s="37" t="n">
        <f aca="false">+G$1*$F72+6</f>
        <v>26.3466666666667</v>
      </c>
      <c r="H72" s="37" t="n">
        <f aca="false">+H$1*$F72+6</f>
        <v>31.4333333333333</v>
      </c>
      <c r="I72" s="37" t="n">
        <f aca="false">+I$1*$F72+6</f>
        <v>36.52</v>
      </c>
    </row>
    <row r="73" customFormat="false" ht="12.75" hidden="false" customHeight="false" outlineLevel="0" collapsed="false">
      <c r="A73" s="35" t="n">
        <v>37224</v>
      </c>
      <c r="B73" s="37" t="n">
        <v>2.635</v>
      </c>
      <c r="C73" s="37" t="n">
        <v>2.83</v>
      </c>
      <c r="D73" s="37" t="n">
        <v>2.675</v>
      </c>
      <c r="E73" s="37" t="n">
        <v>2.91</v>
      </c>
      <c r="F73" s="37" t="n">
        <f aca="false">AVERAGE(C73:E73)</f>
        <v>2.805</v>
      </c>
      <c r="G73" s="37" t="n">
        <f aca="false">+G$1*$F73+6</f>
        <v>28.44</v>
      </c>
      <c r="H73" s="37" t="n">
        <f aca="false">+H$1*$F73+6</f>
        <v>34.05</v>
      </c>
      <c r="I73" s="37" t="n">
        <f aca="false">+I$1*$F73+6</f>
        <v>39.66</v>
      </c>
    </row>
    <row r="74" customFormat="false" ht="12.75" hidden="false" customHeight="false" outlineLevel="0" collapsed="false">
      <c r="A74" s="35" t="n">
        <v>37225</v>
      </c>
      <c r="B74" s="37" t="n">
        <v>2.61</v>
      </c>
      <c r="C74" s="37" t="n">
        <v>2.69</v>
      </c>
      <c r="D74" s="37" t="n">
        <v>2.595</v>
      </c>
      <c r="E74" s="37" t="n">
        <v>2.83</v>
      </c>
      <c r="F74" s="37" t="n">
        <f aca="false">AVERAGE(C74:E74)</f>
        <v>2.705</v>
      </c>
      <c r="G74" s="37" t="n">
        <f aca="false">+G$1*$F74+6</f>
        <v>27.64</v>
      </c>
      <c r="H74" s="37" t="n">
        <f aca="false">+H$1*$F74+6</f>
        <v>33.05</v>
      </c>
      <c r="I74" s="37" t="n">
        <f aca="false">+I$1*$F74+6</f>
        <v>38.46</v>
      </c>
    </row>
    <row r="75" customFormat="false" ht="12.75" hidden="false" customHeight="false" outlineLevel="0" collapsed="false">
      <c r="A75" s="35" t="n">
        <v>37226</v>
      </c>
      <c r="B75" s="37" t="n">
        <v>1.98</v>
      </c>
      <c r="C75" s="37" t="n">
        <v>2.17</v>
      </c>
      <c r="D75" s="37" t="n">
        <v>2.285</v>
      </c>
      <c r="E75" s="37" t="n">
        <v>2.46</v>
      </c>
      <c r="F75" s="37" t="n">
        <f aca="false">AVERAGE(C75:E75)</f>
        <v>2.305</v>
      </c>
      <c r="G75" s="37" t="n">
        <f aca="false">+G$1*$F75+6</f>
        <v>24.44</v>
      </c>
      <c r="H75" s="37" t="n">
        <f aca="false">+H$1*$F75+6</f>
        <v>29.05</v>
      </c>
      <c r="I75" s="37" t="n">
        <f aca="false">+I$1*$F75+6</f>
        <v>33.66</v>
      </c>
    </row>
    <row r="76" customFormat="false" ht="12.75" hidden="false" customHeight="false" outlineLevel="0" collapsed="false">
      <c r="A76" s="35" t="n">
        <v>37227</v>
      </c>
      <c r="B76" s="37" t="n">
        <v>1.98</v>
      </c>
      <c r="C76" s="37" t="n">
        <v>2.17</v>
      </c>
      <c r="D76" s="37" t="n">
        <v>2.285</v>
      </c>
      <c r="E76" s="37" t="n">
        <v>2.46</v>
      </c>
      <c r="F76" s="37" t="n">
        <f aca="false">AVERAGE(C76:E76)</f>
        <v>2.305</v>
      </c>
      <c r="G76" s="37" t="n">
        <f aca="false">+G$1*$F76+6</f>
        <v>24.44</v>
      </c>
      <c r="H76" s="37" t="n">
        <f aca="false">+H$1*$F76+6</f>
        <v>29.05</v>
      </c>
      <c r="I76" s="37" t="n">
        <f aca="false">+I$1*$F76+6</f>
        <v>33.66</v>
      </c>
    </row>
    <row r="77" customFormat="false" ht="12.75" hidden="false" customHeight="false" outlineLevel="0" collapsed="false">
      <c r="A77" s="35" t="n">
        <v>37228</v>
      </c>
      <c r="B77" s="37" t="n">
        <v>1.98</v>
      </c>
      <c r="C77" s="37" t="n">
        <v>2.17</v>
      </c>
      <c r="D77" s="37" t="n">
        <v>2.285</v>
      </c>
      <c r="E77" s="37" t="n">
        <v>2.46</v>
      </c>
      <c r="F77" s="37" t="n">
        <f aca="false">AVERAGE(C77:E77)</f>
        <v>2.305</v>
      </c>
      <c r="G77" s="37" t="n">
        <f aca="false">+G$1*$F77+6</f>
        <v>24.44</v>
      </c>
      <c r="H77" s="37" t="n">
        <f aca="false">+H$1*$F77+6</f>
        <v>29.05</v>
      </c>
      <c r="I77" s="37" t="n">
        <f aca="false">+I$1*$F77+6</f>
        <v>33.66</v>
      </c>
    </row>
    <row r="78" customFormat="false" ht="12.75" hidden="false" customHeight="false" outlineLevel="0" collapsed="false">
      <c r="A78" s="35" t="n">
        <v>37229</v>
      </c>
      <c r="B78" s="37" t="n">
        <v>2.46</v>
      </c>
      <c r="C78" s="37" t="n">
        <v>2.72</v>
      </c>
      <c r="D78" s="37" t="n">
        <v>2.555</v>
      </c>
      <c r="E78" s="37" t="n">
        <v>2.91</v>
      </c>
      <c r="F78" s="37" t="n">
        <f aca="false">AVERAGE(C78:E78)</f>
        <v>2.72833333333333</v>
      </c>
      <c r="G78" s="37" t="n">
        <f aca="false">+G$1*$F78+6</f>
        <v>27.8266666666667</v>
      </c>
      <c r="H78" s="37" t="n">
        <f aca="false">+H$1*$F78+6</f>
        <v>33.2833333333333</v>
      </c>
      <c r="I78" s="37" t="n">
        <f aca="false">+I$1*$F78+6</f>
        <v>38.74</v>
      </c>
    </row>
    <row r="79" customFormat="false" ht="12.75" hidden="false" customHeight="false" outlineLevel="0" collapsed="false">
      <c r="A79" s="35" t="n">
        <v>37230</v>
      </c>
      <c r="B79" s="37" t="n">
        <v>2.485</v>
      </c>
      <c r="C79" s="37" t="n">
        <v>2.68</v>
      </c>
      <c r="D79" s="37" t="n">
        <v>2.47</v>
      </c>
      <c r="E79" s="37" t="n">
        <v>2.72</v>
      </c>
      <c r="F79" s="37" t="n">
        <f aca="false">AVERAGE(C79:E79)</f>
        <v>2.62333333333333</v>
      </c>
      <c r="G79" s="37" t="n">
        <f aca="false">+G$1*$F79+6</f>
        <v>26.9866666666667</v>
      </c>
      <c r="H79" s="37" t="n">
        <f aca="false">+H$1*$F79+6</f>
        <v>32.2333333333333</v>
      </c>
      <c r="I79" s="37" t="n">
        <f aca="false">+I$1*$F79+6</f>
        <v>37.48</v>
      </c>
    </row>
    <row r="80" customFormat="false" ht="12.75" hidden="false" customHeight="false" outlineLevel="0" collapsed="false">
      <c r="A80" s="35" t="n">
        <v>37231</v>
      </c>
      <c r="B80" s="37" t="n">
        <v>2.31</v>
      </c>
      <c r="C80" s="37" t="n">
        <v>2.37</v>
      </c>
      <c r="D80" s="37" t="n">
        <v>2.365</v>
      </c>
      <c r="E80" s="37" t="n">
        <v>2.555</v>
      </c>
      <c r="F80" s="37" t="n">
        <f aca="false">AVERAGE(C80:E80)</f>
        <v>2.43</v>
      </c>
      <c r="G80" s="37" t="n">
        <f aca="false">+G$1*$F80+6</f>
        <v>25.44</v>
      </c>
      <c r="H80" s="37" t="n">
        <f aca="false">+H$1*$F80+6</f>
        <v>30.3</v>
      </c>
      <c r="I80" s="37" t="n">
        <f aca="false">+I$1*$F80+6</f>
        <v>35.16</v>
      </c>
    </row>
    <row r="81" customFormat="false" ht="12.75" hidden="false" customHeight="false" outlineLevel="0" collapsed="false">
      <c r="A81" s="35" t="n">
        <v>37232</v>
      </c>
      <c r="B81" s="37" t="n">
        <v>2.21</v>
      </c>
      <c r="C81" s="37" t="n">
        <v>2.345</v>
      </c>
      <c r="D81" s="37" t="n">
        <v>2.32</v>
      </c>
      <c r="E81" s="37" t="n">
        <v>2.49</v>
      </c>
      <c r="F81" s="37" t="n">
        <f aca="false">AVERAGE(C81:E81)</f>
        <v>2.385</v>
      </c>
      <c r="G81" s="37" t="n">
        <f aca="false">+G$1*$F81+6</f>
        <v>25.08</v>
      </c>
      <c r="H81" s="37" t="n">
        <f aca="false">+H$1*$F81+6</f>
        <v>29.85</v>
      </c>
      <c r="I81" s="37" t="n">
        <f aca="false">+I$1*$F81+6</f>
        <v>34.62</v>
      </c>
    </row>
    <row r="82" customFormat="false" ht="12.75" hidden="false" customHeight="false" outlineLevel="0" collapsed="false">
      <c r="A82" s="35" t="n">
        <v>37233</v>
      </c>
      <c r="B82" s="37" t="n">
        <v>2.195</v>
      </c>
      <c r="C82" s="37" t="n">
        <v>2.33</v>
      </c>
      <c r="D82" s="37" t="n">
        <v>2.35</v>
      </c>
      <c r="E82" s="37" t="n">
        <v>2.42</v>
      </c>
      <c r="F82" s="37" t="n">
        <f aca="false">AVERAGE(C82:E82)</f>
        <v>2.36666666666667</v>
      </c>
      <c r="G82" s="37" t="n">
        <f aca="false">+G$1*$F82+6</f>
        <v>24.9333333333333</v>
      </c>
      <c r="H82" s="37" t="n">
        <f aca="false">+H$1*$F82+6</f>
        <v>29.6666666666667</v>
      </c>
      <c r="I82" s="37" t="n">
        <f aca="false">+I$1*$F82+6</f>
        <v>34.4</v>
      </c>
    </row>
    <row r="83" customFormat="false" ht="12.75" hidden="false" customHeight="false" outlineLevel="0" collapsed="false">
      <c r="A83" s="35" t="n">
        <v>37234</v>
      </c>
      <c r="B83" s="37" t="n">
        <v>2.195</v>
      </c>
      <c r="C83" s="37" t="n">
        <v>2.33</v>
      </c>
      <c r="D83" s="37" t="n">
        <v>2.35</v>
      </c>
      <c r="E83" s="37" t="n">
        <v>2.42</v>
      </c>
      <c r="F83" s="37" t="n">
        <f aca="false">AVERAGE(C83:E83)</f>
        <v>2.36666666666667</v>
      </c>
      <c r="G83" s="37" t="n">
        <f aca="false">+G$1*$F83+6</f>
        <v>24.9333333333333</v>
      </c>
      <c r="H83" s="37" t="n">
        <f aca="false">+H$1*$F83+6</f>
        <v>29.6666666666667</v>
      </c>
      <c r="I83" s="37" t="n">
        <f aca="false">+I$1*$F83+6</f>
        <v>34.4</v>
      </c>
    </row>
    <row r="84" customFormat="false" ht="12.75" hidden="false" customHeight="false" outlineLevel="0" collapsed="false">
      <c r="A84" s="35" t="n">
        <v>37235</v>
      </c>
      <c r="B84" s="37" t="n">
        <v>2.195</v>
      </c>
      <c r="C84" s="37" t="n">
        <v>2.33</v>
      </c>
      <c r="D84" s="37" t="n">
        <v>2.35</v>
      </c>
      <c r="E84" s="37" t="n">
        <v>2.42</v>
      </c>
      <c r="F84" s="37" t="n">
        <f aca="false">AVERAGE(C84:E84)</f>
        <v>2.36666666666667</v>
      </c>
      <c r="G84" s="37" t="n">
        <f aca="false">+G$1*$F84+6</f>
        <v>24.9333333333333</v>
      </c>
      <c r="H84" s="37" t="n">
        <f aca="false">+H$1*$F84+6</f>
        <v>29.6666666666667</v>
      </c>
      <c r="I84" s="37" t="n">
        <f aca="false">+I$1*$F84+6</f>
        <v>34.4</v>
      </c>
    </row>
    <row r="85" customFormat="false" ht="12.75" hidden="false" customHeight="false" outlineLevel="0" collapsed="false">
      <c r="A85" s="35" t="n">
        <v>37236</v>
      </c>
      <c r="B85" s="37" t="n">
        <v>2.435</v>
      </c>
      <c r="C85" s="37" t="n">
        <v>2.55</v>
      </c>
      <c r="D85" s="37" t="n">
        <v>2.525</v>
      </c>
      <c r="E85" s="37" t="n">
        <v>2.7</v>
      </c>
      <c r="F85" s="37" t="n">
        <f aca="false">AVERAGE(C85:E85)</f>
        <v>2.59166666666667</v>
      </c>
      <c r="G85" s="37" t="n">
        <f aca="false">+G$1*$F85+6</f>
        <v>26.7333333333333</v>
      </c>
      <c r="H85" s="37" t="n">
        <f aca="false">+H$1*$F85+6</f>
        <v>31.9166666666667</v>
      </c>
      <c r="I85" s="37" t="n">
        <f aca="false">+I$1*$F85+6</f>
        <v>37.1</v>
      </c>
    </row>
    <row r="86" customFormat="false" ht="12.75" hidden="false" customHeight="false" outlineLevel="0" collapsed="false">
      <c r="A86" s="35" t="n">
        <v>37237</v>
      </c>
      <c r="B86" s="37" t="n">
        <v>2.73</v>
      </c>
      <c r="C86" s="37" t="n">
        <v>2.795</v>
      </c>
      <c r="D86" s="37" t="n">
        <v>2.73</v>
      </c>
      <c r="E86" s="37" t="n">
        <v>2.925</v>
      </c>
      <c r="F86" s="37" t="n">
        <f aca="false">AVERAGE(C86:E86)</f>
        <v>2.81666666666667</v>
      </c>
      <c r="G86" s="37" t="n">
        <f aca="false">+G$1*$F86+6</f>
        <v>28.5333333333333</v>
      </c>
      <c r="H86" s="37" t="n">
        <f aca="false">+H$1*$F86+6</f>
        <v>34.1666666666667</v>
      </c>
      <c r="I86" s="37" t="n">
        <f aca="false">+I$1*$F86+6</f>
        <v>39.8</v>
      </c>
    </row>
    <row r="87" customFormat="false" ht="12.75" hidden="false" customHeight="false" outlineLevel="0" collapsed="false">
      <c r="A87" s="35" t="n">
        <v>37238</v>
      </c>
      <c r="B87" s="37" t="n">
        <v>2.56</v>
      </c>
      <c r="C87" s="37" t="n">
        <v>2.725</v>
      </c>
      <c r="D87" s="37" t="n">
        <v>2.715</v>
      </c>
      <c r="E87" s="37" t="n">
        <v>2.925</v>
      </c>
      <c r="F87" s="37" t="n">
        <f aca="false">AVERAGE(C87:E87)</f>
        <v>2.78833333333333</v>
      </c>
      <c r="G87" s="37" t="n">
        <f aca="false">+G$1*$F87+6</f>
        <v>28.3066666666667</v>
      </c>
      <c r="H87" s="37" t="n">
        <f aca="false">+H$1*$F87+6</f>
        <v>33.8833333333333</v>
      </c>
      <c r="I87" s="37" t="n">
        <f aca="false">+I$1*$F87+6</f>
        <v>39.46</v>
      </c>
    </row>
    <row r="88" customFormat="false" ht="12.75" hidden="false" customHeight="false" outlineLevel="0" collapsed="false">
      <c r="A88" s="35" t="n">
        <v>37239</v>
      </c>
      <c r="B88" s="37" t="n">
        <v>2.56</v>
      </c>
      <c r="C88" s="37" t="n">
        <v>2.725</v>
      </c>
      <c r="D88" s="37" t="n">
        <v>2.715</v>
      </c>
      <c r="E88" s="37" t="n">
        <v>2.925</v>
      </c>
      <c r="F88" s="37" t="n">
        <f aca="false">AVERAGE(C88:E88)</f>
        <v>2.78833333333333</v>
      </c>
      <c r="G88" s="37" t="n">
        <f aca="false">+G$1*$F88+6</f>
        <v>28.3066666666667</v>
      </c>
      <c r="H88" s="37" t="n">
        <f aca="false">+H$1*$F88+6</f>
        <v>33.8833333333333</v>
      </c>
      <c r="I88" s="37" t="n">
        <f aca="false">+I$1*$F88+6</f>
        <v>39.46</v>
      </c>
    </row>
    <row r="89" customFormat="false" ht="12.75" hidden="false" customHeight="false" outlineLevel="0" collapsed="false">
      <c r="A89" s="35" t="n">
        <v>37240</v>
      </c>
      <c r="B89" s="0" t="n">
        <v>2.525</v>
      </c>
      <c r="C89" s="0" t="n">
        <v>2.67</v>
      </c>
      <c r="D89" s="0" t="n">
        <v>2.71</v>
      </c>
      <c r="E89" s="0" t="n">
        <v>2.91</v>
      </c>
      <c r="F89" s="37" t="n">
        <f aca="false">AVERAGE(C89:E89)</f>
        <v>2.76333333333333</v>
      </c>
      <c r="G89" s="37" t="n">
        <f aca="false">+G$1*$F89+6</f>
        <v>28.1066666666667</v>
      </c>
      <c r="H89" s="37" t="n">
        <f aca="false">+H$1*$F89+6</f>
        <v>33.6333333333333</v>
      </c>
      <c r="I89" s="37" t="n">
        <f aca="false">+I$1*$F89+6</f>
        <v>39.16</v>
      </c>
    </row>
    <row r="90" customFormat="false" ht="12.75" hidden="false" customHeight="false" outlineLevel="0" collapsed="false">
      <c r="A90" s="35" t="n">
        <v>37241</v>
      </c>
      <c r="B90" s="0" t="n">
        <v>2.525</v>
      </c>
      <c r="C90" s="0" t="n">
        <v>2.67</v>
      </c>
      <c r="D90" s="0" t="n">
        <v>2.71</v>
      </c>
      <c r="E90" s="0" t="n">
        <v>2.91</v>
      </c>
      <c r="F90" s="37" t="n">
        <f aca="false">AVERAGE(C90:E90)</f>
        <v>2.76333333333333</v>
      </c>
      <c r="G90" s="37" t="n">
        <f aca="false">+G$1*$F90+6</f>
        <v>28.1066666666667</v>
      </c>
      <c r="H90" s="37" t="n">
        <f aca="false">+H$1*$F90+6</f>
        <v>33.6333333333333</v>
      </c>
      <c r="I90" s="37" t="n">
        <f aca="false">+I$1*$F90+6</f>
        <v>39.16</v>
      </c>
    </row>
    <row r="91" customFormat="false" ht="12.75" hidden="false" customHeight="false" outlineLevel="0" collapsed="false">
      <c r="A91" s="35" t="n">
        <v>37242</v>
      </c>
      <c r="B91" s="0" t="n">
        <v>2.525</v>
      </c>
      <c r="C91" s="0" t="n">
        <v>2.67</v>
      </c>
      <c r="D91" s="0" t="n">
        <v>2.71</v>
      </c>
      <c r="E91" s="0" t="n">
        <v>2.91</v>
      </c>
      <c r="F91" s="37" t="n">
        <f aca="false">AVERAGE(C91:E91)</f>
        <v>2.76333333333333</v>
      </c>
      <c r="G91" s="37" t="n">
        <f aca="false">+G$1*$F91+6</f>
        <v>28.1066666666667</v>
      </c>
      <c r="H91" s="37" t="n">
        <f aca="false">+H$1*$F91+6</f>
        <v>33.6333333333333</v>
      </c>
      <c r="I91" s="37" t="n">
        <f aca="false">+I$1*$F91+6</f>
        <v>39.16</v>
      </c>
    </row>
    <row r="92" customFormat="false" ht="12.75" hidden="false" customHeight="false" outlineLevel="0" collapsed="false">
      <c r="A92" s="35" t="n">
        <v>37243</v>
      </c>
      <c r="B92" s="0" t="n">
        <v>2.63</v>
      </c>
      <c r="C92" s="0" t="n">
        <v>2.74</v>
      </c>
      <c r="D92" s="0" t="n">
        <v>2.82</v>
      </c>
      <c r="E92" s="0" t="n">
        <v>3.065</v>
      </c>
      <c r="F92" s="37" t="n">
        <f aca="false">AVERAGE(C92:E92)</f>
        <v>2.875</v>
      </c>
      <c r="G92" s="37" t="n">
        <f aca="false">+G$1*$F92+6</f>
        <v>29</v>
      </c>
      <c r="H92" s="37" t="n">
        <f aca="false">+H$1*$F92+6</f>
        <v>34.75</v>
      </c>
      <c r="I92" s="37" t="n">
        <f aca="false">+I$1*$F92+6</f>
        <v>40.5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L178"/>
  <sheetViews>
    <sheetView showFormulas="false" showGridLines="true" showRowColHeaders="true" showZeros="true" rightToLeft="false" tabSelected="false" showOutlineSymbols="true" defaultGridColor="true" view="normal" topLeftCell="BD1" colorId="64" zoomScale="65" zoomScaleNormal="65" zoomScalePageLayoutView="100" workbookViewId="0">
      <selection pane="topLeft" activeCell="BO28" activeCellId="0" sqref="BO2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3" min="13" style="0" width="10.13"/>
    <col collapsed="false" customWidth="true" hidden="false" outlineLevel="0" max="14" min="14" style="0" width="10.41"/>
    <col collapsed="false" customWidth="true" hidden="false" outlineLevel="0" max="17" min="15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48" min="20" style="0" width="6.7"/>
    <col collapsed="false" customWidth="true" hidden="false" outlineLevel="0" max="51" min="51" style="0" width="12.28"/>
    <col collapsed="false" customWidth="true" hidden="false" outlineLevel="0" max="54" min="54" style="0" width="13.7"/>
    <col collapsed="false" customWidth="true" hidden="false" outlineLevel="0" max="57" min="57" style="0" width="9.99"/>
    <col collapsed="false" customWidth="true" hidden="false" outlineLevel="0" max="60" min="60" style="0" width="21.56"/>
  </cols>
  <sheetData>
    <row r="1" customFormat="false" ht="12.75" hidden="false" customHeight="false" outlineLevel="0" collapsed="false">
      <c r="B1" s="20" t="s">
        <v>97</v>
      </c>
      <c r="M1" s="39" t="s">
        <v>98</v>
      </c>
      <c r="N1" s="39"/>
      <c r="O1" s="39"/>
      <c r="R1" s="0" t="s">
        <v>99</v>
      </c>
      <c r="S1" s="20" t="s">
        <v>100</v>
      </c>
      <c r="Y1" s="20"/>
      <c r="AX1" s="0" t="s">
        <v>118</v>
      </c>
      <c r="AY1" s="0" t="s">
        <v>119</v>
      </c>
      <c r="AZ1" s="0" t="s">
        <v>120</v>
      </c>
      <c r="BA1" s="0" t="s">
        <v>121</v>
      </c>
      <c r="BB1" s="0" t="s">
        <v>178</v>
      </c>
      <c r="BC1" s="0" t="s">
        <v>179</v>
      </c>
      <c r="BD1" s="0" t="s">
        <v>124</v>
      </c>
      <c r="BE1" s="0" t="s">
        <v>125</v>
      </c>
      <c r="BF1" s="0" t="s">
        <v>90</v>
      </c>
      <c r="BG1" s="0" t="s">
        <v>26</v>
      </c>
      <c r="BH1" s="0" t="s">
        <v>28</v>
      </c>
    </row>
    <row r="2" customFormat="false" ht="12.75" hidden="false" customHeight="false" outlineLevel="0" collapsed="false">
      <c r="B2" s="40" t="s">
        <v>101</v>
      </c>
      <c r="C2" s="40"/>
      <c r="D2" s="40" t="s">
        <v>54</v>
      </c>
      <c r="E2" s="40"/>
      <c r="F2" s="46" t="s">
        <v>65</v>
      </c>
      <c r="G2" s="46" t="s">
        <v>57</v>
      </c>
      <c r="H2" s="44" t="s">
        <v>57</v>
      </c>
      <c r="I2" s="45" t="s">
        <v>102</v>
      </c>
      <c r="J2" s="45" t="s">
        <v>103</v>
      </c>
      <c r="K2" s="45" t="s">
        <v>104</v>
      </c>
      <c r="L2" s="45" t="s">
        <v>105</v>
      </c>
      <c r="M2" s="45"/>
      <c r="N2" s="45"/>
      <c r="O2" s="45"/>
      <c r="P2" s="45"/>
      <c r="Q2" s="45"/>
      <c r="S2" s="46" t="s">
        <v>2</v>
      </c>
      <c r="T2" s="47"/>
      <c r="U2" s="43"/>
      <c r="V2" s="43"/>
      <c r="W2" s="43"/>
      <c r="X2" s="46" t="s">
        <v>3</v>
      </c>
      <c r="Y2" s="43"/>
      <c r="Z2" s="47"/>
      <c r="AA2" s="43"/>
      <c r="AB2" s="44"/>
      <c r="AC2" s="46" t="s">
        <v>4</v>
      </c>
      <c r="AD2" s="43"/>
      <c r="AE2" s="47"/>
      <c r="AF2" s="43"/>
      <c r="AG2" s="44"/>
      <c r="AH2" s="46" t="s">
        <v>196</v>
      </c>
      <c r="AI2" s="43"/>
      <c r="AJ2" s="47"/>
      <c r="AK2" s="43"/>
      <c r="AL2" s="44"/>
      <c r="AM2" s="46" t="s">
        <v>193</v>
      </c>
      <c r="AN2" s="43"/>
      <c r="AO2" s="47"/>
      <c r="AP2" s="43"/>
      <c r="AQ2" s="44"/>
      <c r="AR2" s="46" t="s">
        <v>195</v>
      </c>
      <c r="AS2" s="43"/>
      <c r="AT2" s="47"/>
      <c r="AU2" s="43"/>
      <c r="AV2" s="44"/>
      <c r="AW2" s="36"/>
      <c r="AX2" s="36"/>
      <c r="AY2" s="36"/>
      <c r="AZ2" s="36"/>
      <c r="BA2" s="36"/>
    </row>
    <row r="3" customFormat="false" ht="12.75" hidden="false" customHeight="false" outlineLevel="0" collapsed="false">
      <c r="B3" s="49" t="s">
        <v>110</v>
      </c>
      <c r="C3" s="50" t="s">
        <v>111</v>
      </c>
      <c r="D3" s="49" t="s">
        <v>110</v>
      </c>
      <c r="E3" s="50" t="s">
        <v>111</v>
      </c>
      <c r="F3" s="49" t="s">
        <v>110</v>
      </c>
      <c r="G3" s="49" t="s">
        <v>110</v>
      </c>
      <c r="H3" s="50" t="s">
        <v>111</v>
      </c>
      <c r="I3" s="53" t="s">
        <v>112</v>
      </c>
      <c r="J3" s="53" t="s">
        <v>112</v>
      </c>
      <c r="K3" s="53" t="s">
        <v>112</v>
      </c>
      <c r="L3" s="53" t="s">
        <v>112</v>
      </c>
      <c r="M3" s="53" t="s">
        <v>113</v>
      </c>
      <c r="N3" s="53" t="s">
        <v>114</v>
      </c>
      <c r="O3" s="53" t="s">
        <v>115</v>
      </c>
      <c r="P3" s="53" t="s">
        <v>116</v>
      </c>
      <c r="Q3" s="53" t="s">
        <v>117</v>
      </c>
      <c r="S3" s="49" t="s">
        <v>53</v>
      </c>
      <c r="T3" s="51" t="s">
        <v>54</v>
      </c>
      <c r="U3" s="51" t="s">
        <v>57</v>
      </c>
      <c r="V3" s="51" t="s">
        <v>75</v>
      </c>
      <c r="W3" s="51" t="s">
        <v>76</v>
      </c>
      <c r="X3" s="49" t="s">
        <v>53</v>
      </c>
      <c r="Y3" s="51" t="s">
        <v>54</v>
      </c>
      <c r="Z3" s="51" t="s">
        <v>57</v>
      </c>
      <c r="AA3" s="51" t="s">
        <v>75</v>
      </c>
      <c r="AB3" s="50" t="s">
        <v>76</v>
      </c>
      <c r="AC3" s="49" t="s">
        <v>53</v>
      </c>
      <c r="AD3" s="51" t="s">
        <v>54</v>
      </c>
      <c r="AE3" s="51" t="s">
        <v>57</v>
      </c>
      <c r="AF3" s="51" t="s">
        <v>75</v>
      </c>
      <c r="AG3" s="50" t="s">
        <v>76</v>
      </c>
      <c r="AH3" s="49" t="s">
        <v>53</v>
      </c>
      <c r="AI3" s="51" t="s">
        <v>54</v>
      </c>
      <c r="AJ3" s="51" t="s">
        <v>57</v>
      </c>
      <c r="AK3" s="51" t="s">
        <v>75</v>
      </c>
      <c r="AL3" s="50" t="s">
        <v>76</v>
      </c>
      <c r="AM3" s="49" t="s">
        <v>53</v>
      </c>
      <c r="AN3" s="51" t="s">
        <v>54</v>
      </c>
      <c r="AO3" s="51" t="s">
        <v>57</v>
      </c>
      <c r="AP3" s="51" t="s">
        <v>75</v>
      </c>
      <c r="AQ3" s="50" t="s">
        <v>76</v>
      </c>
      <c r="AR3" s="49" t="s">
        <v>53</v>
      </c>
      <c r="AS3" s="51" t="s">
        <v>54</v>
      </c>
      <c r="AT3" s="51" t="s">
        <v>57</v>
      </c>
      <c r="AU3" s="51" t="s">
        <v>75</v>
      </c>
      <c r="AV3" s="50" t="s">
        <v>76</v>
      </c>
      <c r="AW3" s="36"/>
      <c r="AX3" s="36"/>
      <c r="AY3" s="36"/>
      <c r="AZ3" s="78"/>
      <c r="BA3" s="78"/>
    </row>
    <row r="4" customFormat="false" ht="12.75" hidden="false" customHeight="false" outlineLevel="0" collapsed="false">
      <c r="A4" s="54" t="n">
        <v>36892</v>
      </c>
      <c r="B4" s="162"/>
      <c r="C4" s="163" t="n">
        <v>180</v>
      </c>
      <c r="D4" s="162"/>
      <c r="E4" s="167" t="n">
        <v>180</v>
      </c>
      <c r="F4" s="162"/>
      <c r="G4" s="162"/>
      <c r="H4" s="165" t="n">
        <v>94</v>
      </c>
      <c r="I4" s="59"/>
      <c r="J4" s="59" t="n">
        <v>120</v>
      </c>
      <c r="K4" s="59"/>
      <c r="L4" s="59" t="n">
        <v>163</v>
      </c>
      <c r="M4" s="60"/>
      <c r="N4" s="60"/>
      <c r="O4" s="60"/>
      <c r="P4" s="60"/>
      <c r="Q4" s="60"/>
      <c r="R4" s="24"/>
      <c r="S4" s="62"/>
      <c r="T4" s="63"/>
      <c r="U4" s="63"/>
      <c r="V4" s="63"/>
      <c r="W4" s="64"/>
      <c r="X4" s="62"/>
      <c r="Y4" s="63"/>
      <c r="Z4" s="63"/>
      <c r="AA4" s="63"/>
      <c r="AB4" s="64"/>
      <c r="AC4" s="62"/>
      <c r="AD4" s="63"/>
      <c r="AE4" s="63"/>
      <c r="AF4" s="63"/>
      <c r="AG4" s="64"/>
      <c r="AH4" s="62"/>
      <c r="AI4" s="63"/>
      <c r="AJ4" s="63"/>
      <c r="AK4" s="63"/>
      <c r="AL4" s="64"/>
      <c r="AM4" s="62"/>
      <c r="AN4" s="63"/>
      <c r="AO4" s="63"/>
      <c r="AP4" s="63"/>
      <c r="AQ4" s="64"/>
      <c r="AR4" s="62"/>
      <c r="AS4" s="63"/>
      <c r="AT4" s="63"/>
      <c r="AU4" s="63"/>
      <c r="AV4" s="64"/>
      <c r="AW4" s="168" t="n">
        <f aca="false">A4</f>
        <v>36892</v>
      </c>
      <c r="AX4" s="65" t="n">
        <v>44</v>
      </c>
      <c r="AY4" s="66" t="n">
        <v>1</v>
      </c>
      <c r="AZ4" s="67" t="n">
        <v>59</v>
      </c>
      <c r="BA4" s="66" t="n">
        <v>0</v>
      </c>
      <c r="BB4" s="67" t="n">
        <v>76</v>
      </c>
      <c r="BC4" s="66" t="n">
        <v>5</v>
      </c>
      <c r="BD4" s="68" t="n">
        <v>69</v>
      </c>
      <c r="BE4" s="66" t="n">
        <v>5</v>
      </c>
      <c r="BF4" s="67" t="n">
        <v>61</v>
      </c>
      <c r="BG4" s="69" t="n">
        <v>107</v>
      </c>
      <c r="BH4" s="65" t="n">
        <v>7200</v>
      </c>
    </row>
    <row r="5" customFormat="false" ht="12.75" hidden="false" customHeight="false" outlineLevel="0" collapsed="false">
      <c r="A5" s="54" t="n">
        <v>36893</v>
      </c>
      <c r="B5" s="162" t="n">
        <v>204</v>
      </c>
      <c r="C5" s="163" t="n">
        <v>180</v>
      </c>
      <c r="D5" s="162" t="n">
        <v>186</v>
      </c>
      <c r="E5" s="167" t="n">
        <v>180</v>
      </c>
      <c r="F5" s="174"/>
      <c r="G5" s="162" t="n">
        <v>149</v>
      </c>
      <c r="H5" s="167" t="n">
        <v>94</v>
      </c>
      <c r="I5" s="72" t="n">
        <v>143</v>
      </c>
      <c r="J5" s="72" t="n">
        <v>120</v>
      </c>
      <c r="K5" s="72" t="n">
        <v>165</v>
      </c>
      <c r="L5" s="72" t="n">
        <v>156</v>
      </c>
      <c r="M5" s="73" t="n">
        <f aca="false">+B5-D5</f>
        <v>18</v>
      </c>
      <c r="N5" s="73" t="n">
        <f aca="false">+B5-K5</f>
        <v>39</v>
      </c>
      <c r="O5" s="73" t="n">
        <f aca="false">+G5-I5</f>
        <v>6</v>
      </c>
      <c r="P5" s="73" t="n">
        <f aca="false">+K5-I5</f>
        <v>22</v>
      </c>
      <c r="Q5" s="73" t="n">
        <f aca="false">+B5-G5</f>
        <v>55</v>
      </c>
      <c r="R5" s="24" t="n">
        <v>331</v>
      </c>
      <c r="S5" s="74" t="n">
        <v>350</v>
      </c>
      <c r="T5" s="75" t="n">
        <v>350</v>
      </c>
      <c r="U5" s="75" t="n">
        <v>180</v>
      </c>
      <c r="V5" s="75" t="n">
        <v>180</v>
      </c>
      <c r="W5" s="76" t="n">
        <v>220</v>
      </c>
      <c r="X5" s="74" t="n">
        <v>360</v>
      </c>
      <c r="Y5" s="75" t="n">
        <v>355</v>
      </c>
      <c r="Z5" s="75" t="n">
        <v>180</v>
      </c>
      <c r="AA5" s="75" t="n">
        <v>170</v>
      </c>
      <c r="AB5" s="76" t="n">
        <v>165</v>
      </c>
      <c r="AC5" s="74"/>
      <c r="AD5" s="75"/>
      <c r="AE5" s="75"/>
      <c r="AF5" s="75"/>
      <c r="AG5" s="76"/>
      <c r="AH5" s="74" t="n">
        <v>223</v>
      </c>
      <c r="AI5" s="75" t="n">
        <v>220</v>
      </c>
      <c r="AJ5" s="75" t="n">
        <v>218</v>
      </c>
      <c r="AK5" s="75" t="n">
        <v>180</v>
      </c>
      <c r="AL5" s="76" t="n">
        <v>171</v>
      </c>
      <c r="AM5" s="74" t="n">
        <v>377</v>
      </c>
      <c r="AN5" s="75" t="n">
        <v>373</v>
      </c>
      <c r="AO5" s="75" t="n">
        <v>377</v>
      </c>
      <c r="AP5" s="75" t="n">
        <v>274</v>
      </c>
      <c r="AQ5" s="76" t="n">
        <v>268</v>
      </c>
      <c r="AR5" s="74"/>
      <c r="AS5" s="75"/>
      <c r="AT5" s="75"/>
      <c r="AU5" s="75"/>
      <c r="AV5" s="76"/>
      <c r="AW5" s="166" t="n">
        <f aca="false">A5</f>
        <v>36893</v>
      </c>
      <c r="AX5" s="0" t="n">
        <v>49</v>
      </c>
      <c r="AY5" s="77" t="n">
        <v>5</v>
      </c>
      <c r="AZ5" s="78" t="n">
        <v>54</v>
      </c>
      <c r="BA5" s="77" t="n">
        <v>-3</v>
      </c>
      <c r="BB5" s="78" t="n">
        <v>80</v>
      </c>
      <c r="BC5" s="77" t="n">
        <v>5</v>
      </c>
      <c r="BD5" s="79" t="n">
        <v>74</v>
      </c>
      <c r="BE5" s="77" t="n">
        <v>6</v>
      </c>
      <c r="BF5" s="78" t="n">
        <v>123</v>
      </c>
      <c r="BG5" s="24" t="n">
        <v>113</v>
      </c>
    </row>
    <row r="6" customFormat="false" ht="12.75" hidden="false" customHeight="false" outlineLevel="0" collapsed="false">
      <c r="A6" s="54" t="n">
        <v>36894</v>
      </c>
      <c r="B6" s="162" t="n">
        <v>179</v>
      </c>
      <c r="C6" s="163" t="n">
        <v>170</v>
      </c>
      <c r="D6" s="162" t="n">
        <v>182</v>
      </c>
      <c r="E6" s="167" t="n">
        <v>170</v>
      </c>
      <c r="F6" s="174"/>
      <c r="G6" s="162" t="n">
        <v>144</v>
      </c>
      <c r="H6" s="167" t="n">
        <v>85</v>
      </c>
      <c r="I6" s="72" t="n">
        <v>147</v>
      </c>
      <c r="J6" s="72" t="n">
        <v>116</v>
      </c>
      <c r="K6" s="72" t="n">
        <v>175</v>
      </c>
      <c r="L6" s="72" t="n">
        <v>170</v>
      </c>
      <c r="M6" s="73" t="n">
        <f aca="false">+B6-D6</f>
        <v>-3</v>
      </c>
      <c r="N6" s="73" t="n">
        <f aca="false">+B6-K6</f>
        <v>4</v>
      </c>
      <c r="O6" s="73" t="n">
        <f aca="false">+G6-I6</f>
        <v>-3</v>
      </c>
      <c r="P6" s="73" t="n">
        <f aca="false">+K6-I6</f>
        <v>28</v>
      </c>
      <c r="Q6" s="73" t="n">
        <f aca="false">+B6-G6</f>
        <v>35</v>
      </c>
      <c r="R6" s="24" t="n">
        <v>287</v>
      </c>
      <c r="S6" s="127" t="n">
        <v>300</v>
      </c>
      <c r="T6" s="128" t="n">
        <v>300</v>
      </c>
      <c r="U6" s="75"/>
      <c r="V6" s="75"/>
      <c r="W6" s="76"/>
      <c r="X6" s="74" t="n">
        <v>310</v>
      </c>
      <c r="Y6" s="75" t="n">
        <v>305</v>
      </c>
      <c r="Z6" s="75"/>
      <c r="AA6" s="75" t="n">
        <v>155</v>
      </c>
      <c r="AB6" s="76"/>
      <c r="AC6" s="74"/>
      <c r="AD6" s="75"/>
      <c r="AE6" s="75"/>
      <c r="AF6" s="75" t="n">
        <v>140</v>
      </c>
      <c r="AG6" s="76"/>
      <c r="AH6" s="74"/>
      <c r="AI6" s="75"/>
      <c r="AJ6" s="75"/>
      <c r="AK6" s="75"/>
      <c r="AL6" s="76"/>
      <c r="AM6" s="74"/>
      <c r="AN6" s="75"/>
      <c r="AO6" s="75"/>
      <c r="AP6" s="75"/>
      <c r="AQ6" s="76"/>
      <c r="AR6" s="74"/>
      <c r="AS6" s="75"/>
      <c r="AT6" s="75"/>
      <c r="AU6" s="75"/>
      <c r="AV6" s="76"/>
      <c r="AW6" s="166" t="n">
        <f aca="false">A6</f>
        <v>36894</v>
      </c>
      <c r="AX6" s="0" t="n">
        <v>43</v>
      </c>
      <c r="AY6" s="77" t="n">
        <v>0</v>
      </c>
      <c r="AZ6" s="78" t="n">
        <v>61</v>
      </c>
      <c r="BA6" s="77" t="n">
        <v>1</v>
      </c>
      <c r="BB6" s="78" t="n">
        <v>80</v>
      </c>
      <c r="BC6" s="77" t="n">
        <v>6</v>
      </c>
      <c r="BD6" s="79" t="n">
        <v>74</v>
      </c>
      <c r="BE6" s="77" t="n">
        <v>7</v>
      </c>
      <c r="BF6" s="78" t="n">
        <v>129</v>
      </c>
      <c r="BG6" s="24" t="n">
        <v>151</v>
      </c>
    </row>
    <row r="7" customFormat="false" ht="12.75" hidden="false" customHeight="false" outlineLevel="0" collapsed="false">
      <c r="A7" s="54" t="n">
        <v>36895</v>
      </c>
      <c r="B7" s="162" t="n">
        <v>153</v>
      </c>
      <c r="C7" s="163" t="n">
        <v>143</v>
      </c>
      <c r="D7" s="162" t="n">
        <v>157</v>
      </c>
      <c r="E7" s="167" t="n">
        <v>150</v>
      </c>
      <c r="F7" s="174"/>
      <c r="G7" s="162" t="n">
        <v>130</v>
      </c>
      <c r="H7" s="167" t="n">
        <v>80</v>
      </c>
      <c r="I7" s="72" t="n">
        <v>146</v>
      </c>
      <c r="J7" s="72" t="n">
        <v>108</v>
      </c>
      <c r="K7" s="72" t="n">
        <v>162</v>
      </c>
      <c r="L7" s="72" t="n">
        <v>155</v>
      </c>
      <c r="M7" s="73" t="n">
        <f aca="false">+B7-D7</f>
        <v>-4</v>
      </c>
      <c r="N7" s="73" t="n">
        <f aca="false">+B7-K7</f>
        <v>-9</v>
      </c>
      <c r="O7" s="73" t="n">
        <f aca="false">+G7-I7</f>
        <v>-16</v>
      </c>
      <c r="P7" s="73" t="n">
        <f aca="false">+K7-I7</f>
        <v>16</v>
      </c>
      <c r="Q7" s="73" t="n">
        <f aca="false">+B7-G7</f>
        <v>23</v>
      </c>
      <c r="R7" s="24" t="n">
        <v>312</v>
      </c>
      <c r="S7" s="127" t="n">
        <v>225</v>
      </c>
      <c r="T7" s="128" t="n">
        <v>225</v>
      </c>
      <c r="U7" s="75" t="n">
        <v>145</v>
      </c>
      <c r="V7" s="75" t="n">
        <v>150</v>
      </c>
      <c r="W7" s="76" t="n">
        <v>165</v>
      </c>
      <c r="X7" s="74" t="n">
        <v>225</v>
      </c>
      <c r="Y7" s="75" t="n">
        <v>220</v>
      </c>
      <c r="Z7" s="75" t="n">
        <v>145</v>
      </c>
      <c r="AA7" s="75" t="n">
        <v>145</v>
      </c>
      <c r="AB7" s="76" t="n">
        <v>145</v>
      </c>
      <c r="AC7" s="74" t="n">
        <v>200</v>
      </c>
      <c r="AD7" s="75" t="n">
        <v>200</v>
      </c>
      <c r="AE7" s="75" t="n">
        <v>140</v>
      </c>
      <c r="AF7" s="75" t="n">
        <v>130</v>
      </c>
      <c r="AG7" s="76" t="n">
        <v>135</v>
      </c>
      <c r="AH7" s="74" t="n">
        <v>193</v>
      </c>
      <c r="AI7" s="75" t="n">
        <v>195</v>
      </c>
      <c r="AJ7" s="75" t="n">
        <v>185</v>
      </c>
      <c r="AK7" s="75" t="n">
        <v>157</v>
      </c>
      <c r="AL7" s="76" t="n">
        <v>151</v>
      </c>
      <c r="AM7" s="74" t="n">
        <v>323</v>
      </c>
      <c r="AN7" s="75" t="n">
        <v>333</v>
      </c>
      <c r="AO7" s="75" t="n">
        <v>332</v>
      </c>
      <c r="AP7" s="75" t="n">
        <v>214</v>
      </c>
      <c r="AQ7" s="76" t="n">
        <v>208</v>
      </c>
      <c r="AR7" s="74"/>
      <c r="AS7" s="75"/>
      <c r="AT7" s="75"/>
      <c r="AU7" s="75"/>
      <c r="AV7" s="76"/>
      <c r="AW7" s="166" t="n">
        <f aca="false">A7</f>
        <v>36895</v>
      </c>
      <c r="AX7" s="0" t="n">
        <v>52</v>
      </c>
      <c r="AY7" s="77" t="n">
        <v>7</v>
      </c>
      <c r="AZ7" s="78" t="n">
        <v>62</v>
      </c>
      <c r="BA7" s="77" t="n">
        <v>0</v>
      </c>
      <c r="BB7" s="78" t="n">
        <v>81</v>
      </c>
      <c r="BC7" s="77" t="n">
        <v>9</v>
      </c>
      <c r="BD7" s="79" t="n">
        <v>76</v>
      </c>
      <c r="BE7" s="77" t="n">
        <v>8</v>
      </c>
      <c r="BF7" s="78" t="n">
        <v>116</v>
      </c>
      <c r="BG7" s="24" t="n">
        <v>139</v>
      </c>
    </row>
    <row r="8" customFormat="false" ht="12.75" hidden="false" customHeight="false" outlineLevel="0" collapsed="false">
      <c r="A8" s="54" t="n">
        <v>36896</v>
      </c>
      <c r="B8" s="162" t="n">
        <v>145</v>
      </c>
      <c r="C8" s="163" t="n">
        <v>135</v>
      </c>
      <c r="D8" s="162" t="n">
        <v>144</v>
      </c>
      <c r="E8" s="167" t="n">
        <v>135</v>
      </c>
      <c r="F8" s="174"/>
      <c r="G8" s="162" t="n">
        <v>124</v>
      </c>
      <c r="H8" s="167" t="n">
        <v>72</v>
      </c>
      <c r="I8" s="72" t="n">
        <v>139</v>
      </c>
      <c r="J8" s="72" t="n">
        <v>102</v>
      </c>
      <c r="K8" s="72" t="n">
        <v>152</v>
      </c>
      <c r="L8" s="72" t="n">
        <v>151</v>
      </c>
      <c r="M8" s="73" t="n">
        <f aca="false">+B8-D8</f>
        <v>1</v>
      </c>
      <c r="N8" s="73" t="n">
        <f aca="false">+B8-K8</f>
        <v>-7</v>
      </c>
      <c r="O8" s="73" t="n">
        <f aca="false">+G8-I8</f>
        <v>-15</v>
      </c>
      <c r="P8" s="73" t="n">
        <f aca="false">+K8-I8</f>
        <v>13</v>
      </c>
      <c r="Q8" s="73" t="n">
        <f aca="false">+B8-G8</f>
        <v>21</v>
      </c>
      <c r="R8" s="24" t="n">
        <v>306</v>
      </c>
      <c r="S8" s="74" t="n">
        <v>225</v>
      </c>
      <c r="T8" s="75" t="n">
        <v>225</v>
      </c>
      <c r="U8" s="75" t="n">
        <v>145</v>
      </c>
      <c r="V8" s="75" t="n">
        <v>150</v>
      </c>
      <c r="W8" s="76" t="n">
        <v>165</v>
      </c>
      <c r="X8" s="74" t="n">
        <v>225</v>
      </c>
      <c r="Y8" s="75" t="n">
        <v>220</v>
      </c>
      <c r="Z8" s="75" t="n">
        <v>145</v>
      </c>
      <c r="AA8" s="75" t="n">
        <v>145</v>
      </c>
      <c r="AB8" s="76" t="n">
        <v>160</v>
      </c>
      <c r="AC8" s="74" t="n">
        <v>200</v>
      </c>
      <c r="AD8" s="75" t="n">
        <v>200</v>
      </c>
      <c r="AE8" s="75" t="n">
        <v>140</v>
      </c>
      <c r="AF8" s="75" t="n">
        <v>140</v>
      </c>
      <c r="AG8" s="76" t="n">
        <v>145</v>
      </c>
      <c r="AH8" s="74" t="n">
        <v>193</v>
      </c>
      <c r="AI8" s="75" t="n">
        <v>195</v>
      </c>
      <c r="AJ8" s="75" t="n">
        <v>183</v>
      </c>
      <c r="AK8" s="75" t="n">
        <v>157</v>
      </c>
      <c r="AL8" s="76" t="n">
        <v>151</v>
      </c>
      <c r="AM8" s="74" t="n">
        <v>318</v>
      </c>
      <c r="AN8" s="75" t="n">
        <v>323</v>
      </c>
      <c r="AO8" s="75" t="n">
        <v>322</v>
      </c>
      <c r="AP8" s="75" t="n">
        <v>214</v>
      </c>
      <c r="AQ8" s="76" t="n">
        <v>208</v>
      </c>
      <c r="AR8" s="74"/>
      <c r="AS8" s="75"/>
      <c r="AT8" s="75"/>
      <c r="AU8" s="75"/>
      <c r="AV8" s="76"/>
      <c r="AW8" s="166" t="n">
        <f aca="false">A8</f>
        <v>36896</v>
      </c>
      <c r="AX8" s="0" t="n">
        <v>57</v>
      </c>
      <c r="AY8" s="77" t="n">
        <v>7</v>
      </c>
      <c r="AZ8" s="78" t="n">
        <v>62</v>
      </c>
      <c r="BA8" s="77" t="n">
        <v>0</v>
      </c>
      <c r="BB8" s="78" t="n">
        <v>70</v>
      </c>
      <c r="BC8" s="77" t="n">
        <v>3</v>
      </c>
      <c r="BD8" s="79" t="n">
        <v>74</v>
      </c>
      <c r="BE8" s="77" t="n">
        <v>9</v>
      </c>
      <c r="BF8" s="78" t="n">
        <v>111</v>
      </c>
      <c r="BG8" s="24" t="n">
        <v>130</v>
      </c>
    </row>
    <row r="9" customFormat="false" ht="12.75" hidden="false" customHeight="false" outlineLevel="0" collapsed="false">
      <c r="A9" s="54" t="n">
        <v>36897</v>
      </c>
      <c r="B9" s="162" t="n">
        <v>145</v>
      </c>
      <c r="C9" s="163" t="n">
        <v>135</v>
      </c>
      <c r="D9" s="162" t="n">
        <v>144</v>
      </c>
      <c r="E9" s="167" t="n">
        <v>135</v>
      </c>
      <c r="F9" s="174"/>
      <c r="G9" s="162" t="n">
        <v>124</v>
      </c>
      <c r="H9" s="167" t="n">
        <v>72</v>
      </c>
      <c r="I9" s="72" t="n">
        <v>139</v>
      </c>
      <c r="J9" s="72" t="n">
        <v>102</v>
      </c>
      <c r="K9" s="72" t="n">
        <v>152</v>
      </c>
      <c r="L9" s="72" t="n">
        <v>151</v>
      </c>
      <c r="M9" s="73" t="n">
        <f aca="false">+B9-D9</f>
        <v>1</v>
      </c>
      <c r="N9" s="73" t="n">
        <f aca="false">+B9-K9</f>
        <v>-7</v>
      </c>
      <c r="O9" s="73" t="n">
        <f aca="false">+G9-I9</f>
        <v>-15</v>
      </c>
      <c r="P9" s="73" t="n">
        <f aca="false">+K9-I9</f>
        <v>13</v>
      </c>
      <c r="Q9" s="73" t="n">
        <f aca="false">+B9-G9</f>
        <v>21</v>
      </c>
      <c r="R9" s="24" t="n">
        <v>240</v>
      </c>
      <c r="S9" s="74" t="n">
        <v>225</v>
      </c>
      <c r="T9" s="75" t="n">
        <v>225</v>
      </c>
      <c r="U9" s="75" t="n">
        <v>145</v>
      </c>
      <c r="V9" s="75" t="n">
        <v>150</v>
      </c>
      <c r="W9" s="76" t="n">
        <v>165</v>
      </c>
      <c r="X9" s="74" t="n">
        <v>225</v>
      </c>
      <c r="Y9" s="75" t="n">
        <v>220</v>
      </c>
      <c r="Z9" s="75" t="n">
        <v>145</v>
      </c>
      <c r="AA9" s="75" t="n">
        <v>145</v>
      </c>
      <c r="AB9" s="76" t="n">
        <v>160</v>
      </c>
      <c r="AC9" s="74" t="n">
        <v>200</v>
      </c>
      <c r="AD9" s="75" t="n">
        <v>200</v>
      </c>
      <c r="AE9" s="75" t="n">
        <v>140</v>
      </c>
      <c r="AF9" s="75" t="n">
        <v>140</v>
      </c>
      <c r="AG9" s="76" t="n">
        <v>145</v>
      </c>
      <c r="AH9" s="74" t="n">
        <v>193</v>
      </c>
      <c r="AI9" s="75" t="n">
        <v>195</v>
      </c>
      <c r="AJ9" s="75" t="n">
        <v>183</v>
      </c>
      <c r="AK9" s="75" t="n">
        <v>157</v>
      </c>
      <c r="AL9" s="76" t="n">
        <v>151</v>
      </c>
      <c r="AM9" s="74" t="n">
        <v>318</v>
      </c>
      <c r="AN9" s="75" t="n">
        <v>323</v>
      </c>
      <c r="AO9" s="75" t="n">
        <v>322</v>
      </c>
      <c r="AP9" s="75" t="n">
        <v>214</v>
      </c>
      <c r="AQ9" s="76" t="n">
        <v>208</v>
      </c>
      <c r="AR9" s="74"/>
      <c r="AS9" s="75"/>
      <c r="AT9" s="75"/>
      <c r="AU9" s="75"/>
      <c r="AV9" s="76"/>
      <c r="AW9" s="166" t="n">
        <f aca="false">A9</f>
        <v>36897</v>
      </c>
      <c r="AX9" s="0" t="n">
        <v>53</v>
      </c>
      <c r="AY9" s="77" t="n">
        <v>4</v>
      </c>
      <c r="AZ9" s="78" t="n">
        <v>59</v>
      </c>
      <c r="BA9" s="77" t="n">
        <v>1</v>
      </c>
      <c r="BB9" s="78" t="n">
        <v>71</v>
      </c>
      <c r="BC9" s="77" t="n">
        <v>3</v>
      </c>
      <c r="BD9" s="79" t="n">
        <v>70</v>
      </c>
      <c r="BE9" s="77" t="n">
        <v>9</v>
      </c>
      <c r="BF9" s="78" t="n">
        <v>112</v>
      </c>
      <c r="BG9" s="24" t="n">
        <v>127</v>
      </c>
    </row>
    <row r="10" customFormat="false" ht="12.75" hidden="false" customHeight="false" outlineLevel="0" collapsed="false">
      <c r="A10" s="54" t="n">
        <v>36898</v>
      </c>
      <c r="B10" s="162"/>
      <c r="C10" s="163" t="n">
        <v>130</v>
      </c>
      <c r="D10" s="162"/>
      <c r="E10" s="167" t="n">
        <v>135</v>
      </c>
      <c r="F10" s="174"/>
      <c r="G10" s="162"/>
      <c r="H10" s="167" t="n">
        <v>70</v>
      </c>
      <c r="I10" s="72"/>
      <c r="J10" s="72" t="n">
        <v>103</v>
      </c>
      <c r="K10" s="72"/>
      <c r="L10" s="72" t="n">
        <v>150</v>
      </c>
      <c r="M10" s="73"/>
      <c r="N10" s="73"/>
      <c r="O10" s="73"/>
      <c r="P10" s="73"/>
      <c r="Q10" s="73"/>
      <c r="R10" s="24"/>
      <c r="S10" s="74"/>
      <c r="T10" s="75"/>
      <c r="U10" s="75"/>
      <c r="V10" s="75"/>
      <c r="W10" s="76"/>
      <c r="X10" s="74"/>
      <c r="Y10" s="75"/>
      <c r="Z10" s="75"/>
      <c r="AA10" s="75"/>
      <c r="AB10" s="76"/>
      <c r="AC10" s="74"/>
      <c r="AD10" s="75"/>
      <c r="AE10" s="75"/>
      <c r="AF10" s="75"/>
      <c r="AG10" s="76"/>
      <c r="AH10" s="74"/>
      <c r="AI10" s="75"/>
      <c r="AJ10" s="75"/>
      <c r="AK10" s="75"/>
      <c r="AL10" s="76"/>
      <c r="AM10" s="74"/>
      <c r="AN10" s="75"/>
      <c r="AO10" s="75"/>
      <c r="AP10" s="75"/>
      <c r="AQ10" s="76"/>
      <c r="AR10" s="74"/>
      <c r="AS10" s="75"/>
      <c r="AT10" s="75"/>
      <c r="AU10" s="75"/>
      <c r="AV10" s="76"/>
      <c r="AW10" s="166" t="n">
        <f aca="false">A10</f>
        <v>36898</v>
      </c>
      <c r="AX10" s="0" t="n">
        <v>50</v>
      </c>
      <c r="AY10" s="77" t="n">
        <v>7</v>
      </c>
      <c r="AZ10" s="78" t="n">
        <v>53</v>
      </c>
      <c r="BA10" s="77" t="n">
        <v>-3</v>
      </c>
      <c r="BB10" s="78" t="n">
        <v>71</v>
      </c>
      <c r="BC10" s="77" t="n">
        <v>0</v>
      </c>
      <c r="BD10" s="79" t="n">
        <v>70</v>
      </c>
      <c r="BE10" s="77" t="n">
        <v>7</v>
      </c>
      <c r="BF10" s="78" t="n">
        <v>114</v>
      </c>
      <c r="BG10" s="24" t="n">
        <v>128</v>
      </c>
    </row>
    <row r="11" customFormat="false" ht="12.75" hidden="false" customHeight="false" outlineLevel="0" collapsed="false">
      <c r="A11" s="54" t="n">
        <v>36899</v>
      </c>
      <c r="B11" s="162" t="n">
        <v>147</v>
      </c>
      <c r="C11" s="163" t="n">
        <v>130</v>
      </c>
      <c r="D11" s="162" t="n">
        <v>150</v>
      </c>
      <c r="E11" s="167" t="n">
        <v>135</v>
      </c>
      <c r="F11" s="174"/>
      <c r="G11" s="162" t="n">
        <v>129</v>
      </c>
      <c r="H11" s="167" t="n">
        <v>70</v>
      </c>
      <c r="I11" s="72" t="n">
        <v>136</v>
      </c>
      <c r="J11" s="72" t="n">
        <v>103</v>
      </c>
      <c r="K11" s="72" t="n">
        <v>159</v>
      </c>
      <c r="L11" s="72" t="n">
        <v>151</v>
      </c>
      <c r="M11" s="73" t="n">
        <f aca="false">+B11-D11</f>
        <v>-3</v>
      </c>
      <c r="N11" s="73" t="n">
        <f aca="false">+B11-K11</f>
        <v>-12</v>
      </c>
      <c r="O11" s="73" t="n">
        <f aca="false">+G11-I11</f>
        <v>-7</v>
      </c>
      <c r="P11" s="73" t="n">
        <f aca="false">+K11-I11</f>
        <v>23</v>
      </c>
      <c r="Q11" s="73" t="n">
        <f aca="false">+B11-G11</f>
        <v>18</v>
      </c>
      <c r="R11" s="24" t="n">
        <v>331</v>
      </c>
      <c r="S11" s="74" t="n">
        <v>200</v>
      </c>
      <c r="T11" s="75" t="n">
        <v>200</v>
      </c>
      <c r="U11" s="75" t="n">
        <v>145</v>
      </c>
      <c r="V11" s="75" t="n">
        <v>155</v>
      </c>
      <c r="W11" s="76" t="n">
        <v>170</v>
      </c>
      <c r="X11" s="74" t="n">
        <v>195</v>
      </c>
      <c r="Y11" s="75" t="n">
        <v>190</v>
      </c>
      <c r="Z11" s="75" t="n">
        <v>143</v>
      </c>
      <c r="AA11" s="75" t="n">
        <v>145</v>
      </c>
      <c r="AB11" s="76" t="n">
        <v>155</v>
      </c>
      <c r="AC11" s="74" t="n">
        <v>190</v>
      </c>
      <c r="AD11" s="75" t="n">
        <v>190</v>
      </c>
      <c r="AE11" s="75" t="n">
        <v>140</v>
      </c>
      <c r="AF11" s="75" t="n">
        <v>140</v>
      </c>
      <c r="AG11" s="76" t="n">
        <v>142</v>
      </c>
      <c r="AH11" s="74" t="n">
        <v>188</v>
      </c>
      <c r="AI11" s="75" t="n">
        <v>187</v>
      </c>
      <c r="AJ11" s="75" t="n">
        <v>178</v>
      </c>
      <c r="AK11" s="75" t="n">
        <v>157</v>
      </c>
      <c r="AL11" s="76" t="n">
        <v>151</v>
      </c>
      <c r="AM11" s="74" t="n">
        <v>302</v>
      </c>
      <c r="AN11" s="75" t="n">
        <v>312</v>
      </c>
      <c r="AO11" s="75" t="n">
        <v>312</v>
      </c>
      <c r="AP11" s="75" t="n">
        <v>214</v>
      </c>
      <c r="AQ11" s="76" t="n">
        <v>208</v>
      </c>
      <c r="AR11" s="74"/>
      <c r="AS11" s="75"/>
      <c r="AT11" s="75"/>
      <c r="AU11" s="75"/>
      <c r="AV11" s="76"/>
      <c r="AW11" s="168" t="n">
        <f aca="false">A11</f>
        <v>36899</v>
      </c>
      <c r="AX11" s="65" t="n">
        <v>44</v>
      </c>
      <c r="AY11" s="66" t="n">
        <v>1</v>
      </c>
      <c r="AZ11" s="67" t="n">
        <v>53</v>
      </c>
      <c r="BA11" s="66" t="n">
        <v>4</v>
      </c>
      <c r="BB11" s="67" t="n">
        <v>57</v>
      </c>
      <c r="BC11" s="66" t="n">
        <v>-5</v>
      </c>
      <c r="BD11" s="68" t="n">
        <v>75</v>
      </c>
      <c r="BE11" s="66" t="n">
        <v>10</v>
      </c>
      <c r="BF11" s="67" t="n">
        <v>120</v>
      </c>
      <c r="BG11" s="69" t="n">
        <v>137</v>
      </c>
      <c r="BH11" s="65" t="n">
        <v>10000</v>
      </c>
    </row>
    <row r="12" customFormat="false" ht="12.75" hidden="false" customHeight="false" outlineLevel="0" collapsed="false">
      <c r="A12" s="54" t="n">
        <v>36900</v>
      </c>
      <c r="B12" s="162" t="n">
        <v>155</v>
      </c>
      <c r="C12" s="163" t="n">
        <v>146</v>
      </c>
      <c r="D12" s="162" t="n">
        <v>163</v>
      </c>
      <c r="E12" s="167" t="n">
        <v>151</v>
      </c>
      <c r="F12" s="174"/>
      <c r="G12" s="162" t="n">
        <v>132</v>
      </c>
      <c r="H12" s="167" t="n">
        <v>80</v>
      </c>
      <c r="I12" s="72" t="n">
        <v>157</v>
      </c>
      <c r="J12" s="72" t="n">
        <v>130</v>
      </c>
      <c r="K12" s="72" t="n">
        <v>172</v>
      </c>
      <c r="L12" s="72" t="n">
        <v>156</v>
      </c>
      <c r="M12" s="73" t="n">
        <f aca="false">+B12-D12</f>
        <v>-8</v>
      </c>
      <c r="N12" s="73" t="n">
        <f aca="false">+B12-K12</f>
        <v>-17</v>
      </c>
      <c r="O12" s="73" t="n">
        <f aca="false">+G12-I12</f>
        <v>-25</v>
      </c>
      <c r="P12" s="73" t="n">
        <f aca="false">+K12-I12</f>
        <v>15</v>
      </c>
      <c r="Q12" s="73" t="n">
        <f aca="false">+B12-G12</f>
        <v>23</v>
      </c>
      <c r="R12" s="24" t="n">
        <v>320</v>
      </c>
      <c r="S12" s="74" t="n">
        <v>200</v>
      </c>
      <c r="T12" s="75" t="n">
        <v>200</v>
      </c>
      <c r="U12" s="75"/>
      <c r="V12" s="75"/>
      <c r="W12" s="76"/>
      <c r="X12" s="74" t="n">
        <v>205</v>
      </c>
      <c r="Y12" s="75" t="n">
        <v>200</v>
      </c>
      <c r="Z12" s="75"/>
      <c r="AA12" s="75"/>
      <c r="AB12" s="76"/>
      <c r="AC12" s="74"/>
      <c r="AD12" s="75"/>
      <c r="AE12" s="75"/>
      <c r="AF12" s="75"/>
      <c r="AG12" s="76"/>
      <c r="AH12" s="74"/>
      <c r="AI12" s="75"/>
      <c r="AJ12" s="75"/>
      <c r="AK12" s="75"/>
      <c r="AL12" s="76"/>
      <c r="AM12" s="74"/>
      <c r="AN12" s="75"/>
      <c r="AO12" s="75"/>
      <c r="AP12" s="75"/>
      <c r="AQ12" s="76"/>
      <c r="AR12" s="74"/>
      <c r="AS12" s="75"/>
      <c r="AT12" s="75"/>
      <c r="AU12" s="75"/>
      <c r="AV12" s="76"/>
      <c r="AW12" s="166" t="n">
        <f aca="false">A12</f>
        <v>36900</v>
      </c>
      <c r="AX12" s="0" t="n">
        <v>44</v>
      </c>
      <c r="AY12" s="77" t="n">
        <v>0</v>
      </c>
      <c r="AZ12" s="78" t="n">
        <v>51</v>
      </c>
      <c r="BA12" s="77" t="n">
        <v>-3</v>
      </c>
      <c r="BB12" s="78" t="n">
        <v>63</v>
      </c>
      <c r="BC12" s="77" t="n">
        <v>-2</v>
      </c>
      <c r="BD12" s="79" t="n">
        <v>56</v>
      </c>
      <c r="BE12" s="77" t="n">
        <v>0</v>
      </c>
      <c r="BF12" s="78" t="n">
        <v>127</v>
      </c>
      <c r="BG12" s="24" t="n">
        <v>140</v>
      </c>
    </row>
    <row r="13" customFormat="false" ht="12.75" hidden="false" customHeight="false" outlineLevel="0" collapsed="false">
      <c r="A13" s="54" t="n">
        <v>36901</v>
      </c>
      <c r="B13" s="162" t="n">
        <v>160</v>
      </c>
      <c r="C13" s="163" t="n">
        <v>146</v>
      </c>
      <c r="D13" s="162" t="n">
        <v>165</v>
      </c>
      <c r="E13" s="167" t="n">
        <v>150</v>
      </c>
      <c r="F13" s="174"/>
      <c r="G13" s="162" t="n">
        <v>143</v>
      </c>
      <c r="H13" s="167" t="n">
        <v>80</v>
      </c>
      <c r="I13" s="72" t="n">
        <v>165</v>
      </c>
      <c r="J13" s="72" t="n">
        <v>130</v>
      </c>
      <c r="K13" s="72" t="n">
        <v>176</v>
      </c>
      <c r="L13" s="72" t="n">
        <v>158</v>
      </c>
      <c r="M13" s="73" t="n">
        <f aca="false">+B13-D13</f>
        <v>-5</v>
      </c>
      <c r="N13" s="73" t="n">
        <f aca="false">+B13-K13</f>
        <v>-16</v>
      </c>
      <c r="O13" s="73" t="n">
        <f aca="false">+G13-I13</f>
        <v>-22</v>
      </c>
      <c r="P13" s="73" t="n">
        <f aca="false">+K13-I13</f>
        <v>11</v>
      </c>
      <c r="Q13" s="73" t="n">
        <f aca="false">+B13-G13</f>
        <v>17</v>
      </c>
      <c r="R13" s="24" t="n">
        <v>319</v>
      </c>
      <c r="S13" s="74" t="n">
        <v>200</v>
      </c>
      <c r="T13" s="75" t="n">
        <v>200</v>
      </c>
      <c r="U13" s="75" t="n">
        <v>155</v>
      </c>
      <c r="V13" s="75" t="n">
        <v>165</v>
      </c>
      <c r="W13" s="76" t="n">
        <v>175</v>
      </c>
      <c r="X13" s="74" t="n">
        <v>205</v>
      </c>
      <c r="Y13" s="75" t="n">
        <v>200</v>
      </c>
      <c r="Z13" s="75" t="n">
        <v>160</v>
      </c>
      <c r="AA13" s="75" t="n">
        <v>160</v>
      </c>
      <c r="AB13" s="76" t="n">
        <v>170</v>
      </c>
      <c r="AC13" s="74" t="n">
        <v>190</v>
      </c>
      <c r="AD13" s="75" t="n">
        <v>190</v>
      </c>
      <c r="AE13" s="75" t="n">
        <v>150</v>
      </c>
      <c r="AF13" s="75" t="n">
        <v>150</v>
      </c>
      <c r="AG13" s="76" t="n">
        <v>155</v>
      </c>
      <c r="AH13" s="74" t="n">
        <v>189</v>
      </c>
      <c r="AI13" s="75" t="n">
        <v>188</v>
      </c>
      <c r="AJ13" s="75" t="n">
        <v>178</v>
      </c>
      <c r="AK13" s="75" t="n">
        <v>156</v>
      </c>
      <c r="AL13" s="76" t="n">
        <v>148</v>
      </c>
      <c r="AM13" s="74" t="n">
        <v>302</v>
      </c>
      <c r="AN13" s="75" t="n">
        <v>312</v>
      </c>
      <c r="AO13" s="75" t="n">
        <v>312</v>
      </c>
      <c r="AP13" s="75" t="n">
        <v>214</v>
      </c>
      <c r="AQ13" s="76" t="n">
        <v>208</v>
      </c>
      <c r="AR13" s="74"/>
      <c r="AS13" s="75"/>
      <c r="AT13" s="75"/>
      <c r="AU13" s="75"/>
      <c r="AV13" s="76"/>
      <c r="AW13" s="166" t="n">
        <f aca="false">A13</f>
        <v>36901</v>
      </c>
      <c r="AX13" s="0" t="n">
        <v>48</v>
      </c>
      <c r="AY13" s="77" t="n">
        <v>4</v>
      </c>
      <c r="AZ13" s="78" t="n">
        <v>52</v>
      </c>
      <c r="BA13" s="77" t="n">
        <v>3</v>
      </c>
      <c r="BB13" s="78" t="n">
        <v>58</v>
      </c>
      <c r="BC13" s="77" t="n">
        <v>-5</v>
      </c>
      <c r="BD13" s="79" t="n">
        <v>62</v>
      </c>
      <c r="BE13" s="77" t="n">
        <v>3</v>
      </c>
      <c r="BF13" s="78" t="n">
        <v>102</v>
      </c>
      <c r="BG13" s="24" t="n">
        <v>134</v>
      </c>
    </row>
    <row r="14" customFormat="false" ht="12.75" hidden="false" customHeight="false" outlineLevel="0" collapsed="false">
      <c r="A14" s="54" t="n">
        <v>36902</v>
      </c>
      <c r="B14" s="162" t="n">
        <v>174</v>
      </c>
      <c r="C14" s="163" t="n">
        <v>147</v>
      </c>
      <c r="D14" s="162" t="n">
        <v>177</v>
      </c>
      <c r="E14" s="167" t="n">
        <v>157</v>
      </c>
      <c r="F14" s="174"/>
      <c r="G14" s="162" t="n">
        <v>160</v>
      </c>
      <c r="H14" s="167" t="n">
        <v>90</v>
      </c>
      <c r="I14" s="72" t="n">
        <v>170</v>
      </c>
      <c r="J14" s="72" t="n">
        <v>124</v>
      </c>
      <c r="K14" s="72" t="n">
        <v>179</v>
      </c>
      <c r="L14" s="72" t="n">
        <v>158</v>
      </c>
      <c r="M14" s="73" t="n">
        <f aca="false">+B14-D14</f>
        <v>-3</v>
      </c>
      <c r="N14" s="73" t="n">
        <f aca="false">+B14-K14</f>
        <v>-5</v>
      </c>
      <c r="O14" s="73" t="n">
        <f aca="false">+G14-I14</f>
        <v>-10</v>
      </c>
      <c r="P14" s="73" t="n">
        <f aca="false">+K14-I14</f>
        <v>9</v>
      </c>
      <c r="Q14" s="73" t="n">
        <f aca="false">+B14-G14</f>
        <v>14</v>
      </c>
      <c r="R14" s="24" t="n">
        <v>320</v>
      </c>
      <c r="S14" s="74" t="n">
        <v>205</v>
      </c>
      <c r="T14" s="75" t="n">
        <v>205</v>
      </c>
      <c r="U14" s="75" t="n">
        <v>165</v>
      </c>
      <c r="V14" s="75" t="n">
        <v>170</v>
      </c>
      <c r="W14" s="76" t="n">
        <v>180</v>
      </c>
      <c r="X14" s="74" t="n">
        <v>210</v>
      </c>
      <c r="Y14" s="75" t="n">
        <v>205</v>
      </c>
      <c r="Z14" s="75" t="n">
        <v>162</v>
      </c>
      <c r="AA14" s="75" t="n">
        <v>167</v>
      </c>
      <c r="AB14" s="76" t="n">
        <v>175</v>
      </c>
      <c r="AC14" s="74" t="n">
        <v>200</v>
      </c>
      <c r="AD14" s="75" t="n">
        <v>190</v>
      </c>
      <c r="AE14" s="75" t="n">
        <v>150</v>
      </c>
      <c r="AF14" s="75" t="n">
        <v>155</v>
      </c>
      <c r="AG14" s="76" t="n">
        <v>160</v>
      </c>
      <c r="AH14" s="74" t="n">
        <v>191</v>
      </c>
      <c r="AI14" s="75" t="n">
        <v>188</v>
      </c>
      <c r="AJ14" s="75" t="n">
        <v>178</v>
      </c>
      <c r="AK14" s="75" t="n">
        <v>156</v>
      </c>
      <c r="AL14" s="76" t="n">
        <v>150</v>
      </c>
      <c r="AM14" s="74" t="n">
        <v>302</v>
      </c>
      <c r="AN14" s="75" t="n">
        <v>312</v>
      </c>
      <c r="AO14" s="75" t="n">
        <v>310</v>
      </c>
      <c r="AP14" s="75" t="n">
        <v>214</v>
      </c>
      <c r="AQ14" s="76" t="n">
        <v>208</v>
      </c>
      <c r="AR14" s="74" t="n">
        <v>235</v>
      </c>
      <c r="AS14" s="75" t="n">
        <v>228</v>
      </c>
      <c r="AT14" s="75" t="n">
        <v>117</v>
      </c>
      <c r="AU14" s="75" t="n">
        <v>114</v>
      </c>
      <c r="AV14" s="76" t="n">
        <v>120</v>
      </c>
      <c r="AW14" s="166" t="n">
        <f aca="false">A14</f>
        <v>36902</v>
      </c>
      <c r="AX14" s="0" t="n">
        <v>49</v>
      </c>
      <c r="AY14" s="77" t="n">
        <v>5</v>
      </c>
      <c r="AZ14" s="78" t="n">
        <v>53</v>
      </c>
      <c r="BA14" s="77" t="n">
        <v>3</v>
      </c>
      <c r="BB14" s="78" t="n">
        <v>55</v>
      </c>
      <c r="BC14" s="77" t="n">
        <v>-6</v>
      </c>
      <c r="BD14" s="79" t="n">
        <v>70</v>
      </c>
      <c r="BE14" s="77" t="n">
        <v>5</v>
      </c>
      <c r="BF14" s="78" t="n">
        <v>112</v>
      </c>
      <c r="BG14" s="24" t="n">
        <v>134</v>
      </c>
    </row>
    <row r="15" customFormat="false" ht="12.75" hidden="false" customHeight="false" outlineLevel="0" collapsed="false">
      <c r="A15" s="54" t="n">
        <v>36903</v>
      </c>
      <c r="B15" s="162" t="n">
        <v>174</v>
      </c>
      <c r="C15" s="163" t="n">
        <v>147</v>
      </c>
      <c r="D15" s="162" t="n">
        <v>177</v>
      </c>
      <c r="E15" s="167" t="n">
        <v>157</v>
      </c>
      <c r="F15" s="162"/>
      <c r="G15" s="162" t="n">
        <v>160</v>
      </c>
      <c r="H15" s="167" t="n">
        <v>90</v>
      </c>
      <c r="I15" s="72" t="n">
        <v>170</v>
      </c>
      <c r="J15" s="72" t="n">
        <v>124</v>
      </c>
      <c r="K15" s="72" t="n">
        <v>179</v>
      </c>
      <c r="L15" s="72" t="n">
        <v>158</v>
      </c>
      <c r="M15" s="73" t="n">
        <f aca="false">+B15-D15</f>
        <v>-3</v>
      </c>
      <c r="N15" s="73" t="n">
        <f aca="false">+B15-K15</f>
        <v>-5</v>
      </c>
      <c r="O15" s="73" t="n">
        <f aca="false">+G15-I15</f>
        <v>-10</v>
      </c>
      <c r="P15" s="73" t="n">
        <f aca="false">+K15-I15</f>
        <v>9</v>
      </c>
      <c r="Q15" s="73" t="n">
        <f aca="false">+B15-G15</f>
        <v>14</v>
      </c>
      <c r="R15" s="24" t="n">
        <v>428.5</v>
      </c>
      <c r="S15" s="74" t="n">
        <v>225</v>
      </c>
      <c r="T15" s="75" t="n">
        <v>225</v>
      </c>
      <c r="U15" s="75"/>
      <c r="V15" s="75"/>
      <c r="W15" s="76"/>
      <c r="X15" s="74" t="n">
        <v>210</v>
      </c>
      <c r="Y15" s="75" t="n">
        <v>205</v>
      </c>
      <c r="Z15" s="75"/>
      <c r="AA15" s="75"/>
      <c r="AB15" s="76"/>
      <c r="AC15" s="74"/>
      <c r="AD15" s="75"/>
      <c r="AE15" s="75"/>
      <c r="AF15" s="75"/>
      <c r="AG15" s="76"/>
      <c r="AH15" s="74"/>
      <c r="AI15" s="75"/>
      <c r="AJ15" s="75"/>
      <c r="AK15" s="75"/>
      <c r="AL15" s="76"/>
      <c r="AM15" s="74"/>
      <c r="AN15" s="75"/>
      <c r="AO15" s="75"/>
      <c r="AP15" s="75"/>
      <c r="AQ15" s="76"/>
      <c r="AR15" s="74"/>
      <c r="AS15" s="75"/>
      <c r="AT15" s="75"/>
      <c r="AU15" s="75"/>
      <c r="AV15" s="76"/>
      <c r="AW15" s="166" t="n">
        <f aca="false">A15</f>
        <v>36903</v>
      </c>
      <c r="AX15" s="0" t="n">
        <v>48</v>
      </c>
      <c r="AY15" s="77" t="n">
        <v>5</v>
      </c>
      <c r="AZ15" s="78" t="n">
        <v>56</v>
      </c>
      <c r="BA15" s="77" t="n">
        <v>3</v>
      </c>
      <c r="BB15" s="78" t="n">
        <v>55</v>
      </c>
      <c r="BC15" s="77" t="n">
        <v>-8</v>
      </c>
      <c r="BD15" s="79" t="n">
        <v>55</v>
      </c>
      <c r="BE15" s="77" t="n">
        <v>-3</v>
      </c>
      <c r="BF15" s="78" t="n">
        <v>104</v>
      </c>
      <c r="BG15" s="24" t="n">
        <v>122</v>
      </c>
    </row>
    <row r="16" customFormat="false" ht="12.75" hidden="false" customHeight="false" outlineLevel="0" collapsed="false">
      <c r="A16" s="54" t="n">
        <v>36904</v>
      </c>
      <c r="B16" s="162" t="n">
        <v>159</v>
      </c>
      <c r="C16" s="163" t="n">
        <v>156</v>
      </c>
      <c r="D16" s="162" t="n">
        <v>165</v>
      </c>
      <c r="E16" s="167" t="n">
        <v>160</v>
      </c>
      <c r="F16" s="162"/>
      <c r="G16" s="162" t="n">
        <v>130</v>
      </c>
      <c r="H16" s="167" t="n">
        <v>100</v>
      </c>
      <c r="I16" s="72" t="n">
        <v>169</v>
      </c>
      <c r="J16" s="72" t="n">
        <v>129</v>
      </c>
      <c r="K16" s="72" t="n">
        <v>172</v>
      </c>
      <c r="L16" s="72" t="n">
        <v>152</v>
      </c>
      <c r="M16" s="73" t="n">
        <f aca="false">+B16-D16</f>
        <v>-6</v>
      </c>
      <c r="N16" s="73" t="n">
        <f aca="false">+B16-K16</f>
        <v>-13</v>
      </c>
      <c r="O16" s="73" t="n">
        <f aca="false">+G16-I16</f>
        <v>-39</v>
      </c>
      <c r="P16" s="73" t="n">
        <f aca="false">+K16-I16</f>
        <v>3</v>
      </c>
      <c r="Q16" s="73" t="n">
        <f aca="false">+B16-G16</f>
        <v>29</v>
      </c>
      <c r="R16" s="24" t="n">
        <v>277.98</v>
      </c>
      <c r="S16" s="74" t="n">
        <v>225</v>
      </c>
      <c r="T16" s="75" t="n">
        <v>225</v>
      </c>
      <c r="U16" s="75"/>
      <c r="V16" s="75"/>
      <c r="W16" s="76"/>
      <c r="X16" s="74" t="n">
        <v>210</v>
      </c>
      <c r="Y16" s="75" t="n">
        <v>205</v>
      </c>
      <c r="Z16" s="75"/>
      <c r="AA16" s="75"/>
      <c r="AB16" s="76"/>
      <c r="AC16" s="74"/>
      <c r="AD16" s="75"/>
      <c r="AE16" s="75"/>
      <c r="AF16" s="75"/>
      <c r="AG16" s="76"/>
      <c r="AH16" s="74"/>
      <c r="AI16" s="75"/>
      <c r="AJ16" s="75"/>
      <c r="AK16" s="75"/>
      <c r="AL16" s="76"/>
      <c r="AM16" s="74"/>
      <c r="AN16" s="75"/>
      <c r="AO16" s="75"/>
      <c r="AP16" s="75"/>
      <c r="AQ16" s="76"/>
      <c r="AR16" s="74"/>
      <c r="AS16" s="75"/>
      <c r="AT16" s="75"/>
      <c r="AU16" s="75"/>
      <c r="AV16" s="76"/>
      <c r="AW16" s="166" t="n">
        <f aca="false">A16</f>
        <v>36904</v>
      </c>
      <c r="AX16" s="0" t="n">
        <v>45</v>
      </c>
      <c r="AY16" s="77" t="n">
        <v>2</v>
      </c>
      <c r="AZ16" s="78" t="n">
        <v>56</v>
      </c>
      <c r="BA16" s="77" t="n">
        <v>4</v>
      </c>
      <c r="BB16" s="78" t="n">
        <v>61</v>
      </c>
      <c r="BC16" s="77" t="n">
        <v>-6</v>
      </c>
      <c r="BD16" s="79" t="n">
        <v>57</v>
      </c>
      <c r="BE16" s="77" t="n">
        <v>-3</v>
      </c>
      <c r="BF16" s="78" t="n">
        <v>81</v>
      </c>
      <c r="BG16" s="24" t="n">
        <v>125</v>
      </c>
    </row>
    <row r="17" customFormat="false" ht="12.75" hidden="false" customHeight="false" outlineLevel="0" collapsed="false">
      <c r="A17" s="54" t="n">
        <v>36905</v>
      </c>
      <c r="B17" s="162"/>
      <c r="C17" s="163" t="n">
        <v>156</v>
      </c>
      <c r="D17" s="162"/>
      <c r="E17" s="167" t="n">
        <v>160</v>
      </c>
      <c r="F17" s="162"/>
      <c r="G17" s="162"/>
      <c r="H17" s="167" t="n">
        <v>100</v>
      </c>
      <c r="I17" s="72"/>
      <c r="J17" s="72" t="n">
        <v>129</v>
      </c>
      <c r="K17" s="72"/>
      <c r="L17" s="72" t="n">
        <v>151</v>
      </c>
      <c r="M17" s="73"/>
      <c r="N17" s="73"/>
      <c r="O17" s="73"/>
      <c r="P17" s="73"/>
      <c r="Q17" s="73"/>
      <c r="R17" s="24"/>
      <c r="S17" s="74"/>
      <c r="T17" s="75"/>
      <c r="U17" s="75"/>
      <c r="V17" s="75"/>
      <c r="W17" s="76"/>
      <c r="X17" s="74"/>
      <c r="Y17" s="75"/>
      <c r="Z17" s="75"/>
      <c r="AA17" s="75"/>
      <c r="AB17" s="76"/>
      <c r="AC17" s="74"/>
      <c r="AD17" s="75"/>
      <c r="AE17" s="75"/>
      <c r="AF17" s="75"/>
      <c r="AG17" s="76"/>
      <c r="AH17" s="74"/>
      <c r="AI17" s="75"/>
      <c r="AJ17" s="75"/>
      <c r="AK17" s="75"/>
      <c r="AL17" s="76"/>
      <c r="AM17" s="74"/>
      <c r="AN17" s="75"/>
      <c r="AO17" s="75"/>
      <c r="AP17" s="75"/>
      <c r="AQ17" s="76"/>
      <c r="AR17" s="74"/>
      <c r="AS17" s="75"/>
      <c r="AT17" s="75"/>
      <c r="AU17" s="75"/>
      <c r="AV17" s="76"/>
      <c r="AW17" s="166" t="n">
        <f aca="false">A17</f>
        <v>36905</v>
      </c>
      <c r="AX17" s="0" t="n">
        <v>45</v>
      </c>
      <c r="AY17" s="77" t="n">
        <v>2</v>
      </c>
      <c r="AZ17" s="78" t="n">
        <v>54</v>
      </c>
      <c r="BA17" s="77" t="n">
        <v>1</v>
      </c>
      <c r="BB17" s="78" t="n">
        <v>61</v>
      </c>
      <c r="BC17" s="77" t="n">
        <v>-6</v>
      </c>
      <c r="BD17" s="79" t="n">
        <v>59</v>
      </c>
      <c r="BE17" s="77" t="n">
        <v>-3</v>
      </c>
      <c r="BF17" s="78" t="n">
        <v>68</v>
      </c>
      <c r="BG17" s="24" t="n">
        <v>107</v>
      </c>
    </row>
    <row r="18" customFormat="false" ht="12.75" hidden="false" customHeight="false" outlineLevel="0" collapsed="false">
      <c r="A18" s="54" t="n">
        <v>36906</v>
      </c>
      <c r="B18" s="162" t="n">
        <v>178</v>
      </c>
      <c r="C18" s="163" t="n">
        <v>158.5</v>
      </c>
      <c r="D18" s="162" t="n">
        <v>182</v>
      </c>
      <c r="E18" s="167" t="n">
        <v>164</v>
      </c>
      <c r="F18" s="162"/>
      <c r="G18" s="162" t="n">
        <v>172</v>
      </c>
      <c r="H18" s="167" t="n">
        <v>105</v>
      </c>
      <c r="I18" s="72" t="n">
        <v>182</v>
      </c>
      <c r="J18" s="72" t="n">
        <v>134</v>
      </c>
      <c r="K18" s="72" t="n">
        <v>187</v>
      </c>
      <c r="L18" s="72" t="n">
        <v>159</v>
      </c>
      <c r="M18" s="73" t="n">
        <f aca="false">+B18-D18</f>
        <v>-4</v>
      </c>
      <c r="N18" s="73" t="n">
        <f aca="false">+B18-K18</f>
        <v>-9</v>
      </c>
      <c r="O18" s="73" t="n">
        <f aca="false">+G18-I18</f>
        <v>-10</v>
      </c>
      <c r="P18" s="73" t="n">
        <f aca="false">+K18-I18</f>
        <v>5</v>
      </c>
      <c r="Q18" s="73" t="n">
        <f aca="false">+B18-G18</f>
        <v>6</v>
      </c>
      <c r="R18" s="24" t="n">
        <v>306</v>
      </c>
      <c r="S18" s="74" t="n">
        <v>225</v>
      </c>
      <c r="T18" s="75" t="n">
        <v>225</v>
      </c>
      <c r="U18" s="75" t="n">
        <v>165</v>
      </c>
      <c r="V18" s="75" t="n">
        <v>170</v>
      </c>
      <c r="W18" s="76" t="n">
        <v>180</v>
      </c>
      <c r="X18" s="74" t="n">
        <v>225</v>
      </c>
      <c r="Y18" s="75" t="n">
        <v>220</v>
      </c>
      <c r="Z18" s="75" t="n">
        <v>160</v>
      </c>
      <c r="AA18" s="75" t="n">
        <v>160</v>
      </c>
      <c r="AB18" s="76" t="n">
        <v>150</v>
      </c>
      <c r="AC18" s="74" t="n">
        <v>205</v>
      </c>
      <c r="AD18" s="75" t="n">
        <v>200</v>
      </c>
      <c r="AE18" s="75" t="n">
        <v>155</v>
      </c>
      <c r="AF18" s="75" t="n">
        <v>155</v>
      </c>
      <c r="AG18" s="76" t="n">
        <v>159</v>
      </c>
      <c r="AH18" s="74" t="n">
        <v>191</v>
      </c>
      <c r="AI18" s="75" t="n">
        <v>188</v>
      </c>
      <c r="AJ18" s="75" t="n">
        <v>175</v>
      </c>
      <c r="AK18" s="75" t="n">
        <v>151</v>
      </c>
      <c r="AL18" s="76" t="n">
        <v>145</v>
      </c>
      <c r="AM18" s="74" t="n">
        <v>290</v>
      </c>
      <c r="AN18" s="75" t="n">
        <v>300</v>
      </c>
      <c r="AO18" s="75" t="n">
        <v>285</v>
      </c>
      <c r="AP18" s="75" t="n">
        <v>183</v>
      </c>
      <c r="AQ18" s="76" t="n">
        <v>173</v>
      </c>
      <c r="AR18" s="74" t="n">
        <v>237</v>
      </c>
      <c r="AS18" s="75" t="n">
        <v>228</v>
      </c>
      <c r="AT18" s="75" t="n">
        <v>115</v>
      </c>
      <c r="AU18" s="75" t="n">
        <v>104</v>
      </c>
      <c r="AV18" s="76" t="n">
        <v>120</v>
      </c>
      <c r="AW18" s="168" t="n">
        <f aca="false">A18</f>
        <v>36906</v>
      </c>
      <c r="AX18" s="65" t="n">
        <v>45</v>
      </c>
      <c r="AY18" s="66" t="n">
        <v>-1</v>
      </c>
      <c r="AZ18" s="67" t="n">
        <v>56</v>
      </c>
      <c r="BA18" s="66" t="n">
        <v>1</v>
      </c>
      <c r="BB18" s="67" t="n">
        <v>58</v>
      </c>
      <c r="BC18" s="66" t="n">
        <v>-7</v>
      </c>
      <c r="BD18" s="68" t="n">
        <v>58</v>
      </c>
      <c r="BE18" s="66" t="n">
        <v>-4</v>
      </c>
      <c r="BF18" s="67" t="n">
        <v>108</v>
      </c>
      <c r="BG18" s="69" t="n">
        <v>114</v>
      </c>
      <c r="BH18" s="65" t="n">
        <v>11500</v>
      </c>
    </row>
    <row r="19" customFormat="false" ht="12.75" hidden="false" customHeight="false" outlineLevel="0" collapsed="false">
      <c r="A19" s="54" t="n">
        <v>36907</v>
      </c>
      <c r="B19" s="162" t="n">
        <v>178</v>
      </c>
      <c r="C19" s="163" t="n">
        <v>159</v>
      </c>
      <c r="D19" s="162" t="n">
        <v>182</v>
      </c>
      <c r="E19" s="167" t="n">
        <v>164</v>
      </c>
      <c r="F19" s="162"/>
      <c r="G19" s="162" t="n">
        <v>172</v>
      </c>
      <c r="H19" s="167" t="n">
        <v>105</v>
      </c>
      <c r="I19" s="72" t="n">
        <v>182</v>
      </c>
      <c r="J19" s="72" t="n">
        <v>134</v>
      </c>
      <c r="K19" s="72" t="n">
        <v>187</v>
      </c>
      <c r="L19" s="72" t="n">
        <v>159</v>
      </c>
      <c r="M19" s="73" t="n">
        <f aca="false">+B19-D19</f>
        <v>-4</v>
      </c>
      <c r="N19" s="73" t="n">
        <f aca="false">+B19-K19</f>
        <v>-9</v>
      </c>
      <c r="O19" s="73" t="n">
        <f aca="false">+G19-I19</f>
        <v>-10</v>
      </c>
      <c r="P19" s="73" t="n">
        <f aca="false">+K19-I19</f>
        <v>5</v>
      </c>
      <c r="Q19" s="73" t="n">
        <f aca="false">+B19-G19</f>
        <v>6</v>
      </c>
      <c r="R19" s="24" t="n">
        <v>492</v>
      </c>
      <c r="S19" s="74" t="n">
        <v>235</v>
      </c>
      <c r="T19" s="75" t="n">
        <v>240</v>
      </c>
      <c r="U19" s="75" t="n">
        <v>215</v>
      </c>
      <c r="V19" s="75" t="n">
        <v>220</v>
      </c>
      <c r="W19" s="76" t="n">
        <v>240</v>
      </c>
      <c r="X19" s="74" t="n">
        <v>275</v>
      </c>
      <c r="Y19" s="75" t="n">
        <v>270</v>
      </c>
      <c r="Z19" s="75" t="n">
        <v>175</v>
      </c>
      <c r="AA19" s="75" t="n">
        <v>180</v>
      </c>
      <c r="AB19" s="76" t="n">
        <v>183</v>
      </c>
      <c r="AC19" s="74" t="n">
        <v>225</v>
      </c>
      <c r="AD19" s="75" t="n">
        <v>220</v>
      </c>
      <c r="AE19" s="75" t="n">
        <v>160</v>
      </c>
      <c r="AF19" s="75" t="n">
        <v>164</v>
      </c>
      <c r="AG19" s="76" t="n">
        <v>168</v>
      </c>
      <c r="AH19" s="74" t="n">
        <v>191</v>
      </c>
      <c r="AI19" s="75" t="n">
        <v>188</v>
      </c>
      <c r="AJ19" s="75" t="n">
        <v>175</v>
      </c>
      <c r="AK19" s="75" t="n">
        <v>151</v>
      </c>
      <c r="AL19" s="76" t="n">
        <v>145</v>
      </c>
      <c r="AM19" s="74" t="n">
        <v>290</v>
      </c>
      <c r="AN19" s="75" t="n">
        <v>300</v>
      </c>
      <c r="AO19" s="75" t="n">
        <v>295</v>
      </c>
      <c r="AP19" s="75" t="n">
        <v>183</v>
      </c>
      <c r="AQ19" s="76" t="n">
        <v>173</v>
      </c>
      <c r="AR19" s="74" t="n">
        <v>237</v>
      </c>
      <c r="AS19" s="75" t="n">
        <v>228</v>
      </c>
      <c r="AT19" s="75" t="n">
        <v>119</v>
      </c>
      <c r="AU19" s="75" t="n">
        <v>106</v>
      </c>
      <c r="AV19" s="76" t="n">
        <v>120</v>
      </c>
      <c r="AW19" s="166" t="n">
        <f aca="false">A19</f>
        <v>36907</v>
      </c>
      <c r="AX19" s="0" t="n">
        <v>43</v>
      </c>
      <c r="AY19" s="77" t="n">
        <v>-4</v>
      </c>
      <c r="AZ19" s="78" t="n">
        <v>54</v>
      </c>
      <c r="BA19" s="77" t="n">
        <v>-1</v>
      </c>
      <c r="BB19" s="78" t="n">
        <v>60</v>
      </c>
      <c r="BC19" s="77" t="n">
        <v>-8</v>
      </c>
      <c r="BD19" s="79" t="n">
        <v>48</v>
      </c>
      <c r="BE19" s="77" t="n">
        <v>-8</v>
      </c>
      <c r="BF19" s="78" t="n">
        <v>112</v>
      </c>
      <c r="BG19" s="24" t="n">
        <v>135</v>
      </c>
    </row>
    <row r="20" customFormat="false" ht="12.75" hidden="false" customHeight="false" outlineLevel="0" collapsed="false">
      <c r="A20" s="54" t="n">
        <v>36908</v>
      </c>
      <c r="B20" s="162" t="n">
        <v>268</v>
      </c>
      <c r="C20" s="163" t="n">
        <v>255</v>
      </c>
      <c r="D20" s="162" t="n">
        <v>271</v>
      </c>
      <c r="E20" s="167" t="n">
        <v>260</v>
      </c>
      <c r="F20" s="162"/>
      <c r="G20" s="162" t="n">
        <v>220</v>
      </c>
      <c r="H20" s="167" t="n">
        <v>127</v>
      </c>
      <c r="I20" s="72" t="n">
        <v>234</v>
      </c>
      <c r="J20" s="72" t="n">
        <v>180</v>
      </c>
      <c r="K20" s="72" t="n">
        <v>252</v>
      </c>
      <c r="L20" s="72" t="n">
        <v>204</v>
      </c>
      <c r="M20" s="73" t="n">
        <f aca="false">+B20-D20</f>
        <v>-3</v>
      </c>
      <c r="N20" s="73" t="n">
        <f aca="false">+B20-K20</f>
        <v>16</v>
      </c>
      <c r="O20" s="73" t="n">
        <f aca="false">+G20-I20</f>
        <v>-14</v>
      </c>
      <c r="P20" s="73" t="n">
        <f aca="false">+K20-I20</f>
        <v>18</v>
      </c>
      <c r="Q20" s="73" t="n">
        <f aca="false">+B20-G20</f>
        <v>48</v>
      </c>
      <c r="R20" s="24" t="n">
        <v>678</v>
      </c>
      <c r="S20" s="74" t="n">
        <v>350</v>
      </c>
      <c r="T20" s="75" t="n">
        <v>350</v>
      </c>
      <c r="U20" s="75" t="n">
        <v>295</v>
      </c>
      <c r="V20" s="75" t="n">
        <v>280</v>
      </c>
      <c r="W20" s="76" t="n">
        <v>300</v>
      </c>
      <c r="X20" s="74" t="n">
        <v>340</v>
      </c>
      <c r="Y20" s="75" t="n">
        <v>335</v>
      </c>
      <c r="Z20" s="75" t="n">
        <v>210</v>
      </c>
      <c r="AA20" s="75" t="n">
        <v>200</v>
      </c>
      <c r="AB20" s="76" t="n">
        <v>210</v>
      </c>
      <c r="AC20" s="74" t="n">
        <v>275</v>
      </c>
      <c r="AD20" s="75" t="n">
        <v>265</v>
      </c>
      <c r="AE20" s="75" t="n">
        <v>185</v>
      </c>
      <c r="AF20" s="75" t="n">
        <v>180</v>
      </c>
      <c r="AG20" s="76" t="n">
        <v>185</v>
      </c>
      <c r="AH20" s="74" t="n">
        <v>197</v>
      </c>
      <c r="AI20" s="75" t="n">
        <v>198</v>
      </c>
      <c r="AJ20" s="75" t="n">
        <v>192</v>
      </c>
      <c r="AK20" s="75" t="n">
        <v>156</v>
      </c>
      <c r="AL20" s="76" t="n">
        <v>150</v>
      </c>
      <c r="AM20" s="74" t="n">
        <v>297</v>
      </c>
      <c r="AN20" s="75" t="n">
        <v>300</v>
      </c>
      <c r="AO20" s="75" t="n">
        <v>295</v>
      </c>
      <c r="AP20" s="75" t="n">
        <v>188</v>
      </c>
      <c r="AQ20" s="76" t="n">
        <v>178</v>
      </c>
      <c r="AR20" s="74" t="n">
        <v>240</v>
      </c>
      <c r="AS20" s="75" t="n">
        <v>235</v>
      </c>
      <c r="AT20" s="75" t="n">
        <v>125</v>
      </c>
      <c r="AU20" s="75" t="n">
        <v>113</v>
      </c>
      <c r="AV20" s="76" t="n">
        <v>120</v>
      </c>
      <c r="AW20" s="166" t="n">
        <f aca="false">A20</f>
        <v>36908</v>
      </c>
      <c r="AX20" s="0" t="n">
        <v>40</v>
      </c>
      <c r="AY20" s="77" t="n">
        <v>-5</v>
      </c>
      <c r="AZ20" s="78" t="n">
        <v>52</v>
      </c>
      <c r="BA20" s="77" t="n">
        <v>-5</v>
      </c>
      <c r="BB20" s="78" t="n">
        <v>62</v>
      </c>
      <c r="BC20" s="77" t="n">
        <v>-8</v>
      </c>
      <c r="BD20" s="79" t="n">
        <v>55</v>
      </c>
      <c r="BE20" s="77" t="n">
        <v>-7</v>
      </c>
      <c r="BF20" s="78" t="n">
        <v>106</v>
      </c>
      <c r="BG20" s="24" t="n">
        <v>129</v>
      </c>
    </row>
    <row r="21" customFormat="false" ht="12.75" hidden="false" customHeight="false" outlineLevel="0" collapsed="false">
      <c r="A21" s="54" t="n">
        <v>36909</v>
      </c>
      <c r="B21" s="162" t="n">
        <v>450</v>
      </c>
      <c r="C21" s="163" t="n">
        <v>375</v>
      </c>
      <c r="D21" s="162" t="n">
        <v>500</v>
      </c>
      <c r="E21" s="167" t="n">
        <v>400</v>
      </c>
      <c r="F21" s="162"/>
      <c r="G21" s="162" t="n">
        <v>475</v>
      </c>
      <c r="H21" s="167" t="n">
        <v>200</v>
      </c>
      <c r="I21" s="72" t="n">
        <v>326</v>
      </c>
      <c r="J21" s="72" t="n">
        <v>216</v>
      </c>
      <c r="K21" s="72" t="n">
        <v>429</v>
      </c>
      <c r="L21" s="72" t="n">
        <v>279</v>
      </c>
      <c r="M21" s="73" t="n">
        <f aca="false">+B21-D21</f>
        <v>-50</v>
      </c>
      <c r="N21" s="73" t="n">
        <f aca="false">+B21-K21</f>
        <v>21</v>
      </c>
      <c r="O21" s="73" t="n">
        <f aca="false">+G21-I21</f>
        <v>149</v>
      </c>
      <c r="P21" s="73" t="n">
        <f aca="false">+K21-I21</f>
        <v>103</v>
      </c>
      <c r="Q21" s="73" t="n">
        <f aca="false">+B21-G21</f>
        <v>-25</v>
      </c>
      <c r="R21" s="24" t="n">
        <v>629</v>
      </c>
      <c r="S21" s="74" t="n">
        <v>425</v>
      </c>
      <c r="T21" s="75" t="n">
        <v>425</v>
      </c>
      <c r="U21" s="75" t="n">
        <v>350</v>
      </c>
      <c r="V21" s="75" t="n">
        <v>350</v>
      </c>
      <c r="W21" s="76" t="n">
        <v>380</v>
      </c>
      <c r="X21" s="74" t="n">
        <v>350</v>
      </c>
      <c r="Y21" s="75" t="n">
        <v>350</v>
      </c>
      <c r="Z21" s="75" t="n">
        <v>250</v>
      </c>
      <c r="AA21" s="75" t="n">
        <v>245</v>
      </c>
      <c r="AB21" s="76" t="n">
        <v>250</v>
      </c>
      <c r="AC21" s="74" t="n">
        <v>300</v>
      </c>
      <c r="AD21" s="75" t="n">
        <v>300</v>
      </c>
      <c r="AE21" s="75" t="n">
        <v>220</v>
      </c>
      <c r="AF21" s="75" t="n">
        <v>205</v>
      </c>
      <c r="AG21" s="76" t="n">
        <v>210</v>
      </c>
      <c r="AH21" s="74" t="n">
        <v>207</v>
      </c>
      <c r="AI21" s="75" t="n">
        <v>220</v>
      </c>
      <c r="AJ21" s="75" t="n">
        <v>200</v>
      </c>
      <c r="AK21" s="75" t="n">
        <v>181</v>
      </c>
      <c r="AL21" s="76" t="n">
        <v>160</v>
      </c>
      <c r="AM21" s="74" t="n">
        <v>310</v>
      </c>
      <c r="AN21" s="75" t="n">
        <v>310</v>
      </c>
      <c r="AO21" s="75" t="n">
        <v>330</v>
      </c>
      <c r="AP21" s="75" t="n">
        <v>198</v>
      </c>
      <c r="AQ21" s="76" t="n">
        <v>183</v>
      </c>
      <c r="AR21" s="74" t="n">
        <v>250</v>
      </c>
      <c r="AS21" s="75" t="n">
        <v>242</v>
      </c>
      <c r="AT21" s="75" t="n">
        <v>140</v>
      </c>
      <c r="AU21" s="75" t="n">
        <v>121</v>
      </c>
      <c r="AV21" s="76" t="n">
        <v>128</v>
      </c>
      <c r="AW21" s="166" t="n">
        <f aca="false">A21</f>
        <v>36909</v>
      </c>
      <c r="AX21" s="0" t="n">
        <v>42</v>
      </c>
      <c r="AY21" s="77" t="n">
        <v>0</v>
      </c>
      <c r="AZ21" s="78" t="n">
        <v>52</v>
      </c>
      <c r="BA21" s="77" t="n">
        <v>-5</v>
      </c>
      <c r="BB21" s="78" t="n">
        <v>65</v>
      </c>
      <c r="BC21" s="77" t="n">
        <v>-7</v>
      </c>
      <c r="BD21" s="79" t="n">
        <v>57</v>
      </c>
      <c r="BE21" s="77" t="n">
        <v>-6</v>
      </c>
      <c r="BF21" s="78" t="n">
        <v>92</v>
      </c>
      <c r="BG21" s="24" t="n">
        <v>128</v>
      </c>
    </row>
    <row r="22" customFormat="false" ht="12.75" hidden="false" customHeight="false" outlineLevel="0" collapsed="false">
      <c r="A22" s="54" t="n">
        <v>36910</v>
      </c>
      <c r="B22" s="162" t="n">
        <v>555</v>
      </c>
      <c r="C22" s="163" t="n">
        <v>375</v>
      </c>
      <c r="D22" s="162" t="n">
        <v>520</v>
      </c>
      <c r="E22" s="167" t="n">
        <v>375</v>
      </c>
      <c r="F22" s="162"/>
      <c r="G22" s="162" t="n">
        <v>460</v>
      </c>
      <c r="H22" s="167" t="n">
        <v>210</v>
      </c>
      <c r="I22" s="72" t="n">
        <v>436</v>
      </c>
      <c r="J22" s="72" t="n">
        <v>260</v>
      </c>
      <c r="K22" s="72" t="n">
        <v>505</v>
      </c>
      <c r="L22" s="72" t="n">
        <v>247</v>
      </c>
      <c r="M22" s="73" t="n">
        <f aca="false">+B22-D22</f>
        <v>35</v>
      </c>
      <c r="N22" s="73" t="n">
        <f aca="false">+B22-K22</f>
        <v>50</v>
      </c>
      <c r="O22" s="73" t="n">
        <f aca="false">+G22-I22</f>
        <v>24</v>
      </c>
      <c r="P22" s="73" t="n">
        <f aca="false">+K22-I22</f>
        <v>69</v>
      </c>
      <c r="Q22" s="73" t="n">
        <f aca="false">+B22-G22</f>
        <v>95</v>
      </c>
      <c r="R22" s="24" t="n">
        <v>154</v>
      </c>
      <c r="S22" s="74" t="n">
        <v>425</v>
      </c>
      <c r="T22" s="75" t="n">
        <v>425</v>
      </c>
      <c r="U22" s="75" t="n">
        <v>310</v>
      </c>
      <c r="V22" s="75" t="n">
        <v>310</v>
      </c>
      <c r="W22" s="76" t="n">
        <v>350</v>
      </c>
      <c r="X22" s="74" t="n">
        <v>325</v>
      </c>
      <c r="Y22" s="75" t="n">
        <v>325</v>
      </c>
      <c r="Z22" s="75" t="n">
        <v>240</v>
      </c>
      <c r="AA22" s="75" t="n">
        <v>240</v>
      </c>
      <c r="AB22" s="76" t="n">
        <v>245</v>
      </c>
      <c r="AC22" s="74" t="n">
        <v>300</v>
      </c>
      <c r="AD22" s="75" t="n">
        <v>300</v>
      </c>
      <c r="AE22" s="75" t="n">
        <v>220</v>
      </c>
      <c r="AF22" s="75" t="n">
        <v>205</v>
      </c>
      <c r="AG22" s="76" t="n">
        <v>210</v>
      </c>
      <c r="AH22" s="74" t="n">
        <v>223</v>
      </c>
      <c r="AI22" s="75" t="n">
        <v>230</v>
      </c>
      <c r="AJ22" s="75" t="n">
        <v>220</v>
      </c>
      <c r="AK22" s="75" t="n">
        <v>181</v>
      </c>
      <c r="AL22" s="76" t="n">
        <v>165</v>
      </c>
      <c r="AM22" s="74" t="n">
        <v>325</v>
      </c>
      <c r="AN22" s="75" t="n">
        <v>325</v>
      </c>
      <c r="AO22" s="75" t="n">
        <v>330</v>
      </c>
      <c r="AP22" s="75" t="n">
        <v>198</v>
      </c>
      <c r="AQ22" s="76" t="n">
        <v>183</v>
      </c>
      <c r="AR22" s="74" t="n">
        <v>250</v>
      </c>
      <c r="AS22" s="75" t="n">
        <v>243</v>
      </c>
      <c r="AT22" s="75" t="n">
        <v>150</v>
      </c>
      <c r="AU22" s="75" t="n">
        <v>121</v>
      </c>
      <c r="AV22" s="76" t="n">
        <v>128</v>
      </c>
      <c r="AW22" s="166" t="n">
        <f aca="false">A22</f>
        <v>36910</v>
      </c>
      <c r="AX22" s="0" t="n">
        <v>46</v>
      </c>
      <c r="AY22" s="77" t="n">
        <v>2</v>
      </c>
      <c r="AZ22" s="81" t="n">
        <v>57</v>
      </c>
      <c r="BA22" s="77" t="n">
        <v>1</v>
      </c>
      <c r="BB22" s="81" t="n">
        <v>65</v>
      </c>
      <c r="BC22" s="77" t="n">
        <v>-5</v>
      </c>
      <c r="BD22" s="81" t="n">
        <v>61</v>
      </c>
      <c r="BE22" s="77" t="n">
        <v>-3</v>
      </c>
      <c r="BF22" s="24" t="n">
        <v>85</v>
      </c>
      <c r="BG22" s="24" t="n">
        <v>129</v>
      </c>
    </row>
    <row r="23" customFormat="false" ht="12.75" hidden="false" customHeight="false" outlineLevel="0" collapsed="false">
      <c r="A23" s="54" t="n">
        <v>36911</v>
      </c>
      <c r="B23" s="162" t="n">
        <v>555</v>
      </c>
      <c r="C23" s="163" t="n">
        <v>375</v>
      </c>
      <c r="D23" s="162" t="n">
        <v>520</v>
      </c>
      <c r="E23" s="167" t="n">
        <v>375</v>
      </c>
      <c r="F23" s="162"/>
      <c r="G23" s="162" t="n">
        <v>460</v>
      </c>
      <c r="H23" s="167" t="n">
        <v>210</v>
      </c>
      <c r="I23" s="72" t="n">
        <v>436</v>
      </c>
      <c r="J23" s="72" t="n">
        <v>260</v>
      </c>
      <c r="K23" s="72" t="n">
        <v>506</v>
      </c>
      <c r="L23" s="72" t="n">
        <v>236</v>
      </c>
      <c r="M23" s="73" t="n">
        <f aca="false">+B23-D23</f>
        <v>35</v>
      </c>
      <c r="N23" s="73" t="n">
        <f aca="false">+B23-K23</f>
        <v>49</v>
      </c>
      <c r="O23" s="73" t="n">
        <f aca="false">+G23-I23</f>
        <v>24</v>
      </c>
      <c r="P23" s="73" t="n">
        <f aca="false">+K23-I23</f>
        <v>70</v>
      </c>
      <c r="Q23" s="73" t="n">
        <f aca="false">+B23-G23</f>
        <v>95</v>
      </c>
      <c r="R23" s="24"/>
      <c r="S23" s="74" t="n">
        <v>425</v>
      </c>
      <c r="T23" s="75"/>
      <c r="U23" s="75"/>
      <c r="V23" s="75"/>
      <c r="W23" s="76"/>
      <c r="X23" s="74"/>
      <c r="Y23" s="75"/>
      <c r="Z23" s="75"/>
      <c r="AA23" s="75"/>
      <c r="AB23" s="76"/>
      <c r="AC23" s="74"/>
      <c r="AD23" s="75"/>
      <c r="AE23" s="75"/>
      <c r="AF23" s="75"/>
      <c r="AG23" s="76"/>
      <c r="AH23" s="74"/>
      <c r="AI23" s="75"/>
      <c r="AJ23" s="75"/>
      <c r="AK23" s="75"/>
      <c r="AL23" s="76"/>
      <c r="AM23" s="74"/>
      <c r="AN23" s="75"/>
      <c r="AO23" s="75"/>
      <c r="AP23" s="75"/>
      <c r="AQ23" s="76"/>
      <c r="AR23" s="74"/>
      <c r="AS23" s="75"/>
      <c r="AT23" s="75"/>
      <c r="AU23" s="75"/>
      <c r="AV23" s="76"/>
      <c r="AW23" s="166" t="n">
        <f aca="false">A23</f>
        <v>36911</v>
      </c>
      <c r="AX23" s="0" t="n">
        <v>43</v>
      </c>
      <c r="AY23" s="77" t="n">
        <v>0</v>
      </c>
      <c r="AZ23" s="81" t="n">
        <v>54</v>
      </c>
      <c r="BA23" s="77" t="n">
        <v>-2</v>
      </c>
      <c r="BB23" s="81" t="n">
        <v>73</v>
      </c>
      <c r="BC23" s="77" t="n">
        <v>-1</v>
      </c>
      <c r="BD23" s="81" t="n">
        <v>66</v>
      </c>
      <c r="BE23" s="77" t="n">
        <v>2</v>
      </c>
      <c r="BF23" s="24" t="n">
        <v>81</v>
      </c>
      <c r="BG23" s="24" t="n">
        <v>121</v>
      </c>
    </row>
    <row r="24" customFormat="false" ht="12.75" hidden="false" customHeight="false" outlineLevel="0" collapsed="false">
      <c r="A24" s="54" t="n">
        <v>36912</v>
      </c>
      <c r="B24" s="162"/>
      <c r="C24" s="163" t="n">
        <v>325</v>
      </c>
      <c r="D24" s="162"/>
      <c r="E24" s="167" t="n">
        <v>325</v>
      </c>
      <c r="F24" s="162"/>
      <c r="G24" s="162"/>
      <c r="H24" s="167" t="n">
        <v>160</v>
      </c>
      <c r="I24" s="72"/>
      <c r="J24" s="72" t="n">
        <v>185</v>
      </c>
      <c r="K24" s="72"/>
      <c r="L24" s="72" t="n">
        <v>235</v>
      </c>
      <c r="M24" s="73"/>
      <c r="N24" s="73"/>
      <c r="O24" s="73"/>
      <c r="P24" s="73"/>
      <c r="Q24" s="73"/>
      <c r="R24" s="24"/>
      <c r="S24" s="74"/>
      <c r="T24" s="75"/>
      <c r="U24" s="75"/>
      <c r="V24" s="75"/>
      <c r="W24" s="76"/>
      <c r="X24" s="74"/>
      <c r="Y24" s="75"/>
      <c r="Z24" s="75"/>
      <c r="AA24" s="75"/>
      <c r="AB24" s="76"/>
      <c r="AC24" s="74"/>
      <c r="AD24" s="75"/>
      <c r="AE24" s="75"/>
      <c r="AF24" s="75"/>
      <c r="AG24" s="76"/>
      <c r="AH24" s="74"/>
      <c r="AI24" s="75"/>
      <c r="AJ24" s="75"/>
      <c r="AK24" s="75"/>
      <c r="AL24" s="76"/>
      <c r="AM24" s="74"/>
      <c r="AN24" s="75"/>
      <c r="AO24" s="75"/>
      <c r="AP24" s="75"/>
      <c r="AQ24" s="76"/>
      <c r="AR24" s="74"/>
      <c r="AS24" s="75"/>
      <c r="AT24" s="75"/>
      <c r="AU24" s="75"/>
      <c r="AV24" s="76"/>
      <c r="AW24" s="166" t="n">
        <f aca="false">A24</f>
        <v>36912</v>
      </c>
      <c r="AX24" s="0" t="n">
        <v>43</v>
      </c>
      <c r="AY24" s="77" t="n">
        <v>0</v>
      </c>
      <c r="AZ24" s="81" t="n">
        <v>56</v>
      </c>
      <c r="BA24" s="77" t="n">
        <v>-1</v>
      </c>
      <c r="BB24" s="81" t="n">
        <v>71</v>
      </c>
      <c r="BC24" s="77" t="n">
        <v>0</v>
      </c>
      <c r="BD24" s="81" t="n">
        <v>71</v>
      </c>
      <c r="BE24" s="77" t="n">
        <v>4</v>
      </c>
      <c r="BF24" s="24" t="n">
        <v>98</v>
      </c>
      <c r="BG24" s="24" t="n">
        <v>94</v>
      </c>
    </row>
    <row r="25" customFormat="false" ht="12.75" hidden="false" customHeight="false" outlineLevel="0" collapsed="false">
      <c r="A25" s="54" t="n">
        <v>36913</v>
      </c>
      <c r="B25" s="162" t="n">
        <v>481</v>
      </c>
      <c r="C25" s="163" t="n">
        <v>325</v>
      </c>
      <c r="D25" s="162" t="n">
        <v>479</v>
      </c>
      <c r="E25" s="167" t="n">
        <v>325</v>
      </c>
      <c r="F25" s="175"/>
      <c r="G25" s="162" t="n">
        <v>340</v>
      </c>
      <c r="H25" s="167" t="n">
        <v>160</v>
      </c>
      <c r="I25" s="72" t="n">
        <v>267</v>
      </c>
      <c r="J25" s="72" t="n">
        <v>185</v>
      </c>
      <c r="K25" s="72" t="n">
        <v>320</v>
      </c>
      <c r="L25" s="72" t="n">
        <v>202</v>
      </c>
      <c r="M25" s="73" t="n">
        <f aca="false">+B25-D25</f>
        <v>2</v>
      </c>
      <c r="N25" s="73" t="n">
        <f aca="false">+B25-K25</f>
        <v>161</v>
      </c>
      <c r="O25" s="73" t="n">
        <f aca="false">+G25-I25</f>
        <v>73</v>
      </c>
      <c r="P25" s="73" t="n">
        <f aca="false">+K25-I25</f>
        <v>53</v>
      </c>
      <c r="Q25" s="73" t="n">
        <f aca="false">+B25-G25</f>
        <v>141</v>
      </c>
      <c r="R25" s="24"/>
      <c r="S25" s="74" t="n">
        <v>375</v>
      </c>
      <c r="T25" s="75" t="n">
        <v>375</v>
      </c>
      <c r="U25" s="75" t="n">
        <v>275</v>
      </c>
      <c r="V25" s="75" t="n">
        <v>250</v>
      </c>
      <c r="W25" s="76" t="n">
        <v>295</v>
      </c>
      <c r="X25" s="74" t="n">
        <v>385</v>
      </c>
      <c r="Y25" s="75" t="n">
        <v>380</v>
      </c>
      <c r="Z25" s="75" t="n">
        <v>250</v>
      </c>
      <c r="AA25" s="75" t="n">
        <v>240</v>
      </c>
      <c r="AB25" s="76" t="n">
        <v>250</v>
      </c>
      <c r="AC25" s="74" t="n">
        <v>325</v>
      </c>
      <c r="AD25" s="75" t="n">
        <v>325</v>
      </c>
      <c r="AE25" s="75" t="n">
        <v>245</v>
      </c>
      <c r="AF25" s="75" t="n">
        <v>210</v>
      </c>
      <c r="AG25" s="76" t="n">
        <v>215</v>
      </c>
      <c r="AH25" s="74" t="n">
        <v>247</v>
      </c>
      <c r="AI25" s="75" t="n">
        <v>247</v>
      </c>
      <c r="AJ25" s="75" t="n">
        <v>260</v>
      </c>
      <c r="AK25" s="75" t="n">
        <v>211</v>
      </c>
      <c r="AL25" s="76" t="n">
        <v>190</v>
      </c>
      <c r="AM25" s="74" t="n">
        <v>353</v>
      </c>
      <c r="AN25" s="75" t="n">
        <v>355</v>
      </c>
      <c r="AO25" s="75" t="n">
        <v>373</v>
      </c>
      <c r="AP25" s="75" t="n">
        <v>243</v>
      </c>
      <c r="AQ25" s="76" t="n">
        <v>223</v>
      </c>
      <c r="AR25" s="74" t="n">
        <v>250</v>
      </c>
      <c r="AS25" s="75" t="n">
        <v>243</v>
      </c>
      <c r="AT25" s="75" t="n">
        <v>155</v>
      </c>
      <c r="AU25" s="75" t="n">
        <v>130</v>
      </c>
      <c r="AV25" s="76" t="n">
        <v>137</v>
      </c>
      <c r="AW25" s="168" t="n">
        <f aca="false">A25</f>
        <v>36913</v>
      </c>
      <c r="AX25" s="65" t="n">
        <v>49</v>
      </c>
      <c r="AY25" s="66" t="n">
        <v>4</v>
      </c>
      <c r="AZ25" s="67" t="n">
        <v>63</v>
      </c>
      <c r="BA25" s="66" t="n">
        <v>0</v>
      </c>
      <c r="BB25" s="67" t="n">
        <v>65</v>
      </c>
      <c r="BC25" s="66" t="n">
        <v>-1</v>
      </c>
      <c r="BD25" s="68" t="n">
        <v>72</v>
      </c>
      <c r="BE25" s="66" t="n">
        <v>6</v>
      </c>
      <c r="BF25" s="67" t="n">
        <v>78</v>
      </c>
      <c r="BG25" s="69" t="n">
        <v>143</v>
      </c>
      <c r="BH25" s="65" t="n">
        <v>10500</v>
      </c>
    </row>
    <row r="26" customFormat="false" ht="12.75" hidden="false" customHeight="false" outlineLevel="0" collapsed="false">
      <c r="A26" s="54" t="n">
        <v>36914</v>
      </c>
      <c r="B26" s="162" t="n">
        <v>326</v>
      </c>
      <c r="C26" s="163" t="n">
        <v>250</v>
      </c>
      <c r="D26" s="162" t="n">
        <v>362</v>
      </c>
      <c r="E26" s="167" t="n">
        <v>250</v>
      </c>
      <c r="F26" s="175"/>
      <c r="G26" s="162" t="n">
        <v>250</v>
      </c>
      <c r="H26" s="167" t="n">
        <v>140</v>
      </c>
      <c r="I26" s="72" t="n">
        <v>251</v>
      </c>
      <c r="J26" s="72" t="n">
        <v>172</v>
      </c>
      <c r="K26" s="72" t="n">
        <v>282</v>
      </c>
      <c r="L26" s="72" t="n">
        <v>187</v>
      </c>
      <c r="M26" s="73" t="n">
        <f aca="false">+B26-D26</f>
        <v>-36</v>
      </c>
      <c r="N26" s="73" t="n">
        <f aca="false">+B26-K26</f>
        <v>44</v>
      </c>
      <c r="O26" s="73" t="n">
        <f aca="false">+G26-I26</f>
        <v>-1</v>
      </c>
      <c r="P26" s="73" t="n">
        <f aca="false">+K26-I26</f>
        <v>31</v>
      </c>
      <c r="Q26" s="73" t="n">
        <f aca="false">+B26-G26</f>
        <v>76</v>
      </c>
      <c r="R26" s="24"/>
      <c r="S26" s="74" t="n">
        <v>350</v>
      </c>
      <c r="T26" s="75" t="n">
        <v>350</v>
      </c>
      <c r="U26" s="75" t="n">
        <v>250</v>
      </c>
      <c r="V26" s="75" t="n">
        <v>230</v>
      </c>
      <c r="W26" s="76" t="n">
        <v>280</v>
      </c>
      <c r="X26" s="74" t="n">
        <v>350</v>
      </c>
      <c r="Y26" s="75" t="n">
        <v>345</v>
      </c>
      <c r="Z26" s="75" t="n">
        <v>270</v>
      </c>
      <c r="AA26" s="75" t="n">
        <v>246</v>
      </c>
      <c r="AB26" s="76" t="n">
        <v>258</v>
      </c>
      <c r="AC26" s="74" t="n">
        <v>325</v>
      </c>
      <c r="AD26" s="75" t="n">
        <v>325</v>
      </c>
      <c r="AE26" s="75" t="n">
        <v>255</v>
      </c>
      <c r="AF26" s="75" t="n">
        <v>225</v>
      </c>
      <c r="AG26" s="76" t="n">
        <v>235</v>
      </c>
      <c r="AH26" s="74" t="n">
        <v>272</v>
      </c>
      <c r="AI26" s="75" t="n">
        <v>275</v>
      </c>
      <c r="AJ26" s="75" t="n">
        <v>265</v>
      </c>
      <c r="AK26" s="75" t="n">
        <v>250</v>
      </c>
      <c r="AL26" s="76" t="n">
        <v>230</v>
      </c>
      <c r="AM26" s="74" t="n">
        <v>357</v>
      </c>
      <c r="AN26" s="75" t="n">
        <v>365</v>
      </c>
      <c r="AO26" s="75" t="n">
        <v>368</v>
      </c>
      <c r="AP26" s="75" t="n">
        <v>260</v>
      </c>
      <c r="AQ26" s="76" t="n">
        <v>250</v>
      </c>
      <c r="AR26" s="74" t="n">
        <v>262</v>
      </c>
      <c r="AS26" s="75" t="n">
        <v>248</v>
      </c>
      <c r="AT26" s="75" t="n">
        <v>165</v>
      </c>
      <c r="AU26" s="75" t="n">
        <v>162</v>
      </c>
      <c r="AV26" s="76" t="n">
        <v>169</v>
      </c>
      <c r="AW26" s="166" t="n">
        <f aca="false">A26</f>
        <v>36914</v>
      </c>
      <c r="AX26" s="0" t="n">
        <v>48</v>
      </c>
      <c r="AY26" s="77" t="n">
        <v>5</v>
      </c>
      <c r="AZ26" s="81" t="n">
        <v>52</v>
      </c>
      <c r="BA26" s="77" t="n">
        <v>0</v>
      </c>
      <c r="BB26" s="81" t="n">
        <v>61</v>
      </c>
      <c r="BC26" s="77" t="n">
        <v>-5</v>
      </c>
      <c r="BD26" s="81" t="n">
        <v>67</v>
      </c>
      <c r="BE26" s="77" t="n">
        <v>3</v>
      </c>
      <c r="BF26" s="24" t="n">
        <v>96</v>
      </c>
      <c r="BG26" s="24" t="n">
        <v>133</v>
      </c>
    </row>
    <row r="27" customFormat="false" ht="12.75" hidden="false" customHeight="false" outlineLevel="0" collapsed="false">
      <c r="A27" s="54" t="n">
        <v>36915</v>
      </c>
      <c r="B27" s="162" t="n">
        <v>312</v>
      </c>
      <c r="C27" s="163" t="n">
        <v>260</v>
      </c>
      <c r="D27" s="162" t="n">
        <v>309</v>
      </c>
      <c r="E27" s="167" t="n">
        <v>260</v>
      </c>
      <c r="F27" s="175"/>
      <c r="G27" s="162" t="n">
        <v>222</v>
      </c>
      <c r="H27" s="167" t="n">
        <v>130</v>
      </c>
      <c r="I27" s="72" t="n">
        <v>223</v>
      </c>
      <c r="J27" s="72" t="n">
        <v>170</v>
      </c>
      <c r="K27" s="72" t="n">
        <v>272</v>
      </c>
      <c r="L27" s="72" t="n">
        <v>181</v>
      </c>
      <c r="M27" s="73" t="n">
        <f aca="false">+B27-D27</f>
        <v>3</v>
      </c>
      <c r="N27" s="73" t="n">
        <f aca="false">+B27-K27</f>
        <v>40</v>
      </c>
      <c r="O27" s="73" t="n">
        <f aca="false">+G27-I27</f>
        <v>-1</v>
      </c>
      <c r="P27" s="73" t="n">
        <f aca="false">+K27-I27</f>
        <v>49</v>
      </c>
      <c r="Q27" s="73" t="n">
        <f aca="false">+B27-G27</f>
        <v>90</v>
      </c>
      <c r="R27" s="24"/>
      <c r="S27" s="74" t="n">
        <v>330</v>
      </c>
      <c r="T27" s="75" t="n">
        <v>330</v>
      </c>
      <c r="U27" s="75" t="n">
        <v>240</v>
      </c>
      <c r="V27" s="75" t="n">
        <v>230</v>
      </c>
      <c r="W27" s="76" t="n">
        <v>280</v>
      </c>
      <c r="X27" s="74" t="n">
        <v>365</v>
      </c>
      <c r="Y27" s="75" t="n">
        <v>360</v>
      </c>
      <c r="Z27" s="75" t="n">
        <v>250</v>
      </c>
      <c r="AA27" s="75" t="n">
        <v>246</v>
      </c>
      <c r="AB27" s="76" t="n">
        <v>260</v>
      </c>
      <c r="AC27" s="74" t="n">
        <v>325</v>
      </c>
      <c r="AD27" s="75" t="n">
        <v>325</v>
      </c>
      <c r="AE27" s="75" t="n">
        <v>250</v>
      </c>
      <c r="AF27" s="75" t="n">
        <v>225</v>
      </c>
      <c r="AG27" s="76" t="n">
        <v>235</v>
      </c>
      <c r="AH27" s="74" t="n">
        <v>292</v>
      </c>
      <c r="AI27" s="75" t="n">
        <v>290</v>
      </c>
      <c r="AJ27" s="75" t="n">
        <v>258</v>
      </c>
      <c r="AK27" s="75" t="n">
        <v>245</v>
      </c>
      <c r="AL27" s="76" t="n">
        <v>235</v>
      </c>
      <c r="AM27" s="74" t="n">
        <v>357</v>
      </c>
      <c r="AN27" s="75" t="n">
        <v>365</v>
      </c>
      <c r="AO27" s="75" t="n">
        <v>388</v>
      </c>
      <c r="AP27" s="75" t="n">
        <v>263</v>
      </c>
      <c r="AQ27" s="76" t="n">
        <v>255</v>
      </c>
      <c r="AR27" s="74" t="n">
        <v>262</v>
      </c>
      <c r="AS27" s="75" t="n">
        <v>253</v>
      </c>
      <c r="AT27" s="75" t="n">
        <v>165</v>
      </c>
      <c r="AU27" s="75" t="n">
        <v>162</v>
      </c>
      <c r="AV27" s="76" t="n">
        <v>170</v>
      </c>
      <c r="AW27" s="166" t="n">
        <f aca="false">A27</f>
        <v>36915</v>
      </c>
      <c r="AX27" s="0" t="n">
        <v>42</v>
      </c>
      <c r="AY27" s="77" t="n">
        <v>1</v>
      </c>
      <c r="AZ27" s="78" t="n">
        <v>54</v>
      </c>
      <c r="BA27" s="77" t="n">
        <v>-1</v>
      </c>
      <c r="BB27" s="78" t="n">
        <v>55</v>
      </c>
      <c r="BC27" s="77" t="n">
        <v>-5</v>
      </c>
      <c r="BD27" s="79" t="n">
        <v>71</v>
      </c>
      <c r="BE27" s="77" t="n">
        <v>4</v>
      </c>
      <c r="BF27" s="78" t="n">
        <v>95</v>
      </c>
      <c r="BG27" s="24" t="n">
        <v>106</v>
      </c>
    </row>
    <row r="28" customFormat="false" ht="12.75" hidden="false" customHeight="false" outlineLevel="0" collapsed="false">
      <c r="A28" s="54" t="n">
        <v>36916</v>
      </c>
      <c r="B28" s="162" t="n">
        <v>318</v>
      </c>
      <c r="C28" s="163" t="n">
        <v>300</v>
      </c>
      <c r="D28" s="162" t="n">
        <v>315</v>
      </c>
      <c r="E28" s="167" t="n">
        <v>300</v>
      </c>
      <c r="F28" s="175"/>
      <c r="G28" s="162" t="n">
        <v>229</v>
      </c>
      <c r="H28" s="167" t="n">
        <v>139</v>
      </c>
      <c r="I28" s="72" t="n">
        <v>208</v>
      </c>
      <c r="J28" s="72" t="n">
        <v>179</v>
      </c>
      <c r="K28" s="72" t="n">
        <v>264</v>
      </c>
      <c r="L28" s="72" t="n">
        <v>198</v>
      </c>
      <c r="M28" s="73" t="n">
        <f aca="false">+B28-D28</f>
        <v>3</v>
      </c>
      <c r="N28" s="73" t="n">
        <f aca="false">+B28-K28</f>
        <v>54</v>
      </c>
      <c r="O28" s="73" t="n">
        <f aca="false">+G28-I28</f>
        <v>21</v>
      </c>
      <c r="P28" s="73" t="n">
        <f aca="false">+K28-I28</f>
        <v>56</v>
      </c>
      <c r="Q28" s="73" t="n">
        <f aca="false">+B28-G28</f>
        <v>89</v>
      </c>
      <c r="R28" s="24"/>
      <c r="S28" s="74" t="n">
        <v>330</v>
      </c>
      <c r="T28" s="75" t="n">
        <v>330</v>
      </c>
      <c r="U28" s="75" t="n">
        <v>250</v>
      </c>
      <c r="V28" s="75" t="n">
        <v>230</v>
      </c>
      <c r="W28" s="76" t="n">
        <v>285</v>
      </c>
      <c r="X28" s="74" t="n">
        <v>380</v>
      </c>
      <c r="Y28" s="75" t="n">
        <v>375</v>
      </c>
      <c r="Z28" s="75" t="n">
        <v>260</v>
      </c>
      <c r="AA28" s="75" t="n">
        <v>246</v>
      </c>
      <c r="AB28" s="76" t="n">
        <v>260</v>
      </c>
      <c r="AC28" s="74" t="n">
        <v>335</v>
      </c>
      <c r="AD28" s="75" t="n">
        <v>335</v>
      </c>
      <c r="AE28" s="75" t="n">
        <v>260</v>
      </c>
      <c r="AF28" s="75" t="n">
        <v>233</v>
      </c>
      <c r="AG28" s="76" t="n">
        <v>248</v>
      </c>
      <c r="AH28" s="74" t="n">
        <v>308</v>
      </c>
      <c r="AI28" s="75" t="n">
        <v>305</v>
      </c>
      <c r="AJ28" s="75" t="n">
        <v>280</v>
      </c>
      <c r="AK28" s="75" t="n">
        <v>255</v>
      </c>
      <c r="AL28" s="76" t="n">
        <v>240</v>
      </c>
      <c r="AM28" s="74" t="n">
        <v>370</v>
      </c>
      <c r="AN28" s="75" t="n">
        <v>380</v>
      </c>
      <c r="AO28" s="75" t="n">
        <v>408</v>
      </c>
      <c r="AP28" s="75" t="n">
        <v>273</v>
      </c>
      <c r="AQ28" s="76" t="n">
        <v>265</v>
      </c>
      <c r="AR28" s="74" t="n">
        <v>292</v>
      </c>
      <c r="AS28" s="75" t="n">
        <v>307</v>
      </c>
      <c r="AT28" s="75" t="n">
        <v>175</v>
      </c>
      <c r="AU28" s="75" t="n">
        <v>169</v>
      </c>
      <c r="AV28" s="76" t="n">
        <v>180</v>
      </c>
      <c r="AW28" s="166" t="n">
        <f aca="false">A28</f>
        <v>36916</v>
      </c>
      <c r="AY28" s="77"/>
      <c r="AZ28" s="78"/>
      <c r="BA28" s="77"/>
      <c r="BB28" s="78"/>
      <c r="BC28" s="77"/>
      <c r="BD28" s="79"/>
      <c r="BE28" s="77"/>
      <c r="BF28" s="78" t="n">
        <v>103</v>
      </c>
      <c r="BG28" s="24" t="n">
        <v>127</v>
      </c>
    </row>
    <row r="29" customFormat="false" ht="12.75" hidden="false" customHeight="false" outlineLevel="0" collapsed="false">
      <c r="A29" s="54" t="n">
        <v>36917</v>
      </c>
      <c r="B29" s="162" t="n">
        <v>298</v>
      </c>
      <c r="C29" s="163" t="n">
        <v>253</v>
      </c>
      <c r="D29" s="162" t="n">
        <v>297</v>
      </c>
      <c r="E29" s="167" t="n">
        <v>275</v>
      </c>
      <c r="F29" s="175"/>
      <c r="G29" s="162" t="n">
        <v>226</v>
      </c>
      <c r="H29" s="167" t="n">
        <v>141</v>
      </c>
      <c r="I29" s="72" t="n">
        <v>211</v>
      </c>
      <c r="J29" s="72" t="n">
        <v>172</v>
      </c>
      <c r="K29" s="72" t="n">
        <v>263</v>
      </c>
      <c r="L29" s="72" t="n">
        <v>212</v>
      </c>
      <c r="M29" s="73" t="n">
        <f aca="false">+B29-D29</f>
        <v>1</v>
      </c>
      <c r="N29" s="73" t="n">
        <f aca="false">+B29-K29</f>
        <v>35</v>
      </c>
      <c r="O29" s="73" t="n">
        <f aca="false">+G29-I29</f>
        <v>15</v>
      </c>
      <c r="P29" s="73" t="n">
        <f aca="false">+K29-I29</f>
        <v>52</v>
      </c>
      <c r="Q29" s="73" t="n">
        <f aca="false">+B29-G29</f>
        <v>72</v>
      </c>
      <c r="R29" s="24"/>
      <c r="S29" s="74" t="n">
        <v>385</v>
      </c>
      <c r="T29" s="75" t="n">
        <v>385</v>
      </c>
      <c r="U29" s="75"/>
      <c r="V29" s="75"/>
      <c r="W29" s="76"/>
      <c r="X29" s="74" t="n">
        <v>390</v>
      </c>
      <c r="Y29" s="75" t="n">
        <v>385</v>
      </c>
      <c r="Z29" s="75" t="n">
        <v>270</v>
      </c>
      <c r="AA29" s="75" t="n">
        <v>255</v>
      </c>
      <c r="AB29" s="76" t="n">
        <v>260</v>
      </c>
      <c r="AC29" s="74" t="n">
        <v>340</v>
      </c>
      <c r="AD29" s="75" t="n">
        <v>340</v>
      </c>
      <c r="AE29" s="75" t="n">
        <v>270</v>
      </c>
      <c r="AF29" s="75" t="n">
        <v>250</v>
      </c>
      <c r="AG29" s="76" t="n">
        <v>255</v>
      </c>
      <c r="AH29" s="74" t="n">
        <v>317</v>
      </c>
      <c r="AI29" s="75" t="n">
        <v>313</v>
      </c>
      <c r="AJ29" s="75" t="n">
        <v>295</v>
      </c>
      <c r="AK29" s="75" t="n">
        <v>270</v>
      </c>
      <c r="AL29" s="76" t="n">
        <v>265</v>
      </c>
      <c r="AM29" s="74" t="n">
        <v>390</v>
      </c>
      <c r="AN29" s="75" t="n">
        <v>400</v>
      </c>
      <c r="AO29" s="75" t="n">
        <v>408</v>
      </c>
      <c r="AP29" s="75" t="n">
        <v>288</v>
      </c>
      <c r="AQ29" s="76" t="n">
        <v>280</v>
      </c>
      <c r="AR29" s="74" t="n">
        <v>292</v>
      </c>
      <c r="AS29" s="75" t="n">
        <v>307</v>
      </c>
      <c r="AT29" s="75" t="n">
        <v>185</v>
      </c>
      <c r="AU29" s="75" t="n">
        <v>174</v>
      </c>
      <c r="AV29" s="76" t="n">
        <v>185</v>
      </c>
      <c r="AW29" s="166" t="n">
        <f aca="false">A29</f>
        <v>36917</v>
      </c>
      <c r="AX29" s="0" t="n">
        <v>51</v>
      </c>
      <c r="AY29" s="77" t="n">
        <v>5</v>
      </c>
      <c r="AZ29" s="78" t="n">
        <v>52</v>
      </c>
      <c r="BA29" s="77" t="n">
        <v>-4</v>
      </c>
      <c r="BB29" s="78" t="n">
        <v>49</v>
      </c>
      <c r="BC29" s="77" t="n">
        <v>-9</v>
      </c>
      <c r="BD29" s="79" t="n">
        <v>60</v>
      </c>
      <c r="BE29" s="77" t="n">
        <v>-3</v>
      </c>
      <c r="BF29" s="78" t="n">
        <v>96</v>
      </c>
      <c r="BG29" s="24" t="n">
        <v>124</v>
      </c>
    </row>
    <row r="30" customFormat="false" ht="12.75" hidden="false" customHeight="false" outlineLevel="0" collapsed="false">
      <c r="A30" s="54" t="n">
        <v>36918</v>
      </c>
      <c r="B30" s="162" t="n">
        <v>298</v>
      </c>
      <c r="C30" s="163" t="n">
        <v>253</v>
      </c>
      <c r="D30" s="162" t="n">
        <v>297</v>
      </c>
      <c r="E30" s="167" t="n">
        <v>275</v>
      </c>
      <c r="F30" s="175"/>
      <c r="G30" s="162" t="n">
        <v>226</v>
      </c>
      <c r="H30" s="167" t="n">
        <v>141</v>
      </c>
      <c r="I30" s="72" t="n">
        <v>211</v>
      </c>
      <c r="J30" s="72" t="n">
        <v>172</v>
      </c>
      <c r="K30" s="72" t="n">
        <v>263</v>
      </c>
      <c r="L30" s="72" t="n">
        <v>212</v>
      </c>
      <c r="M30" s="73" t="n">
        <f aca="false">+B30-D30</f>
        <v>1</v>
      </c>
      <c r="N30" s="73" t="n">
        <f aca="false">+B30-K30</f>
        <v>35</v>
      </c>
      <c r="O30" s="73" t="n">
        <f aca="false">+G30-I30</f>
        <v>15</v>
      </c>
      <c r="P30" s="73" t="n">
        <f aca="false">+K30-I30</f>
        <v>52</v>
      </c>
      <c r="Q30" s="73" t="n">
        <f aca="false">+B30-G30</f>
        <v>72</v>
      </c>
      <c r="R30" s="24"/>
      <c r="S30" s="74"/>
      <c r="T30" s="75"/>
      <c r="U30" s="75"/>
      <c r="V30" s="75"/>
      <c r="W30" s="76"/>
      <c r="X30" s="74"/>
      <c r="Y30" s="75"/>
      <c r="Z30" s="75"/>
      <c r="AA30" s="75"/>
      <c r="AB30" s="76"/>
      <c r="AC30" s="74"/>
      <c r="AD30" s="75"/>
      <c r="AE30" s="75"/>
      <c r="AF30" s="75"/>
      <c r="AG30" s="76"/>
      <c r="AH30" s="74"/>
      <c r="AI30" s="75"/>
      <c r="AJ30" s="75"/>
      <c r="AK30" s="75"/>
      <c r="AL30" s="76"/>
      <c r="AM30" s="74"/>
      <c r="AN30" s="75"/>
      <c r="AO30" s="75"/>
      <c r="AP30" s="75"/>
      <c r="AQ30" s="76"/>
      <c r="AR30" s="74"/>
      <c r="AS30" s="75"/>
      <c r="AT30" s="75"/>
      <c r="AU30" s="75"/>
      <c r="AV30" s="76"/>
      <c r="AW30" s="166" t="n">
        <f aca="false">A30</f>
        <v>36918</v>
      </c>
      <c r="AX30" s="0" t="n">
        <v>49</v>
      </c>
      <c r="AY30" s="77" t="n">
        <v>-1</v>
      </c>
      <c r="AZ30" s="78" t="n">
        <v>57</v>
      </c>
      <c r="BA30" s="77" t="n">
        <v>-2</v>
      </c>
      <c r="BB30" s="78" t="n">
        <v>56</v>
      </c>
      <c r="BC30" s="77" t="n">
        <v>-8</v>
      </c>
      <c r="BD30" s="79" t="n">
        <v>54</v>
      </c>
      <c r="BE30" s="77" t="n">
        <v>-6</v>
      </c>
      <c r="BF30" s="78" t="n">
        <v>80</v>
      </c>
      <c r="BG30" s="24" t="n">
        <v>114</v>
      </c>
    </row>
    <row r="31" customFormat="false" ht="12.75" hidden="false" customHeight="false" outlineLevel="0" collapsed="false">
      <c r="A31" s="54" t="n">
        <v>36919</v>
      </c>
      <c r="B31" s="162"/>
      <c r="C31" s="163" t="n">
        <v>385</v>
      </c>
      <c r="D31" s="162"/>
      <c r="E31" s="167" t="n">
        <v>385</v>
      </c>
      <c r="F31" s="175"/>
      <c r="G31" s="162"/>
      <c r="H31" s="167" t="n">
        <v>178</v>
      </c>
      <c r="I31" s="72"/>
      <c r="J31" s="72" t="n">
        <v>182</v>
      </c>
      <c r="K31" s="190"/>
      <c r="L31" s="72" t="n">
        <v>279</v>
      </c>
      <c r="M31" s="73"/>
      <c r="N31" s="73"/>
      <c r="O31" s="73"/>
      <c r="P31" s="73"/>
      <c r="Q31" s="73"/>
      <c r="R31" s="24"/>
      <c r="S31" s="74"/>
      <c r="T31" s="75"/>
      <c r="U31" s="75"/>
      <c r="V31" s="75"/>
      <c r="W31" s="76"/>
      <c r="X31" s="74"/>
      <c r="Y31" s="75"/>
      <c r="Z31" s="83"/>
      <c r="AA31" s="75"/>
      <c r="AB31" s="76"/>
      <c r="AC31" s="74"/>
      <c r="AD31" s="75"/>
      <c r="AE31" s="75"/>
      <c r="AF31" s="75"/>
      <c r="AG31" s="76"/>
      <c r="AH31" s="74"/>
      <c r="AI31" s="75"/>
      <c r="AJ31" s="75"/>
      <c r="AK31" s="75"/>
      <c r="AL31" s="76"/>
      <c r="AM31" s="74"/>
      <c r="AN31" s="75"/>
      <c r="AO31" s="75"/>
      <c r="AP31" s="75"/>
      <c r="AQ31" s="76"/>
      <c r="AR31" s="74"/>
      <c r="AS31" s="75"/>
      <c r="AT31" s="75"/>
      <c r="AU31" s="75"/>
      <c r="AV31" s="76"/>
      <c r="AW31" s="166" t="n">
        <f aca="false">A31</f>
        <v>36919</v>
      </c>
      <c r="AX31" s="0" t="n">
        <v>44</v>
      </c>
      <c r="AY31" s="0" t="n">
        <v>-1</v>
      </c>
      <c r="AZ31" s="78" t="n">
        <v>53</v>
      </c>
      <c r="BA31" s="0" t="n">
        <v>-5</v>
      </c>
      <c r="BB31" s="78" t="n">
        <v>57</v>
      </c>
      <c r="BC31" s="0" t="n">
        <v>-8</v>
      </c>
      <c r="BD31" s="79" t="n">
        <v>53</v>
      </c>
      <c r="BE31" s="0" t="n">
        <v>-7</v>
      </c>
      <c r="BF31" s="79" t="n">
        <v>68</v>
      </c>
      <c r="BG31" s="24" t="n">
        <v>110</v>
      </c>
    </row>
    <row r="32" customFormat="false" ht="12.75" hidden="false" customHeight="false" outlineLevel="0" collapsed="false">
      <c r="A32" s="54" t="n">
        <v>36920</v>
      </c>
      <c r="B32" s="162" t="n">
        <v>420</v>
      </c>
      <c r="C32" s="163" t="n">
        <v>385</v>
      </c>
      <c r="D32" s="162" t="n">
        <v>415</v>
      </c>
      <c r="E32" s="167" t="n">
        <v>385</v>
      </c>
      <c r="F32" s="175"/>
      <c r="G32" s="162" t="n">
        <v>253</v>
      </c>
      <c r="H32" s="167" t="n">
        <v>178</v>
      </c>
      <c r="I32" s="72" t="n">
        <v>227</v>
      </c>
      <c r="J32" s="72" t="n">
        <v>182</v>
      </c>
      <c r="K32" s="72" t="n">
        <v>287</v>
      </c>
      <c r="L32" s="72" t="n">
        <v>278</v>
      </c>
      <c r="M32" s="73" t="n">
        <f aca="false">+B32-D32</f>
        <v>5</v>
      </c>
      <c r="N32" s="73" t="n">
        <f aca="false">+B32-K32</f>
        <v>133</v>
      </c>
      <c r="O32" s="73" t="n">
        <f aca="false">+G32-I32</f>
        <v>26</v>
      </c>
      <c r="P32" s="73" t="n">
        <f aca="false">+K32-I32</f>
        <v>60</v>
      </c>
      <c r="Q32" s="73" t="n">
        <f aca="false">+B32-G32</f>
        <v>167</v>
      </c>
      <c r="R32" s="24"/>
      <c r="S32" s="74"/>
      <c r="T32" s="75"/>
      <c r="U32" s="75"/>
      <c r="V32" s="75"/>
      <c r="W32" s="76"/>
      <c r="X32" s="74" t="n">
        <v>390</v>
      </c>
      <c r="Y32" s="75" t="n">
        <v>385</v>
      </c>
      <c r="Z32" s="75" t="n">
        <v>240</v>
      </c>
      <c r="AA32" s="75" t="n">
        <v>230</v>
      </c>
      <c r="AB32" s="76" t="n">
        <v>255</v>
      </c>
      <c r="AC32" s="74" t="n">
        <v>380</v>
      </c>
      <c r="AD32" s="75" t="n">
        <v>375</v>
      </c>
      <c r="AE32" s="75" t="n">
        <v>240</v>
      </c>
      <c r="AF32" s="75" t="n">
        <v>218</v>
      </c>
      <c r="AG32" s="76" t="n">
        <v>240</v>
      </c>
      <c r="AH32" s="74" t="n">
        <v>338</v>
      </c>
      <c r="AI32" s="75" t="n">
        <v>330</v>
      </c>
      <c r="AJ32" s="75" t="n">
        <v>288</v>
      </c>
      <c r="AK32" s="75" t="n">
        <v>280</v>
      </c>
      <c r="AL32" s="76" t="n">
        <v>272</v>
      </c>
      <c r="AM32" s="74" t="n">
        <v>408</v>
      </c>
      <c r="AN32" s="75" t="n">
        <v>415</v>
      </c>
      <c r="AO32" s="75" t="n">
        <v>423</v>
      </c>
      <c r="AP32" s="75" t="n">
        <v>300</v>
      </c>
      <c r="AQ32" s="76" t="n">
        <v>295</v>
      </c>
      <c r="AR32" s="74" t="n">
        <v>343</v>
      </c>
      <c r="AS32" s="75" t="n">
        <v>323</v>
      </c>
      <c r="AT32" s="75" t="n">
        <v>190</v>
      </c>
      <c r="AU32" s="75" t="n">
        <v>179</v>
      </c>
      <c r="AV32" s="76" t="n">
        <v>192</v>
      </c>
      <c r="AW32" s="168" t="n">
        <f aca="false">A32</f>
        <v>36920</v>
      </c>
      <c r="AX32" s="65" t="n">
        <v>50</v>
      </c>
      <c r="AY32" s="66" t="n">
        <v>4</v>
      </c>
      <c r="AZ32" s="67" t="n">
        <v>54</v>
      </c>
      <c r="BA32" s="66" t="n">
        <v>-1</v>
      </c>
      <c r="BB32" s="67" t="n">
        <v>58</v>
      </c>
      <c r="BC32" s="66" t="n">
        <v>-6</v>
      </c>
      <c r="BD32" s="68" t="n">
        <v>56</v>
      </c>
      <c r="BE32" s="66" t="n">
        <v>-6</v>
      </c>
      <c r="BF32" s="67" t="n">
        <v>89</v>
      </c>
      <c r="BG32" s="69" t="n">
        <v>108</v>
      </c>
      <c r="BH32" s="65" t="n">
        <v>11000</v>
      </c>
    </row>
    <row r="33" customFormat="false" ht="12.75" hidden="false" customHeight="false" outlineLevel="0" collapsed="false">
      <c r="A33" s="54" t="n">
        <v>36921</v>
      </c>
      <c r="B33" s="162" t="n">
        <v>467</v>
      </c>
      <c r="C33" s="163" t="n">
        <v>400</v>
      </c>
      <c r="D33" s="162" t="n">
        <v>490</v>
      </c>
      <c r="E33" s="167" t="n">
        <v>400</v>
      </c>
      <c r="F33" s="175"/>
      <c r="G33" s="162" t="n">
        <v>246</v>
      </c>
      <c r="H33" s="167" t="n">
        <v>142</v>
      </c>
      <c r="I33" s="72" t="n">
        <v>221</v>
      </c>
      <c r="J33" s="72" t="n">
        <v>176</v>
      </c>
      <c r="K33" s="72" t="n">
        <v>311</v>
      </c>
      <c r="L33" s="72" t="n">
        <v>286</v>
      </c>
      <c r="M33" s="73" t="n">
        <f aca="false">+B33-D33</f>
        <v>-23</v>
      </c>
      <c r="N33" s="73" t="n">
        <f aca="false">+B33-K33</f>
        <v>156</v>
      </c>
      <c r="O33" s="73" t="n">
        <f aca="false">+G33-I33</f>
        <v>25</v>
      </c>
      <c r="P33" s="73" t="n">
        <f aca="false">+K33-I33</f>
        <v>90</v>
      </c>
      <c r="Q33" s="73" t="n">
        <f aca="false">+B33-G33</f>
        <v>221</v>
      </c>
      <c r="R33" s="24"/>
      <c r="S33" s="74"/>
      <c r="T33" s="75"/>
      <c r="U33" s="75"/>
      <c r="V33" s="75"/>
      <c r="W33" s="76"/>
      <c r="X33" s="74" t="n">
        <v>395</v>
      </c>
      <c r="Y33" s="75" t="n">
        <v>390</v>
      </c>
      <c r="Z33" s="75" t="n">
        <v>245</v>
      </c>
      <c r="AA33" s="75" t="n">
        <v>240</v>
      </c>
      <c r="AB33" s="76" t="n">
        <v>280</v>
      </c>
      <c r="AC33" s="74" t="n">
        <v>390</v>
      </c>
      <c r="AD33" s="75" t="n">
        <v>385</v>
      </c>
      <c r="AE33" s="75" t="n">
        <v>240</v>
      </c>
      <c r="AF33" s="75" t="n">
        <v>230</v>
      </c>
      <c r="AG33" s="76" t="n">
        <v>255</v>
      </c>
      <c r="AH33" s="74" t="n">
        <v>378</v>
      </c>
      <c r="AI33" s="75" t="n">
        <v>358</v>
      </c>
      <c r="AJ33" s="75" t="n">
        <v>295</v>
      </c>
      <c r="AK33" s="75" t="n">
        <v>280</v>
      </c>
      <c r="AL33" s="76" t="n">
        <v>272</v>
      </c>
      <c r="AM33" s="74" t="n">
        <v>411</v>
      </c>
      <c r="AN33" s="75" t="n">
        <v>418</v>
      </c>
      <c r="AO33" s="75" t="n">
        <v>428</v>
      </c>
      <c r="AP33" s="75" t="n">
        <v>305</v>
      </c>
      <c r="AQ33" s="76" t="n">
        <v>300</v>
      </c>
      <c r="AR33" s="74" t="n">
        <v>372</v>
      </c>
      <c r="AS33" s="75" t="n">
        <v>329</v>
      </c>
      <c r="AT33" s="75" t="n">
        <v>200</v>
      </c>
      <c r="AU33" s="75" t="n">
        <v>179</v>
      </c>
      <c r="AV33" s="76" t="n">
        <v>192</v>
      </c>
      <c r="AW33" s="166" t="n">
        <f aca="false">A33</f>
        <v>36921</v>
      </c>
      <c r="AX33" s="0" t="n">
        <v>46</v>
      </c>
      <c r="AY33" s="0" t="n">
        <v>3</v>
      </c>
      <c r="AZ33" s="78" t="n">
        <v>54</v>
      </c>
      <c r="BA33" s="0" t="n">
        <v>-4</v>
      </c>
      <c r="BB33" s="78" t="n">
        <v>61</v>
      </c>
      <c r="BC33" s="0" t="n">
        <v>-4</v>
      </c>
      <c r="BD33" s="79" t="n">
        <v>59</v>
      </c>
      <c r="BE33" s="0" t="n">
        <v>-5</v>
      </c>
      <c r="BF33" s="79"/>
    </row>
    <row r="34" customFormat="false" ht="12.75" hidden="false" customHeight="false" outlineLevel="0" collapsed="false">
      <c r="A34" s="54" t="n">
        <v>36922</v>
      </c>
      <c r="B34" s="170" t="n">
        <v>412</v>
      </c>
      <c r="C34" s="171" t="n">
        <v>350</v>
      </c>
      <c r="D34" s="170" t="n">
        <v>411</v>
      </c>
      <c r="E34" s="171" t="n">
        <v>350</v>
      </c>
      <c r="F34" s="176"/>
      <c r="G34" s="170" t="n">
        <v>260</v>
      </c>
      <c r="H34" s="173" t="n">
        <v>156</v>
      </c>
      <c r="I34" s="88" t="n">
        <v>235</v>
      </c>
      <c r="J34" s="88" t="n">
        <v>183</v>
      </c>
      <c r="K34" s="89" t="n">
        <v>330</v>
      </c>
      <c r="L34" s="89" t="n">
        <v>305</v>
      </c>
      <c r="M34" s="73" t="n">
        <f aca="false">+B34-D34</f>
        <v>1</v>
      </c>
      <c r="N34" s="73" t="n">
        <f aca="false">+B34-K34</f>
        <v>82</v>
      </c>
      <c r="O34" s="73" t="n">
        <f aca="false">+G34-I34</f>
        <v>25</v>
      </c>
      <c r="P34" s="73" t="n">
        <f aca="false">+K34-I34</f>
        <v>95</v>
      </c>
      <c r="Q34" s="73" t="n">
        <f aca="false">+B34-G34</f>
        <v>152</v>
      </c>
      <c r="R34" s="24"/>
      <c r="S34" s="90"/>
      <c r="T34" s="91"/>
      <c r="U34" s="91"/>
      <c r="V34" s="91"/>
      <c r="W34" s="92"/>
      <c r="X34" s="90" t="n">
        <v>350</v>
      </c>
      <c r="Y34" s="91" t="n">
        <v>350</v>
      </c>
      <c r="Z34" s="91" t="n">
        <v>240</v>
      </c>
      <c r="AA34" s="91" t="n">
        <v>225</v>
      </c>
      <c r="AB34" s="92" t="n">
        <v>265</v>
      </c>
      <c r="AC34" s="90" t="n">
        <v>350</v>
      </c>
      <c r="AD34" s="91" t="n">
        <v>345</v>
      </c>
      <c r="AE34" s="91" t="n">
        <v>240</v>
      </c>
      <c r="AF34" s="91" t="n">
        <v>230</v>
      </c>
      <c r="AG34" s="92" t="n">
        <v>255</v>
      </c>
      <c r="AH34" s="90" t="n">
        <v>352</v>
      </c>
      <c r="AI34" s="91" t="n">
        <v>358</v>
      </c>
      <c r="AJ34" s="91" t="n">
        <v>300</v>
      </c>
      <c r="AK34" s="91" t="n">
        <v>280</v>
      </c>
      <c r="AL34" s="92" t="n">
        <v>278</v>
      </c>
      <c r="AM34" s="90" t="n">
        <v>403</v>
      </c>
      <c r="AN34" s="91" t="n">
        <v>412</v>
      </c>
      <c r="AO34" s="91" t="n">
        <v>428</v>
      </c>
      <c r="AP34" s="91" t="n">
        <v>310</v>
      </c>
      <c r="AQ34" s="92" t="n">
        <v>300</v>
      </c>
      <c r="AR34" s="90" t="n">
        <v>365</v>
      </c>
      <c r="AS34" s="91" t="n">
        <v>337</v>
      </c>
      <c r="AT34" s="91" t="n">
        <v>200</v>
      </c>
      <c r="AU34" s="91" t="n">
        <v>184</v>
      </c>
      <c r="AV34" s="92" t="n">
        <v>198</v>
      </c>
      <c r="AW34" s="166" t="n">
        <f aca="false">A34</f>
        <v>36922</v>
      </c>
      <c r="AZ34" s="78"/>
      <c r="BB34" s="78"/>
      <c r="BD34" s="79"/>
      <c r="BF34" s="79"/>
    </row>
    <row r="35" customFormat="false" ht="12.75" hidden="false" customHeight="false" outlineLevel="0" collapsed="false">
      <c r="A35" s="93"/>
      <c r="B35" s="94" t="s">
        <v>126</v>
      </c>
      <c r="C35" s="94"/>
      <c r="D35" s="94" t="s">
        <v>54</v>
      </c>
      <c r="E35" s="94"/>
      <c r="F35" s="94"/>
      <c r="G35" s="94" t="s">
        <v>57</v>
      </c>
      <c r="H35" s="94"/>
      <c r="I35" s="94" t="s">
        <v>75</v>
      </c>
      <c r="J35" s="94"/>
      <c r="K35" s="94" t="s">
        <v>76</v>
      </c>
      <c r="L35" s="94"/>
      <c r="M35" s="94" t="s">
        <v>113</v>
      </c>
      <c r="N35" s="94" t="s">
        <v>114</v>
      </c>
      <c r="O35" s="94" t="s">
        <v>115</v>
      </c>
      <c r="P35" s="0" t="s">
        <v>116</v>
      </c>
      <c r="Q35" s="0" t="s">
        <v>117</v>
      </c>
      <c r="W35" s="95"/>
      <c r="AL35" s="77"/>
      <c r="AM35" s="96"/>
      <c r="AQ35" s="81"/>
      <c r="AR35" s="81"/>
      <c r="AS35" s="95"/>
      <c r="AT35" s="95"/>
      <c r="AU35" s="95"/>
      <c r="AV35" s="95"/>
      <c r="AY35" s="81"/>
      <c r="AZ35" s="81"/>
      <c r="BA35" s="81"/>
    </row>
    <row r="36" customFormat="false" ht="12.75" hidden="false" customHeight="false" outlineLevel="0" collapsed="false">
      <c r="A36" s="93" t="s">
        <v>127</v>
      </c>
      <c r="B36" s="70" t="n">
        <f aca="false">AVERAGE(B4:B33)</f>
        <v>275.96</v>
      </c>
      <c r="C36" s="70" t="n">
        <f aca="false">AVERAGE(C4:C33)</f>
        <v>231.15</v>
      </c>
      <c r="D36" s="70" t="n">
        <f aca="false">AVERAGE(D4:D33)</f>
        <v>277.96</v>
      </c>
      <c r="E36" s="70" t="n">
        <f aca="false">AVERAGE(E4:E33)</f>
        <v>235.766666666667</v>
      </c>
      <c r="F36" s="70"/>
      <c r="G36" s="70" t="n">
        <f aca="false">AVERAGE(G4:G33)</f>
        <v>219.04</v>
      </c>
      <c r="H36" s="70" t="n">
        <f aca="false">AVERAGE(H4:H33)</f>
        <v>121.433333333333</v>
      </c>
      <c r="I36" s="70" t="n">
        <f aca="false">AVERAGE(I4:I33)</f>
        <v>211.84</v>
      </c>
      <c r="J36" s="70" t="n">
        <f aca="false">AVERAGE(J4:J33)</f>
        <v>153.3</v>
      </c>
      <c r="K36" s="70" t="n">
        <f aca="false">AVERAGE(K4:K33)</f>
        <v>246.84</v>
      </c>
      <c r="L36" s="70" t="n">
        <f aca="false">AVERAGE(L4:L33)</f>
        <v>191.133333333333</v>
      </c>
      <c r="M36" s="70" t="n">
        <f aca="false">AVERAGE(M4:M33)</f>
        <v>-2</v>
      </c>
      <c r="N36" s="70" t="n">
        <f aca="false">AVERAGE(N4:N33)</f>
        <v>29.12</v>
      </c>
      <c r="O36" s="70" t="n">
        <f aca="false">AVERAGE(O4:O33)</f>
        <v>7.2</v>
      </c>
      <c r="P36" s="70" t="n">
        <f aca="false">AVERAGE(P4:P33)</f>
        <v>35</v>
      </c>
      <c r="Q36" s="70" t="n">
        <f aca="false">AVERAGE(Q4:Q33)</f>
        <v>56.92</v>
      </c>
      <c r="R36" s="15"/>
      <c r="S36" s="15"/>
      <c r="T36" s="15"/>
      <c r="U36" s="15"/>
      <c r="AF36" s="77"/>
      <c r="AG36" s="77"/>
      <c r="AK36" s="15"/>
      <c r="AL36" s="81"/>
      <c r="AM36" s="24"/>
      <c r="AN36" s="24"/>
      <c r="AO36" s="24"/>
      <c r="AP36" s="24"/>
      <c r="AQ36" s="24"/>
      <c r="AR36" s="77"/>
      <c r="AS36" s="15"/>
      <c r="BC36" s="15"/>
    </row>
    <row r="37" customFormat="false" ht="13.5" hidden="false" customHeight="false" outlineLevel="0" collapsed="false">
      <c r="A37" s="93" t="s">
        <v>128</v>
      </c>
      <c r="B37" s="70" t="n">
        <f aca="false">MIN(B4:B33)</f>
        <v>145</v>
      </c>
      <c r="C37" s="70" t="n">
        <f aca="false">MIN(C4:C33)</f>
        <v>130</v>
      </c>
      <c r="D37" s="70" t="n">
        <f aca="false">MIN(D4:D33)</f>
        <v>144</v>
      </c>
      <c r="E37" s="70" t="n">
        <f aca="false">MIN(E4:E33)</f>
        <v>135</v>
      </c>
      <c r="F37" s="70"/>
      <c r="G37" s="70" t="n">
        <f aca="false">MIN(G4:G33)</f>
        <v>124</v>
      </c>
      <c r="H37" s="70" t="n">
        <f aca="false">MIN(H4:H33)</f>
        <v>70</v>
      </c>
      <c r="I37" s="70" t="n">
        <f aca="false">MIN(I4:I33)</f>
        <v>136</v>
      </c>
      <c r="J37" s="70" t="n">
        <f aca="false">MIN(J4:J33)</f>
        <v>102</v>
      </c>
      <c r="K37" s="70" t="n">
        <f aca="false">MIN(K4:K33)</f>
        <v>152</v>
      </c>
      <c r="L37" s="70" t="n">
        <f aca="false">MIN(L4:L33)</f>
        <v>150</v>
      </c>
      <c r="M37" s="70" t="n">
        <f aca="false">MIN(M4:M33)</f>
        <v>-50</v>
      </c>
      <c r="N37" s="70" t="n">
        <f aca="false">MIN(N4:N33)</f>
        <v>-17</v>
      </c>
      <c r="O37" s="70" t="n">
        <f aca="false">MIN(O4:O33)</f>
        <v>-39</v>
      </c>
      <c r="P37" s="70" t="n">
        <f aca="false">MIN(P4:P33)</f>
        <v>3</v>
      </c>
      <c r="Q37" s="70" t="n">
        <f aca="false">MIN(Q4:Q33)</f>
        <v>-25</v>
      </c>
      <c r="R37" s="15"/>
      <c r="S37" s="15"/>
      <c r="T37" s="15"/>
      <c r="U37" s="15"/>
      <c r="W37" s="70"/>
      <c r="AF37" s="15"/>
      <c r="AG37" s="15"/>
      <c r="AJ37" s="35"/>
      <c r="AK37" s="70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</row>
    <row r="38" customFormat="false" ht="12.75" hidden="false" customHeight="false" outlineLevel="0" collapsed="false">
      <c r="A38" s="93" t="s">
        <v>131</v>
      </c>
      <c r="B38" s="70" t="n">
        <f aca="false">MAX(B4:B33)</f>
        <v>555</v>
      </c>
      <c r="C38" s="70" t="n">
        <f aca="false">MAX(C4:C33)</f>
        <v>400</v>
      </c>
      <c r="D38" s="70" t="n">
        <f aca="false">MAX(D4:D33)</f>
        <v>520</v>
      </c>
      <c r="E38" s="70" t="n">
        <f aca="false">MAX(E4:E33)</f>
        <v>400</v>
      </c>
      <c r="F38" s="70"/>
      <c r="G38" s="70" t="n">
        <f aca="false">MAX(G4:G33)</f>
        <v>475</v>
      </c>
      <c r="H38" s="70" t="n">
        <f aca="false">MAX(H4:H33)</f>
        <v>210</v>
      </c>
      <c r="I38" s="70" t="n">
        <f aca="false">MAX(I4:I33)</f>
        <v>436</v>
      </c>
      <c r="J38" s="70" t="n">
        <f aca="false">MAX(J4:J33)</f>
        <v>260</v>
      </c>
      <c r="K38" s="70" t="n">
        <f aca="false">MAX(K4:K33)</f>
        <v>506</v>
      </c>
      <c r="L38" s="70" t="n">
        <f aca="false">MAX(L4:L33)</f>
        <v>286</v>
      </c>
      <c r="M38" s="70" t="n">
        <f aca="false">MAX(M4:M33)</f>
        <v>35</v>
      </c>
      <c r="N38" s="70" t="n">
        <f aca="false">MAX(N4:N33)</f>
        <v>161</v>
      </c>
      <c r="O38" s="70" t="n">
        <f aca="false">MAX(O4:O33)</f>
        <v>149</v>
      </c>
      <c r="P38" s="70" t="n">
        <f aca="false">MAX(P4:P33)</f>
        <v>103</v>
      </c>
      <c r="Q38" s="70" t="n">
        <f aca="false">MAX(Q4:Q33)</f>
        <v>221</v>
      </c>
      <c r="R38" s="15"/>
      <c r="S38" s="15"/>
      <c r="T38" s="15"/>
      <c r="U38" s="15"/>
      <c r="W38" s="70"/>
      <c r="AF38" s="15"/>
      <c r="AG38" s="15"/>
      <c r="AJ38" s="35"/>
      <c r="AK38" s="70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BC38" s="15"/>
      <c r="BG38" s="157"/>
      <c r="BH38" s="158"/>
      <c r="BI38" s="158"/>
      <c r="BJ38" s="158"/>
      <c r="BK38" s="158"/>
      <c r="BL38" s="159"/>
    </row>
    <row r="39" customFormat="false" ht="12" hidden="false" customHeight="true" outlineLevel="0" collapsed="false">
      <c r="Z39" s="35"/>
      <c r="AA39" s="96"/>
      <c r="AD39" s="35"/>
      <c r="AE39" s="96"/>
      <c r="AF39" s="95"/>
      <c r="AG39" s="95"/>
      <c r="AY39" s="97"/>
      <c r="BG39" s="98"/>
      <c r="BH39" s="2"/>
      <c r="BI39" s="99" t="s">
        <v>73</v>
      </c>
      <c r="BJ39" s="99" t="s">
        <v>74</v>
      </c>
      <c r="BK39" s="99" t="s">
        <v>134</v>
      </c>
      <c r="BL39" s="100"/>
    </row>
    <row r="40" customFormat="false" ht="12.75" hidden="false" customHeight="false" outlineLevel="0" collapsed="false">
      <c r="B40" s="39" t="s">
        <v>107</v>
      </c>
      <c r="D40" s="20"/>
      <c r="J40" s="101"/>
      <c r="L40" s="39" t="s">
        <v>108</v>
      </c>
      <c r="P40" s="20"/>
      <c r="V40" s="20"/>
      <c r="X40" s="39"/>
      <c r="Z40" s="20"/>
      <c r="AF40" s="20"/>
      <c r="BG40" s="98"/>
      <c r="BH40" s="102" t="s">
        <v>137</v>
      </c>
      <c r="BI40" s="25" t="n">
        <f aca="false">0.59/16*100</f>
        <v>3.6875</v>
      </c>
      <c r="BJ40" s="25" t="n">
        <f aca="false">0.59/8*100</f>
        <v>7.375</v>
      </c>
      <c r="BK40" s="25" t="n">
        <f aca="false">0.59/24*100</f>
        <v>2.45833333333333</v>
      </c>
      <c r="BL40" s="100"/>
    </row>
    <row r="41" customFormat="false" ht="12.75" hidden="false" customHeight="false" outlineLevel="0" collapsed="false">
      <c r="B41" s="46" t="s">
        <v>53</v>
      </c>
      <c r="C41" s="106"/>
      <c r="D41" s="43" t="s">
        <v>54</v>
      </c>
      <c r="E41" s="47"/>
      <c r="F41" s="46" t="s">
        <v>57</v>
      </c>
      <c r="G41" s="47"/>
      <c r="H41" s="46" t="s">
        <v>139</v>
      </c>
      <c r="I41" s="106"/>
      <c r="J41" s="43" t="s">
        <v>140</v>
      </c>
      <c r="K41" s="47"/>
      <c r="L41" s="46" t="s">
        <v>53</v>
      </c>
      <c r="M41" s="106"/>
      <c r="N41" s="47"/>
      <c r="O41" s="47"/>
      <c r="P41" s="43" t="s">
        <v>54</v>
      </c>
      <c r="Q41" s="47"/>
      <c r="R41" s="46" t="s">
        <v>57</v>
      </c>
      <c r="S41" s="47"/>
      <c r="T41" s="46" t="s">
        <v>139</v>
      </c>
      <c r="U41" s="106"/>
      <c r="V41" s="43" t="s">
        <v>140</v>
      </c>
      <c r="W41" s="47"/>
      <c r="X41" s="46" t="s">
        <v>53</v>
      </c>
      <c r="Y41" s="106"/>
      <c r="Z41" s="43" t="s">
        <v>54</v>
      </c>
      <c r="AA41" s="47"/>
      <c r="AB41" s="46" t="s">
        <v>57</v>
      </c>
      <c r="AC41" s="47"/>
      <c r="AD41" s="46" t="s">
        <v>139</v>
      </c>
      <c r="AE41" s="106"/>
      <c r="AF41" s="43" t="s">
        <v>140</v>
      </c>
      <c r="AG41" s="47"/>
      <c r="AY41" s="15"/>
      <c r="BG41" s="98"/>
      <c r="BH41" s="2" t="s">
        <v>141</v>
      </c>
      <c r="BI41" s="107" t="n">
        <v>0.03</v>
      </c>
      <c r="BJ41" s="107" t="n">
        <v>0.03</v>
      </c>
      <c r="BK41" s="107" t="n">
        <v>0.03</v>
      </c>
      <c r="BL41" s="100"/>
    </row>
    <row r="42" customFormat="false" ht="12.75" hidden="false" customHeight="false" outlineLevel="0" collapsed="false">
      <c r="B42" s="49" t="s">
        <v>143</v>
      </c>
      <c r="C42" s="50" t="s">
        <v>14</v>
      </c>
      <c r="D42" s="51" t="s">
        <v>143</v>
      </c>
      <c r="E42" s="51" t="s">
        <v>14</v>
      </c>
      <c r="F42" s="49" t="s">
        <v>143</v>
      </c>
      <c r="G42" s="51" t="s">
        <v>14</v>
      </c>
      <c r="H42" s="49" t="s">
        <v>143</v>
      </c>
      <c r="I42" s="50" t="s">
        <v>14</v>
      </c>
      <c r="J42" s="51" t="s">
        <v>143</v>
      </c>
      <c r="K42" s="51" t="s">
        <v>14</v>
      </c>
      <c r="L42" s="49" t="s">
        <v>143</v>
      </c>
      <c r="M42" s="50" t="s">
        <v>14</v>
      </c>
      <c r="N42" s="51"/>
      <c r="O42" s="51"/>
      <c r="P42" s="51" t="s">
        <v>143</v>
      </c>
      <c r="Q42" s="51" t="s">
        <v>14</v>
      </c>
      <c r="R42" s="49" t="s">
        <v>143</v>
      </c>
      <c r="S42" s="51" t="s">
        <v>14</v>
      </c>
      <c r="T42" s="49" t="s">
        <v>143</v>
      </c>
      <c r="U42" s="50" t="s">
        <v>14</v>
      </c>
      <c r="V42" s="51" t="s">
        <v>143</v>
      </c>
      <c r="W42" s="51" t="s">
        <v>14</v>
      </c>
      <c r="X42" s="49" t="s">
        <v>143</v>
      </c>
      <c r="Y42" s="50" t="s">
        <v>14</v>
      </c>
      <c r="Z42" s="51" t="s">
        <v>143</v>
      </c>
      <c r="AA42" s="51" t="s">
        <v>14</v>
      </c>
      <c r="AB42" s="49" t="s">
        <v>143</v>
      </c>
      <c r="AC42" s="51" t="s">
        <v>14</v>
      </c>
      <c r="AD42" s="49" t="s">
        <v>143</v>
      </c>
      <c r="AE42" s="50" t="s">
        <v>14</v>
      </c>
      <c r="AF42" s="51" t="s">
        <v>143</v>
      </c>
      <c r="AG42" s="51" t="s">
        <v>14</v>
      </c>
      <c r="BG42" s="98"/>
      <c r="BH42" s="2" t="s">
        <v>144</v>
      </c>
      <c r="BI42" s="25" t="n">
        <f aca="false">0.46/16*100</f>
        <v>2.875</v>
      </c>
      <c r="BJ42" s="25" t="n">
        <f aca="false">0.46/8*100</f>
        <v>5.75</v>
      </c>
      <c r="BK42" s="25" t="n">
        <f aca="false">0.46/24*100</f>
        <v>1.91666666666667</v>
      </c>
      <c r="BL42" s="100"/>
    </row>
    <row r="43" customFormat="false" ht="12.75" hidden="false" customHeight="false" outlineLevel="0" collapsed="false">
      <c r="A43" s="0" t="s">
        <v>110</v>
      </c>
      <c r="B43" s="110" t="n">
        <v>300</v>
      </c>
      <c r="C43" s="111" t="n">
        <v>375</v>
      </c>
      <c r="D43" s="112"/>
      <c r="E43" s="113"/>
      <c r="F43" s="112" t="n">
        <v>220</v>
      </c>
      <c r="G43" s="114" t="n">
        <v>240</v>
      </c>
      <c r="H43" s="112" t="n">
        <v>245</v>
      </c>
      <c r="I43" s="113" t="n">
        <v>270</v>
      </c>
      <c r="J43" s="112" t="n">
        <v>215</v>
      </c>
      <c r="K43" s="113" t="n">
        <v>220</v>
      </c>
      <c r="L43" s="110" t="n">
        <v>360</v>
      </c>
      <c r="M43" s="111" t="n">
        <v>390</v>
      </c>
      <c r="N43" s="111"/>
      <c r="O43" s="111"/>
      <c r="P43" s="112"/>
      <c r="Q43" s="113"/>
      <c r="R43" s="112" t="n">
        <v>220</v>
      </c>
      <c r="S43" s="114" t="n">
        <v>230</v>
      </c>
      <c r="T43" s="112" t="n">
        <v>260</v>
      </c>
      <c r="U43" s="113"/>
      <c r="V43" s="112" t="n">
        <v>208</v>
      </c>
      <c r="W43" s="113" t="n">
        <v>223</v>
      </c>
      <c r="X43" s="110"/>
      <c r="Y43" s="111"/>
      <c r="Z43" s="112"/>
      <c r="AA43" s="113"/>
      <c r="AB43" s="112"/>
      <c r="AC43" s="114"/>
      <c r="AD43" s="112"/>
      <c r="AE43" s="113"/>
      <c r="AF43" s="112"/>
      <c r="AG43" s="113"/>
      <c r="BC43" s="15"/>
      <c r="BG43" s="98"/>
      <c r="BH43" s="2" t="s">
        <v>146</v>
      </c>
      <c r="BI43" s="107" t="n">
        <v>0.019</v>
      </c>
      <c r="BJ43" s="107" t="n">
        <v>0.019</v>
      </c>
      <c r="BK43" s="107" t="n">
        <v>0.019</v>
      </c>
      <c r="BL43" s="100"/>
    </row>
    <row r="44" customFormat="false" ht="12.75" hidden="false" customHeight="false" outlineLevel="0" collapsed="false">
      <c r="B44" s="110"/>
      <c r="C44" s="115"/>
      <c r="D44" s="111"/>
      <c r="E44" s="111"/>
      <c r="F44" s="110"/>
      <c r="G44" s="111"/>
      <c r="H44" s="110"/>
      <c r="I44" s="115"/>
      <c r="J44" s="116"/>
      <c r="K44" s="115"/>
      <c r="L44" s="110"/>
      <c r="M44" s="111"/>
      <c r="N44" s="111"/>
      <c r="O44" s="111"/>
      <c r="P44" s="110"/>
      <c r="Q44" s="115"/>
      <c r="R44" s="110"/>
      <c r="S44" s="111"/>
      <c r="T44" s="110"/>
      <c r="U44" s="115"/>
      <c r="V44" s="116"/>
      <c r="W44" s="115"/>
      <c r="X44" s="110"/>
      <c r="Y44" s="111"/>
      <c r="Z44" s="110"/>
      <c r="AA44" s="115"/>
      <c r="AB44" s="110"/>
      <c r="AC44" s="111"/>
      <c r="AD44" s="110"/>
      <c r="AE44" s="115"/>
      <c r="AF44" s="116"/>
      <c r="AG44" s="115"/>
      <c r="BC44" s="15"/>
      <c r="BG44" s="98"/>
      <c r="BH44" s="2" t="s">
        <v>148</v>
      </c>
      <c r="BI44" s="2" t="n">
        <v>22.8</v>
      </c>
      <c r="BJ44" s="2" t="n">
        <v>22.8</v>
      </c>
      <c r="BK44" s="2" t="n">
        <v>22.8</v>
      </c>
      <c r="BL44" s="100"/>
    </row>
    <row r="45" customFormat="false" ht="12.75" hidden="false" customHeight="false" outlineLevel="0" collapsed="false">
      <c r="B45" s="117"/>
      <c r="C45" s="118"/>
      <c r="D45" s="117"/>
      <c r="E45" s="118"/>
      <c r="F45" s="117"/>
      <c r="G45" s="119"/>
      <c r="H45" s="117"/>
      <c r="I45" s="119"/>
      <c r="J45" s="117"/>
      <c r="K45" s="119"/>
      <c r="L45" s="117"/>
      <c r="M45" s="118"/>
      <c r="N45" s="118"/>
      <c r="O45" s="118"/>
      <c r="P45" s="117"/>
      <c r="Q45" s="118"/>
      <c r="R45" s="117"/>
      <c r="S45" s="119"/>
      <c r="T45" s="117"/>
      <c r="U45" s="119"/>
      <c r="V45" s="117"/>
      <c r="W45" s="119"/>
      <c r="X45" s="117"/>
      <c r="Y45" s="118"/>
      <c r="Z45" s="117"/>
      <c r="AA45" s="118"/>
      <c r="AB45" s="117"/>
      <c r="AC45" s="119"/>
      <c r="AD45" s="117"/>
      <c r="AE45" s="119"/>
      <c r="AF45" s="117"/>
      <c r="AG45" s="119"/>
      <c r="BG45" s="98"/>
      <c r="BH45" s="2" t="s">
        <v>150</v>
      </c>
      <c r="BI45" s="2" t="n">
        <v>2.15</v>
      </c>
      <c r="BJ45" s="2" t="n">
        <v>2.15</v>
      </c>
      <c r="BK45" s="2" t="n">
        <v>2.15</v>
      </c>
      <c r="BL45" s="100"/>
    </row>
    <row r="46" customFormat="false" ht="12.75" hidden="false" customHeight="false" outlineLevel="0" collapsed="false">
      <c r="A46" s="0" t="s">
        <v>111</v>
      </c>
      <c r="B46" s="110" t="n">
        <v>250</v>
      </c>
      <c r="C46" s="111" t="n">
        <v>300</v>
      </c>
      <c r="D46" s="110"/>
      <c r="E46" s="115"/>
      <c r="F46" s="111"/>
      <c r="G46" s="111"/>
      <c r="H46" s="110"/>
      <c r="I46" s="115" t="n">
        <v>245</v>
      </c>
      <c r="J46" s="110"/>
      <c r="K46" s="115" t="n">
        <v>180</v>
      </c>
      <c r="L46" s="110" t="n">
        <v>300</v>
      </c>
      <c r="M46" s="111"/>
      <c r="N46" s="111"/>
      <c r="O46" s="111"/>
      <c r="P46" s="110"/>
      <c r="Q46" s="115"/>
      <c r="R46" s="111"/>
      <c r="S46" s="111"/>
      <c r="T46" s="110"/>
      <c r="U46" s="115"/>
      <c r="V46" s="110"/>
      <c r="W46" s="115"/>
      <c r="X46" s="110"/>
      <c r="Y46" s="111"/>
      <c r="Z46" s="110"/>
      <c r="AA46" s="115"/>
      <c r="AB46" s="111"/>
      <c r="AC46" s="111"/>
      <c r="AD46" s="110"/>
      <c r="AE46" s="115"/>
      <c r="AF46" s="110"/>
      <c r="AG46" s="115"/>
      <c r="BG46" s="98"/>
      <c r="BH46" s="2" t="s">
        <v>152</v>
      </c>
      <c r="BI46" s="2" t="n">
        <v>1.83</v>
      </c>
      <c r="BJ46" s="2" t="n">
        <v>1.83</v>
      </c>
      <c r="BK46" s="2" t="n">
        <v>1.83</v>
      </c>
      <c r="BL46" s="100"/>
    </row>
    <row r="47" customFormat="false" ht="12.75" hidden="false" customHeight="false" outlineLevel="0" collapsed="false">
      <c r="B47" s="110"/>
      <c r="C47" s="111"/>
      <c r="D47" s="110"/>
      <c r="E47" s="115"/>
      <c r="F47" s="110"/>
      <c r="G47" s="111"/>
      <c r="H47" s="110"/>
      <c r="I47" s="115"/>
      <c r="J47" s="110"/>
      <c r="K47" s="115"/>
      <c r="L47" s="110"/>
      <c r="M47" s="111"/>
      <c r="N47" s="111"/>
      <c r="O47" s="111"/>
      <c r="P47" s="110"/>
      <c r="Q47" s="115"/>
      <c r="R47" s="110"/>
      <c r="S47" s="111"/>
      <c r="T47" s="110"/>
      <c r="U47" s="115"/>
      <c r="V47" s="110"/>
      <c r="W47" s="115"/>
      <c r="X47" s="110"/>
      <c r="Y47" s="111"/>
      <c r="Z47" s="110"/>
      <c r="AA47" s="115"/>
      <c r="AB47" s="110"/>
      <c r="AC47" s="111"/>
      <c r="AD47" s="110"/>
      <c r="AE47" s="115"/>
      <c r="AF47" s="110"/>
      <c r="AG47" s="115"/>
      <c r="BG47" s="98"/>
      <c r="BH47" s="2" t="s">
        <v>154</v>
      </c>
      <c r="BI47" s="25" t="n">
        <v>3</v>
      </c>
      <c r="BJ47" s="25" t="n">
        <v>1</v>
      </c>
      <c r="BK47" s="2" t="n">
        <f aca="false">+BI47*0.67+BJ47*0.33</f>
        <v>2.34</v>
      </c>
      <c r="BL47" s="100"/>
    </row>
    <row r="48" customFormat="false" ht="12.75" hidden="false" customHeight="false" outlineLevel="0" collapsed="false">
      <c r="B48" s="117"/>
      <c r="C48" s="118"/>
      <c r="D48" s="117"/>
      <c r="E48" s="119"/>
      <c r="F48" s="117"/>
      <c r="G48" s="118"/>
      <c r="H48" s="117"/>
      <c r="I48" s="119"/>
      <c r="J48" s="117"/>
      <c r="K48" s="119"/>
      <c r="L48" s="117"/>
      <c r="M48" s="118"/>
      <c r="N48" s="118"/>
      <c r="O48" s="118"/>
      <c r="P48" s="117"/>
      <c r="Q48" s="119"/>
      <c r="R48" s="117"/>
      <c r="S48" s="118"/>
      <c r="T48" s="117"/>
      <c r="U48" s="119"/>
      <c r="V48" s="117"/>
      <c r="W48" s="119"/>
      <c r="X48" s="117"/>
      <c r="Y48" s="118"/>
      <c r="Z48" s="117"/>
      <c r="AA48" s="119"/>
      <c r="AB48" s="117"/>
      <c r="AC48" s="118"/>
      <c r="AD48" s="117"/>
      <c r="AE48" s="119"/>
      <c r="AF48" s="117"/>
      <c r="AG48" s="119"/>
      <c r="BG48" s="98"/>
      <c r="BH48" s="2" t="s">
        <v>156</v>
      </c>
      <c r="BI48" s="2" t="n">
        <v>0.25</v>
      </c>
      <c r="BJ48" s="2" t="n">
        <v>0.25</v>
      </c>
      <c r="BK48" s="4" t="n">
        <v>0.25</v>
      </c>
      <c r="BL48" s="100"/>
    </row>
    <row r="49" customFormat="false" ht="12.75" hidden="false" customHeight="false" outlineLevel="0" collapsed="false">
      <c r="B49" s="39"/>
      <c r="Z49" s="35"/>
      <c r="AA49" s="96"/>
      <c r="AB49" s="15"/>
      <c r="AC49" s="15"/>
      <c r="AE49" s="96"/>
      <c r="AF49" s="15"/>
      <c r="AG49" s="15"/>
      <c r="BC49" s="15"/>
      <c r="BG49" s="98"/>
      <c r="BH49" s="2" t="s">
        <v>158</v>
      </c>
      <c r="BI49" s="25" t="n">
        <f aca="false">SUM(BI41,BI43)*BI44</f>
        <v>1.1172</v>
      </c>
      <c r="BJ49" s="25" t="n">
        <f aca="false">SUM(BJ41,BJ43)*BJ44</f>
        <v>1.1172</v>
      </c>
      <c r="BK49" s="25" t="n">
        <f aca="false">SUM(BK41,BK43)*BK44</f>
        <v>1.1172</v>
      </c>
      <c r="BL49" s="100"/>
    </row>
    <row r="50" customFormat="false" ht="12.75" hidden="false" customHeight="false" outlineLevel="0" collapsed="false">
      <c r="B50" s="39" t="s">
        <v>49</v>
      </c>
      <c r="D50" s="20"/>
      <c r="J50" s="20"/>
      <c r="L50" s="39" t="s">
        <v>50</v>
      </c>
      <c r="P50" s="20"/>
      <c r="V50" s="20"/>
      <c r="X50" s="39" t="s">
        <v>51</v>
      </c>
      <c r="Z50" s="20"/>
      <c r="AF50" s="20"/>
      <c r="BG50" s="98"/>
      <c r="BH50" s="2"/>
      <c r="BI50" s="2"/>
      <c r="BJ50" s="2"/>
      <c r="BK50" s="2"/>
      <c r="BL50" s="100"/>
    </row>
    <row r="51" customFormat="false" ht="13.5" hidden="false" customHeight="false" outlineLevel="0" collapsed="false">
      <c r="B51" s="46" t="s">
        <v>53</v>
      </c>
      <c r="C51" s="106"/>
      <c r="D51" s="43" t="s">
        <v>54</v>
      </c>
      <c r="E51" s="47"/>
      <c r="F51" s="46" t="s">
        <v>57</v>
      </c>
      <c r="G51" s="47"/>
      <c r="H51" s="46" t="s">
        <v>139</v>
      </c>
      <c r="I51" s="106"/>
      <c r="J51" s="43" t="s">
        <v>140</v>
      </c>
      <c r="K51" s="47"/>
      <c r="L51" s="46" t="s">
        <v>53</v>
      </c>
      <c r="M51" s="106"/>
      <c r="N51" s="47"/>
      <c r="O51" s="47"/>
      <c r="P51" s="43" t="s">
        <v>54</v>
      </c>
      <c r="Q51" s="47"/>
      <c r="R51" s="46" t="s">
        <v>57</v>
      </c>
      <c r="S51" s="47"/>
      <c r="T51" s="46" t="s">
        <v>139</v>
      </c>
      <c r="U51" s="106"/>
      <c r="V51" s="43" t="s">
        <v>140</v>
      </c>
      <c r="W51" s="47"/>
      <c r="X51" s="46" t="s">
        <v>53</v>
      </c>
      <c r="Y51" s="106"/>
      <c r="Z51" s="43" t="s">
        <v>54</v>
      </c>
      <c r="AA51" s="47"/>
      <c r="AB51" s="46" t="s">
        <v>57</v>
      </c>
      <c r="AC51" s="47"/>
      <c r="AD51" s="46" t="s">
        <v>139</v>
      </c>
      <c r="AE51" s="106"/>
      <c r="AF51" s="43" t="s">
        <v>140</v>
      </c>
      <c r="AG51" s="47"/>
      <c r="BG51" s="123"/>
      <c r="BH51" s="124" t="s">
        <v>159</v>
      </c>
      <c r="BI51" s="125" t="n">
        <f aca="false">SUM(BI40,BI42,BI45,BI46,BI47,BI48,BI49)</f>
        <v>14.9097</v>
      </c>
      <c r="BJ51" s="125" t="n">
        <f aca="false">SUM(BJ40,BJ42,BJ45,BJ46,BJ47,BJ48,BJ49)</f>
        <v>19.4722</v>
      </c>
      <c r="BK51" s="125" t="n">
        <f aca="false">SUM(BK40,BK42,BK45,BK46,BK47,BK48,BK49)</f>
        <v>12.0622</v>
      </c>
      <c r="BL51" s="126"/>
    </row>
    <row r="52" customFormat="false" ht="12.75" hidden="false" customHeight="false" outlineLevel="0" collapsed="false">
      <c r="B52" s="49" t="s">
        <v>143</v>
      </c>
      <c r="C52" s="50" t="s">
        <v>14</v>
      </c>
      <c r="D52" s="51" t="s">
        <v>143</v>
      </c>
      <c r="E52" s="51" t="s">
        <v>14</v>
      </c>
      <c r="F52" s="49" t="s">
        <v>143</v>
      </c>
      <c r="G52" s="51" t="s">
        <v>14</v>
      </c>
      <c r="H52" s="49" t="s">
        <v>143</v>
      </c>
      <c r="I52" s="50" t="s">
        <v>14</v>
      </c>
      <c r="J52" s="51" t="s">
        <v>143</v>
      </c>
      <c r="K52" s="51" t="s">
        <v>14</v>
      </c>
      <c r="L52" s="49" t="s">
        <v>143</v>
      </c>
      <c r="M52" s="50" t="s">
        <v>14</v>
      </c>
      <c r="N52" s="51"/>
      <c r="O52" s="51"/>
      <c r="P52" s="51" t="s">
        <v>143</v>
      </c>
      <c r="Q52" s="51" t="s">
        <v>14</v>
      </c>
      <c r="R52" s="49" t="s">
        <v>143</v>
      </c>
      <c r="S52" s="51" t="s">
        <v>14</v>
      </c>
      <c r="T52" s="49" t="s">
        <v>143</v>
      </c>
      <c r="U52" s="50" t="s">
        <v>14</v>
      </c>
      <c r="V52" s="51" t="s">
        <v>143</v>
      </c>
      <c r="W52" s="51" t="s">
        <v>14</v>
      </c>
      <c r="X52" s="49" t="s">
        <v>143</v>
      </c>
      <c r="Y52" s="50" t="s">
        <v>14</v>
      </c>
      <c r="Z52" s="51" t="s">
        <v>143</v>
      </c>
      <c r="AA52" s="51" t="s">
        <v>14</v>
      </c>
      <c r="AB52" s="49" t="s">
        <v>143</v>
      </c>
      <c r="AC52" s="51" t="s">
        <v>14</v>
      </c>
      <c r="AD52" s="49" t="s">
        <v>143</v>
      </c>
      <c r="AE52" s="50" t="s">
        <v>14</v>
      </c>
      <c r="AF52" s="51" t="s">
        <v>143</v>
      </c>
      <c r="AG52" s="51" t="s">
        <v>14</v>
      </c>
    </row>
    <row r="53" customFormat="false" ht="12.75" hidden="false" customHeight="false" outlineLevel="0" collapsed="false">
      <c r="B53" s="110" t="n">
        <v>330</v>
      </c>
      <c r="C53" s="111" t="n">
        <v>380</v>
      </c>
      <c r="D53" s="112"/>
      <c r="E53" s="113"/>
      <c r="F53" s="112"/>
      <c r="G53" s="114"/>
      <c r="H53" s="112"/>
      <c r="I53" s="113"/>
      <c r="J53" s="112"/>
      <c r="K53" s="113"/>
      <c r="L53" s="110"/>
      <c r="M53" s="111"/>
      <c r="N53" s="111"/>
      <c r="O53" s="111"/>
      <c r="P53" s="112"/>
      <c r="Q53" s="113"/>
      <c r="R53" s="112"/>
      <c r="S53" s="114"/>
      <c r="T53" s="112"/>
      <c r="U53" s="113"/>
      <c r="V53" s="112"/>
      <c r="W53" s="113"/>
      <c r="X53" s="110"/>
      <c r="Y53" s="111"/>
      <c r="Z53" s="112"/>
      <c r="AA53" s="113"/>
      <c r="AB53" s="112"/>
      <c r="AC53" s="114"/>
      <c r="AD53" s="112"/>
      <c r="AE53" s="113"/>
      <c r="AF53" s="112"/>
      <c r="AG53" s="113"/>
    </row>
    <row r="54" customFormat="false" ht="12.75" hidden="false" customHeight="false" outlineLevel="0" collapsed="false">
      <c r="B54" s="110"/>
      <c r="C54" s="111"/>
      <c r="D54" s="110"/>
      <c r="E54" s="115"/>
      <c r="F54" s="110"/>
      <c r="G54" s="111"/>
      <c r="H54" s="110"/>
      <c r="I54" s="115"/>
      <c r="J54" s="116"/>
      <c r="K54" s="115"/>
      <c r="L54" s="110"/>
      <c r="M54" s="111"/>
      <c r="N54" s="111"/>
      <c r="O54" s="111"/>
      <c r="P54" s="110"/>
      <c r="Q54" s="115"/>
      <c r="R54" s="110"/>
      <c r="S54" s="111"/>
      <c r="T54" s="110"/>
      <c r="U54" s="115"/>
      <c r="V54" s="116"/>
      <c r="W54" s="115"/>
      <c r="X54" s="110"/>
      <c r="Y54" s="111"/>
      <c r="Z54" s="110"/>
      <c r="AA54" s="115"/>
      <c r="AB54" s="110"/>
      <c r="AC54" s="111"/>
      <c r="AD54" s="110"/>
      <c r="AE54" s="115"/>
      <c r="AF54" s="116"/>
      <c r="AG54" s="115"/>
    </row>
    <row r="55" customFormat="false" ht="12.75" hidden="false" customHeight="false" outlineLevel="0" collapsed="false">
      <c r="B55" s="117"/>
      <c r="C55" s="118"/>
      <c r="D55" s="117"/>
      <c r="E55" s="118"/>
      <c r="F55" s="117"/>
      <c r="G55" s="119"/>
      <c r="H55" s="117"/>
      <c r="I55" s="119"/>
      <c r="J55" s="117"/>
      <c r="K55" s="119"/>
      <c r="L55" s="117"/>
      <c r="M55" s="118"/>
      <c r="N55" s="118"/>
      <c r="O55" s="118"/>
      <c r="P55" s="117"/>
      <c r="Q55" s="118"/>
      <c r="R55" s="117"/>
      <c r="S55" s="119"/>
      <c r="T55" s="117"/>
      <c r="U55" s="119"/>
      <c r="V55" s="117"/>
      <c r="W55" s="119"/>
      <c r="X55" s="117"/>
      <c r="Y55" s="118"/>
      <c r="Z55" s="117"/>
      <c r="AA55" s="118"/>
      <c r="AB55" s="117"/>
      <c r="AC55" s="119"/>
      <c r="AD55" s="117"/>
      <c r="AE55" s="119"/>
      <c r="AF55" s="117"/>
      <c r="AG55" s="119"/>
    </row>
    <row r="56" customFormat="false" ht="12.75" hidden="false" customHeight="false" outlineLevel="0" collapsed="false">
      <c r="B56" s="110"/>
      <c r="C56" s="111"/>
      <c r="D56" s="110"/>
      <c r="E56" s="115"/>
      <c r="F56" s="111"/>
      <c r="G56" s="111"/>
      <c r="H56" s="110"/>
      <c r="I56" s="115"/>
      <c r="J56" s="110"/>
      <c r="K56" s="115"/>
      <c r="L56" s="110"/>
      <c r="M56" s="111"/>
      <c r="N56" s="111"/>
      <c r="O56" s="111"/>
      <c r="P56" s="110"/>
      <c r="Q56" s="115"/>
      <c r="R56" s="111"/>
      <c r="S56" s="111"/>
      <c r="T56" s="110"/>
      <c r="U56" s="115"/>
      <c r="V56" s="110"/>
      <c r="W56" s="115"/>
      <c r="X56" s="110"/>
      <c r="Y56" s="111"/>
      <c r="Z56" s="110"/>
      <c r="AA56" s="115"/>
      <c r="AB56" s="111"/>
      <c r="AC56" s="111"/>
      <c r="AD56" s="110"/>
      <c r="AE56" s="115"/>
      <c r="AF56" s="110"/>
      <c r="AG56" s="115"/>
    </row>
    <row r="57" customFormat="false" ht="12.75" hidden="false" customHeight="false" outlineLevel="0" collapsed="false">
      <c r="B57" s="110"/>
      <c r="C57" s="111"/>
      <c r="D57" s="110"/>
      <c r="E57" s="115"/>
      <c r="F57" s="110"/>
      <c r="G57" s="111"/>
      <c r="H57" s="110"/>
      <c r="I57" s="115"/>
      <c r="J57" s="110"/>
      <c r="K57" s="115"/>
      <c r="L57" s="110"/>
      <c r="M57" s="111"/>
      <c r="N57" s="111"/>
      <c r="O57" s="111"/>
      <c r="P57" s="110"/>
      <c r="Q57" s="115"/>
      <c r="R57" s="110"/>
      <c r="S57" s="111"/>
      <c r="T57" s="110"/>
      <c r="U57" s="115"/>
      <c r="V57" s="110"/>
      <c r="W57" s="115"/>
      <c r="X57" s="110"/>
      <c r="Y57" s="111"/>
      <c r="Z57" s="110"/>
      <c r="AA57" s="115"/>
      <c r="AB57" s="110"/>
      <c r="AC57" s="111"/>
      <c r="AD57" s="110"/>
      <c r="AE57" s="115"/>
      <c r="AF57" s="110"/>
      <c r="AG57" s="115"/>
    </row>
    <row r="58" customFormat="false" ht="12.75" hidden="false" customHeight="false" outlineLevel="0" collapsed="false">
      <c r="B58" s="117"/>
      <c r="C58" s="118"/>
      <c r="D58" s="117"/>
      <c r="E58" s="119"/>
      <c r="F58" s="117"/>
      <c r="G58" s="118"/>
      <c r="H58" s="117"/>
      <c r="I58" s="119"/>
      <c r="J58" s="117"/>
      <c r="K58" s="119"/>
      <c r="L58" s="117"/>
      <c r="M58" s="118"/>
      <c r="N58" s="118"/>
      <c r="O58" s="118"/>
      <c r="P58" s="117"/>
      <c r="Q58" s="119"/>
      <c r="R58" s="117"/>
      <c r="S58" s="118"/>
      <c r="T58" s="117"/>
      <c r="U58" s="119"/>
      <c r="V58" s="117"/>
      <c r="W58" s="119"/>
      <c r="X58" s="117"/>
      <c r="Y58" s="118"/>
      <c r="Z58" s="117"/>
      <c r="AA58" s="119"/>
      <c r="AB58" s="117"/>
      <c r="AC58" s="118"/>
      <c r="AD58" s="117"/>
      <c r="AE58" s="119"/>
      <c r="AF58" s="117"/>
      <c r="AG58" s="119"/>
    </row>
    <row r="61" customFormat="false" ht="12.75" hidden="false" customHeight="false" outlineLevel="0" collapsed="false">
      <c r="B61" s="178" t="s">
        <v>197</v>
      </c>
      <c r="C61" s="179"/>
      <c r="D61" s="179"/>
      <c r="E61" s="179"/>
      <c r="F61" s="179"/>
      <c r="G61" s="180"/>
      <c r="H61" s="180"/>
      <c r="I61" s="180"/>
      <c r="J61" s="180"/>
      <c r="K61" s="180"/>
      <c r="L61" s="180"/>
      <c r="M61" s="180"/>
      <c r="N61" s="180"/>
      <c r="O61" s="180"/>
      <c r="P61" s="180"/>
      <c r="Q61" s="15"/>
      <c r="R61" s="15"/>
      <c r="S61" s="15"/>
      <c r="T61" s="15"/>
      <c r="AB61" s="15"/>
    </row>
    <row r="62" customFormat="false" ht="12.75" hidden="false" customHeight="false" outlineLevel="0" collapsed="false">
      <c r="B62" s="178" t="s">
        <v>198</v>
      </c>
      <c r="C62" s="179"/>
      <c r="D62" s="179"/>
      <c r="E62" s="179"/>
      <c r="F62" s="179"/>
      <c r="G62" s="181" t="n">
        <v>0.95</v>
      </c>
      <c r="H62" s="180" t="n">
        <v>0.45</v>
      </c>
      <c r="I62" s="180" t="n">
        <v>0.65</v>
      </c>
      <c r="J62" s="181" t="n">
        <v>0.9</v>
      </c>
      <c r="K62" s="181" t="n">
        <v>0.95</v>
      </c>
      <c r="L62" s="180" t="n">
        <v>0.65</v>
      </c>
      <c r="M62" s="182" t="n">
        <v>0.75</v>
      </c>
      <c r="N62" s="182"/>
      <c r="O62" s="182"/>
      <c r="P62" s="183" t="n">
        <v>0.15</v>
      </c>
      <c r="Q62" s="15"/>
      <c r="R62" s="15"/>
      <c r="S62" s="15"/>
      <c r="T62" s="15"/>
      <c r="AB62" s="15"/>
    </row>
    <row r="63" customFormat="false" ht="12.75" hidden="false" customHeight="false" outlineLevel="0" collapsed="false">
      <c r="B63" s="178" t="s">
        <v>199</v>
      </c>
      <c r="C63" s="179"/>
      <c r="D63" s="179"/>
      <c r="E63" s="179"/>
      <c r="F63" s="179"/>
      <c r="G63" s="181" t="n">
        <v>0.95</v>
      </c>
      <c r="H63" s="182" t="n">
        <v>0.75</v>
      </c>
      <c r="I63" s="180" t="n">
        <v>0.45</v>
      </c>
      <c r="J63" s="181" t="n">
        <v>0.95</v>
      </c>
      <c r="K63" s="181" t="n">
        <v>0.95</v>
      </c>
      <c r="L63" s="184" t="n">
        <v>0.85</v>
      </c>
      <c r="M63" s="182" t="n">
        <v>0.75</v>
      </c>
      <c r="N63" s="182"/>
      <c r="O63" s="182"/>
      <c r="P63" s="180" t="n">
        <v>0.45</v>
      </c>
      <c r="Q63" s="15"/>
      <c r="R63" s="15"/>
      <c r="S63" s="15"/>
      <c r="T63" s="15"/>
      <c r="AB63" s="15"/>
    </row>
    <row r="64" customFormat="false" ht="12.75" hidden="false" customHeight="false" outlineLevel="0" collapsed="false">
      <c r="B64" s="185"/>
      <c r="C64" s="140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5"/>
      <c r="R64" s="15"/>
      <c r="S64" s="15"/>
      <c r="T64" s="15"/>
      <c r="V64" s="15"/>
    </row>
    <row r="65" customFormat="false" ht="12.75" hidden="false" customHeight="false" outlineLevel="0" collapsed="false">
      <c r="B65" s="132"/>
      <c r="C65" s="144" t="n">
        <v>1.55</v>
      </c>
      <c r="D65" s="144" t="n">
        <v>1.59</v>
      </c>
      <c r="E65" s="144" t="n">
        <v>2.45</v>
      </c>
      <c r="F65" s="144" t="n">
        <v>3.55</v>
      </c>
      <c r="G65" s="144" t="n">
        <v>4.05</v>
      </c>
      <c r="H65" s="144"/>
      <c r="I65" s="144" t="n">
        <v>1.46</v>
      </c>
      <c r="J65" s="144" t="n">
        <v>1.59</v>
      </c>
      <c r="K65" s="144"/>
      <c r="L65" s="144"/>
      <c r="M65" s="144"/>
      <c r="N65" s="144"/>
      <c r="O65" s="144"/>
      <c r="P65" s="144"/>
    </row>
    <row r="66" customFormat="false" ht="12.75" hidden="false" customHeight="false" outlineLevel="0" collapsed="false">
      <c r="B66" s="132"/>
      <c r="C66" s="149" t="n">
        <v>78.2</v>
      </c>
      <c r="D66" s="149" t="n">
        <v>67.2</v>
      </c>
      <c r="E66" s="149" t="n">
        <v>77.6</v>
      </c>
      <c r="F66" s="149" t="n">
        <v>97.8</v>
      </c>
      <c r="G66" s="149" t="n">
        <v>132</v>
      </c>
      <c r="H66" s="149" t="n">
        <v>140</v>
      </c>
      <c r="I66" s="186" t="n">
        <v>130.15</v>
      </c>
      <c r="J66" s="187" t="n">
        <v>120</v>
      </c>
      <c r="K66" s="188" t="n">
        <f aca="false">(173.5+164.4+159.8+187.2+193.9)/5</f>
        <v>175.76</v>
      </c>
      <c r="L66" s="187" t="n">
        <v>186</v>
      </c>
      <c r="M66" s="187" t="n">
        <v>187</v>
      </c>
      <c r="N66" s="187"/>
      <c r="O66" s="187"/>
      <c r="P66" s="65"/>
    </row>
    <row r="67" customFormat="false" ht="12.75" hidden="false" customHeight="false" outlineLevel="0" collapsed="false">
      <c r="B67" s="132" t="s">
        <v>171</v>
      </c>
      <c r="C67" s="149" t="n">
        <v>98.9</v>
      </c>
      <c r="D67" s="149" t="n">
        <v>108.5</v>
      </c>
      <c r="E67" s="149" t="n">
        <v>97</v>
      </c>
      <c r="F67" s="149" t="n">
        <v>130.1</v>
      </c>
      <c r="G67" s="149" t="n">
        <v>109.4</v>
      </c>
      <c r="H67" s="149" t="n">
        <v>132.8</v>
      </c>
      <c r="I67" s="149" t="n">
        <v>109.4</v>
      </c>
      <c r="J67" s="149" t="n">
        <v>69.97</v>
      </c>
      <c r="K67" s="149" t="n">
        <v>133.7</v>
      </c>
      <c r="L67" s="149" t="n">
        <v>143.95</v>
      </c>
      <c r="M67" s="149" t="n">
        <v>118</v>
      </c>
      <c r="N67" s="149"/>
      <c r="O67" s="149"/>
      <c r="P67" s="149" t="n">
        <v>107</v>
      </c>
    </row>
    <row r="68" customFormat="false" ht="12.75" hidden="false" customHeight="false" outlineLevel="0" collapsed="false">
      <c r="B68" s="132"/>
      <c r="C68" s="133" t="s">
        <v>10</v>
      </c>
      <c r="D68" s="133" t="s">
        <v>11</v>
      </c>
      <c r="E68" s="133" t="s">
        <v>12</v>
      </c>
      <c r="F68" s="133" t="s">
        <v>13</v>
      </c>
      <c r="G68" s="133" t="s">
        <v>2</v>
      </c>
      <c r="H68" s="133" t="s">
        <v>3</v>
      </c>
      <c r="I68" s="133" t="s">
        <v>4</v>
      </c>
      <c r="J68" s="133" t="s">
        <v>5</v>
      </c>
      <c r="K68" s="133" t="s">
        <v>6</v>
      </c>
      <c r="L68" s="133" t="s">
        <v>7</v>
      </c>
      <c r="M68" s="133" t="s">
        <v>8</v>
      </c>
      <c r="N68" s="133"/>
      <c r="O68" s="133"/>
      <c r="P68" s="133" t="s">
        <v>9</v>
      </c>
    </row>
    <row r="69" customFormat="false" ht="12.75" hidden="false" customHeight="false" outlineLevel="0" collapsed="false">
      <c r="B69" s="137" t="s">
        <v>200</v>
      </c>
      <c r="C69" s="129" t="n">
        <v>32.11</v>
      </c>
      <c r="D69" s="129" t="n">
        <v>45.13</v>
      </c>
      <c r="E69" s="129" t="n">
        <v>44.24</v>
      </c>
      <c r="F69" s="129"/>
      <c r="G69" s="129"/>
      <c r="H69" s="129"/>
      <c r="I69" s="129"/>
      <c r="J69" s="129"/>
      <c r="K69" s="129"/>
      <c r="L69" s="129"/>
      <c r="M69" s="129"/>
      <c r="N69" s="129"/>
      <c r="O69" s="129"/>
      <c r="P69" s="129"/>
    </row>
    <row r="70" customFormat="false" ht="12.75" hidden="false" customHeight="false" outlineLevel="0" collapsed="false">
      <c r="B70" s="137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  <c r="O70" s="129"/>
      <c r="P70" s="129"/>
    </row>
    <row r="71" customFormat="false" ht="12.75" hidden="false" customHeight="false" outlineLevel="0" collapsed="false">
      <c r="B71" s="137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  <c r="O71" s="129"/>
      <c r="P71" s="129"/>
    </row>
    <row r="72" customFormat="false" ht="12.75" hidden="false" customHeight="false" outlineLevel="0" collapsed="false">
      <c r="B72" s="137" t="s">
        <v>162</v>
      </c>
      <c r="C72" s="129" t="n">
        <v>39.87</v>
      </c>
      <c r="D72" s="129" t="n">
        <v>30.48</v>
      </c>
      <c r="E72" s="129" t="n">
        <v>28.52</v>
      </c>
      <c r="F72" s="129" t="n">
        <v>31.19</v>
      </c>
      <c r="G72" s="129" t="n">
        <v>17.95</v>
      </c>
      <c r="H72" s="129" t="n">
        <v>18.26</v>
      </c>
      <c r="I72" s="129" t="n">
        <v>16.39</v>
      </c>
      <c r="J72" s="129" t="n">
        <v>24.06</v>
      </c>
      <c r="K72" s="129" t="n">
        <v>28.25</v>
      </c>
      <c r="L72" s="129" t="n">
        <v>23.73</v>
      </c>
      <c r="M72" s="148" t="n">
        <v>24.72</v>
      </c>
      <c r="N72" s="148"/>
      <c r="O72" s="148"/>
      <c r="P72" s="129" t="n">
        <v>29.84</v>
      </c>
      <c r="Q72" s="15" t="n">
        <f aca="false">AVERAGE(D72:F72)</f>
        <v>30.0633333333333</v>
      </c>
      <c r="R72" s="15" t="n">
        <f aca="false">AVERAGE(G72:I72)</f>
        <v>17.5333333333333</v>
      </c>
      <c r="S72" s="15" t="n">
        <f aca="false">AVERAGE(J72:L72)</f>
        <v>25.3466666666667</v>
      </c>
      <c r="T72" s="15" t="n">
        <f aca="false">AVERAGE(M72:P72,C69)</f>
        <v>28.89</v>
      </c>
    </row>
    <row r="73" customFormat="false" ht="12.75" hidden="false" customHeight="false" outlineLevel="0" collapsed="false">
      <c r="B73" s="137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48"/>
      <c r="N73" s="148"/>
      <c r="O73" s="148"/>
      <c r="P73" s="129"/>
      <c r="Q73" s="15"/>
      <c r="R73" s="15"/>
      <c r="S73" s="15"/>
      <c r="T73" s="15"/>
    </row>
    <row r="74" customFormat="false" ht="12.75" hidden="false" customHeight="false" outlineLevel="0" collapsed="false">
      <c r="B74" s="137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48"/>
      <c r="N74" s="148"/>
      <c r="O74" s="148"/>
      <c r="P74" s="129"/>
      <c r="Q74" s="15"/>
      <c r="R74" s="15"/>
      <c r="S74" s="15"/>
      <c r="T74" s="15"/>
    </row>
    <row r="75" customFormat="false" ht="12.75" hidden="false" customHeight="false" outlineLevel="0" collapsed="false">
      <c r="B75" s="137" t="s">
        <v>163</v>
      </c>
      <c r="C75" s="148" t="n">
        <v>20.19</v>
      </c>
      <c r="D75" s="148" t="n">
        <v>18.51</v>
      </c>
      <c r="E75" s="148" t="n">
        <v>18.96</v>
      </c>
      <c r="F75" s="148" t="n">
        <v>20.07</v>
      </c>
      <c r="G75" s="148" t="n">
        <v>19.39</v>
      </c>
      <c r="H75" s="148" t="n">
        <v>14.34</v>
      </c>
      <c r="I75" s="148" t="n">
        <v>18.74</v>
      </c>
      <c r="J75" s="148" t="n">
        <v>24.23</v>
      </c>
      <c r="K75" s="148" t="n">
        <v>14.8</v>
      </c>
      <c r="L75" s="148" t="n">
        <v>13.79</v>
      </c>
      <c r="M75" s="148" t="n">
        <v>26.32</v>
      </c>
      <c r="N75" s="148"/>
      <c r="O75" s="148"/>
      <c r="P75" s="148" t="n">
        <v>51.04</v>
      </c>
      <c r="Q75" s="15" t="n">
        <f aca="false">AVERAGE(D75:F75)</f>
        <v>19.18</v>
      </c>
      <c r="R75" s="15" t="n">
        <f aca="false">AVERAGE(G75:I75)</f>
        <v>17.49</v>
      </c>
      <c r="S75" s="15" t="n">
        <f aca="false">AVERAGE(J75:L75)</f>
        <v>17.6066666666667</v>
      </c>
      <c r="T75" s="15" t="n">
        <f aca="false">AVERAGE(M75:P75,C72)</f>
        <v>39.0766666666667</v>
      </c>
    </row>
    <row r="76" customFormat="false" ht="12.75" hidden="false" customHeight="false" outlineLevel="0" collapsed="false">
      <c r="B76" s="137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48"/>
      <c r="P76" s="148"/>
      <c r="Q76" s="15"/>
      <c r="R76" s="15"/>
      <c r="S76" s="15"/>
      <c r="T76" s="15"/>
    </row>
    <row r="77" customFormat="false" ht="12.75" hidden="false" customHeight="false" outlineLevel="0" collapsed="false">
      <c r="B77" s="137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48"/>
      <c r="P77" s="148"/>
      <c r="Q77" s="15"/>
      <c r="R77" s="15"/>
      <c r="S77" s="15"/>
      <c r="T77" s="15"/>
    </row>
    <row r="78" customFormat="false" ht="12.75" hidden="false" customHeight="false" outlineLevel="0" collapsed="false">
      <c r="B78" s="137" t="s">
        <v>170</v>
      </c>
      <c r="C78" s="140" t="n">
        <v>15.47</v>
      </c>
      <c r="D78" s="141" t="n">
        <v>18.02</v>
      </c>
      <c r="E78" s="141" t="n">
        <v>24.18</v>
      </c>
      <c r="F78" s="141" t="n">
        <v>25</v>
      </c>
      <c r="G78" s="141" t="n">
        <v>17.22</v>
      </c>
      <c r="H78" s="141" t="n">
        <v>10.39</v>
      </c>
      <c r="I78" s="141" t="n">
        <v>11.59</v>
      </c>
      <c r="J78" s="141" t="n">
        <v>13.1</v>
      </c>
      <c r="K78" s="141" t="n">
        <v>16.66</v>
      </c>
      <c r="L78" s="141" t="n">
        <v>11.62</v>
      </c>
      <c r="M78" s="141" t="n">
        <v>12.33</v>
      </c>
      <c r="N78" s="141"/>
      <c r="O78" s="141"/>
      <c r="P78" s="141" t="n">
        <v>17.47</v>
      </c>
      <c r="Q78" s="15" t="n">
        <f aca="false">AVERAGE(D78:F78)</f>
        <v>22.4</v>
      </c>
      <c r="R78" s="15" t="n">
        <f aca="false">AVERAGE(G78:I78)</f>
        <v>13.0666666666667</v>
      </c>
      <c r="S78" s="15" t="n">
        <f aca="false">AVERAGE(J78:L78)</f>
        <v>13.7933333333333</v>
      </c>
      <c r="T78" s="15" t="n">
        <f aca="false">AVERAGE(M78:P78,C75)</f>
        <v>16.6633333333333</v>
      </c>
      <c r="W78" s="0" t="n">
        <v>15.47</v>
      </c>
      <c r="X78" s="0" t="n">
        <v>92.4</v>
      </c>
    </row>
    <row r="79" customFormat="false" ht="12.75" hidden="false" customHeight="false" outlineLevel="0" collapsed="false">
      <c r="B79" s="132"/>
      <c r="C79" s="149" t="n">
        <v>92.4</v>
      </c>
      <c r="D79" s="149" t="n">
        <v>92.9</v>
      </c>
      <c r="E79" s="149" t="n">
        <v>94.9</v>
      </c>
      <c r="F79" s="149" t="n">
        <v>113.4</v>
      </c>
      <c r="G79" s="149" t="n">
        <v>142.6</v>
      </c>
      <c r="H79" s="149" t="n">
        <v>143.9</v>
      </c>
      <c r="I79" s="149" t="n">
        <v>130.7</v>
      </c>
      <c r="J79" s="149" t="n">
        <v>155.5</v>
      </c>
      <c r="K79" s="149" t="n">
        <v>219.6</v>
      </c>
      <c r="L79" s="149" t="n">
        <v>260.4</v>
      </c>
      <c r="M79" s="149" t="n">
        <v>170.9</v>
      </c>
      <c r="N79" s="149"/>
      <c r="O79" s="149"/>
      <c r="P79" s="149" t="n">
        <v>137.2</v>
      </c>
      <c r="W79" s="0" t="n">
        <v>18.02</v>
      </c>
      <c r="X79" s="0" t="n">
        <v>92.9</v>
      </c>
    </row>
    <row r="80" customFormat="false" ht="12.75" hidden="false" customHeight="false" outlineLevel="0" collapsed="false">
      <c r="B80" s="132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O80" s="65"/>
      <c r="P80" s="65"/>
      <c r="W80" s="0" t="n">
        <v>24.18</v>
      </c>
      <c r="X80" s="0" t="n">
        <v>94.9</v>
      </c>
    </row>
    <row r="81" customFormat="false" ht="12.75" hidden="false" customHeight="false" outlineLevel="0" collapsed="false">
      <c r="B81" s="132" t="s">
        <v>172</v>
      </c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O81" s="65"/>
      <c r="P81" s="65"/>
      <c r="W81" s="0" t="n">
        <v>25</v>
      </c>
      <c r="X81" s="0" t="n">
        <v>113.4</v>
      </c>
    </row>
    <row r="82" customFormat="false" ht="12.75" hidden="false" customHeight="false" outlineLevel="0" collapsed="false">
      <c r="B82" s="132"/>
      <c r="C82" s="133" t="s">
        <v>10</v>
      </c>
      <c r="D82" s="133" t="s">
        <v>11</v>
      </c>
      <c r="E82" s="133" t="s">
        <v>12</v>
      </c>
      <c r="F82" s="133" t="s">
        <v>13</v>
      </c>
      <c r="G82" s="133" t="s">
        <v>2</v>
      </c>
      <c r="H82" s="133" t="s">
        <v>3</v>
      </c>
      <c r="I82" s="133" t="s">
        <v>4</v>
      </c>
      <c r="J82" s="133" t="s">
        <v>5</v>
      </c>
      <c r="K82" s="133" t="s">
        <v>6</v>
      </c>
      <c r="L82" s="133" t="s">
        <v>7</v>
      </c>
      <c r="M82" s="133" t="s">
        <v>8</v>
      </c>
      <c r="N82" s="133"/>
      <c r="O82" s="133"/>
      <c r="P82" s="133" t="s">
        <v>9</v>
      </c>
      <c r="W82" s="0" t="n">
        <v>17.22</v>
      </c>
      <c r="X82" s="0" t="n">
        <v>142.6</v>
      </c>
    </row>
    <row r="83" customFormat="false" ht="12.75" hidden="false" customHeight="false" outlineLevel="0" collapsed="false">
      <c r="B83" s="137" t="s">
        <v>200</v>
      </c>
      <c r="C83" s="129" t="n">
        <v>36.71</v>
      </c>
      <c r="D83" s="129" t="n">
        <v>49.33</v>
      </c>
      <c r="E83" s="129" t="n">
        <v>49.32</v>
      </c>
      <c r="F83" s="129"/>
      <c r="G83" s="129"/>
      <c r="H83" s="129"/>
      <c r="I83" s="129"/>
      <c r="J83" s="129"/>
      <c r="K83" s="129"/>
      <c r="L83" s="129"/>
      <c r="M83" s="129"/>
      <c r="N83" s="129"/>
      <c r="O83" s="129"/>
      <c r="P83" s="129"/>
    </row>
    <row r="84" customFormat="false" ht="12.75" hidden="false" customHeight="false" outlineLevel="0" collapsed="false">
      <c r="B84" s="137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  <c r="O84" s="129"/>
      <c r="P84" s="129"/>
    </row>
    <row r="85" customFormat="false" ht="12.75" hidden="false" customHeight="false" outlineLevel="0" collapsed="false">
      <c r="B85" s="137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  <c r="O85" s="129"/>
      <c r="P85" s="129"/>
    </row>
    <row r="86" customFormat="false" ht="12.75" hidden="false" customHeight="false" outlineLevel="0" collapsed="false">
      <c r="B86" s="137" t="s">
        <v>162</v>
      </c>
      <c r="C86" s="129" t="n">
        <v>40.75</v>
      </c>
      <c r="D86" s="129" t="n">
        <v>31.34</v>
      </c>
      <c r="E86" s="129" t="n">
        <v>29.72</v>
      </c>
      <c r="F86" s="129" t="n">
        <v>30.3</v>
      </c>
      <c r="G86" s="129" t="n">
        <v>21.57</v>
      </c>
      <c r="H86" s="129" t="n">
        <v>20.36</v>
      </c>
      <c r="I86" s="129" t="n">
        <v>18.79</v>
      </c>
      <c r="J86" s="129" t="n">
        <v>25.79</v>
      </c>
      <c r="K86" s="129" t="n">
        <v>28.44</v>
      </c>
      <c r="L86" s="129" t="n">
        <v>28.3</v>
      </c>
      <c r="M86" s="129" t="n">
        <v>36.76</v>
      </c>
      <c r="N86" s="129"/>
      <c r="O86" s="129"/>
      <c r="P86" s="129" t="n">
        <v>34.97</v>
      </c>
      <c r="Q86" s="15" t="n">
        <f aca="false">AVERAGE(D86:F86)</f>
        <v>30.4533333333333</v>
      </c>
      <c r="R86" s="15" t="n">
        <f aca="false">AVERAGE(G86:I86)</f>
        <v>20.24</v>
      </c>
      <c r="S86" s="15" t="n">
        <f aca="false">AVERAGE(J86:L86)</f>
        <v>27.51</v>
      </c>
      <c r="T86" s="15" t="n">
        <f aca="false">AVERAGE(M86:P86,C83)</f>
        <v>36.1466666666667</v>
      </c>
      <c r="W86" s="0" t="n">
        <v>10.39</v>
      </c>
      <c r="X86" s="0" t="n">
        <v>143.9</v>
      </c>
    </row>
    <row r="87" customFormat="false" ht="12.75" hidden="false" customHeight="false" outlineLevel="0" collapsed="false">
      <c r="B87" s="137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29"/>
      <c r="P87" s="129"/>
      <c r="Q87" s="15"/>
      <c r="R87" s="15"/>
      <c r="S87" s="15"/>
      <c r="T87" s="15"/>
    </row>
    <row r="88" customFormat="false" ht="12.75" hidden="false" customHeight="false" outlineLevel="0" collapsed="false">
      <c r="B88" s="137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29"/>
      <c r="P88" s="129"/>
      <c r="Q88" s="15"/>
      <c r="R88" s="15"/>
      <c r="S88" s="15"/>
      <c r="T88" s="15"/>
    </row>
    <row r="89" customFormat="false" ht="12.75" hidden="false" customHeight="false" outlineLevel="0" collapsed="false">
      <c r="B89" s="137" t="s">
        <v>163</v>
      </c>
      <c r="C89" s="148" t="n">
        <v>24.93</v>
      </c>
      <c r="D89" s="148" t="n">
        <v>21.75</v>
      </c>
      <c r="E89" s="148" t="n">
        <v>23.29</v>
      </c>
      <c r="F89" s="148" t="n">
        <v>22.5</v>
      </c>
      <c r="G89" s="148" t="n">
        <v>20.21</v>
      </c>
      <c r="H89" s="148" t="n">
        <v>16.69</v>
      </c>
      <c r="I89" s="148" t="n">
        <v>20.25</v>
      </c>
      <c r="J89" s="148" t="n">
        <v>25.24</v>
      </c>
      <c r="K89" s="148" t="n">
        <v>15.8</v>
      </c>
      <c r="L89" s="148" t="n">
        <v>15.79</v>
      </c>
      <c r="M89" s="148" t="n">
        <v>31.42</v>
      </c>
      <c r="N89" s="148"/>
      <c r="O89" s="148"/>
      <c r="P89" s="148" t="n">
        <v>51.03</v>
      </c>
      <c r="Q89" s="15" t="n">
        <f aca="false">AVERAGE(D89:F89)</f>
        <v>22.5133333333333</v>
      </c>
      <c r="R89" s="15" t="n">
        <f aca="false">AVERAGE(G89:I89)</f>
        <v>19.05</v>
      </c>
      <c r="S89" s="15" t="n">
        <f aca="false">AVERAGE(J89:L89)</f>
        <v>18.9433333333333</v>
      </c>
      <c r="T89" s="15" t="n">
        <f aca="false">AVERAGE(M89:P89,C86)</f>
        <v>41.0666666666667</v>
      </c>
      <c r="W89" s="0" t="n">
        <v>11.59</v>
      </c>
      <c r="X89" s="0" t="n">
        <v>130.7</v>
      </c>
    </row>
    <row r="90" customFormat="false" ht="12.75" hidden="false" customHeight="false" outlineLevel="0" collapsed="false">
      <c r="B90" s="189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48"/>
      <c r="P90" s="148"/>
      <c r="Q90" s="15"/>
      <c r="R90" s="15"/>
      <c r="S90" s="15"/>
      <c r="T90" s="15"/>
    </row>
    <row r="91" customFormat="false" ht="12.75" hidden="false" customHeight="false" outlineLevel="0" collapsed="false">
      <c r="B91" s="137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48"/>
      <c r="P91" s="148"/>
      <c r="Q91" s="15"/>
      <c r="R91" s="15"/>
      <c r="S91" s="15"/>
      <c r="T91" s="15"/>
    </row>
    <row r="92" customFormat="false" ht="12.75" hidden="false" customHeight="false" outlineLevel="0" collapsed="false">
      <c r="B92" s="137" t="s">
        <v>170</v>
      </c>
      <c r="C92" s="140" t="n">
        <v>16.64</v>
      </c>
      <c r="D92" s="141" t="n">
        <v>20.24</v>
      </c>
      <c r="E92" s="141" t="n">
        <v>26.27</v>
      </c>
      <c r="F92" s="141" t="n">
        <v>26</v>
      </c>
      <c r="G92" s="141" t="n">
        <v>18.8</v>
      </c>
      <c r="H92" s="141" t="n">
        <v>11.37</v>
      </c>
      <c r="I92" s="141" t="n">
        <v>13.38</v>
      </c>
      <c r="J92" s="141" t="n">
        <v>16.49</v>
      </c>
      <c r="K92" s="141" t="n">
        <v>20.65</v>
      </c>
      <c r="L92" s="141" t="n">
        <v>16.45</v>
      </c>
      <c r="M92" s="141" t="n">
        <v>17.25</v>
      </c>
      <c r="N92" s="141"/>
      <c r="O92" s="141"/>
      <c r="P92" s="141" t="n">
        <v>21.96</v>
      </c>
      <c r="Q92" s="15" t="n">
        <f aca="false">AVERAGE(D92:F92)</f>
        <v>24.17</v>
      </c>
      <c r="R92" s="15" t="n">
        <f aca="false">AVERAGE(G92:I92)</f>
        <v>14.5166666666667</v>
      </c>
      <c r="S92" s="15" t="n">
        <f aca="false">AVERAGE(J92:L92)</f>
        <v>17.8633333333333</v>
      </c>
      <c r="T92" s="15" t="n">
        <f aca="false">AVERAGE(M92:P92,C89)</f>
        <v>21.38</v>
      </c>
      <c r="W92" s="0" t="n">
        <v>13.1</v>
      </c>
      <c r="X92" s="0" t="n">
        <v>155.5</v>
      </c>
    </row>
    <row r="93" customFormat="false" ht="12.75" hidden="false" customHeight="false" outlineLevel="0" collapsed="false">
      <c r="B93" s="129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30"/>
      <c r="P93" s="130"/>
      <c r="Q93" s="15"/>
      <c r="R93" s="15"/>
      <c r="S93" s="15"/>
      <c r="T93" s="15"/>
      <c r="W93" s="0" t="n">
        <v>16.66</v>
      </c>
      <c r="X93" s="0" t="n">
        <v>219.6</v>
      </c>
    </row>
    <row r="94" customFormat="false" ht="12.75" hidden="false" customHeight="false" outlineLevel="0" collapsed="false">
      <c r="B94" s="131" t="s">
        <v>173</v>
      </c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30"/>
      <c r="P94" s="130"/>
      <c r="Q94" s="145" t="s">
        <v>51</v>
      </c>
      <c r="R94" s="145" t="s">
        <v>48</v>
      </c>
      <c r="S94" s="145" t="s">
        <v>49</v>
      </c>
      <c r="T94" s="145" t="s">
        <v>50</v>
      </c>
      <c r="W94" s="0" t="n">
        <v>11.62</v>
      </c>
      <c r="X94" s="0" t="n">
        <v>260.4</v>
      </c>
    </row>
    <row r="95" customFormat="false" ht="12.75" hidden="false" customHeight="false" outlineLevel="0" collapsed="false">
      <c r="B95" s="132"/>
      <c r="C95" s="133" t="s">
        <v>10</v>
      </c>
      <c r="D95" s="133" t="s">
        <v>11</v>
      </c>
      <c r="E95" s="133" t="s">
        <v>12</v>
      </c>
      <c r="F95" s="133" t="s">
        <v>13</v>
      </c>
      <c r="G95" s="133" t="s">
        <v>2</v>
      </c>
      <c r="H95" s="133" t="s">
        <v>3</v>
      </c>
      <c r="I95" s="133" t="s">
        <v>4</v>
      </c>
      <c r="J95" s="133" t="s">
        <v>5</v>
      </c>
      <c r="K95" s="133" t="s">
        <v>6</v>
      </c>
      <c r="L95" s="133" t="s">
        <v>7</v>
      </c>
      <c r="M95" s="133" t="s">
        <v>8</v>
      </c>
      <c r="N95" s="133"/>
      <c r="O95" s="133"/>
      <c r="P95" s="133" t="s">
        <v>9</v>
      </c>
      <c r="Q95" s="15"/>
      <c r="R95" s="15"/>
      <c r="S95" s="15"/>
      <c r="T95" s="15"/>
      <c r="W95" s="0" t="n">
        <v>12.33</v>
      </c>
      <c r="X95" s="0" t="n">
        <v>170.9</v>
      </c>
    </row>
    <row r="96" customFormat="false" ht="12.75" hidden="false" customHeight="false" outlineLevel="0" collapsed="false">
      <c r="B96" s="132"/>
      <c r="C96" s="134" t="n">
        <v>43.68</v>
      </c>
      <c r="D96" s="135" t="n">
        <v>65.74</v>
      </c>
      <c r="E96" s="135" t="n">
        <v>55.72</v>
      </c>
      <c r="F96" s="135"/>
      <c r="G96" s="135"/>
      <c r="H96" s="135"/>
      <c r="I96" s="135"/>
      <c r="J96" s="135"/>
      <c r="K96" s="135"/>
      <c r="L96" s="135"/>
      <c r="M96" s="135"/>
      <c r="N96" s="135"/>
      <c r="O96" s="135"/>
      <c r="P96" s="136"/>
      <c r="Q96" s="15"/>
      <c r="R96" s="15"/>
      <c r="S96" s="15"/>
      <c r="T96" s="15"/>
    </row>
    <row r="97" customFormat="false" ht="12.75" hidden="false" customHeight="false" outlineLevel="0" collapsed="false">
      <c r="B97" s="137" t="s">
        <v>162</v>
      </c>
      <c r="C97" s="138" t="n">
        <v>40.62</v>
      </c>
      <c r="D97" s="130" t="n">
        <v>30.26</v>
      </c>
      <c r="E97" s="130" t="n">
        <v>29.95</v>
      </c>
      <c r="F97" s="130" t="n">
        <v>32.41</v>
      </c>
      <c r="G97" s="130" t="n">
        <v>25.24</v>
      </c>
      <c r="H97" s="129" t="n">
        <v>22.32</v>
      </c>
      <c r="I97" s="129" t="n">
        <v>22.41</v>
      </c>
      <c r="J97" s="129" t="n">
        <v>27.76</v>
      </c>
      <c r="K97" s="130" t="n">
        <v>30.27</v>
      </c>
      <c r="L97" s="130" t="n">
        <v>31.12</v>
      </c>
      <c r="M97" s="130" t="n">
        <v>38.8</v>
      </c>
      <c r="N97" s="130"/>
      <c r="O97" s="130"/>
      <c r="P97" s="139" t="n">
        <v>40.86</v>
      </c>
      <c r="Q97" s="15" t="n">
        <f aca="false">AVERAGE(D97:F97)</f>
        <v>30.8733333333333</v>
      </c>
      <c r="R97" s="15" t="n">
        <f aca="false">AVERAGE(G97:I97)</f>
        <v>23.3233333333333</v>
      </c>
      <c r="S97" s="15"/>
      <c r="T97" s="15" t="n">
        <f aca="false">AVERAGE(M97:P97,C96)</f>
        <v>41.1133333333333</v>
      </c>
      <c r="W97" s="0" t="n">
        <v>17.47</v>
      </c>
      <c r="X97" s="0" t="n">
        <v>137.2</v>
      </c>
    </row>
    <row r="98" customFormat="false" ht="12.75" hidden="false" customHeight="false" outlineLevel="0" collapsed="false">
      <c r="B98" s="137" t="s">
        <v>163</v>
      </c>
      <c r="C98" s="140"/>
      <c r="D98" s="141"/>
      <c r="E98" s="141"/>
      <c r="F98" s="141"/>
      <c r="G98" s="141"/>
      <c r="H98" s="141"/>
      <c r="I98" s="141"/>
      <c r="J98" s="141" t="n">
        <v>26.17</v>
      </c>
      <c r="K98" s="141" t="n">
        <v>17.36</v>
      </c>
      <c r="L98" s="141" t="n">
        <v>16.86</v>
      </c>
      <c r="M98" s="141" t="n">
        <v>41.13</v>
      </c>
      <c r="N98" s="141"/>
      <c r="O98" s="141"/>
      <c r="P98" s="142" t="n">
        <v>48.79</v>
      </c>
      <c r="Q98" s="15"/>
      <c r="R98" s="15"/>
      <c r="S98" s="15" t="n">
        <f aca="false">AVERAGE(J98:L98)</f>
        <v>20.13</v>
      </c>
      <c r="T98" s="15" t="n">
        <f aca="false">AVERAGE(M98:P98,C97)</f>
        <v>43.5133333333333</v>
      </c>
      <c r="W98" s="0" t="n">
        <v>20.19</v>
      </c>
      <c r="X98" s="0" t="n">
        <v>98.9</v>
      </c>
    </row>
    <row r="99" customFormat="false" ht="12.75" hidden="false" customHeight="false" outlineLevel="0" collapsed="false">
      <c r="B99" s="129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5"/>
      <c r="R99" s="15"/>
      <c r="S99" s="15"/>
      <c r="T99" s="15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31" t="s">
        <v>161</v>
      </c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5"/>
      <c r="R100" s="15"/>
      <c r="S100" s="15"/>
      <c r="T100" s="15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32"/>
      <c r="C101" s="133" t="s">
        <v>10</v>
      </c>
      <c r="D101" s="133" t="s">
        <v>11</v>
      </c>
      <c r="E101" s="133" t="s">
        <v>12</v>
      </c>
      <c r="F101" s="133" t="s">
        <v>13</v>
      </c>
      <c r="G101" s="133" t="s">
        <v>2</v>
      </c>
      <c r="H101" s="133" t="s">
        <v>3</v>
      </c>
      <c r="I101" s="133" t="s">
        <v>4</v>
      </c>
      <c r="J101" s="133" t="s">
        <v>5</v>
      </c>
      <c r="K101" s="133" t="s">
        <v>6</v>
      </c>
      <c r="L101" s="133" t="s">
        <v>7</v>
      </c>
      <c r="M101" s="133" t="s">
        <v>8</v>
      </c>
      <c r="N101" s="133"/>
      <c r="O101" s="133"/>
      <c r="P101" s="133" t="s">
        <v>9</v>
      </c>
      <c r="Q101" s="15"/>
      <c r="R101" s="15"/>
      <c r="S101" s="15"/>
      <c r="T101" s="15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32"/>
      <c r="C102" s="134" t="n">
        <v>45.02</v>
      </c>
      <c r="D102" s="135" t="n">
        <v>77.77</v>
      </c>
      <c r="E102" s="135" t="n">
        <v>79.48</v>
      </c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6"/>
      <c r="Q102" s="15"/>
      <c r="R102" s="15"/>
      <c r="S102" s="15"/>
      <c r="T102" s="15"/>
    </row>
    <row r="103" customFormat="false" ht="12.75" hidden="false" customHeight="false" outlineLevel="0" collapsed="false">
      <c r="B103" s="137" t="s">
        <v>162</v>
      </c>
      <c r="C103" s="138" t="n">
        <v>45.64</v>
      </c>
      <c r="D103" s="130" t="n">
        <v>33.09</v>
      </c>
      <c r="E103" s="130" t="n">
        <v>31.88</v>
      </c>
      <c r="F103" s="130" t="n">
        <v>31.19</v>
      </c>
      <c r="G103" s="130" t="n">
        <v>22.61</v>
      </c>
      <c r="H103" s="129" t="n">
        <v>22.78</v>
      </c>
      <c r="I103" s="129" t="n">
        <v>22.98</v>
      </c>
      <c r="J103" s="129" t="n">
        <v>29.72</v>
      </c>
      <c r="K103" s="130" t="n">
        <v>24.55</v>
      </c>
      <c r="L103" s="130" t="n">
        <v>29.24</v>
      </c>
      <c r="M103" s="130" t="n">
        <v>27.3</v>
      </c>
      <c r="N103" s="130"/>
      <c r="O103" s="130"/>
      <c r="P103" s="139" t="n">
        <v>44.74</v>
      </c>
      <c r="Q103" s="15" t="n">
        <f aca="false">AVERAGE(D103:F103)</f>
        <v>32.0533333333333</v>
      </c>
      <c r="R103" s="15" t="n">
        <f aca="false">AVERAGE(G103:I103)</f>
        <v>22.79</v>
      </c>
      <c r="S103" s="15"/>
      <c r="T103" s="15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37" t="s">
        <v>163</v>
      </c>
      <c r="C104" s="140"/>
      <c r="D104" s="141"/>
      <c r="E104" s="141"/>
      <c r="F104" s="141"/>
      <c r="G104" s="141"/>
      <c r="H104" s="141"/>
      <c r="I104" s="141"/>
      <c r="J104" s="141" t="n">
        <v>25.41</v>
      </c>
      <c r="K104" s="141" t="n">
        <v>13.11</v>
      </c>
      <c r="L104" s="141" t="n">
        <v>11.29</v>
      </c>
      <c r="M104" s="141" t="n">
        <v>33.89</v>
      </c>
      <c r="N104" s="141"/>
      <c r="O104" s="141"/>
      <c r="P104" s="142" t="n">
        <v>58.25</v>
      </c>
      <c r="Q104" s="15"/>
      <c r="R104" s="15"/>
      <c r="S104" s="15" t="n">
        <f aca="false">AVERAGE(J104:L104)</f>
        <v>16.6033333333333</v>
      </c>
      <c r="T104" s="15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29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5"/>
      <c r="R105" s="15"/>
      <c r="S105" s="15"/>
      <c r="T105" s="15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31" t="s">
        <v>164</v>
      </c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5"/>
      <c r="R106" s="15"/>
      <c r="S106" s="15"/>
      <c r="T106" s="15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32"/>
      <c r="C107" s="133" t="s">
        <v>10</v>
      </c>
      <c r="D107" s="133" t="s">
        <v>11</v>
      </c>
      <c r="E107" s="133" t="s">
        <v>12</v>
      </c>
      <c r="F107" s="133" t="s">
        <v>13</v>
      </c>
      <c r="G107" s="133" t="s">
        <v>2</v>
      </c>
      <c r="H107" s="133" t="s">
        <v>3</v>
      </c>
      <c r="I107" s="133" t="s">
        <v>4</v>
      </c>
      <c r="J107" s="133" t="s">
        <v>5</v>
      </c>
      <c r="K107" s="133" t="s">
        <v>6</v>
      </c>
      <c r="L107" s="133" t="s">
        <v>7</v>
      </c>
      <c r="M107" s="133" t="s">
        <v>8</v>
      </c>
      <c r="N107" s="133"/>
      <c r="O107" s="133"/>
      <c r="P107" s="133" t="s">
        <v>9</v>
      </c>
      <c r="Q107" s="15"/>
      <c r="R107" s="15"/>
      <c r="S107" s="15"/>
      <c r="T107" s="15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32"/>
      <c r="C108" s="134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6"/>
      <c r="Q108" s="15"/>
      <c r="R108" s="15"/>
      <c r="S108" s="15"/>
      <c r="T108" s="15"/>
    </row>
    <row r="109" customFormat="false" ht="12.75" hidden="false" customHeight="false" outlineLevel="0" collapsed="false">
      <c r="B109" s="137" t="s">
        <v>162</v>
      </c>
      <c r="C109" s="138" t="n">
        <v>39.8</v>
      </c>
      <c r="D109" s="130" t="n">
        <v>30.02</v>
      </c>
      <c r="E109" s="130" t="n">
        <v>29</v>
      </c>
      <c r="F109" s="130" t="n">
        <v>31.9</v>
      </c>
      <c r="G109" s="130" t="n">
        <v>21.43</v>
      </c>
      <c r="H109" s="129" t="n">
        <v>21.36</v>
      </c>
      <c r="I109" s="129" t="n">
        <v>19.66</v>
      </c>
      <c r="J109" s="143" t="n">
        <v>26.97</v>
      </c>
      <c r="K109" s="130"/>
      <c r="L109" s="130"/>
      <c r="M109" s="130"/>
      <c r="N109" s="130"/>
      <c r="O109" s="130"/>
      <c r="P109" s="139"/>
      <c r="Q109" s="15" t="n">
        <f aca="false">AVERAGE(D109:F109)</f>
        <v>30.3066666666667</v>
      </c>
      <c r="R109" s="15" t="n">
        <f aca="false">AVERAGE(G109:I109)</f>
        <v>20.8166666666667</v>
      </c>
      <c r="S109" s="15"/>
      <c r="T109" s="15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37" t="s">
        <v>163</v>
      </c>
      <c r="C110" s="140"/>
      <c r="D110" s="141"/>
      <c r="E110" s="141"/>
      <c r="F110" s="141"/>
      <c r="G110" s="141"/>
      <c r="H110" s="141"/>
      <c r="I110" s="141"/>
      <c r="J110" s="141" t="n">
        <v>26.16</v>
      </c>
      <c r="K110" s="141" t="n">
        <v>14.63</v>
      </c>
      <c r="L110" s="141" t="n">
        <v>15.52</v>
      </c>
      <c r="M110" s="141" t="n">
        <v>33.89</v>
      </c>
      <c r="N110" s="141"/>
      <c r="O110" s="141"/>
      <c r="P110" s="142" t="n">
        <v>48.51</v>
      </c>
      <c r="Q110" s="15"/>
      <c r="R110" s="15"/>
      <c r="S110" s="15" t="n">
        <f aca="false">AVERAGE(J110:L110)</f>
        <v>18.77</v>
      </c>
      <c r="T110" s="15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29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5"/>
      <c r="R111" s="15"/>
      <c r="S111" s="15"/>
      <c r="T111" s="15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31" t="s">
        <v>165</v>
      </c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5"/>
      <c r="R112" s="15"/>
      <c r="S112" s="15"/>
      <c r="T112" s="15"/>
    </row>
    <row r="113" customFormat="false" ht="12.75" hidden="false" customHeight="false" outlineLevel="0" collapsed="false">
      <c r="B113" s="132"/>
      <c r="C113" s="133" t="s">
        <v>10</v>
      </c>
      <c r="D113" s="133" t="s">
        <v>11</v>
      </c>
      <c r="E113" s="133" t="s">
        <v>12</v>
      </c>
      <c r="F113" s="133" t="s">
        <v>13</v>
      </c>
      <c r="G113" s="133" t="s">
        <v>2</v>
      </c>
      <c r="H113" s="133" t="s">
        <v>3</v>
      </c>
      <c r="I113" s="133" t="s">
        <v>4</v>
      </c>
      <c r="J113" s="133" t="s">
        <v>5</v>
      </c>
      <c r="K113" s="133" t="s">
        <v>6</v>
      </c>
      <c r="L113" s="133" t="s">
        <v>7</v>
      </c>
      <c r="M113" s="133" t="s">
        <v>8</v>
      </c>
      <c r="N113" s="133"/>
      <c r="O113" s="133"/>
      <c r="P113" s="133" t="s">
        <v>9</v>
      </c>
      <c r="Q113" s="15"/>
      <c r="R113" s="15"/>
      <c r="S113" s="15"/>
      <c r="T113" s="15"/>
    </row>
    <row r="114" customFormat="false" ht="12.75" hidden="false" customHeight="false" outlineLevel="0" collapsed="false">
      <c r="B114" s="132"/>
      <c r="C114" s="134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6"/>
      <c r="Q114" s="15"/>
      <c r="R114" s="15"/>
      <c r="S114" s="15"/>
      <c r="T114" s="15"/>
    </row>
    <row r="115" customFormat="false" ht="12.75" hidden="false" customHeight="false" outlineLevel="0" collapsed="false">
      <c r="B115" s="137" t="s">
        <v>162</v>
      </c>
      <c r="C115" s="138" t="n">
        <v>40.59</v>
      </c>
      <c r="D115" s="130" t="n">
        <v>28.29</v>
      </c>
      <c r="E115" s="130" t="n">
        <v>29.55</v>
      </c>
      <c r="F115" s="130" t="n">
        <v>31.64</v>
      </c>
      <c r="G115" s="130" t="n">
        <v>24.55</v>
      </c>
      <c r="H115" s="129" t="n">
        <v>22.17</v>
      </c>
      <c r="I115" s="129" t="n">
        <v>21.83</v>
      </c>
      <c r="J115" s="143" t="n">
        <v>27.36</v>
      </c>
      <c r="K115" s="130"/>
      <c r="L115" s="130"/>
      <c r="M115" s="130"/>
      <c r="N115" s="130"/>
      <c r="O115" s="130"/>
      <c r="P115" s="139"/>
      <c r="Q115" s="15"/>
      <c r="R115" s="15" t="n">
        <f aca="false">AVERAGE(G115:I115)</f>
        <v>22.85</v>
      </c>
      <c r="S115" s="15"/>
      <c r="T115" s="15"/>
    </row>
    <row r="116" customFormat="false" ht="12.75" hidden="false" customHeight="false" outlineLevel="0" collapsed="false">
      <c r="B116" s="137" t="s">
        <v>163</v>
      </c>
      <c r="C116" s="140"/>
      <c r="D116" s="141"/>
      <c r="E116" s="141"/>
      <c r="F116" s="141"/>
      <c r="G116" s="141"/>
      <c r="H116" s="141"/>
      <c r="I116" s="141"/>
      <c r="J116" s="141" t="n">
        <v>26.17</v>
      </c>
      <c r="K116" s="141"/>
      <c r="L116" s="141" t="n">
        <v>16.49</v>
      </c>
      <c r="M116" s="141" t="n">
        <v>39.99</v>
      </c>
      <c r="N116" s="141"/>
      <c r="O116" s="141"/>
      <c r="P116" s="142" t="n">
        <v>51.15</v>
      </c>
      <c r="Q116" s="15"/>
      <c r="R116" s="15"/>
      <c r="S116" s="15"/>
      <c r="T116" s="15"/>
    </row>
    <row r="117" customFormat="false" ht="12.75" hidden="false" customHeight="false" outlineLevel="0" collapsed="false">
      <c r="B117" s="129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5"/>
      <c r="R117" s="15"/>
      <c r="S117" s="15"/>
      <c r="T117" s="15"/>
    </row>
    <row r="118" customFormat="false" ht="12.75" hidden="false" customHeight="false" outlineLevel="0" collapsed="false">
      <c r="B118" s="131" t="s">
        <v>166</v>
      </c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5"/>
      <c r="R118" s="15"/>
      <c r="S118" s="15"/>
      <c r="T118" s="15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32"/>
      <c r="C119" s="133" t="s">
        <v>10</v>
      </c>
      <c r="D119" s="133" t="s">
        <v>11</v>
      </c>
      <c r="E119" s="133" t="s">
        <v>12</v>
      </c>
      <c r="F119" s="133" t="s">
        <v>13</v>
      </c>
      <c r="G119" s="133" t="s">
        <v>2</v>
      </c>
      <c r="H119" s="133" t="s">
        <v>3</v>
      </c>
      <c r="I119" s="133" t="s">
        <v>4</v>
      </c>
      <c r="J119" s="133" t="s">
        <v>5</v>
      </c>
      <c r="K119" s="133" t="s">
        <v>6</v>
      </c>
      <c r="L119" s="133" t="s">
        <v>7</v>
      </c>
      <c r="M119" s="133" t="s">
        <v>8</v>
      </c>
      <c r="N119" s="133"/>
      <c r="O119" s="133"/>
      <c r="P119" s="133" t="s">
        <v>9</v>
      </c>
      <c r="Q119" s="15"/>
      <c r="R119" s="15"/>
      <c r="S119" s="15"/>
      <c r="T119" s="15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32"/>
      <c r="C120" s="134" t="n">
        <v>35.36</v>
      </c>
      <c r="D120" s="135" t="n">
        <v>43.96</v>
      </c>
      <c r="E120" s="135" t="n">
        <v>39.39</v>
      </c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6"/>
      <c r="Q120" s="15"/>
      <c r="R120" s="15"/>
      <c r="S120" s="15"/>
      <c r="T120" s="15"/>
    </row>
    <row r="121" customFormat="false" ht="12.75" hidden="false" customHeight="false" outlineLevel="0" collapsed="false">
      <c r="B121" s="137" t="s">
        <v>162</v>
      </c>
      <c r="C121" s="138" t="n">
        <v>41.56</v>
      </c>
      <c r="D121" s="130" t="n">
        <v>29.22</v>
      </c>
      <c r="E121" s="130" t="n">
        <v>29.55</v>
      </c>
      <c r="F121" s="130" t="n">
        <v>31.64</v>
      </c>
      <c r="G121" s="130" t="n">
        <v>25.11</v>
      </c>
      <c r="H121" s="129" t="n">
        <v>22.33</v>
      </c>
      <c r="I121" s="129" t="n">
        <v>22.43</v>
      </c>
      <c r="J121" s="129" t="n">
        <v>27.89</v>
      </c>
      <c r="K121" s="130" t="n">
        <v>29.63</v>
      </c>
      <c r="L121" s="130" t="n">
        <v>31.08</v>
      </c>
      <c r="M121" s="130" t="n">
        <v>37.53</v>
      </c>
      <c r="N121" s="130"/>
      <c r="O121" s="130"/>
      <c r="P121" s="139" t="n">
        <v>39.53</v>
      </c>
      <c r="Q121" s="15" t="n">
        <f aca="false">AVERAGE(D121:F121)</f>
        <v>30.1366666666667</v>
      </c>
      <c r="R121" s="15" t="n">
        <f aca="false">AVERAGE(G121:I121)</f>
        <v>23.29</v>
      </c>
      <c r="S121" s="15"/>
      <c r="T121" s="15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37" t="s">
        <v>163</v>
      </c>
      <c r="C122" s="140"/>
      <c r="D122" s="141"/>
      <c r="E122" s="141"/>
      <c r="F122" s="141"/>
      <c r="G122" s="141"/>
      <c r="H122" s="141"/>
      <c r="I122" s="141"/>
      <c r="J122" s="141" t="n">
        <v>26.17</v>
      </c>
      <c r="K122" s="141" t="n">
        <v>17.36</v>
      </c>
      <c r="L122" s="141" t="n">
        <v>17.07</v>
      </c>
      <c r="M122" s="141" t="n">
        <v>42.45</v>
      </c>
      <c r="N122" s="141"/>
      <c r="O122" s="141"/>
      <c r="P122" s="142" t="n">
        <v>51.86</v>
      </c>
      <c r="Q122" s="15"/>
      <c r="R122" s="15"/>
      <c r="S122" s="15" t="n">
        <f aca="false">AVERAGE(J122:L122)</f>
        <v>20.2</v>
      </c>
      <c r="T122" s="15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29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5"/>
      <c r="R123" s="15"/>
      <c r="S123" s="15"/>
      <c r="T123" s="15"/>
    </row>
    <row r="124" customFormat="false" ht="12.75" hidden="false" customHeight="false" outlineLevel="0" collapsed="false">
      <c r="B124" s="131" t="s">
        <v>167</v>
      </c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5"/>
      <c r="R124" s="15"/>
      <c r="S124" s="15"/>
      <c r="T124" s="15"/>
    </row>
    <row r="125" customFormat="false" ht="12.75" hidden="false" customHeight="false" outlineLevel="0" collapsed="false">
      <c r="B125" s="132"/>
      <c r="C125" s="133" t="s">
        <v>10</v>
      </c>
      <c r="D125" s="133" t="s">
        <v>11</v>
      </c>
      <c r="E125" s="133" t="s">
        <v>12</v>
      </c>
      <c r="F125" s="133" t="s">
        <v>13</v>
      </c>
      <c r="G125" s="133" t="s">
        <v>2</v>
      </c>
      <c r="H125" s="133" t="s">
        <v>3</v>
      </c>
      <c r="I125" s="133" t="s">
        <v>4</v>
      </c>
      <c r="J125" s="133" t="s">
        <v>5</v>
      </c>
      <c r="K125" s="133" t="s">
        <v>6</v>
      </c>
      <c r="L125" s="133" t="s">
        <v>7</v>
      </c>
      <c r="M125" s="133" t="s">
        <v>8</v>
      </c>
      <c r="N125" s="133"/>
      <c r="O125" s="133"/>
      <c r="P125" s="133" t="s">
        <v>9</v>
      </c>
      <c r="Q125" s="15"/>
      <c r="R125" s="15"/>
      <c r="S125" s="15"/>
      <c r="T125" s="15"/>
    </row>
    <row r="126" customFormat="false" ht="12.75" hidden="false" customHeight="false" outlineLevel="0" collapsed="false">
      <c r="B126" s="132"/>
      <c r="C126" s="134" t="n">
        <v>42.84</v>
      </c>
      <c r="D126" s="135" t="n">
        <v>50.78</v>
      </c>
      <c r="E126" s="135" t="n">
        <v>49.16</v>
      </c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6"/>
      <c r="Q126" s="15"/>
      <c r="R126" s="15"/>
      <c r="S126" s="15"/>
      <c r="T126" s="15"/>
    </row>
    <row r="127" customFormat="false" ht="12.75" hidden="false" customHeight="false" outlineLevel="0" collapsed="false">
      <c r="B127" s="137" t="s">
        <v>162</v>
      </c>
      <c r="C127" s="138" t="n">
        <v>41.99</v>
      </c>
      <c r="D127" s="130" t="n">
        <v>31.34</v>
      </c>
      <c r="E127" s="130" t="n">
        <v>30.16</v>
      </c>
      <c r="F127" s="130" t="n">
        <v>29.65</v>
      </c>
      <c r="G127" s="130" t="n">
        <v>22.59</v>
      </c>
      <c r="H127" s="129" t="n">
        <v>22.78</v>
      </c>
      <c r="I127" s="129" t="n">
        <v>22.98</v>
      </c>
      <c r="J127" s="129" t="n">
        <v>29.72</v>
      </c>
      <c r="K127" s="130" t="n">
        <v>24.55</v>
      </c>
      <c r="L127" s="130" t="n">
        <v>29.24</v>
      </c>
      <c r="M127" s="130" t="n">
        <v>27.3</v>
      </c>
      <c r="N127" s="130"/>
      <c r="O127" s="130"/>
      <c r="P127" s="139" t="n">
        <v>43.86</v>
      </c>
      <c r="Q127" s="15" t="n">
        <f aca="false">AVERAGE(D127:F127)</f>
        <v>30.3833333333333</v>
      </c>
      <c r="R127" s="15" t="n">
        <f aca="false">AVERAGE(G127:I127)</f>
        <v>22.7833333333333</v>
      </c>
      <c r="S127" s="15"/>
      <c r="T127" s="15"/>
    </row>
    <row r="128" customFormat="false" ht="12.75" hidden="false" customHeight="false" outlineLevel="0" collapsed="false">
      <c r="B128" s="137" t="s">
        <v>163</v>
      </c>
      <c r="C128" s="140"/>
      <c r="D128" s="141"/>
      <c r="E128" s="141"/>
      <c r="F128" s="141"/>
      <c r="G128" s="141"/>
      <c r="H128" s="141"/>
      <c r="I128" s="141"/>
      <c r="J128" s="141" t="n">
        <v>25.39</v>
      </c>
      <c r="K128" s="141" t="n">
        <v>14.55</v>
      </c>
      <c r="L128" s="141" t="n">
        <v>11.29</v>
      </c>
      <c r="M128" s="141" t="n">
        <v>33.74</v>
      </c>
      <c r="N128" s="141"/>
      <c r="O128" s="141"/>
      <c r="P128" s="142" t="n">
        <v>57.63</v>
      </c>
      <c r="Q128" s="15"/>
      <c r="R128" s="15"/>
      <c r="S128" s="15" t="n">
        <f aca="false">AVERAGE(J128:L128)</f>
        <v>17.0766666666667</v>
      </c>
      <c r="T128" s="15" t="n">
        <f aca="false">AVERAGE(M128:P128,C127)</f>
        <v>44.4533333333333</v>
      </c>
    </row>
    <row r="129" customFormat="false" ht="12.75" hidden="false" customHeight="false" outlineLevel="0" collapsed="false">
      <c r="B129" s="129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5"/>
      <c r="R129" s="15"/>
      <c r="S129" s="15"/>
      <c r="T129" s="15"/>
    </row>
    <row r="130" customFormat="false" ht="12.75" hidden="false" customHeight="false" outlineLevel="0" collapsed="false">
      <c r="B130" s="129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5"/>
      <c r="R130" s="15"/>
      <c r="S130" s="15"/>
      <c r="T130" s="15"/>
    </row>
    <row r="132" customFormat="false" ht="12.75" hidden="false" customHeight="false" outlineLevel="0" collapsed="false">
      <c r="B132" s="39" t="s">
        <v>168</v>
      </c>
    </row>
    <row r="133" customFormat="false" ht="12.75" hidden="false" customHeight="false" outlineLevel="0" collapsed="false">
      <c r="B133" s="65" t="s">
        <v>169</v>
      </c>
      <c r="C133" s="144" t="n">
        <v>2.28</v>
      </c>
      <c r="D133" s="144" t="n">
        <v>2.83</v>
      </c>
      <c r="E133" s="144" t="n">
        <v>3.11</v>
      </c>
      <c r="F133" s="144" t="n">
        <v>2.16</v>
      </c>
      <c r="G133" s="144" t="n">
        <v>2.06</v>
      </c>
      <c r="H133" s="144" t="n">
        <v>1.76</v>
      </c>
      <c r="I133" s="144" t="n">
        <v>2.01</v>
      </c>
      <c r="J133" s="144" t="n">
        <v>2.06</v>
      </c>
      <c r="K133" s="144"/>
      <c r="L133" s="144"/>
      <c r="M133" s="144"/>
      <c r="N133" s="144"/>
      <c r="O133" s="144"/>
      <c r="P133" s="144"/>
    </row>
    <row r="134" customFormat="false" ht="12.75" hidden="false" customHeight="false" outlineLevel="0" collapsed="false">
      <c r="B134" s="132"/>
      <c r="C134" s="133" t="s">
        <v>10</v>
      </c>
      <c r="D134" s="133" t="s">
        <v>11</v>
      </c>
      <c r="E134" s="133" t="s">
        <v>12</v>
      </c>
      <c r="F134" s="133" t="s">
        <v>13</v>
      </c>
      <c r="G134" s="133" t="s">
        <v>2</v>
      </c>
      <c r="H134" s="133" t="s">
        <v>3</v>
      </c>
      <c r="I134" s="133" t="s">
        <v>4</v>
      </c>
      <c r="J134" s="133" t="s">
        <v>5</v>
      </c>
      <c r="K134" s="133" t="s">
        <v>6</v>
      </c>
      <c r="L134" s="133" t="s">
        <v>7</v>
      </c>
      <c r="M134" s="133" t="s">
        <v>8</v>
      </c>
      <c r="N134" s="133"/>
      <c r="O134" s="133"/>
      <c r="P134" s="133" t="s">
        <v>9</v>
      </c>
      <c r="Q134" s="145" t="s">
        <v>51</v>
      </c>
      <c r="R134" s="145" t="s">
        <v>48</v>
      </c>
      <c r="S134" s="145" t="s">
        <v>49</v>
      </c>
      <c r="T134" s="145" t="s">
        <v>50</v>
      </c>
    </row>
    <row r="135" customFormat="false" ht="12.75" hidden="false" customHeight="false" outlineLevel="0" collapsed="false">
      <c r="B135" s="137" t="s">
        <v>162</v>
      </c>
      <c r="C135" s="129" t="n">
        <v>23.27</v>
      </c>
      <c r="D135" s="129" t="n">
        <v>15.22</v>
      </c>
      <c r="E135" s="129" t="n">
        <v>15.05</v>
      </c>
      <c r="F135" s="129" t="n">
        <v>15.97</v>
      </c>
      <c r="G135" s="129" t="n">
        <v>14.55</v>
      </c>
      <c r="H135" s="146" t="n">
        <v>14.06</v>
      </c>
      <c r="I135" s="129"/>
      <c r="J135" s="129"/>
      <c r="K135" s="129"/>
      <c r="L135" s="129"/>
      <c r="M135" s="129"/>
      <c r="N135" s="129"/>
      <c r="O135" s="129"/>
      <c r="P135" s="129"/>
      <c r="Q135" s="15" t="n">
        <f aca="false">AVERAGE(D135:F135)</f>
        <v>15.4133333333333</v>
      </c>
      <c r="T135" s="15"/>
    </row>
    <row r="136" customFormat="false" ht="12.75" hidden="false" customHeight="false" outlineLevel="0" collapsed="false">
      <c r="B136" s="137" t="s">
        <v>163</v>
      </c>
      <c r="C136" s="147" t="n">
        <v>17.06</v>
      </c>
      <c r="D136" s="147" t="n">
        <v>12.81</v>
      </c>
      <c r="E136" s="147" t="n">
        <v>14.31</v>
      </c>
      <c r="F136" s="147" t="n">
        <v>16.03</v>
      </c>
      <c r="G136" s="148" t="n">
        <v>14.85</v>
      </c>
      <c r="H136" s="148" t="n">
        <v>11.8</v>
      </c>
      <c r="I136" s="148" t="n">
        <v>13.25</v>
      </c>
      <c r="J136" s="148" t="n">
        <v>14.24</v>
      </c>
      <c r="K136" s="148" t="n">
        <v>7.6</v>
      </c>
      <c r="L136" s="148" t="n">
        <v>6.67</v>
      </c>
      <c r="M136" s="148" t="n">
        <v>18.21</v>
      </c>
      <c r="N136" s="148"/>
      <c r="O136" s="148"/>
      <c r="P136" s="148" t="n">
        <v>23.38</v>
      </c>
      <c r="Q136" s="15" t="n">
        <f aca="false">AVERAGE(D136:F136)</f>
        <v>14.3833333333333</v>
      </c>
      <c r="R136" s="15" t="n">
        <f aca="false">AVERAGE(G136:I136)</f>
        <v>13.3</v>
      </c>
      <c r="S136" s="15" t="n">
        <f aca="false">AVERAGE(J136:L136)</f>
        <v>9.50333333333333</v>
      </c>
      <c r="T136" s="15" t="n">
        <f aca="false">AVERAGE(M136:P136,C135)</f>
        <v>21.62</v>
      </c>
    </row>
    <row r="137" customFormat="false" ht="12.75" hidden="false" customHeight="false" outlineLevel="0" collapsed="false">
      <c r="B137" s="137" t="s">
        <v>170</v>
      </c>
      <c r="C137" s="140" t="n">
        <v>13.25</v>
      </c>
      <c r="D137" s="141" t="n">
        <v>13.06</v>
      </c>
      <c r="E137" s="141" t="n">
        <v>13.48</v>
      </c>
      <c r="F137" s="141" t="n">
        <v>15.59</v>
      </c>
      <c r="G137" s="141" t="n">
        <v>10.22</v>
      </c>
      <c r="H137" s="141" t="n">
        <v>9.29</v>
      </c>
      <c r="I137" s="141" t="n">
        <v>9.8</v>
      </c>
      <c r="J137" s="141" t="n">
        <v>9.89</v>
      </c>
      <c r="K137" s="141" t="n">
        <v>8.93</v>
      </c>
      <c r="L137" s="141" t="n">
        <v>8.28</v>
      </c>
      <c r="M137" s="141" t="n">
        <v>9.96</v>
      </c>
      <c r="N137" s="141"/>
      <c r="O137" s="141"/>
      <c r="P137" s="141" t="n">
        <v>13.19</v>
      </c>
      <c r="Q137" s="15" t="n">
        <f aca="false">AVERAGE(D137:F137)</f>
        <v>14.0433333333333</v>
      </c>
      <c r="R137" s="15" t="n">
        <f aca="false">AVERAGE(G137:I137)</f>
        <v>9.77</v>
      </c>
      <c r="S137" s="15" t="n">
        <f aca="false">AVERAGE(J137:L137)</f>
        <v>9.03333333333333</v>
      </c>
      <c r="T137" s="15" t="n">
        <f aca="false">AVERAGE(M137:P137,C136)</f>
        <v>13.4033333333333</v>
      </c>
    </row>
    <row r="138" customFormat="false" ht="12.75" hidden="false" customHeight="false" outlineLevel="0" collapsed="false">
      <c r="B138" s="132"/>
      <c r="C138" s="144" t="n">
        <v>1.55</v>
      </c>
      <c r="D138" s="144" t="n">
        <v>1.59</v>
      </c>
      <c r="E138" s="144" t="n">
        <v>2.45</v>
      </c>
      <c r="F138" s="144" t="n">
        <v>3.55</v>
      </c>
      <c r="G138" s="144" t="n">
        <v>4.05</v>
      </c>
      <c r="H138" s="144"/>
      <c r="I138" s="144" t="n">
        <v>1.46</v>
      </c>
      <c r="J138" s="144" t="n">
        <v>1.59</v>
      </c>
      <c r="K138" s="144"/>
      <c r="L138" s="144"/>
      <c r="M138" s="144"/>
      <c r="N138" s="144"/>
      <c r="O138" s="144"/>
      <c r="P138" s="144"/>
    </row>
    <row r="139" customFormat="false" ht="12.75" hidden="false" customHeight="false" outlineLevel="0" collapsed="false">
      <c r="B139" s="132"/>
      <c r="C139" s="149" t="n">
        <v>78.2</v>
      </c>
      <c r="D139" s="149" t="n">
        <v>67.2</v>
      </c>
      <c r="E139" s="149" t="n">
        <v>77.6</v>
      </c>
      <c r="F139" s="149" t="n">
        <v>97.8</v>
      </c>
      <c r="G139" s="149" t="n">
        <v>132</v>
      </c>
      <c r="H139" s="65"/>
      <c r="I139" s="65"/>
      <c r="J139" s="65"/>
      <c r="K139" s="65"/>
      <c r="L139" s="65"/>
      <c r="M139" s="65"/>
      <c r="N139" s="65"/>
      <c r="O139" s="65"/>
      <c r="P139" s="65"/>
      <c r="S139" s="15"/>
      <c r="T139" s="150"/>
    </row>
    <row r="140" customFormat="false" ht="12.75" hidden="false" customHeight="false" outlineLevel="0" collapsed="false">
      <c r="B140" s="132" t="s">
        <v>171</v>
      </c>
      <c r="C140" s="149" t="n">
        <v>98.9</v>
      </c>
      <c r="D140" s="149" t="n">
        <v>108.5</v>
      </c>
      <c r="E140" s="149" t="n">
        <v>97</v>
      </c>
      <c r="F140" s="149" t="n">
        <v>130.1</v>
      </c>
      <c r="G140" s="149" t="n">
        <v>109.4</v>
      </c>
      <c r="H140" s="149" t="n">
        <v>132.8</v>
      </c>
      <c r="I140" s="149" t="n">
        <v>109.4</v>
      </c>
      <c r="J140" s="149" t="n">
        <v>69.97</v>
      </c>
      <c r="K140" s="149" t="n">
        <v>133.7</v>
      </c>
      <c r="L140" s="149" t="n">
        <v>143.95</v>
      </c>
      <c r="M140" s="149" t="n">
        <v>118</v>
      </c>
      <c r="N140" s="149"/>
      <c r="O140" s="149"/>
      <c r="P140" s="149" t="n">
        <v>107</v>
      </c>
      <c r="S140" s="15"/>
      <c r="T140" s="150"/>
    </row>
    <row r="141" customFormat="false" ht="12.75" hidden="false" customHeight="false" outlineLevel="0" collapsed="false">
      <c r="B141" s="132"/>
      <c r="C141" s="133" t="s">
        <v>10</v>
      </c>
      <c r="D141" s="133" t="s">
        <v>11</v>
      </c>
      <c r="E141" s="133" t="s">
        <v>12</v>
      </c>
      <c r="F141" s="133" t="s">
        <v>13</v>
      </c>
      <c r="G141" s="133" t="s">
        <v>2</v>
      </c>
      <c r="H141" s="133" t="s">
        <v>3</v>
      </c>
      <c r="I141" s="133" t="s">
        <v>4</v>
      </c>
      <c r="J141" s="133" t="s">
        <v>5</v>
      </c>
      <c r="K141" s="133" t="s">
        <v>6</v>
      </c>
      <c r="L141" s="133" t="s">
        <v>7</v>
      </c>
      <c r="M141" s="133" t="s">
        <v>8</v>
      </c>
      <c r="N141" s="133"/>
      <c r="O141" s="133"/>
      <c r="P141" s="133" t="s">
        <v>9</v>
      </c>
      <c r="Q141" s="145" t="s">
        <v>51</v>
      </c>
      <c r="R141" s="145" t="s">
        <v>48</v>
      </c>
      <c r="S141" s="145" t="s">
        <v>49</v>
      </c>
      <c r="T141" s="145" t="s">
        <v>50</v>
      </c>
    </row>
    <row r="142" customFormat="false" ht="12.75" hidden="false" customHeight="false" outlineLevel="0" collapsed="false">
      <c r="B142" s="137" t="s">
        <v>162</v>
      </c>
      <c r="C142" s="129" t="n">
        <v>25.13</v>
      </c>
      <c r="D142" s="129" t="n">
        <v>26.09</v>
      </c>
      <c r="E142" s="129" t="n">
        <v>25.42</v>
      </c>
      <c r="F142" s="129" t="n">
        <v>24.9</v>
      </c>
      <c r="G142" s="129" t="n">
        <v>13.87</v>
      </c>
      <c r="H142" s="146" t="n">
        <v>13.61</v>
      </c>
      <c r="I142" s="129"/>
      <c r="J142" s="129"/>
      <c r="K142" s="129"/>
      <c r="L142" s="129"/>
      <c r="M142" s="129"/>
      <c r="N142" s="129"/>
      <c r="O142" s="129"/>
      <c r="P142" s="129"/>
      <c r="Q142" s="15" t="n">
        <f aca="false">AVERAGE(D142:F142)</f>
        <v>25.47</v>
      </c>
      <c r="T142" s="15"/>
    </row>
    <row r="143" customFormat="false" ht="12.75" hidden="false" customHeight="false" outlineLevel="0" collapsed="false">
      <c r="B143" s="137" t="s">
        <v>163</v>
      </c>
      <c r="C143" s="148" t="n">
        <v>15.8</v>
      </c>
      <c r="D143" s="148" t="n">
        <v>12.95</v>
      </c>
      <c r="E143" s="148" t="n">
        <v>14.97</v>
      </c>
      <c r="F143" s="148" t="n">
        <v>16.62</v>
      </c>
      <c r="G143" s="148" t="n">
        <v>16.07</v>
      </c>
      <c r="H143" s="148" t="n">
        <v>11.51</v>
      </c>
      <c r="I143" s="148" t="n">
        <v>15.21</v>
      </c>
      <c r="J143" s="148" t="n">
        <v>18.51</v>
      </c>
      <c r="K143" s="148" t="n">
        <v>8.29</v>
      </c>
      <c r="L143" s="148" t="n">
        <v>6.05</v>
      </c>
      <c r="M143" s="148" t="n">
        <v>19.46</v>
      </c>
      <c r="N143" s="148"/>
      <c r="O143" s="148"/>
      <c r="P143" s="148" t="n">
        <v>27.8</v>
      </c>
      <c r="Q143" s="15" t="n">
        <f aca="false">AVERAGE(D143:F143)</f>
        <v>14.8466666666667</v>
      </c>
      <c r="R143" s="15" t="n">
        <f aca="false">AVERAGE(G143:I143)</f>
        <v>14.2633333333333</v>
      </c>
      <c r="S143" s="15" t="n">
        <f aca="false">AVERAGE(J143:L143)</f>
        <v>10.95</v>
      </c>
      <c r="T143" s="15" t="n">
        <f aca="false">AVERAGE(M143:P143,C142)</f>
        <v>24.13</v>
      </c>
    </row>
    <row r="144" customFormat="false" ht="12.75" hidden="false" customHeight="false" outlineLevel="0" collapsed="false">
      <c r="B144" s="137" t="s">
        <v>170</v>
      </c>
      <c r="C144" s="140" t="n">
        <v>12.87</v>
      </c>
      <c r="D144" s="141" t="n">
        <v>14.73</v>
      </c>
      <c r="E144" s="141" t="n">
        <v>18.32</v>
      </c>
      <c r="F144" s="141" t="n">
        <v>15.85</v>
      </c>
      <c r="G144" s="141" t="n">
        <v>8.98</v>
      </c>
      <c r="H144" s="141" t="n">
        <v>6.67</v>
      </c>
      <c r="I144" s="141" t="n">
        <v>7.2</v>
      </c>
      <c r="J144" s="141" t="n">
        <v>7.79</v>
      </c>
      <c r="K144" s="141" t="n">
        <v>5.29</v>
      </c>
      <c r="L144" s="141" t="n">
        <v>3.68</v>
      </c>
      <c r="M144" s="141" t="n">
        <v>6.58</v>
      </c>
      <c r="N144" s="141"/>
      <c r="O144" s="141"/>
      <c r="P144" s="141" t="n">
        <v>12.71</v>
      </c>
      <c r="Q144" s="15" t="n">
        <f aca="false">AVERAGE(D144:F144)</f>
        <v>16.3</v>
      </c>
      <c r="R144" s="15" t="n">
        <f aca="false">AVERAGE(G144:I144)</f>
        <v>7.61666666666667</v>
      </c>
      <c r="S144" s="15" t="n">
        <f aca="false">AVERAGE(J144:L144)</f>
        <v>5.58666666666667</v>
      </c>
      <c r="T144" s="15" t="n">
        <f aca="false">AVERAGE(M144:P144,C143)</f>
        <v>11.6966666666667</v>
      </c>
    </row>
    <row r="145" customFormat="false" ht="12.75" hidden="false" customHeight="false" outlineLevel="0" collapsed="false">
      <c r="B145" s="132"/>
      <c r="C145" s="149" t="n">
        <v>92.4</v>
      </c>
      <c r="D145" s="149" t="n">
        <v>92.9</v>
      </c>
      <c r="E145" s="149" t="n">
        <v>94.9</v>
      </c>
      <c r="F145" s="149" t="n">
        <v>113.4</v>
      </c>
      <c r="G145" s="149" t="n">
        <v>142.6</v>
      </c>
      <c r="H145" s="149" t="n">
        <v>143.9</v>
      </c>
      <c r="I145" s="149" t="n">
        <v>130.7</v>
      </c>
      <c r="J145" s="149" t="n">
        <v>155.5</v>
      </c>
      <c r="K145" s="149" t="n">
        <v>219.6</v>
      </c>
      <c r="L145" s="149" t="n">
        <v>260.4</v>
      </c>
      <c r="M145" s="149" t="n">
        <v>170.9</v>
      </c>
      <c r="N145" s="149"/>
      <c r="O145" s="149"/>
      <c r="P145" s="149" t="n">
        <v>137.2</v>
      </c>
      <c r="S145" s="15"/>
      <c r="T145" s="150"/>
    </row>
    <row r="146" customFormat="false" ht="12.75" hidden="false" customHeight="false" outlineLevel="0" collapsed="false">
      <c r="B146" s="132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S146" s="15"/>
      <c r="T146" s="150"/>
    </row>
    <row r="147" customFormat="false" ht="12.75" hidden="false" customHeight="false" outlineLevel="0" collapsed="false">
      <c r="B147" s="132" t="s">
        <v>172</v>
      </c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S147" s="15"/>
      <c r="T147" s="150"/>
    </row>
    <row r="148" customFormat="false" ht="12.75" hidden="false" customHeight="false" outlineLevel="0" collapsed="false">
      <c r="B148" s="132"/>
      <c r="C148" s="133" t="s">
        <v>10</v>
      </c>
      <c r="D148" s="133" t="s">
        <v>11</v>
      </c>
      <c r="E148" s="133" t="s">
        <v>12</v>
      </c>
      <c r="F148" s="133" t="s">
        <v>13</v>
      </c>
      <c r="G148" s="133" t="s">
        <v>2</v>
      </c>
      <c r="H148" s="133" t="s">
        <v>3</v>
      </c>
      <c r="I148" s="133" t="s">
        <v>4</v>
      </c>
      <c r="J148" s="133" t="s">
        <v>5</v>
      </c>
      <c r="K148" s="133" t="s">
        <v>6</v>
      </c>
      <c r="L148" s="133" t="s">
        <v>7</v>
      </c>
      <c r="M148" s="133" t="s">
        <v>8</v>
      </c>
      <c r="N148" s="133"/>
      <c r="O148" s="133"/>
      <c r="P148" s="133" t="s">
        <v>9</v>
      </c>
      <c r="Q148" s="145" t="s">
        <v>51</v>
      </c>
      <c r="R148" s="145" t="s">
        <v>48</v>
      </c>
      <c r="S148" s="145" t="s">
        <v>49</v>
      </c>
      <c r="T148" s="145" t="s">
        <v>50</v>
      </c>
    </row>
    <row r="149" customFormat="false" ht="12.75" hidden="false" customHeight="false" outlineLevel="0" collapsed="false">
      <c r="B149" s="137" t="s">
        <v>162</v>
      </c>
      <c r="C149" s="129" t="n">
        <v>24.39</v>
      </c>
      <c r="D149" s="129" t="n">
        <v>25.07</v>
      </c>
      <c r="E149" s="129" t="n">
        <v>25.88</v>
      </c>
      <c r="F149" s="129" t="n">
        <v>24.07</v>
      </c>
      <c r="G149" s="129" t="n">
        <v>15.47</v>
      </c>
      <c r="H149" s="146" t="n">
        <v>14.01</v>
      </c>
      <c r="I149" s="129"/>
      <c r="J149" s="129"/>
      <c r="K149" s="129"/>
      <c r="L149" s="129"/>
      <c r="M149" s="129"/>
      <c r="N149" s="129"/>
      <c r="O149" s="129"/>
      <c r="P149" s="129"/>
      <c r="Q149" s="15" t="n">
        <f aca="false">AVERAGE(D149:F149)</f>
        <v>25.0066666666667</v>
      </c>
      <c r="T149" s="15"/>
    </row>
    <row r="150" customFormat="false" ht="12.75" hidden="false" customHeight="false" outlineLevel="0" collapsed="false">
      <c r="B150" s="137" t="s">
        <v>163</v>
      </c>
      <c r="C150" s="148" t="n">
        <v>16.53</v>
      </c>
      <c r="D150" s="148" t="n">
        <v>13.65</v>
      </c>
      <c r="E150" s="148" t="n">
        <v>16.42</v>
      </c>
      <c r="F150" s="148" t="n">
        <v>17.4</v>
      </c>
      <c r="G150" s="148" t="n">
        <v>16.63</v>
      </c>
      <c r="H150" s="148" t="n">
        <v>11.45</v>
      </c>
      <c r="I150" s="148" t="n">
        <v>14.47</v>
      </c>
      <c r="J150" s="148" t="n">
        <v>16.28</v>
      </c>
      <c r="K150" s="148" t="n">
        <v>6.99</v>
      </c>
      <c r="L150" s="148" t="n">
        <v>4.97</v>
      </c>
      <c r="M150" s="148" t="n">
        <v>19.21</v>
      </c>
      <c r="N150" s="148"/>
      <c r="O150" s="148"/>
      <c r="P150" s="148" t="n">
        <v>24.79</v>
      </c>
      <c r="Q150" s="15" t="n">
        <f aca="false">AVERAGE(D150:F150)</f>
        <v>15.8233333333333</v>
      </c>
      <c r="R150" s="15" t="n">
        <f aca="false">AVERAGE(G150:I150)</f>
        <v>14.1833333333333</v>
      </c>
      <c r="S150" s="15" t="n">
        <f aca="false">AVERAGE(J150:L150)</f>
        <v>9.41333333333333</v>
      </c>
      <c r="T150" s="15" t="n">
        <f aca="false">AVERAGE(M150:P150,C149)</f>
        <v>22.7966666666667</v>
      </c>
    </row>
    <row r="151" customFormat="false" ht="12.75" hidden="false" customHeight="false" outlineLevel="0" collapsed="false">
      <c r="B151" s="137" t="s">
        <v>170</v>
      </c>
      <c r="C151" s="140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</row>
    <row r="152" customFormat="false" ht="12.75" hidden="false" customHeight="false" outlineLevel="0" collapsed="false">
      <c r="B152" s="129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</row>
    <row r="153" customFormat="false" ht="12.75" hidden="false" customHeight="false" outlineLevel="0" collapsed="false">
      <c r="B153" s="131" t="s">
        <v>173</v>
      </c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</row>
    <row r="154" customFormat="false" ht="12.75" hidden="false" customHeight="false" outlineLevel="0" collapsed="false">
      <c r="B154" s="132"/>
      <c r="C154" s="133" t="s">
        <v>10</v>
      </c>
      <c r="D154" s="133" t="s">
        <v>11</v>
      </c>
      <c r="E154" s="133" t="s">
        <v>12</v>
      </c>
      <c r="F154" s="133" t="s">
        <v>13</v>
      </c>
      <c r="G154" s="133" t="s">
        <v>2</v>
      </c>
      <c r="H154" s="133" t="s">
        <v>3</v>
      </c>
      <c r="I154" s="133" t="s">
        <v>4</v>
      </c>
      <c r="J154" s="133" t="s">
        <v>5</v>
      </c>
      <c r="K154" s="133" t="s">
        <v>6</v>
      </c>
      <c r="L154" s="133" t="s">
        <v>7</v>
      </c>
      <c r="M154" s="133" t="s">
        <v>8</v>
      </c>
      <c r="N154" s="133"/>
      <c r="O154" s="133"/>
      <c r="P154" s="133" t="s">
        <v>9</v>
      </c>
    </row>
    <row r="155" customFormat="false" ht="12.75" hidden="false" customHeight="false" outlineLevel="0" collapsed="false">
      <c r="B155" s="137" t="s">
        <v>162</v>
      </c>
      <c r="C155" s="151"/>
      <c r="D155" s="152"/>
      <c r="E155" s="152"/>
      <c r="F155" s="152"/>
      <c r="G155" s="153"/>
      <c r="H155" s="152"/>
      <c r="I155" s="152"/>
      <c r="J155" s="152"/>
      <c r="K155" s="152"/>
      <c r="L155" s="152"/>
      <c r="M155" s="152"/>
      <c r="N155" s="152"/>
      <c r="O155" s="152"/>
      <c r="P155" s="154"/>
    </row>
    <row r="156" customFormat="false" ht="12.75" hidden="false" customHeight="false" outlineLevel="0" collapsed="false">
      <c r="B156" s="137" t="s">
        <v>163</v>
      </c>
      <c r="C156" s="140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2"/>
    </row>
    <row r="157" customFormat="false" ht="12.75" hidden="false" customHeight="false" outlineLevel="0" collapsed="false">
      <c r="B157" s="129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</row>
    <row r="158" customFormat="false" ht="12.75" hidden="false" customHeight="false" outlineLevel="0" collapsed="false">
      <c r="B158" s="131" t="s">
        <v>161</v>
      </c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</row>
    <row r="159" customFormat="false" ht="12.75" hidden="false" customHeight="false" outlineLevel="0" collapsed="false">
      <c r="B159" s="132"/>
      <c r="C159" s="133" t="s">
        <v>10</v>
      </c>
      <c r="D159" s="133" t="s">
        <v>11</v>
      </c>
      <c r="E159" s="133" t="s">
        <v>12</v>
      </c>
      <c r="F159" s="133" t="s">
        <v>13</v>
      </c>
      <c r="G159" s="133" t="s">
        <v>2</v>
      </c>
      <c r="H159" s="133" t="s">
        <v>3</v>
      </c>
      <c r="I159" s="133" t="s">
        <v>4</v>
      </c>
      <c r="J159" s="133" t="s">
        <v>5</v>
      </c>
      <c r="K159" s="133" t="s">
        <v>6</v>
      </c>
      <c r="L159" s="133" t="s">
        <v>7</v>
      </c>
      <c r="M159" s="133" t="s">
        <v>8</v>
      </c>
      <c r="N159" s="133"/>
      <c r="O159" s="133"/>
      <c r="P159" s="133" t="s">
        <v>9</v>
      </c>
    </row>
    <row r="160" customFormat="false" ht="12.75" hidden="false" customHeight="false" outlineLevel="0" collapsed="false">
      <c r="B160" s="137" t="s">
        <v>162</v>
      </c>
      <c r="C160" s="151"/>
      <c r="D160" s="152"/>
      <c r="E160" s="152"/>
      <c r="F160" s="152"/>
      <c r="G160" s="153"/>
      <c r="H160" s="152"/>
      <c r="I160" s="152"/>
      <c r="J160" s="152"/>
      <c r="K160" s="152"/>
      <c r="L160" s="152"/>
      <c r="M160" s="152"/>
      <c r="N160" s="152"/>
      <c r="O160" s="152"/>
      <c r="P160" s="154"/>
    </row>
    <row r="161" customFormat="false" ht="12.75" hidden="false" customHeight="false" outlineLevel="0" collapsed="false">
      <c r="B161" s="137" t="s">
        <v>163</v>
      </c>
      <c r="C161" s="140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2"/>
    </row>
    <row r="162" customFormat="false" ht="12.75" hidden="false" customHeight="false" outlineLevel="0" collapsed="false">
      <c r="B162" s="129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</row>
    <row r="163" customFormat="false" ht="12.75" hidden="false" customHeight="false" outlineLevel="0" collapsed="false">
      <c r="B163" s="131" t="s">
        <v>164</v>
      </c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</row>
    <row r="164" customFormat="false" ht="12.75" hidden="false" customHeight="false" outlineLevel="0" collapsed="false">
      <c r="B164" s="132"/>
      <c r="C164" s="133" t="s">
        <v>10</v>
      </c>
      <c r="D164" s="133" t="s">
        <v>11</v>
      </c>
      <c r="E164" s="133" t="s">
        <v>12</v>
      </c>
      <c r="F164" s="133" t="s">
        <v>13</v>
      </c>
      <c r="G164" s="133" t="s">
        <v>2</v>
      </c>
      <c r="H164" s="133" t="s">
        <v>3</v>
      </c>
      <c r="I164" s="133" t="s">
        <v>4</v>
      </c>
      <c r="J164" s="133" t="s">
        <v>5</v>
      </c>
      <c r="K164" s="133" t="s">
        <v>6</v>
      </c>
      <c r="L164" s="133" t="s">
        <v>7</v>
      </c>
      <c r="M164" s="133" t="s">
        <v>8</v>
      </c>
      <c r="N164" s="133"/>
      <c r="O164" s="133"/>
      <c r="P164" s="133" t="s">
        <v>9</v>
      </c>
    </row>
    <row r="165" customFormat="false" ht="12.75" hidden="false" customHeight="false" outlineLevel="0" collapsed="false">
      <c r="B165" s="137" t="s">
        <v>162</v>
      </c>
      <c r="C165" s="151"/>
      <c r="D165" s="152"/>
      <c r="E165" s="152"/>
      <c r="F165" s="152"/>
      <c r="G165" s="153"/>
      <c r="H165" s="152"/>
      <c r="I165" s="152"/>
      <c r="J165" s="152"/>
      <c r="K165" s="152"/>
      <c r="L165" s="152"/>
      <c r="M165" s="152"/>
      <c r="N165" s="152"/>
      <c r="O165" s="152"/>
      <c r="P165" s="154"/>
    </row>
    <row r="166" customFormat="false" ht="12.75" hidden="false" customHeight="false" outlineLevel="0" collapsed="false">
      <c r="B166" s="137" t="s">
        <v>163</v>
      </c>
      <c r="C166" s="140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2"/>
    </row>
    <row r="167" customFormat="false" ht="12.75" hidden="false" customHeight="false" outlineLevel="0" collapsed="false">
      <c r="B167" s="129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</row>
    <row r="168" customFormat="false" ht="12.75" hidden="false" customHeight="false" outlineLevel="0" collapsed="false">
      <c r="B168" s="131" t="s">
        <v>166</v>
      </c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</row>
    <row r="169" customFormat="false" ht="12.75" hidden="false" customHeight="false" outlineLevel="0" collapsed="false">
      <c r="B169" s="132"/>
      <c r="C169" s="133" t="s">
        <v>10</v>
      </c>
      <c r="D169" s="133" t="s">
        <v>11</v>
      </c>
      <c r="E169" s="133" t="s">
        <v>12</v>
      </c>
      <c r="F169" s="133" t="s">
        <v>13</v>
      </c>
      <c r="G169" s="133" t="s">
        <v>2</v>
      </c>
      <c r="H169" s="133" t="s">
        <v>3</v>
      </c>
      <c r="I169" s="133" t="s">
        <v>4</v>
      </c>
      <c r="J169" s="133" t="s">
        <v>5</v>
      </c>
      <c r="K169" s="133" t="s">
        <v>6</v>
      </c>
      <c r="L169" s="133" t="s">
        <v>7</v>
      </c>
      <c r="M169" s="133" t="s">
        <v>8</v>
      </c>
      <c r="N169" s="133"/>
      <c r="O169" s="133"/>
      <c r="P169" s="133" t="s">
        <v>9</v>
      </c>
    </row>
    <row r="170" customFormat="false" ht="12.75" hidden="false" customHeight="false" outlineLevel="0" collapsed="false">
      <c r="B170" s="137" t="s">
        <v>162</v>
      </c>
      <c r="C170" s="151"/>
      <c r="D170" s="152"/>
      <c r="E170" s="152"/>
      <c r="F170" s="152"/>
      <c r="G170" s="153"/>
      <c r="H170" s="152"/>
      <c r="I170" s="152"/>
      <c r="J170" s="152"/>
      <c r="K170" s="152"/>
      <c r="L170" s="152"/>
      <c r="M170" s="152"/>
      <c r="N170" s="152"/>
      <c r="O170" s="152"/>
      <c r="P170" s="154"/>
    </row>
    <row r="171" customFormat="false" ht="12.75" hidden="false" customHeight="false" outlineLevel="0" collapsed="false">
      <c r="B171" s="137" t="s">
        <v>163</v>
      </c>
      <c r="C171" s="140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2"/>
    </row>
    <row r="172" customFormat="false" ht="12.75" hidden="false" customHeight="false" outlineLevel="0" collapsed="false">
      <c r="B172" s="129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</row>
    <row r="173" customFormat="false" ht="12.75" hidden="false" customHeight="false" outlineLevel="0" collapsed="false">
      <c r="B173" s="131" t="s">
        <v>167</v>
      </c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</row>
    <row r="174" customFormat="false" ht="12.75" hidden="false" customHeight="false" outlineLevel="0" collapsed="false">
      <c r="B174" s="132"/>
      <c r="C174" s="133" t="s">
        <v>10</v>
      </c>
      <c r="D174" s="133" t="s">
        <v>11</v>
      </c>
      <c r="E174" s="133" t="s">
        <v>12</v>
      </c>
      <c r="F174" s="133" t="s">
        <v>13</v>
      </c>
      <c r="G174" s="133" t="s">
        <v>2</v>
      </c>
      <c r="H174" s="133" t="s">
        <v>3</v>
      </c>
      <c r="I174" s="133" t="s">
        <v>4</v>
      </c>
      <c r="J174" s="133" t="s">
        <v>5</v>
      </c>
      <c r="K174" s="133" t="s">
        <v>6</v>
      </c>
      <c r="L174" s="133" t="s">
        <v>7</v>
      </c>
      <c r="M174" s="133" t="s">
        <v>8</v>
      </c>
      <c r="N174" s="133"/>
      <c r="O174" s="133"/>
      <c r="P174" s="133" t="s">
        <v>9</v>
      </c>
    </row>
    <row r="175" customFormat="false" ht="12.75" hidden="false" customHeight="false" outlineLevel="0" collapsed="false">
      <c r="B175" s="137" t="s">
        <v>162</v>
      </c>
      <c r="C175" s="151"/>
      <c r="D175" s="152"/>
      <c r="E175" s="152"/>
      <c r="F175" s="152"/>
      <c r="G175" s="153"/>
      <c r="H175" s="152"/>
      <c r="I175" s="152"/>
      <c r="J175" s="152"/>
      <c r="K175" s="152"/>
      <c r="L175" s="152"/>
      <c r="M175" s="152"/>
      <c r="N175" s="152"/>
      <c r="O175" s="152"/>
      <c r="P175" s="154"/>
    </row>
    <row r="176" customFormat="false" ht="12.75" hidden="false" customHeight="false" outlineLevel="0" collapsed="false">
      <c r="B176" s="137" t="s">
        <v>163</v>
      </c>
      <c r="C176" s="140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2"/>
    </row>
    <row r="177" customFormat="false" ht="12.75" hidden="false" customHeight="false" outlineLevel="0" collapsed="false">
      <c r="B177" s="129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</row>
    <row r="178" customFormat="false" ht="12.75" hidden="false" customHeight="false" outlineLevel="0" collapsed="false">
      <c r="B178" s="129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N178"/>
  <sheetViews>
    <sheetView showFormulas="false" showGridLines="true" showRowColHeaders="true" showZeros="true" rightToLeft="false" tabSelected="false" showOutlineSymbols="true" defaultGridColor="true" view="normal" topLeftCell="A2" colorId="64" zoomScale="65" zoomScaleNormal="65" zoomScalePageLayoutView="100" workbookViewId="0">
      <selection pane="topLeft" activeCell="G25" activeCellId="0" sqref="G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8" min="10" style="0" width="8.85"/>
    <col collapsed="false" customWidth="true" hidden="false" outlineLevel="0" max="19" min="19" style="0" width="9.56"/>
    <col collapsed="false" customWidth="true" hidden="false" outlineLevel="0" max="20" min="20" style="0" width="5.85"/>
    <col collapsed="false" customWidth="true" hidden="false" outlineLevel="0" max="21" min="21" style="0" width="6.13"/>
    <col collapsed="false" customWidth="true" hidden="false" outlineLevel="0" max="30" min="22" style="0" width="5.85"/>
    <col collapsed="false" customWidth="true" hidden="false" outlineLevel="0" max="31" min="31" style="0" width="6.56"/>
    <col collapsed="false" customWidth="true" hidden="false" outlineLevel="0" max="39" min="32" style="0" width="5.85"/>
    <col collapsed="false" customWidth="true" hidden="false" outlineLevel="0" max="41" min="40" style="0" width="7.42"/>
    <col collapsed="false" customWidth="true" hidden="false" outlineLevel="0" max="46" min="42" style="0" width="6.99"/>
    <col collapsed="false" customWidth="true" hidden="false" outlineLevel="0" max="51" min="47" style="0" width="5.56"/>
    <col collapsed="false" customWidth="true" hidden="false" outlineLevel="0" max="53" min="53" style="0" width="12.28"/>
    <col collapsed="false" customWidth="true" hidden="false" outlineLevel="0" max="56" min="56" style="0" width="13.7"/>
    <col collapsed="false" customWidth="true" hidden="false" outlineLevel="0" max="62" min="62" style="0" width="23.28"/>
  </cols>
  <sheetData>
    <row r="1" customFormat="false" ht="12.75" hidden="false" customHeight="false" outlineLevel="0" collapsed="false">
      <c r="B1" s="20" t="s">
        <v>97</v>
      </c>
      <c r="U1" s="0" t="s">
        <v>99</v>
      </c>
      <c r="V1" s="20" t="s">
        <v>100</v>
      </c>
      <c r="AB1" s="20"/>
      <c r="AT1" s="0" t="n">
        <v>115</v>
      </c>
      <c r="AZ1" s="0" t="s">
        <v>118</v>
      </c>
      <c r="BA1" s="0" t="s">
        <v>119</v>
      </c>
      <c r="BB1" s="0" t="s">
        <v>120</v>
      </c>
      <c r="BC1" s="0" t="s">
        <v>121</v>
      </c>
      <c r="BD1" s="0" t="s">
        <v>178</v>
      </c>
      <c r="BE1" s="0" t="s">
        <v>179</v>
      </c>
      <c r="BF1" s="0" t="s">
        <v>124</v>
      </c>
      <c r="BG1" s="0" t="s">
        <v>125</v>
      </c>
      <c r="BH1" s="0" t="s">
        <v>201</v>
      </c>
      <c r="BI1" s="0" t="s">
        <v>202</v>
      </c>
      <c r="BJ1" s="0" t="s">
        <v>28</v>
      </c>
    </row>
    <row r="2" customFormat="false" ht="12.75" hidden="false" customHeight="false" outlineLevel="0" collapsed="false">
      <c r="B2" s="40" t="s">
        <v>101</v>
      </c>
      <c r="C2" s="40"/>
      <c r="D2" s="40" t="s">
        <v>54</v>
      </c>
      <c r="E2" s="40"/>
      <c r="F2" s="46" t="s">
        <v>65</v>
      </c>
      <c r="G2" s="46" t="s">
        <v>57</v>
      </c>
      <c r="H2" s="45" t="s">
        <v>56</v>
      </c>
      <c r="I2" s="45" t="s">
        <v>56</v>
      </c>
      <c r="J2" s="45" t="s">
        <v>203</v>
      </c>
      <c r="K2" s="45" t="s">
        <v>203</v>
      </c>
      <c r="L2" s="45" t="s">
        <v>203</v>
      </c>
      <c r="M2" s="45" t="s">
        <v>203</v>
      </c>
      <c r="N2" s="45" t="s">
        <v>55</v>
      </c>
      <c r="O2" s="45" t="s">
        <v>55</v>
      </c>
      <c r="P2" s="45" t="s">
        <v>204</v>
      </c>
      <c r="Q2" s="45" t="s">
        <v>204</v>
      </c>
      <c r="R2" s="45" t="s">
        <v>204</v>
      </c>
      <c r="S2" s="45" t="s">
        <v>204</v>
      </c>
      <c r="V2" s="46" t="s">
        <v>136</v>
      </c>
      <c r="W2" s="47"/>
      <c r="X2" s="43"/>
      <c r="Y2" s="43"/>
      <c r="Z2" s="43"/>
      <c r="AA2" s="46" t="s">
        <v>2</v>
      </c>
      <c r="AB2" s="43"/>
      <c r="AC2" s="47"/>
      <c r="AD2" s="43"/>
      <c r="AE2" s="44"/>
      <c r="AF2" s="46" t="s">
        <v>3</v>
      </c>
      <c r="AG2" s="43"/>
      <c r="AH2" s="47"/>
      <c r="AI2" s="43"/>
      <c r="AJ2" s="44"/>
      <c r="AK2" s="46" t="s">
        <v>48</v>
      </c>
      <c r="AL2" s="43"/>
      <c r="AM2" s="47"/>
      <c r="AN2" s="43"/>
      <c r="AO2" s="44"/>
      <c r="AP2" s="46" t="s">
        <v>196</v>
      </c>
      <c r="AQ2" s="43"/>
      <c r="AR2" s="47"/>
      <c r="AS2" s="43"/>
      <c r="AT2" s="44"/>
      <c r="AU2" s="46" t="s">
        <v>50</v>
      </c>
      <c r="AV2" s="43"/>
      <c r="AW2" s="47"/>
      <c r="AX2" s="43"/>
      <c r="AY2" s="44"/>
      <c r="AZ2" s="36"/>
      <c r="BA2" s="36"/>
      <c r="BB2" s="36"/>
      <c r="BC2" s="36"/>
    </row>
    <row r="3" customFormat="false" ht="12.75" hidden="false" customHeight="false" outlineLevel="0" collapsed="false">
      <c r="B3" s="49" t="s">
        <v>110</v>
      </c>
      <c r="C3" s="50" t="s">
        <v>111</v>
      </c>
      <c r="D3" s="49" t="s">
        <v>110</v>
      </c>
      <c r="E3" s="50" t="s">
        <v>111</v>
      </c>
      <c r="F3" s="49" t="s">
        <v>110</v>
      </c>
      <c r="G3" s="49" t="s">
        <v>110</v>
      </c>
      <c r="H3" s="53" t="s">
        <v>110</v>
      </c>
      <c r="I3" s="53" t="s">
        <v>111</v>
      </c>
      <c r="J3" s="53" t="s">
        <v>205</v>
      </c>
      <c r="K3" s="53" t="s">
        <v>206</v>
      </c>
      <c r="L3" s="53" t="s">
        <v>207</v>
      </c>
      <c r="M3" s="53" t="s">
        <v>208</v>
      </c>
      <c r="N3" s="53" t="s">
        <v>110</v>
      </c>
      <c r="O3" s="53" t="s">
        <v>111</v>
      </c>
      <c r="P3" s="53" t="s">
        <v>205</v>
      </c>
      <c r="Q3" s="53" t="s">
        <v>206</v>
      </c>
      <c r="R3" s="53" t="s">
        <v>207</v>
      </c>
      <c r="S3" s="53" t="s">
        <v>208</v>
      </c>
      <c r="V3" s="49" t="s">
        <v>53</v>
      </c>
      <c r="W3" s="51" t="s">
        <v>54</v>
      </c>
      <c r="X3" s="51" t="s">
        <v>57</v>
      </c>
      <c r="Y3" s="51" t="s">
        <v>75</v>
      </c>
      <c r="Z3" s="51" t="s">
        <v>76</v>
      </c>
      <c r="AA3" s="49" t="s">
        <v>53</v>
      </c>
      <c r="AB3" s="51" t="s">
        <v>54</v>
      </c>
      <c r="AC3" s="51" t="s">
        <v>57</v>
      </c>
      <c r="AD3" s="51" t="s">
        <v>75</v>
      </c>
      <c r="AE3" s="50" t="s">
        <v>76</v>
      </c>
      <c r="AF3" s="49" t="s">
        <v>53</v>
      </c>
      <c r="AG3" s="51" t="s">
        <v>54</v>
      </c>
      <c r="AH3" s="51" t="s">
        <v>57</v>
      </c>
      <c r="AI3" s="51" t="s">
        <v>75</v>
      </c>
      <c r="AJ3" s="50" t="s">
        <v>76</v>
      </c>
      <c r="AK3" s="49" t="s">
        <v>53</v>
      </c>
      <c r="AL3" s="51" t="s">
        <v>54</v>
      </c>
      <c r="AM3" s="51" t="s">
        <v>57</v>
      </c>
      <c r="AN3" s="51" t="s">
        <v>75</v>
      </c>
      <c r="AO3" s="50" t="s">
        <v>76</v>
      </c>
      <c r="AP3" s="49" t="s">
        <v>53</v>
      </c>
      <c r="AQ3" s="51" t="s">
        <v>54</v>
      </c>
      <c r="AR3" s="51" t="s">
        <v>57</v>
      </c>
      <c r="AS3" s="51" t="s">
        <v>75</v>
      </c>
      <c r="AT3" s="50" t="s">
        <v>76</v>
      </c>
      <c r="AU3" s="49" t="s">
        <v>53</v>
      </c>
      <c r="AV3" s="51" t="s">
        <v>54</v>
      </c>
      <c r="AW3" s="51" t="s">
        <v>57</v>
      </c>
      <c r="AX3" s="51" t="s">
        <v>75</v>
      </c>
      <c r="AY3" s="50" t="s">
        <v>76</v>
      </c>
      <c r="AZ3" s="36"/>
      <c r="BA3" s="36"/>
      <c r="BB3" s="78"/>
      <c r="BC3" s="78"/>
    </row>
    <row r="4" customFormat="false" ht="12.75" hidden="false" customHeight="false" outlineLevel="0" collapsed="false">
      <c r="A4" s="54" t="n">
        <v>36861</v>
      </c>
      <c r="B4" s="162" t="n">
        <v>267</v>
      </c>
      <c r="C4" s="163" t="n">
        <v>218</v>
      </c>
      <c r="D4" s="162" t="n">
        <v>270</v>
      </c>
      <c r="E4" s="167" t="n">
        <v>218</v>
      </c>
      <c r="F4" s="162" t="n">
        <v>250</v>
      </c>
      <c r="G4" s="162" t="n">
        <v>137</v>
      </c>
      <c r="H4" s="191" t="n">
        <v>224</v>
      </c>
      <c r="I4" s="191" t="n">
        <v>140</v>
      </c>
      <c r="J4" s="59"/>
      <c r="K4" s="59"/>
      <c r="L4" s="59"/>
      <c r="M4" s="59"/>
      <c r="N4" s="191" t="n">
        <v>250</v>
      </c>
      <c r="O4" s="191" t="n">
        <v>218</v>
      </c>
      <c r="P4" s="59"/>
      <c r="Q4" s="59"/>
      <c r="R4" s="59"/>
      <c r="S4" s="59"/>
      <c r="T4" s="166" t="n">
        <f aca="false">A4</f>
        <v>36861</v>
      </c>
      <c r="U4" s="0" t="n">
        <v>250</v>
      </c>
      <c r="V4" s="62" t="n">
        <v>310</v>
      </c>
      <c r="W4" s="63" t="n">
        <v>310</v>
      </c>
      <c r="X4" s="63" t="n">
        <v>190</v>
      </c>
      <c r="Y4" s="63" t="n">
        <v>206</v>
      </c>
      <c r="Z4" s="64" t="n">
        <v>241</v>
      </c>
      <c r="AA4" s="62" t="n">
        <v>275</v>
      </c>
      <c r="AB4" s="63" t="n">
        <v>273</v>
      </c>
      <c r="AC4" s="63" t="n">
        <v>190</v>
      </c>
      <c r="AD4" s="63" t="n">
        <v>197</v>
      </c>
      <c r="AE4" s="64" t="n">
        <v>210</v>
      </c>
      <c r="AF4" s="62" t="n">
        <v>200</v>
      </c>
      <c r="AG4" s="63" t="n">
        <v>200</v>
      </c>
      <c r="AH4" s="63" t="n">
        <v>138</v>
      </c>
      <c r="AI4" s="63" t="n">
        <v>140</v>
      </c>
      <c r="AJ4" s="64" t="n">
        <v>154</v>
      </c>
      <c r="AK4" s="62" t="n">
        <v>217</v>
      </c>
      <c r="AL4" s="63" t="n">
        <v>215</v>
      </c>
      <c r="AM4" s="63" t="n">
        <v>150</v>
      </c>
      <c r="AN4" s="63" t="n">
        <v>156</v>
      </c>
      <c r="AO4" s="64" t="n">
        <v>163</v>
      </c>
      <c r="AP4" s="62" t="n">
        <v>121</v>
      </c>
      <c r="AQ4" s="63" t="n">
        <v>124</v>
      </c>
      <c r="AR4" s="63" t="n">
        <v>126</v>
      </c>
      <c r="AS4" s="63" t="n">
        <v>117</v>
      </c>
      <c r="AT4" s="64" t="n">
        <v>106</v>
      </c>
      <c r="AU4" s="62" t="n">
        <v>195</v>
      </c>
      <c r="AV4" s="63" t="n">
        <v>196</v>
      </c>
      <c r="AW4" s="63" t="n">
        <v>199</v>
      </c>
      <c r="AX4" s="63" t="n">
        <v>160</v>
      </c>
      <c r="AY4" s="64" t="n">
        <v>151</v>
      </c>
      <c r="AZ4" s="77"/>
      <c r="BA4" s="79" t="n">
        <v>1</v>
      </c>
      <c r="BB4" s="77"/>
      <c r="BC4" s="78"/>
      <c r="BH4" s="0" t="n">
        <v>115</v>
      </c>
    </row>
    <row r="5" customFormat="false" ht="12.75" hidden="false" customHeight="false" outlineLevel="0" collapsed="false">
      <c r="A5" s="54" t="n">
        <v>36862</v>
      </c>
      <c r="B5" s="162" t="n">
        <v>267</v>
      </c>
      <c r="C5" s="163" t="n">
        <v>218</v>
      </c>
      <c r="D5" s="162" t="n">
        <v>270</v>
      </c>
      <c r="E5" s="167" t="n">
        <v>218</v>
      </c>
      <c r="F5" s="174" t="n">
        <v>244</v>
      </c>
      <c r="G5" s="162" t="n">
        <v>137</v>
      </c>
      <c r="H5" s="192" t="n">
        <v>168</v>
      </c>
      <c r="I5" s="192" t="n">
        <v>137</v>
      </c>
      <c r="J5" s="72"/>
      <c r="K5" s="72"/>
      <c r="L5" s="72"/>
      <c r="M5" s="72"/>
      <c r="N5" s="192" t="n">
        <v>244</v>
      </c>
      <c r="O5" s="192" t="n">
        <v>219</v>
      </c>
      <c r="P5" s="72"/>
      <c r="Q5" s="72"/>
      <c r="R5" s="72"/>
      <c r="S5" s="72"/>
      <c r="T5" s="166" t="n">
        <f aca="false">A5</f>
        <v>36862</v>
      </c>
      <c r="U5" s="0" t="n">
        <v>235</v>
      </c>
      <c r="V5" s="74" t="n">
        <v>310</v>
      </c>
      <c r="W5" s="75" t="n">
        <v>310</v>
      </c>
      <c r="X5" s="75" t="n">
        <v>190</v>
      </c>
      <c r="Y5" s="75" t="n">
        <v>206</v>
      </c>
      <c r="Z5" s="76" t="n">
        <v>241</v>
      </c>
      <c r="AA5" s="74" t="n">
        <v>275</v>
      </c>
      <c r="AB5" s="75" t="n">
        <v>273</v>
      </c>
      <c r="AC5" s="75" t="n">
        <v>190</v>
      </c>
      <c r="AD5" s="75" t="n">
        <v>197</v>
      </c>
      <c r="AE5" s="76" t="n">
        <v>210</v>
      </c>
      <c r="AF5" s="74" t="n">
        <v>200</v>
      </c>
      <c r="AG5" s="75" t="n">
        <v>200</v>
      </c>
      <c r="AH5" s="75" t="n">
        <v>138</v>
      </c>
      <c r="AI5" s="75" t="n">
        <v>140</v>
      </c>
      <c r="AJ5" s="76" t="n">
        <v>154</v>
      </c>
      <c r="AK5" s="74" t="n">
        <v>217</v>
      </c>
      <c r="AL5" s="75" t="n">
        <v>215</v>
      </c>
      <c r="AM5" s="75" t="n">
        <v>150</v>
      </c>
      <c r="AN5" s="75" t="n">
        <v>156</v>
      </c>
      <c r="AO5" s="76" t="n">
        <v>163</v>
      </c>
      <c r="AP5" s="74" t="n">
        <v>121</v>
      </c>
      <c r="AQ5" s="75" t="n">
        <v>124</v>
      </c>
      <c r="AR5" s="75" t="n">
        <v>126</v>
      </c>
      <c r="AS5" s="75" t="n">
        <v>117</v>
      </c>
      <c r="AT5" s="76" t="n">
        <v>106</v>
      </c>
      <c r="AU5" s="74" t="n">
        <v>195</v>
      </c>
      <c r="AV5" s="75" t="n">
        <v>196</v>
      </c>
      <c r="AW5" s="75" t="n">
        <v>199</v>
      </c>
      <c r="AX5" s="75" t="n">
        <v>160</v>
      </c>
      <c r="AY5" s="76" t="n">
        <v>151</v>
      </c>
      <c r="AZ5" s="77"/>
      <c r="BA5" s="79" t="n">
        <v>2</v>
      </c>
      <c r="BB5" s="77"/>
      <c r="BC5" s="78"/>
      <c r="BH5" s="0" t="n">
        <v>85</v>
      </c>
    </row>
    <row r="6" customFormat="false" ht="12.75" hidden="false" customHeight="false" outlineLevel="0" collapsed="false">
      <c r="A6" s="54" t="n">
        <v>36863</v>
      </c>
      <c r="B6" s="175"/>
      <c r="C6" s="163" t="n">
        <v>255</v>
      </c>
      <c r="D6" s="162"/>
      <c r="E6" s="167" t="n">
        <v>250</v>
      </c>
      <c r="F6" s="174"/>
      <c r="G6" s="162"/>
      <c r="H6" s="192"/>
      <c r="I6" s="192" t="n">
        <v>228</v>
      </c>
      <c r="J6" s="72"/>
      <c r="K6" s="72"/>
      <c r="L6" s="72"/>
      <c r="M6" s="72"/>
      <c r="N6" s="192"/>
      <c r="O6" s="192" t="n">
        <v>163</v>
      </c>
      <c r="P6" s="72"/>
      <c r="Q6" s="72"/>
      <c r="R6" s="72"/>
      <c r="S6" s="72"/>
      <c r="T6" s="166" t="n">
        <f aca="false">A6</f>
        <v>36863</v>
      </c>
      <c r="V6" s="127"/>
      <c r="W6" s="128"/>
      <c r="X6" s="75"/>
      <c r="Y6" s="75"/>
      <c r="Z6" s="76"/>
      <c r="AA6" s="74"/>
      <c r="AB6" s="75"/>
      <c r="AC6" s="75"/>
      <c r="AD6" s="75"/>
      <c r="AE6" s="76"/>
      <c r="AF6" s="74"/>
      <c r="AG6" s="75"/>
      <c r="AH6" s="75"/>
      <c r="AI6" s="75"/>
      <c r="AJ6" s="76"/>
      <c r="AK6" s="74"/>
      <c r="AL6" s="75"/>
      <c r="AM6" s="75"/>
      <c r="AN6" s="75"/>
      <c r="AO6" s="76"/>
      <c r="AP6" s="74"/>
      <c r="AQ6" s="75"/>
      <c r="AR6" s="75"/>
      <c r="AS6" s="75"/>
      <c r="AT6" s="76"/>
      <c r="AU6" s="74"/>
      <c r="AV6" s="75"/>
      <c r="AW6" s="75"/>
      <c r="AX6" s="75"/>
      <c r="AY6" s="76"/>
      <c r="AZ6" s="77"/>
      <c r="BA6" s="79" t="n">
        <v>3</v>
      </c>
      <c r="BB6" s="77"/>
      <c r="BC6" s="78"/>
    </row>
    <row r="7" customFormat="false" ht="12.75" hidden="false" customHeight="false" outlineLevel="0" collapsed="false">
      <c r="A7" s="54" t="n">
        <v>36864</v>
      </c>
      <c r="B7" s="162" t="n">
        <v>277</v>
      </c>
      <c r="C7" s="163" t="n">
        <v>255</v>
      </c>
      <c r="D7" s="162" t="n">
        <v>283</v>
      </c>
      <c r="E7" s="167" t="n">
        <v>250</v>
      </c>
      <c r="F7" s="174" t="n">
        <v>243</v>
      </c>
      <c r="G7" s="162" t="n">
        <v>195</v>
      </c>
      <c r="H7" s="192" t="n">
        <v>202</v>
      </c>
      <c r="I7" s="192" t="n">
        <v>149</v>
      </c>
      <c r="J7" s="72"/>
      <c r="K7" s="72"/>
      <c r="L7" s="72"/>
      <c r="M7" s="72"/>
      <c r="N7" s="192" t="n">
        <v>243</v>
      </c>
      <c r="O7" s="192" t="n">
        <v>151</v>
      </c>
      <c r="P7" s="72"/>
      <c r="Q7" s="72"/>
      <c r="R7" s="72"/>
      <c r="S7" s="72"/>
      <c r="T7" s="166" t="n">
        <f aca="false">A7</f>
        <v>36864</v>
      </c>
      <c r="U7" s="0" t="n">
        <v>250</v>
      </c>
      <c r="V7" s="127" t="n">
        <v>600</v>
      </c>
      <c r="W7" s="128" t="n">
        <v>600</v>
      </c>
      <c r="X7" s="75" t="n">
        <v>275</v>
      </c>
      <c r="Y7" s="75" t="n">
        <v>280</v>
      </c>
      <c r="Z7" s="76" t="n">
        <v>340</v>
      </c>
      <c r="AA7" s="74" t="n">
        <v>575</v>
      </c>
      <c r="AB7" s="75" t="n">
        <v>570</v>
      </c>
      <c r="AC7" s="75" t="n">
        <v>280</v>
      </c>
      <c r="AD7" s="75" t="n">
        <v>270</v>
      </c>
      <c r="AE7" s="76" t="n">
        <v>285</v>
      </c>
      <c r="AF7" s="74" t="n">
        <v>355</v>
      </c>
      <c r="AG7" s="75" t="n">
        <v>352</v>
      </c>
      <c r="AH7" s="75" t="n">
        <v>190</v>
      </c>
      <c r="AI7" s="75" t="n">
        <v>200</v>
      </c>
      <c r="AJ7" s="76" t="n">
        <v>205</v>
      </c>
      <c r="AK7" s="74" t="n">
        <v>395</v>
      </c>
      <c r="AL7" s="75" t="n">
        <v>391</v>
      </c>
      <c r="AM7" s="75" t="n">
        <v>217</v>
      </c>
      <c r="AN7" s="75" t="n">
        <v>223</v>
      </c>
      <c r="AO7" s="76" t="n">
        <v>230</v>
      </c>
      <c r="AP7" s="74" t="n">
        <v>200</v>
      </c>
      <c r="AQ7" s="75" t="n">
        <v>200</v>
      </c>
      <c r="AR7" s="75" t="n">
        <v>168</v>
      </c>
      <c r="AS7" s="75" t="n">
        <v>159</v>
      </c>
      <c r="AT7" s="76" t="n">
        <v>146</v>
      </c>
      <c r="AU7" s="74" t="n">
        <v>239</v>
      </c>
      <c r="AV7" s="75" t="n">
        <v>249</v>
      </c>
      <c r="AW7" s="75" t="n">
        <v>252</v>
      </c>
      <c r="AX7" s="75" t="n">
        <v>190</v>
      </c>
      <c r="AY7" s="76" t="n">
        <v>171</v>
      </c>
      <c r="AZ7" s="77"/>
      <c r="BA7" s="79" t="n">
        <v>4</v>
      </c>
      <c r="BB7" s="77"/>
      <c r="BC7" s="78"/>
      <c r="BH7" s="0" t="n">
        <v>117</v>
      </c>
    </row>
    <row r="8" customFormat="false" ht="12.75" hidden="false" customHeight="false" outlineLevel="0" collapsed="false">
      <c r="A8" s="54" t="n">
        <v>36865</v>
      </c>
      <c r="B8" s="162" t="n">
        <v>278</v>
      </c>
      <c r="C8" s="163" t="n">
        <v>240</v>
      </c>
      <c r="D8" s="162" t="n">
        <v>281</v>
      </c>
      <c r="E8" s="167" t="n">
        <v>240</v>
      </c>
      <c r="F8" s="174" t="n">
        <v>250</v>
      </c>
      <c r="G8" s="162" t="n">
        <v>227</v>
      </c>
      <c r="H8" s="192" t="n">
        <v>246</v>
      </c>
      <c r="I8" s="192" t="n">
        <v>204</v>
      </c>
      <c r="J8" s="72"/>
      <c r="K8" s="72"/>
      <c r="L8" s="72"/>
      <c r="M8" s="72"/>
      <c r="N8" s="192" t="n">
        <v>216</v>
      </c>
      <c r="O8" s="192" t="n">
        <v>199</v>
      </c>
      <c r="P8" s="72"/>
      <c r="Q8" s="72"/>
      <c r="R8" s="72"/>
      <c r="S8" s="72"/>
      <c r="T8" s="166" t="n">
        <f aca="false">A8</f>
        <v>36865</v>
      </c>
      <c r="U8" s="0" t="n">
        <v>250</v>
      </c>
      <c r="V8" s="74" t="n">
        <v>700</v>
      </c>
      <c r="W8" s="75" t="n">
        <v>700</v>
      </c>
      <c r="X8" s="75" t="n">
        <v>375</v>
      </c>
      <c r="Y8" s="75"/>
      <c r="Z8" s="76"/>
      <c r="AA8" s="74" t="n">
        <v>675</v>
      </c>
      <c r="AB8" s="75" t="n">
        <v>665</v>
      </c>
      <c r="AC8" s="75" t="n">
        <v>300</v>
      </c>
      <c r="AD8" s="75"/>
      <c r="AE8" s="76"/>
      <c r="AF8" s="74"/>
      <c r="AG8" s="75"/>
      <c r="AH8" s="75"/>
      <c r="AI8" s="75"/>
      <c r="AJ8" s="76"/>
      <c r="AK8" s="74"/>
      <c r="AL8" s="75"/>
      <c r="AM8" s="75"/>
      <c r="AN8" s="75"/>
      <c r="AO8" s="76"/>
      <c r="AP8" s="74"/>
      <c r="AQ8" s="75"/>
      <c r="AR8" s="75"/>
      <c r="AS8" s="75"/>
      <c r="AT8" s="76"/>
      <c r="AU8" s="74"/>
      <c r="AV8" s="75"/>
      <c r="AW8" s="75"/>
      <c r="AX8" s="75"/>
      <c r="AY8" s="76"/>
      <c r="AZ8" s="77"/>
      <c r="BA8" s="79" t="n">
        <v>5</v>
      </c>
      <c r="BB8" s="77"/>
      <c r="BC8" s="78"/>
      <c r="BH8" s="0" t="n">
        <v>120</v>
      </c>
    </row>
    <row r="9" customFormat="false" ht="12.75" hidden="false" customHeight="false" outlineLevel="0" collapsed="false">
      <c r="A9" s="54" t="n">
        <v>36866</v>
      </c>
      <c r="B9" s="162" t="n">
        <v>368</v>
      </c>
      <c r="C9" s="163" t="n">
        <v>260</v>
      </c>
      <c r="D9" s="162" t="n">
        <v>368</v>
      </c>
      <c r="E9" s="167" t="n">
        <v>260</v>
      </c>
      <c r="F9" s="174" t="n">
        <v>406</v>
      </c>
      <c r="G9" s="162" t="n">
        <v>253</v>
      </c>
      <c r="H9" s="192" t="n">
        <v>250</v>
      </c>
      <c r="I9" s="192" t="n">
        <v>213</v>
      </c>
      <c r="J9" s="72"/>
      <c r="K9" s="72"/>
      <c r="L9" s="72"/>
      <c r="M9" s="72"/>
      <c r="N9" s="192" t="n">
        <v>250</v>
      </c>
      <c r="O9" s="192" t="n">
        <v>250</v>
      </c>
      <c r="P9" s="72"/>
      <c r="Q9" s="72"/>
      <c r="R9" s="72"/>
      <c r="S9" s="72"/>
      <c r="T9" s="166" t="n">
        <f aca="false">A9</f>
        <v>36866</v>
      </c>
      <c r="U9" s="0" t="n">
        <v>250</v>
      </c>
      <c r="V9" s="74" t="n">
        <v>700</v>
      </c>
      <c r="W9" s="75" t="n">
        <v>675</v>
      </c>
      <c r="X9" s="75" t="n">
        <v>375</v>
      </c>
      <c r="Y9" s="75" t="n">
        <v>375</v>
      </c>
      <c r="Z9" s="76" t="n">
        <v>400</v>
      </c>
      <c r="AA9" s="74" t="n">
        <v>575</v>
      </c>
      <c r="AB9" s="75" t="n">
        <v>560</v>
      </c>
      <c r="AC9" s="75" t="n">
        <v>300</v>
      </c>
      <c r="AD9" s="75" t="n">
        <v>250</v>
      </c>
      <c r="AE9" s="76" t="n">
        <v>260</v>
      </c>
      <c r="AF9" s="74"/>
      <c r="AG9" s="75"/>
      <c r="AH9" s="75"/>
      <c r="AI9" s="75"/>
      <c r="AJ9" s="76"/>
      <c r="AK9" s="74"/>
      <c r="AL9" s="75"/>
      <c r="AM9" s="75"/>
      <c r="AN9" s="75"/>
      <c r="AO9" s="76"/>
      <c r="AP9" s="74"/>
      <c r="AQ9" s="75"/>
      <c r="AR9" s="75"/>
      <c r="AS9" s="75"/>
      <c r="AT9" s="76"/>
      <c r="AU9" s="74"/>
      <c r="AV9" s="75"/>
      <c r="AW9" s="75"/>
      <c r="AX9" s="75"/>
      <c r="AY9" s="76"/>
      <c r="AZ9" s="77"/>
      <c r="BA9" s="79" t="n">
        <v>6</v>
      </c>
      <c r="BB9" s="77"/>
      <c r="BC9" s="78"/>
      <c r="BH9" s="0" t="n">
        <v>112</v>
      </c>
    </row>
    <row r="10" customFormat="false" ht="12.75" hidden="false" customHeight="false" outlineLevel="0" collapsed="false">
      <c r="A10" s="54" t="n">
        <v>36867</v>
      </c>
      <c r="B10" s="162" t="n">
        <v>650</v>
      </c>
      <c r="C10" s="163" t="n">
        <v>500</v>
      </c>
      <c r="D10" s="162" t="n">
        <v>600</v>
      </c>
      <c r="E10" s="167" t="n">
        <v>500</v>
      </c>
      <c r="F10" s="174" t="n">
        <v>256</v>
      </c>
      <c r="G10" s="162" t="n">
        <v>253</v>
      </c>
      <c r="H10" s="192" t="n">
        <v>275</v>
      </c>
      <c r="I10" s="192" t="n">
        <v>227</v>
      </c>
      <c r="J10" s="72" t="s">
        <v>209</v>
      </c>
      <c r="K10" s="72"/>
      <c r="L10" s="72"/>
      <c r="M10" s="72"/>
      <c r="N10" s="192" t="n">
        <v>250</v>
      </c>
      <c r="O10" s="192" t="n">
        <v>250</v>
      </c>
      <c r="P10" s="72" t="s">
        <v>209</v>
      </c>
      <c r="Q10" s="72"/>
      <c r="R10" s="72"/>
      <c r="S10" s="72"/>
      <c r="T10" s="166" t="n">
        <f aca="false">A10</f>
        <v>36867</v>
      </c>
      <c r="U10" s="0" t="n">
        <v>250</v>
      </c>
      <c r="V10" s="74" t="n">
        <v>850</v>
      </c>
      <c r="W10" s="75"/>
      <c r="X10" s="75"/>
      <c r="Y10" s="75"/>
      <c r="Z10" s="76"/>
      <c r="AA10" s="74"/>
      <c r="AB10" s="75"/>
      <c r="AC10" s="75"/>
      <c r="AD10" s="75"/>
      <c r="AE10" s="76"/>
      <c r="AF10" s="74"/>
      <c r="AG10" s="75"/>
      <c r="AH10" s="75"/>
      <c r="AI10" s="75"/>
      <c r="AJ10" s="76"/>
      <c r="AK10" s="74"/>
      <c r="AL10" s="75"/>
      <c r="AM10" s="75"/>
      <c r="AN10" s="75"/>
      <c r="AO10" s="76"/>
      <c r="AP10" s="74"/>
      <c r="AQ10" s="75"/>
      <c r="AR10" s="75"/>
      <c r="AS10" s="75"/>
      <c r="AT10" s="76"/>
      <c r="AU10" s="74"/>
      <c r="AV10" s="75"/>
      <c r="AW10" s="75"/>
      <c r="AX10" s="75"/>
      <c r="AY10" s="76"/>
      <c r="AZ10" s="77"/>
      <c r="BA10" s="79" t="n">
        <v>7</v>
      </c>
      <c r="BB10" s="77"/>
      <c r="BC10" s="78"/>
      <c r="BH10" s="0" t="n">
        <v>131</v>
      </c>
    </row>
    <row r="11" customFormat="false" ht="12.75" hidden="false" customHeight="false" outlineLevel="0" collapsed="false">
      <c r="A11" s="54" t="n">
        <v>36868</v>
      </c>
      <c r="B11" s="162" t="n">
        <v>770</v>
      </c>
      <c r="C11" s="163" t="n">
        <v>450</v>
      </c>
      <c r="D11" s="162" t="n">
        <v>710</v>
      </c>
      <c r="E11" s="167" t="n">
        <v>400</v>
      </c>
      <c r="F11" s="174" t="n">
        <v>280</v>
      </c>
      <c r="G11" s="162" t="n">
        <v>315</v>
      </c>
      <c r="H11" s="192" t="n">
        <v>267</v>
      </c>
      <c r="I11" s="192" t="n">
        <v>238</v>
      </c>
      <c r="J11" s="72" t="s">
        <v>210</v>
      </c>
      <c r="K11" s="72"/>
      <c r="L11" s="72"/>
      <c r="M11" s="72"/>
      <c r="N11" s="192" t="n">
        <v>250</v>
      </c>
      <c r="O11" s="192" t="n">
        <v>250</v>
      </c>
      <c r="P11" s="72" t="s">
        <v>210</v>
      </c>
      <c r="Q11" s="72"/>
      <c r="R11" s="72"/>
      <c r="S11" s="72"/>
      <c r="T11" s="166" t="n">
        <f aca="false">A11</f>
        <v>36868</v>
      </c>
      <c r="U11" s="0" t="n">
        <v>250</v>
      </c>
      <c r="V11" s="74" t="n">
        <v>1000</v>
      </c>
      <c r="W11" s="75" t="n">
        <v>900</v>
      </c>
      <c r="X11" s="75" t="n">
        <v>400</v>
      </c>
      <c r="Y11" s="75" t="n">
        <v>400</v>
      </c>
      <c r="Z11" s="76" t="n">
        <v>425</v>
      </c>
      <c r="AA11" s="74" t="n">
        <v>650</v>
      </c>
      <c r="AB11" s="75" t="n">
        <v>625</v>
      </c>
      <c r="AC11" s="75" t="n">
        <v>300</v>
      </c>
      <c r="AD11" s="75" t="n">
        <v>250</v>
      </c>
      <c r="AE11" s="76" t="n">
        <v>250</v>
      </c>
      <c r="AF11" s="74" t="n">
        <v>400</v>
      </c>
      <c r="AG11" s="75" t="n">
        <v>450</v>
      </c>
      <c r="AH11" s="75" t="n">
        <v>185</v>
      </c>
      <c r="AI11" s="75" t="n">
        <v>180</v>
      </c>
      <c r="AJ11" s="76" t="n">
        <v>190</v>
      </c>
      <c r="AK11" s="74" t="n">
        <v>442</v>
      </c>
      <c r="AL11" s="75" t="n">
        <v>442</v>
      </c>
      <c r="AM11" s="75" t="n">
        <v>220</v>
      </c>
      <c r="AN11" s="75" t="n">
        <v>202</v>
      </c>
      <c r="AO11" s="76" t="n">
        <v>208</v>
      </c>
      <c r="AP11" s="74" t="n">
        <v>203</v>
      </c>
      <c r="AQ11" s="75" t="n">
        <v>208</v>
      </c>
      <c r="AR11" s="75" t="n">
        <v>187</v>
      </c>
      <c r="AS11" s="75" t="n">
        <v>175</v>
      </c>
      <c r="AT11" s="76" t="n">
        <v>154</v>
      </c>
      <c r="AU11" s="74" t="n">
        <v>292</v>
      </c>
      <c r="AV11" s="75" t="n">
        <v>295</v>
      </c>
      <c r="AW11" s="75" t="n">
        <v>290</v>
      </c>
      <c r="AX11" s="75" t="n">
        <v>189</v>
      </c>
      <c r="AY11" s="76" t="n">
        <v>187</v>
      </c>
      <c r="AZ11" s="77"/>
      <c r="BA11" s="79" t="n">
        <v>8</v>
      </c>
      <c r="BB11" s="77"/>
      <c r="BC11" s="78"/>
      <c r="BH11" s="0" t="n">
        <v>119</v>
      </c>
    </row>
    <row r="12" customFormat="false" ht="12.75" hidden="false" customHeight="false" outlineLevel="0" collapsed="false">
      <c r="A12" s="54" t="n">
        <v>36869</v>
      </c>
      <c r="B12" s="162" t="n">
        <v>770</v>
      </c>
      <c r="C12" s="163" t="n">
        <v>450</v>
      </c>
      <c r="D12" s="162" t="n">
        <v>710</v>
      </c>
      <c r="E12" s="167" t="n">
        <v>400</v>
      </c>
      <c r="F12" s="174" t="n">
        <v>252</v>
      </c>
      <c r="G12" s="162" t="n">
        <v>315</v>
      </c>
      <c r="H12" s="192" t="n">
        <v>258</v>
      </c>
      <c r="I12" s="192" t="n">
        <v>250</v>
      </c>
      <c r="J12" s="72" t="s">
        <v>211</v>
      </c>
      <c r="K12" s="72"/>
      <c r="L12" s="72"/>
      <c r="M12" s="72"/>
      <c r="N12" s="192" t="n">
        <v>250</v>
      </c>
      <c r="O12" s="192" t="n">
        <v>250</v>
      </c>
      <c r="P12" s="72" t="s">
        <v>211</v>
      </c>
      <c r="Q12" s="72"/>
      <c r="R12" s="72"/>
      <c r="S12" s="72"/>
      <c r="T12" s="166" t="n">
        <f aca="false">A12</f>
        <v>36869</v>
      </c>
      <c r="U12" s="0" t="n">
        <v>250</v>
      </c>
      <c r="V12" s="74" t="n">
        <v>1000</v>
      </c>
      <c r="W12" s="75" t="n">
        <v>900</v>
      </c>
      <c r="X12" s="75" t="n">
        <v>400</v>
      </c>
      <c r="Y12" s="75" t="n">
        <v>400</v>
      </c>
      <c r="Z12" s="76" t="n">
        <v>425</v>
      </c>
      <c r="AA12" s="74" t="n">
        <v>650</v>
      </c>
      <c r="AB12" s="75" t="n">
        <v>625</v>
      </c>
      <c r="AC12" s="75" t="n">
        <v>300</v>
      </c>
      <c r="AD12" s="75" t="n">
        <v>250</v>
      </c>
      <c r="AE12" s="76" t="n">
        <v>250</v>
      </c>
      <c r="AF12" s="74" t="n">
        <v>400</v>
      </c>
      <c r="AG12" s="75" t="n">
        <v>450</v>
      </c>
      <c r="AH12" s="75" t="n">
        <v>185</v>
      </c>
      <c r="AI12" s="75" t="n">
        <v>180</v>
      </c>
      <c r="AJ12" s="76" t="n">
        <v>190</v>
      </c>
      <c r="AK12" s="74" t="n">
        <v>442</v>
      </c>
      <c r="AL12" s="75" t="n">
        <v>442</v>
      </c>
      <c r="AM12" s="75" t="n">
        <v>220</v>
      </c>
      <c r="AN12" s="75" t="n">
        <v>202</v>
      </c>
      <c r="AO12" s="76" t="n">
        <v>208</v>
      </c>
      <c r="AP12" s="74" t="n">
        <v>203</v>
      </c>
      <c r="AQ12" s="75" t="n">
        <v>208</v>
      </c>
      <c r="AR12" s="75" t="n">
        <v>187</v>
      </c>
      <c r="AS12" s="75" t="n">
        <v>175</v>
      </c>
      <c r="AT12" s="76" t="n">
        <v>154</v>
      </c>
      <c r="AU12" s="74" t="n">
        <v>292</v>
      </c>
      <c r="AV12" s="75" t="n">
        <v>295</v>
      </c>
      <c r="AW12" s="75" t="n">
        <v>290</v>
      </c>
      <c r="AX12" s="75" t="n">
        <v>189</v>
      </c>
      <c r="AY12" s="76" t="n">
        <v>187</v>
      </c>
      <c r="AZ12" s="77"/>
      <c r="BA12" s="79" t="n">
        <v>9</v>
      </c>
      <c r="BB12" s="77"/>
      <c r="BC12" s="78"/>
      <c r="BH12" s="0" t="n">
        <v>90</v>
      </c>
    </row>
    <row r="13" customFormat="false" ht="12.75" hidden="false" customHeight="false" outlineLevel="0" collapsed="false">
      <c r="A13" s="54" t="n">
        <v>36870</v>
      </c>
      <c r="B13" s="162"/>
      <c r="C13" s="163" t="n">
        <v>2000</v>
      </c>
      <c r="D13" s="162"/>
      <c r="E13" s="167" t="n">
        <v>1500</v>
      </c>
      <c r="F13" s="174"/>
      <c r="G13" s="162"/>
      <c r="H13" s="192"/>
      <c r="I13" s="192" t="n">
        <v>263</v>
      </c>
      <c r="J13" s="72"/>
      <c r="K13" s="72"/>
      <c r="L13" s="72"/>
      <c r="M13" s="72"/>
      <c r="N13" s="192"/>
      <c r="O13" s="192" t="n">
        <v>250</v>
      </c>
      <c r="P13" s="72"/>
      <c r="Q13" s="72"/>
      <c r="R13" s="72"/>
      <c r="S13" s="72"/>
      <c r="T13" s="166" t="n">
        <f aca="false">A13</f>
        <v>36870</v>
      </c>
      <c r="V13" s="74"/>
      <c r="W13" s="75"/>
      <c r="X13" s="75"/>
      <c r="Y13" s="75"/>
      <c r="Z13" s="76"/>
      <c r="AA13" s="74"/>
      <c r="AB13" s="75"/>
      <c r="AC13" s="75"/>
      <c r="AD13" s="75"/>
      <c r="AE13" s="76"/>
      <c r="AF13" s="74"/>
      <c r="AG13" s="75"/>
      <c r="AH13" s="75"/>
      <c r="AI13" s="75"/>
      <c r="AJ13" s="76"/>
      <c r="AK13" s="74"/>
      <c r="AL13" s="75"/>
      <c r="AM13" s="75"/>
      <c r="AN13" s="75"/>
      <c r="AO13" s="76"/>
      <c r="AP13" s="74"/>
      <c r="AQ13" s="75"/>
      <c r="AR13" s="75"/>
      <c r="AS13" s="75"/>
      <c r="AT13" s="76"/>
      <c r="AU13" s="74"/>
      <c r="AV13" s="75"/>
      <c r="AW13" s="75"/>
      <c r="AX13" s="75"/>
      <c r="AY13" s="76"/>
      <c r="AZ13" s="77"/>
      <c r="BA13" s="79" t="n">
        <v>10</v>
      </c>
      <c r="BB13" s="77"/>
      <c r="BC13" s="78"/>
    </row>
    <row r="14" customFormat="false" ht="12.75" hidden="false" customHeight="false" outlineLevel="0" collapsed="false">
      <c r="A14" s="54" t="n">
        <v>36871</v>
      </c>
      <c r="B14" s="162" t="n">
        <v>3060</v>
      </c>
      <c r="C14" s="163" t="n">
        <v>2000</v>
      </c>
      <c r="D14" s="162" t="n">
        <v>3000</v>
      </c>
      <c r="E14" s="167" t="n">
        <v>1500</v>
      </c>
      <c r="F14" s="174" t="n">
        <v>308</v>
      </c>
      <c r="G14" s="162" t="n">
        <v>375</v>
      </c>
      <c r="H14" s="192" t="n">
        <v>250</v>
      </c>
      <c r="I14" s="192" t="n">
        <v>243</v>
      </c>
      <c r="J14" s="72"/>
      <c r="K14" s="72"/>
      <c r="L14" s="72"/>
      <c r="M14" s="72"/>
      <c r="N14" s="192" t="n">
        <v>278</v>
      </c>
      <c r="O14" s="192" t="n">
        <v>265</v>
      </c>
      <c r="P14" s="72"/>
      <c r="Q14" s="72"/>
      <c r="R14" s="72"/>
      <c r="S14" s="72"/>
      <c r="T14" s="166" t="n">
        <f aca="false">A14</f>
        <v>36871</v>
      </c>
      <c r="U14" s="0" t="n">
        <v>653</v>
      </c>
      <c r="V14" s="74" t="n">
        <v>600</v>
      </c>
      <c r="W14" s="75" t="n">
        <v>550</v>
      </c>
      <c r="X14" s="75" t="n">
        <v>325</v>
      </c>
      <c r="Y14" s="75" t="n">
        <v>325</v>
      </c>
      <c r="Z14" s="76" t="n">
        <v>375</v>
      </c>
      <c r="AA14" s="74" t="n">
        <v>425</v>
      </c>
      <c r="AB14" s="75" t="n">
        <v>400</v>
      </c>
      <c r="AC14" s="75"/>
      <c r="AD14" s="75"/>
      <c r="AE14" s="76"/>
      <c r="AF14" s="74"/>
      <c r="AG14" s="75"/>
      <c r="AH14" s="75"/>
      <c r="AI14" s="75"/>
      <c r="AJ14" s="76"/>
      <c r="AK14" s="74"/>
      <c r="AL14" s="75"/>
      <c r="AM14" s="75"/>
      <c r="AN14" s="75"/>
      <c r="AO14" s="76"/>
      <c r="AP14" s="74"/>
      <c r="AQ14" s="75"/>
      <c r="AR14" s="75"/>
      <c r="AS14" s="75"/>
      <c r="AT14" s="76"/>
      <c r="AU14" s="74"/>
      <c r="AV14" s="75"/>
      <c r="AW14" s="75"/>
      <c r="AX14" s="75"/>
      <c r="AY14" s="76"/>
      <c r="AZ14" s="77"/>
      <c r="BA14" s="79" t="n">
        <v>11</v>
      </c>
      <c r="BB14" s="77"/>
      <c r="BC14" s="78"/>
      <c r="BH14" s="0" t="n">
        <v>120</v>
      </c>
    </row>
    <row r="15" customFormat="false" ht="12.75" hidden="false" customHeight="false" outlineLevel="0" collapsed="false">
      <c r="A15" s="54" t="n">
        <v>36872</v>
      </c>
      <c r="B15" s="162" t="n">
        <v>1120</v>
      </c>
      <c r="C15" s="163" t="n">
        <v>650</v>
      </c>
      <c r="D15" s="162" t="n">
        <v>775</v>
      </c>
      <c r="E15" s="167" t="n">
        <v>500</v>
      </c>
      <c r="F15" s="162" t="n">
        <v>670</v>
      </c>
      <c r="G15" s="162" t="n">
        <v>325</v>
      </c>
      <c r="H15" s="192" t="n">
        <v>657</v>
      </c>
      <c r="I15" s="192" t="n">
        <v>250</v>
      </c>
      <c r="J15" s="72"/>
      <c r="K15" s="72"/>
      <c r="L15" s="72"/>
      <c r="M15" s="72"/>
      <c r="N15" s="192" t="n">
        <v>659</v>
      </c>
      <c r="O15" s="192" t="n">
        <v>438</v>
      </c>
      <c r="P15" s="72"/>
      <c r="Q15" s="72"/>
      <c r="R15" s="72"/>
      <c r="S15" s="72"/>
      <c r="T15" s="166" t="n">
        <f aca="false">A15</f>
        <v>36872</v>
      </c>
      <c r="U15" s="0" t="n">
        <v>989</v>
      </c>
      <c r="V15" s="74" t="n">
        <v>450</v>
      </c>
      <c r="W15" s="75" t="n">
        <v>450</v>
      </c>
      <c r="X15" s="75" t="n">
        <v>325</v>
      </c>
      <c r="Y15" s="75" t="n">
        <v>325</v>
      </c>
      <c r="Z15" s="76" t="n">
        <v>350</v>
      </c>
      <c r="AA15" s="74" t="n">
        <v>385</v>
      </c>
      <c r="AB15" s="75" t="n">
        <v>385</v>
      </c>
      <c r="AC15" s="75" t="n">
        <v>225</v>
      </c>
      <c r="AD15" s="75" t="n">
        <v>200</v>
      </c>
      <c r="AE15" s="76" t="n">
        <v>200</v>
      </c>
      <c r="AF15" s="74" t="n">
        <v>245</v>
      </c>
      <c r="AG15" s="75" t="n">
        <v>250</v>
      </c>
      <c r="AH15" s="75" t="n">
        <v>160</v>
      </c>
      <c r="AI15" s="75" t="n">
        <v>175</v>
      </c>
      <c r="AJ15" s="76" t="n">
        <v>180</v>
      </c>
      <c r="AK15" s="74" t="n">
        <v>268</v>
      </c>
      <c r="AL15" s="75" t="n">
        <v>277</v>
      </c>
      <c r="AM15" s="75" t="n">
        <v>178</v>
      </c>
      <c r="AN15" s="75" t="n">
        <v>180</v>
      </c>
      <c r="AO15" s="76" t="n">
        <v>182</v>
      </c>
      <c r="AP15" s="74" t="n">
        <v>182</v>
      </c>
      <c r="AQ15" s="75" t="n">
        <v>185</v>
      </c>
      <c r="AR15" s="75" t="n">
        <v>165</v>
      </c>
      <c r="AS15" s="75" t="n">
        <v>152</v>
      </c>
      <c r="AT15" s="76" t="n">
        <v>129</v>
      </c>
      <c r="AU15" s="74" t="n">
        <v>272</v>
      </c>
      <c r="AV15" s="75" t="n">
        <v>278</v>
      </c>
      <c r="AW15" s="75" t="n">
        <v>269</v>
      </c>
      <c r="AX15" s="75" t="n">
        <v>171</v>
      </c>
      <c r="AY15" s="76" t="n">
        <v>172</v>
      </c>
      <c r="AZ15" s="77"/>
      <c r="BA15" s="79" t="n">
        <v>12</v>
      </c>
      <c r="BB15" s="77"/>
      <c r="BC15" s="78"/>
      <c r="BH15" s="0" t="n">
        <v>118</v>
      </c>
    </row>
    <row r="16" customFormat="false" ht="12.75" hidden="false" customHeight="false" outlineLevel="0" collapsed="false">
      <c r="A16" s="54" t="n">
        <v>36873</v>
      </c>
      <c r="B16" s="162" t="n">
        <v>715</v>
      </c>
      <c r="C16" s="163" t="n">
        <v>475</v>
      </c>
      <c r="D16" s="162" t="n">
        <v>687</v>
      </c>
      <c r="E16" s="167" t="n">
        <v>475</v>
      </c>
      <c r="F16" s="162" t="n">
        <v>289</v>
      </c>
      <c r="G16" s="162" t="n">
        <v>500</v>
      </c>
      <c r="H16" s="192" t="n">
        <v>250</v>
      </c>
      <c r="I16" s="192" t="n">
        <v>250</v>
      </c>
      <c r="J16" s="72"/>
      <c r="K16" s="72"/>
      <c r="L16" s="72"/>
      <c r="M16" s="72"/>
      <c r="N16" s="192" t="n">
        <v>267</v>
      </c>
      <c r="O16" s="192" t="n">
        <v>254</v>
      </c>
      <c r="P16" s="72"/>
      <c r="Q16" s="72"/>
      <c r="R16" s="72"/>
      <c r="S16" s="72"/>
      <c r="T16" s="166" t="n">
        <f aca="false">A16</f>
        <v>36873</v>
      </c>
      <c r="U16" s="0" t="n">
        <v>1400</v>
      </c>
      <c r="V16" s="74" t="n">
        <v>450</v>
      </c>
      <c r="W16" s="75"/>
      <c r="X16" s="75"/>
      <c r="Y16" s="75"/>
      <c r="Z16" s="76"/>
      <c r="AA16" s="74"/>
      <c r="AB16" s="75"/>
      <c r="AC16" s="75"/>
      <c r="AD16" s="75"/>
      <c r="AE16" s="76"/>
      <c r="AF16" s="74"/>
      <c r="AG16" s="75"/>
      <c r="AH16" s="75"/>
      <c r="AI16" s="75"/>
      <c r="AJ16" s="76"/>
      <c r="AK16" s="74"/>
      <c r="AL16" s="75"/>
      <c r="AM16" s="75"/>
      <c r="AN16" s="75"/>
      <c r="AO16" s="76"/>
      <c r="AP16" s="74"/>
      <c r="AQ16" s="75"/>
      <c r="AR16" s="75"/>
      <c r="AS16" s="75"/>
      <c r="AT16" s="76"/>
      <c r="AU16" s="74"/>
      <c r="AV16" s="75"/>
      <c r="AW16" s="75"/>
      <c r="AX16" s="75"/>
      <c r="AY16" s="76"/>
      <c r="AZ16" s="77"/>
      <c r="BA16" s="79" t="n">
        <v>13</v>
      </c>
      <c r="BB16" s="77"/>
      <c r="BC16" s="78"/>
      <c r="BH16" s="0" t="n">
        <v>131</v>
      </c>
    </row>
    <row r="17" customFormat="false" ht="12.75" hidden="false" customHeight="false" outlineLevel="0" collapsed="false">
      <c r="A17" s="54" t="n">
        <v>36874</v>
      </c>
      <c r="B17" s="162" t="n">
        <v>485</v>
      </c>
      <c r="C17" s="163" t="n">
        <v>350</v>
      </c>
      <c r="D17" s="162" t="n">
        <v>529</v>
      </c>
      <c r="E17" s="167" t="n">
        <v>325</v>
      </c>
      <c r="F17" s="162" t="n">
        <v>319</v>
      </c>
      <c r="G17" s="162" t="n">
        <v>334</v>
      </c>
      <c r="H17" s="192" t="n">
        <v>293</v>
      </c>
      <c r="I17" s="192" t="n">
        <v>250</v>
      </c>
      <c r="J17" s="72"/>
      <c r="K17" s="72"/>
      <c r="L17" s="72"/>
      <c r="M17" s="72"/>
      <c r="N17" s="192" t="n">
        <v>319</v>
      </c>
      <c r="O17" s="192" t="n">
        <v>276</v>
      </c>
      <c r="P17" s="72"/>
      <c r="Q17" s="72"/>
      <c r="R17" s="72"/>
      <c r="S17" s="72"/>
      <c r="T17" s="166" t="n">
        <f aca="false">A17</f>
        <v>36874</v>
      </c>
      <c r="U17" s="0" t="n">
        <v>589</v>
      </c>
      <c r="V17" s="74" t="n">
        <v>450</v>
      </c>
      <c r="W17" s="75"/>
      <c r="X17" s="75"/>
      <c r="Y17" s="75"/>
      <c r="Z17" s="76"/>
      <c r="AA17" s="74"/>
      <c r="AB17" s="75"/>
      <c r="AC17" s="75"/>
      <c r="AD17" s="75"/>
      <c r="AE17" s="76"/>
      <c r="AF17" s="74"/>
      <c r="AG17" s="75"/>
      <c r="AH17" s="75"/>
      <c r="AI17" s="75"/>
      <c r="AJ17" s="76"/>
      <c r="AK17" s="74"/>
      <c r="AL17" s="75"/>
      <c r="AM17" s="75"/>
      <c r="AN17" s="75"/>
      <c r="AO17" s="76"/>
      <c r="AP17" s="74"/>
      <c r="AQ17" s="75"/>
      <c r="AR17" s="75"/>
      <c r="AS17" s="75"/>
      <c r="AT17" s="76"/>
      <c r="AU17" s="74"/>
      <c r="AV17" s="75"/>
      <c r="AW17" s="75"/>
      <c r="AX17" s="75"/>
      <c r="AY17" s="76"/>
      <c r="AZ17" s="77"/>
      <c r="BA17" s="79" t="n">
        <v>14</v>
      </c>
      <c r="BB17" s="77"/>
      <c r="BC17" s="78"/>
      <c r="BH17" s="0" t="n">
        <v>131</v>
      </c>
    </row>
    <row r="18" customFormat="false" ht="12.75" hidden="false" customHeight="false" outlineLevel="0" collapsed="false">
      <c r="A18" s="54" t="n">
        <v>36875</v>
      </c>
      <c r="B18" s="162" t="n">
        <v>316</v>
      </c>
      <c r="C18" s="163" t="n">
        <v>270</v>
      </c>
      <c r="D18" s="162" t="n">
        <v>292</v>
      </c>
      <c r="E18" s="167" t="n">
        <v>250</v>
      </c>
      <c r="F18" s="162" t="n">
        <v>492</v>
      </c>
      <c r="G18" s="162" t="n">
        <v>225</v>
      </c>
      <c r="H18" s="192" t="n">
        <v>299</v>
      </c>
      <c r="I18" s="192" t="n">
        <v>250</v>
      </c>
      <c r="J18" s="72"/>
      <c r="K18" s="72"/>
      <c r="L18" s="72"/>
      <c r="M18" s="72"/>
      <c r="N18" s="192" t="n">
        <v>492</v>
      </c>
      <c r="O18" s="192" t="n">
        <v>276</v>
      </c>
      <c r="P18" s="72"/>
      <c r="Q18" s="72"/>
      <c r="R18" s="72"/>
      <c r="S18" s="72"/>
      <c r="T18" s="166" t="n">
        <f aca="false">A18</f>
        <v>36875</v>
      </c>
      <c r="U18" s="0" t="n">
        <v>498</v>
      </c>
      <c r="V18" s="74" t="n">
        <v>375</v>
      </c>
      <c r="W18" s="75" t="n">
        <v>375</v>
      </c>
      <c r="X18" s="75" t="n">
        <v>225</v>
      </c>
      <c r="Y18" s="75" t="n">
        <v>250</v>
      </c>
      <c r="Z18" s="76" t="n">
        <v>300</v>
      </c>
      <c r="AA18" s="74" t="n">
        <v>400</v>
      </c>
      <c r="AB18" s="75" t="n">
        <v>390</v>
      </c>
      <c r="AC18" s="75" t="n">
        <v>210</v>
      </c>
      <c r="AD18" s="75" t="n">
        <v>195</v>
      </c>
      <c r="AE18" s="76" t="n">
        <v>197</v>
      </c>
      <c r="AF18" s="74" t="n">
        <v>250</v>
      </c>
      <c r="AG18" s="75" t="n">
        <v>250</v>
      </c>
      <c r="AH18" s="75" t="n">
        <v>155</v>
      </c>
      <c r="AI18" s="75" t="n">
        <v>155</v>
      </c>
      <c r="AJ18" s="76" t="n">
        <v>155</v>
      </c>
      <c r="AK18" s="74" t="n">
        <v>277</v>
      </c>
      <c r="AL18" s="75" t="n">
        <v>280</v>
      </c>
      <c r="AM18" s="75" t="n">
        <v>170</v>
      </c>
      <c r="AN18" s="75" t="n">
        <v>167</v>
      </c>
      <c r="AO18" s="76" t="n">
        <v>167</v>
      </c>
      <c r="AP18" s="74" t="n">
        <v>207</v>
      </c>
      <c r="AQ18" s="75" t="n">
        <v>205</v>
      </c>
      <c r="AR18" s="75" t="n">
        <v>170</v>
      </c>
      <c r="AS18" s="75" t="n">
        <v>144</v>
      </c>
      <c r="AT18" s="76" t="n">
        <v>124</v>
      </c>
      <c r="AU18" s="74" t="n">
        <v>301</v>
      </c>
      <c r="AV18" s="75" t="n">
        <v>303</v>
      </c>
      <c r="AW18" s="75" t="n">
        <v>292</v>
      </c>
      <c r="AX18" s="75" t="n">
        <v>189</v>
      </c>
      <c r="AY18" s="76" t="n">
        <v>180</v>
      </c>
      <c r="AZ18" s="77"/>
      <c r="BA18" s="79" t="n">
        <v>15</v>
      </c>
      <c r="BB18" s="77"/>
      <c r="BC18" s="78"/>
      <c r="BH18" s="0" t="n">
        <v>106</v>
      </c>
      <c r="BK18" s="0" t="n">
        <v>69</v>
      </c>
      <c r="BM18" s="0" t="n">
        <v>8</v>
      </c>
      <c r="BN18" s="0" t="n">
        <f aca="false">+BM18*BK18</f>
        <v>552</v>
      </c>
    </row>
    <row r="19" customFormat="false" ht="12.75" hidden="false" customHeight="false" outlineLevel="0" collapsed="false">
      <c r="A19" s="54" t="n">
        <v>36876</v>
      </c>
      <c r="B19" s="162" t="n">
        <v>316</v>
      </c>
      <c r="C19" s="163" t="n">
        <v>270</v>
      </c>
      <c r="D19" s="162" t="n">
        <v>292</v>
      </c>
      <c r="E19" s="167" t="n">
        <v>250</v>
      </c>
      <c r="F19" s="162" t="n">
        <v>271</v>
      </c>
      <c r="G19" s="162" t="n">
        <v>225</v>
      </c>
      <c r="H19" s="192" t="n">
        <v>211</v>
      </c>
      <c r="I19" s="192" t="n">
        <v>241</v>
      </c>
      <c r="J19" s="72"/>
      <c r="K19" s="72"/>
      <c r="L19" s="72"/>
      <c r="M19" s="72"/>
      <c r="N19" s="192" t="n">
        <v>271</v>
      </c>
      <c r="O19" s="192" t="n">
        <v>269</v>
      </c>
      <c r="P19" s="72"/>
      <c r="Q19" s="72"/>
      <c r="R19" s="72"/>
      <c r="S19" s="72"/>
      <c r="T19" s="166" t="n">
        <f aca="false">A19</f>
        <v>36876</v>
      </c>
      <c r="U19" s="0" t="n">
        <v>443</v>
      </c>
      <c r="V19" s="74" t="n">
        <v>375</v>
      </c>
      <c r="W19" s="75" t="n">
        <v>375</v>
      </c>
      <c r="X19" s="75" t="n">
        <v>225</v>
      </c>
      <c r="Y19" s="75" t="n">
        <v>250</v>
      </c>
      <c r="Z19" s="76" t="n">
        <v>300</v>
      </c>
      <c r="AA19" s="74" t="n">
        <v>400</v>
      </c>
      <c r="AB19" s="75" t="n">
        <v>390</v>
      </c>
      <c r="AC19" s="75" t="n">
        <v>210</v>
      </c>
      <c r="AD19" s="75" t="n">
        <v>195</v>
      </c>
      <c r="AE19" s="76" t="n">
        <v>197</v>
      </c>
      <c r="AF19" s="74" t="n">
        <v>250</v>
      </c>
      <c r="AG19" s="75" t="n">
        <v>250</v>
      </c>
      <c r="AH19" s="75" t="n">
        <v>155</v>
      </c>
      <c r="AI19" s="75" t="n">
        <v>155</v>
      </c>
      <c r="AJ19" s="76" t="n">
        <v>155</v>
      </c>
      <c r="AK19" s="74" t="n">
        <v>277</v>
      </c>
      <c r="AL19" s="75" t="n">
        <v>280</v>
      </c>
      <c r="AM19" s="75" t="n">
        <v>170</v>
      </c>
      <c r="AN19" s="75" t="n">
        <v>167</v>
      </c>
      <c r="AO19" s="76" t="n">
        <v>167</v>
      </c>
      <c r="AP19" s="74" t="n">
        <v>207</v>
      </c>
      <c r="AQ19" s="75" t="n">
        <v>205</v>
      </c>
      <c r="AR19" s="75" t="n">
        <v>170</v>
      </c>
      <c r="AS19" s="75" t="n">
        <v>144</v>
      </c>
      <c r="AT19" s="76" t="n">
        <v>124</v>
      </c>
      <c r="AU19" s="74" t="n">
        <v>301</v>
      </c>
      <c r="AV19" s="75" t="n">
        <v>303</v>
      </c>
      <c r="AW19" s="75" t="n">
        <v>292</v>
      </c>
      <c r="AX19" s="75" t="n">
        <v>189</v>
      </c>
      <c r="AY19" s="76" t="n">
        <v>180</v>
      </c>
      <c r="AZ19" s="77"/>
      <c r="BA19" s="79" t="n">
        <v>16</v>
      </c>
      <c r="BB19" s="77"/>
      <c r="BC19" s="78"/>
      <c r="BH19" s="0" t="n">
        <v>95</v>
      </c>
      <c r="BK19" s="0" t="n">
        <v>69</v>
      </c>
      <c r="BM19" s="0" t="n">
        <v>8</v>
      </c>
      <c r="BN19" s="0" t="n">
        <f aca="false">+BM19*BK19</f>
        <v>552</v>
      </c>
    </row>
    <row r="20" customFormat="false" ht="13.5" hidden="false" customHeight="false" outlineLevel="0" collapsed="false">
      <c r="A20" s="54" t="n">
        <v>36877</v>
      </c>
      <c r="B20" s="162"/>
      <c r="C20" s="163" t="n">
        <v>325</v>
      </c>
      <c r="D20" s="162"/>
      <c r="E20" s="167" t="n">
        <v>325</v>
      </c>
      <c r="F20" s="162"/>
      <c r="G20" s="162"/>
      <c r="H20" s="192"/>
      <c r="I20" s="192" t="n">
        <v>212</v>
      </c>
      <c r="J20" s="72"/>
      <c r="K20" s="72"/>
      <c r="L20" s="72"/>
      <c r="M20" s="72"/>
      <c r="N20" s="192"/>
      <c r="O20" s="192" t="n">
        <v>437</v>
      </c>
      <c r="P20" s="72"/>
      <c r="Q20" s="72"/>
      <c r="R20" s="72"/>
      <c r="S20" s="72"/>
      <c r="T20" s="166" t="n">
        <f aca="false">A20</f>
        <v>36877</v>
      </c>
      <c r="V20" s="74"/>
      <c r="W20" s="75"/>
      <c r="X20" s="75"/>
      <c r="Y20" s="75"/>
      <c r="Z20" s="76"/>
      <c r="AA20" s="74"/>
      <c r="AB20" s="75"/>
      <c r="AC20" s="75"/>
      <c r="AD20" s="75"/>
      <c r="AE20" s="76"/>
      <c r="AF20" s="74"/>
      <c r="AG20" s="75"/>
      <c r="AH20" s="75"/>
      <c r="AI20" s="75"/>
      <c r="AJ20" s="76"/>
      <c r="AK20" s="74"/>
      <c r="AL20" s="75"/>
      <c r="AM20" s="75"/>
      <c r="AN20" s="75"/>
      <c r="AO20" s="76"/>
      <c r="AP20" s="74"/>
      <c r="AQ20" s="75"/>
      <c r="AR20" s="75"/>
      <c r="AS20" s="75"/>
      <c r="AT20" s="76"/>
      <c r="AU20" s="74"/>
      <c r="AV20" s="75"/>
      <c r="AW20" s="75"/>
      <c r="AX20" s="75"/>
      <c r="AY20" s="76"/>
      <c r="AZ20" s="77"/>
      <c r="BA20" s="79" t="n">
        <v>17</v>
      </c>
      <c r="BB20" s="77"/>
      <c r="BC20" s="78"/>
      <c r="BK20" s="0" t="n">
        <v>100</v>
      </c>
      <c r="BM20" s="0" t="n">
        <v>32</v>
      </c>
      <c r="BN20" s="0" t="n">
        <f aca="false">+BM20*BK20</f>
        <v>3200</v>
      </c>
    </row>
    <row r="21" customFormat="false" ht="12.75" hidden="false" customHeight="false" outlineLevel="0" collapsed="false">
      <c r="A21" s="54" t="n">
        <v>36878</v>
      </c>
      <c r="B21" s="162" t="n">
        <v>374</v>
      </c>
      <c r="C21" s="163" t="n">
        <v>325</v>
      </c>
      <c r="D21" s="162" t="n">
        <v>378</v>
      </c>
      <c r="E21" s="167" t="n">
        <v>325</v>
      </c>
      <c r="F21" s="162" t="n">
        <v>490</v>
      </c>
      <c r="G21" s="162" t="n">
        <v>237</v>
      </c>
      <c r="H21" s="192" t="n">
        <v>342</v>
      </c>
      <c r="I21" s="192" t="n">
        <v>278</v>
      </c>
      <c r="J21" s="72"/>
      <c r="K21" s="72"/>
      <c r="L21" s="72"/>
      <c r="M21" s="72"/>
      <c r="N21" s="192" t="n">
        <v>490</v>
      </c>
      <c r="O21" s="192" t="n">
        <v>396</v>
      </c>
      <c r="P21" s="72"/>
      <c r="Q21" s="72"/>
      <c r="R21" s="72"/>
      <c r="S21" s="72"/>
      <c r="T21" s="166" t="n">
        <f aca="false">A21</f>
        <v>36878</v>
      </c>
      <c r="U21" s="0" t="n">
        <v>430</v>
      </c>
      <c r="V21" s="74" t="n">
        <v>400</v>
      </c>
      <c r="W21" s="75" t="n">
        <v>385</v>
      </c>
      <c r="X21" s="75" t="n">
        <v>225</v>
      </c>
      <c r="Y21" s="75" t="n">
        <v>250</v>
      </c>
      <c r="Z21" s="76" t="n">
        <v>300</v>
      </c>
      <c r="AA21" s="74" t="n">
        <v>475</v>
      </c>
      <c r="AB21" s="75" t="n">
        <v>465</v>
      </c>
      <c r="AC21" s="75" t="n">
        <v>210</v>
      </c>
      <c r="AD21" s="75" t="n">
        <v>195</v>
      </c>
      <c r="AE21" s="76" t="n">
        <v>197</v>
      </c>
      <c r="AF21" s="74" t="n">
        <v>300</v>
      </c>
      <c r="AG21" s="75" t="n">
        <v>300</v>
      </c>
      <c r="AH21" s="75" t="n">
        <v>170</v>
      </c>
      <c r="AI21" s="75" t="n">
        <v>155</v>
      </c>
      <c r="AJ21" s="76" t="n">
        <v>155</v>
      </c>
      <c r="AK21" s="74" t="n">
        <v>333</v>
      </c>
      <c r="AL21" s="75" t="n">
        <v>330</v>
      </c>
      <c r="AM21" s="75" t="n">
        <v>180</v>
      </c>
      <c r="AN21" s="75" t="n">
        <v>167</v>
      </c>
      <c r="AO21" s="76" t="n">
        <v>167</v>
      </c>
      <c r="AP21" s="74" t="n">
        <v>212</v>
      </c>
      <c r="AQ21" s="75" t="n">
        <v>208</v>
      </c>
      <c r="AR21" s="75" t="n">
        <v>185</v>
      </c>
      <c r="AS21" s="75" t="n">
        <v>150</v>
      </c>
      <c r="AT21" s="76" t="n">
        <v>139</v>
      </c>
      <c r="AU21" s="74" t="n">
        <v>307</v>
      </c>
      <c r="AV21" s="75" t="n">
        <v>308</v>
      </c>
      <c r="AW21" s="75" t="n">
        <v>302</v>
      </c>
      <c r="AX21" s="75" t="n">
        <v>244</v>
      </c>
      <c r="AY21" s="76" t="n">
        <v>240</v>
      </c>
      <c r="AZ21" s="77"/>
      <c r="BA21" s="79" t="n">
        <v>18</v>
      </c>
      <c r="BB21" s="77"/>
      <c r="BC21" s="78"/>
      <c r="BH21" s="0" t="n">
        <v>129</v>
      </c>
      <c r="BI21" s="157"/>
      <c r="BJ21" s="158"/>
      <c r="BK21" s="158"/>
      <c r="BL21" s="158"/>
      <c r="BM21" s="158"/>
      <c r="BN21" s="159"/>
    </row>
    <row r="22" customFormat="false" ht="12.75" hidden="false" customHeight="false" outlineLevel="0" collapsed="false">
      <c r="A22" s="54" t="n">
        <v>36879</v>
      </c>
      <c r="B22" s="162" t="n">
        <v>500</v>
      </c>
      <c r="C22" s="163" t="n">
        <v>400</v>
      </c>
      <c r="D22" s="162" t="n">
        <v>450</v>
      </c>
      <c r="E22" s="167" t="n">
        <v>400</v>
      </c>
      <c r="F22" s="162" t="n">
        <v>488</v>
      </c>
      <c r="G22" s="162" t="n">
        <v>254</v>
      </c>
      <c r="H22" s="192" t="n">
        <v>340</v>
      </c>
      <c r="I22" s="192" t="n">
        <v>250</v>
      </c>
      <c r="J22" s="72"/>
      <c r="K22" s="72"/>
      <c r="L22" s="72"/>
      <c r="M22" s="72"/>
      <c r="N22" s="192" t="n">
        <v>488</v>
      </c>
      <c r="O22" s="192" t="n">
        <v>492</v>
      </c>
      <c r="P22" s="72"/>
      <c r="Q22" s="72"/>
      <c r="R22" s="72"/>
      <c r="S22" s="72"/>
      <c r="T22" s="166" t="n">
        <f aca="false">A22</f>
        <v>36879</v>
      </c>
      <c r="U22" s="0" t="n">
        <v>420</v>
      </c>
      <c r="V22" s="74" t="n">
        <v>450</v>
      </c>
      <c r="W22" s="75" t="n">
        <v>425</v>
      </c>
      <c r="X22" s="75"/>
      <c r="Y22" s="75" t="n">
        <v>250</v>
      </c>
      <c r="Z22" s="76" t="n">
        <v>300</v>
      </c>
      <c r="AA22" s="74" t="n">
        <v>525</v>
      </c>
      <c r="AB22" s="75" t="n">
        <v>515</v>
      </c>
      <c r="AC22" s="75" t="n">
        <v>250</v>
      </c>
      <c r="AD22" s="75" t="n">
        <v>250</v>
      </c>
      <c r="AE22" s="76" t="n">
        <v>260</v>
      </c>
      <c r="AF22" s="74" t="n">
        <v>335</v>
      </c>
      <c r="AG22" s="75" t="n">
        <v>300</v>
      </c>
      <c r="AH22" s="75"/>
      <c r="AI22" s="75" t="n">
        <v>160</v>
      </c>
      <c r="AJ22" s="76" t="n">
        <v>175</v>
      </c>
      <c r="AK22" s="74" t="n">
        <v>362</v>
      </c>
      <c r="AL22" s="75" t="n">
        <v>350</v>
      </c>
      <c r="AM22" s="75"/>
      <c r="AN22" s="75" t="n">
        <v>187</v>
      </c>
      <c r="AO22" s="76" t="n">
        <v>195</v>
      </c>
      <c r="AP22" s="74" t="n">
        <v>212</v>
      </c>
      <c r="AQ22" s="75" t="n">
        <v>208</v>
      </c>
      <c r="AR22" s="75"/>
      <c r="AS22" s="75" t="n">
        <v>153</v>
      </c>
      <c r="AT22" s="76" t="n">
        <v>144</v>
      </c>
      <c r="AU22" s="74" t="n">
        <v>306</v>
      </c>
      <c r="AV22" s="75" t="n">
        <v>313</v>
      </c>
      <c r="AW22" s="75"/>
      <c r="AX22" s="75" t="n">
        <v>249</v>
      </c>
      <c r="AY22" s="76" t="n">
        <v>245</v>
      </c>
      <c r="AZ22" s="77"/>
      <c r="BA22" s="79" t="n">
        <v>19</v>
      </c>
      <c r="BB22" s="77"/>
      <c r="BC22" s="24"/>
      <c r="BH22" s="0" t="n">
        <v>114</v>
      </c>
      <c r="BI22" s="98"/>
      <c r="BJ22" s="2"/>
      <c r="BK22" s="99" t="s">
        <v>73</v>
      </c>
      <c r="BL22" s="99" t="s">
        <v>74</v>
      </c>
      <c r="BM22" s="99" t="s">
        <v>134</v>
      </c>
      <c r="BN22" s="100"/>
    </row>
    <row r="23" customFormat="false" ht="12.75" hidden="false" customHeight="false" outlineLevel="0" collapsed="false">
      <c r="A23" s="54" t="n">
        <v>36880</v>
      </c>
      <c r="B23" s="162" t="n">
        <v>476</v>
      </c>
      <c r="C23" s="163" t="n">
        <v>375</v>
      </c>
      <c r="D23" s="162" t="n">
        <v>483</v>
      </c>
      <c r="E23" s="167" t="n">
        <v>375</v>
      </c>
      <c r="F23" s="162" t="n">
        <v>486</v>
      </c>
      <c r="G23" s="162" t="n">
        <v>265</v>
      </c>
      <c r="H23" s="192" t="n">
        <v>250</v>
      </c>
      <c r="I23" s="192" t="n">
        <v>249</v>
      </c>
      <c r="J23" s="72"/>
      <c r="K23" s="72"/>
      <c r="L23" s="72"/>
      <c r="M23" s="72"/>
      <c r="N23" s="192" t="n">
        <v>486</v>
      </c>
      <c r="O23" s="192" t="n">
        <v>485</v>
      </c>
      <c r="P23" s="72"/>
      <c r="Q23" s="72"/>
      <c r="R23" s="72"/>
      <c r="S23" s="72"/>
      <c r="T23" s="166" t="n">
        <f aca="false">A23</f>
        <v>36880</v>
      </c>
      <c r="U23" s="0" t="n">
        <v>955</v>
      </c>
      <c r="V23" s="74" t="n">
        <v>450</v>
      </c>
      <c r="W23" s="75"/>
      <c r="X23" s="75"/>
      <c r="Y23" s="75"/>
      <c r="Z23" s="76"/>
      <c r="AA23" s="74"/>
      <c r="AB23" s="75"/>
      <c r="AC23" s="75"/>
      <c r="AD23" s="75"/>
      <c r="AE23" s="76"/>
      <c r="AF23" s="74"/>
      <c r="AG23" s="75"/>
      <c r="AH23" s="75"/>
      <c r="AI23" s="75"/>
      <c r="AJ23" s="76"/>
      <c r="AK23" s="74"/>
      <c r="AL23" s="75"/>
      <c r="AM23" s="75"/>
      <c r="AN23" s="75"/>
      <c r="AO23" s="76"/>
      <c r="AP23" s="74"/>
      <c r="AQ23" s="75"/>
      <c r="AR23" s="75"/>
      <c r="AS23" s="75"/>
      <c r="AT23" s="76"/>
      <c r="AU23" s="74"/>
      <c r="AV23" s="75"/>
      <c r="AW23" s="75"/>
      <c r="AX23" s="75"/>
      <c r="AY23" s="76"/>
      <c r="AZ23" s="77"/>
      <c r="BA23" s="79" t="n">
        <v>20</v>
      </c>
      <c r="BB23" s="77"/>
      <c r="BC23" s="24"/>
      <c r="BH23" s="0" t="n">
        <v>122</v>
      </c>
      <c r="BI23" s="98"/>
      <c r="BJ23" s="102" t="s">
        <v>137</v>
      </c>
      <c r="BK23" s="25" t="n">
        <f aca="false">0.59/16*100</f>
        <v>3.6875</v>
      </c>
      <c r="BL23" s="25" t="n">
        <f aca="false">0.59/8*100</f>
        <v>7.375</v>
      </c>
      <c r="BM23" s="25" t="n">
        <f aca="false">0.59/24*100</f>
        <v>2.45833333333333</v>
      </c>
      <c r="BN23" s="100"/>
    </row>
    <row r="24" customFormat="false" ht="12.75" hidden="false" customHeight="false" outlineLevel="0" collapsed="false">
      <c r="A24" s="54" t="n">
        <v>36881</v>
      </c>
      <c r="B24" s="162" t="n">
        <v>493</v>
      </c>
      <c r="C24" s="163" t="n">
        <v>405</v>
      </c>
      <c r="D24" s="162" t="n">
        <v>488</v>
      </c>
      <c r="E24" s="167" t="n">
        <v>400</v>
      </c>
      <c r="F24" s="162" t="n">
        <v>421</v>
      </c>
      <c r="G24" s="162" t="n">
        <v>276</v>
      </c>
      <c r="H24" s="192" t="n">
        <v>312</v>
      </c>
      <c r="I24" s="192" t="n">
        <v>217</v>
      </c>
      <c r="J24" s="72"/>
      <c r="K24" s="72"/>
      <c r="L24" s="72"/>
      <c r="M24" s="72"/>
      <c r="N24" s="192" t="n">
        <v>421</v>
      </c>
      <c r="O24" s="192" t="n">
        <v>353</v>
      </c>
      <c r="P24" s="72"/>
      <c r="Q24" s="72"/>
      <c r="R24" s="72"/>
      <c r="S24" s="72"/>
      <c r="T24" s="166" t="n">
        <f aca="false">A24</f>
        <v>36881</v>
      </c>
      <c r="U24" s="0" t="n">
        <v>388</v>
      </c>
      <c r="V24" s="74" t="n">
        <v>450</v>
      </c>
      <c r="W24" s="75"/>
      <c r="X24" s="75"/>
      <c r="Y24" s="75"/>
      <c r="Z24" s="76"/>
      <c r="AA24" s="74"/>
      <c r="AB24" s="75"/>
      <c r="AC24" s="75"/>
      <c r="AD24" s="75"/>
      <c r="AE24" s="76"/>
      <c r="AF24" s="74"/>
      <c r="AG24" s="75"/>
      <c r="AH24" s="75"/>
      <c r="AI24" s="75"/>
      <c r="AJ24" s="76"/>
      <c r="AK24" s="74"/>
      <c r="AL24" s="75"/>
      <c r="AM24" s="75"/>
      <c r="AN24" s="75"/>
      <c r="AO24" s="76"/>
      <c r="AP24" s="74"/>
      <c r="AQ24" s="75"/>
      <c r="AR24" s="75"/>
      <c r="AS24" s="75"/>
      <c r="AT24" s="76" t="n">
        <v>165</v>
      </c>
      <c r="AU24" s="74"/>
      <c r="AV24" s="75"/>
      <c r="AW24" s="75"/>
      <c r="AX24" s="75"/>
      <c r="AY24" s="76"/>
      <c r="AZ24" s="77"/>
      <c r="BA24" s="79" t="n">
        <v>21</v>
      </c>
      <c r="BB24" s="77"/>
      <c r="BC24" s="24"/>
      <c r="BH24" s="0" t="n">
        <v>116</v>
      </c>
      <c r="BI24" s="98"/>
      <c r="BJ24" s="2" t="s">
        <v>141</v>
      </c>
      <c r="BK24" s="107" t="n">
        <v>0.03</v>
      </c>
      <c r="BL24" s="107" t="n">
        <v>0.03</v>
      </c>
      <c r="BM24" s="107" t="n">
        <v>0.03</v>
      </c>
      <c r="BN24" s="100"/>
    </row>
    <row r="25" customFormat="false" ht="12.75" hidden="false" customHeight="false" outlineLevel="0" collapsed="false">
      <c r="A25" s="54" t="n">
        <v>36882</v>
      </c>
      <c r="B25" s="162" t="n">
        <v>493</v>
      </c>
      <c r="C25" s="163" t="n">
        <v>405</v>
      </c>
      <c r="D25" s="162" t="n">
        <v>488</v>
      </c>
      <c r="E25" s="167" t="n">
        <v>400</v>
      </c>
      <c r="F25" s="175" t="n">
        <v>300</v>
      </c>
      <c r="G25" s="162" t="n">
        <v>276</v>
      </c>
      <c r="H25" s="192" t="n">
        <v>245</v>
      </c>
      <c r="I25" s="192" t="n">
        <v>181</v>
      </c>
      <c r="J25" s="72"/>
      <c r="K25" s="72"/>
      <c r="L25" s="72"/>
      <c r="M25" s="72"/>
      <c r="N25" s="192" t="n">
        <v>300</v>
      </c>
      <c r="O25" s="192" t="n">
        <v>279</v>
      </c>
      <c r="P25" s="72"/>
      <c r="Q25" s="72"/>
      <c r="R25" s="72"/>
      <c r="S25" s="72"/>
      <c r="T25" s="166" t="n">
        <f aca="false">A25</f>
        <v>36882</v>
      </c>
      <c r="U25" s="0" t="n">
        <v>300</v>
      </c>
      <c r="V25" s="74" t="n">
        <v>450</v>
      </c>
      <c r="W25" s="75" t="n">
        <v>450</v>
      </c>
      <c r="X25" s="75"/>
      <c r="Y25" s="75"/>
      <c r="Z25" s="76"/>
      <c r="AA25" s="74" t="n">
        <v>625</v>
      </c>
      <c r="AB25" s="75" t="n">
        <v>615</v>
      </c>
      <c r="AC25" s="75" t="n">
        <v>310</v>
      </c>
      <c r="AD25" s="75" t="n">
        <v>260</v>
      </c>
      <c r="AE25" s="76" t="n">
        <v>300</v>
      </c>
      <c r="AF25" s="74" t="n">
        <v>400</v>
      </c>
      <c r="AG25" s="75" t="n">
        <v>400</v>
      </c>
      <c r="AH25" s="75" t="n">
        <v>200</v>
      </c>
      <c r="AI25" s="75" t="n">
        <v>180</v>
      </c>
      <c r="AJ25" s="76" t="n">
        <v>180</v>
      </c>
      <c r="AK25" s="74" t="n">
        <v>450</v>
      </c>
      <c r="AL25" s="75" t="n">
        <v>427</v>
      </c>
      <c r="AM25" s="75" t="n">
        <v>265</v>
      </c>
      <c r="AN25" s="75" t="n">
        <v>203</v>
      </c>
      <c r="AO25" s="76" t="n">
        <v>213</v>
      </c>
      <c r="AP25" s="74" t="n">
        <v>212</v>
      </c>
      <c r="AQ25" s="75" t="n">
        <v>208</v>
      </c>
      <c r="AR25" s="75" t="n">
        <v>225</v>
      </c>
      <c r="AS25" s="75" t="n">
        <v>183</v>
      </c>
      <c r="AT25" s="76" t="n">
        <v>174</v>
      </c>
      <c r="AU25" s="74" t="n">
        <v>337</v>
      </c>
      <c r="AV25" s="75" t="n">
        <v>338</v>
      </c>
      <c r="AW25" s="75" t="n">
        <v>347</v>
      </c>
      <c r="AX25" s="75" t="n">
        <v>264</v>
      </c>
      <c r="AY25" s="76" t="n">
        <v>260</v>
      </c>
      <c r="AZ25" s="77"/>
      <c r="BA25" s="79" t="n">
        <v>22</v>
      </c>
      <c r="BB25" s="77"/>
      <c r="BC25" s="24"/>
      <c r="BH25" s="0" t="n">
        <v>111</v>
      </c>
      <c r="BI25" s="98"/>
      <c r="BJ25" s="2" t="s">
        <v>144</v>
      </c>
      <c r="BK25" s="25" t="n">
        <f aca="false">0.46/16*100</f>
        <v>2.875</v>
      </c>
      <c r="BL25" s="25" t="n">
        <f aca="false">0.46/8*100</f>
        <v>5.75</v>
      </c>
      <c r="BM25" s="25" t="n">
        <f aca="false">0.46/24*100</f>
        <v>1.91666666666667</v>
      </c>
      <c r="BN25" s="100"/>
    </row>
    <row r="26" customFormat="false" ht="12.75" hidden="false" customHeight="false" outlineLevel="0" collapsed="false">
      <c r="A26" s="54" t="n">
        <v>36883</v>
      </c>
      <c r="B26" s="162" t="n">
        <v>493</v>
      </c>
      <c r="C26" s="163" t="n">
        <v>405</v>
      </c>
      <c r="D26" s="162" t="n">
        <v>488</v>
      </c>
      <c r="E26" s="167" t="n">
        <v>400</v>
      </c>
      <c r="F26" s="175" t="n">
        <v>263</v>
      </c>
      <c r="G26" s="162" t="n">
        <v>276</v>
      </c>
      <c r="H26" s="192" t="n">
        <v>139</v>
      </c>
      <c r="I26" s="192" t="n">
        <v>141</v>
      </c>
      <c r="J26" s="72"/>
      <c r="K26" s="72"/>
      <c r="L26" s="72"/>
      <c r="M26" s="72"/>
      <c r="N26" s="192" t="n">
        <v>263</v>
      </c>
      <c r="O26" s="192" t="n">
        <v>261</v>
      </c>
      <c r="P26" s="72"/>
      <c r="Q26" s="72"/>
      <c r="R26" s="72"/>
      <c r="S26" s="72"/>
      <c r="T26" s="166" t="n">
        <f aca="false">A26</f>
        <v>36883</v>
      </c>
      <c r="U26" s="0" t="n">
        <v>250</v>
      </c>
      <c r="V26" s="74" t="n">
        <v>450</v>
      </c>
      <c r="W26" s="75" t="n">
        <v>450</v>
      </c>
      <c r="X26" s="75"/>
      <c r="Y26" s="75"/>
      <c r="Z26" s="76"/>
      <c r="AA26" s="74" t="n">
        <v>625</v>
      </c>
      <c r="AB26" s="75" t="n">
        <v>615</v>
      </c>
      <c r="AC26" s="75" t="n">
        <v>310</v>
      </c>
      <c r="AD26" s="75" t="n">
        <v>260</v>
      </c>
      <c r="AE26" s="76" t="n">
        <v>300</v>
      </c>
      <c r="AF26" s="74" t="n">
        <v>400</v>
      </c>
      <c r="AG26" s="75" t="n">
        <v>400</v>
      </c>
      <c r="AH26" s="75" t="n">
        <v>200</v>
      </c>
      <c r="AI26" s="75" t="n">
        <v>180</v>
      </c>
      <c r="AJ26" s="76" t="n">
        <v>180</v>
      </c>
      <c r="AK26" s="74" t="n">
        <v>450</v>
      </c>
      <c r="AL26" s="75" t="n">
        <v>427</v>
      </c>
      <c r="AM26" s="75" t="n">
        <v>265</v>
      </c>
      <c r="AN26" s="75" t="n">
        <v>203</v>
      </c>
      <c r="AO26" s="76" t="n">
        <v>213</v>
      </c>
      <c r="AP26" s="74" t="n">
        <v>212</v>
      </c>
      <c r="AQ26" s="75" t="n">
        <v>208</v>
      </c>
      <c r="AR26" s="75" t="n">
        <v>225</v>
      </c>
      <c r="AS26" s="75" t="n">
        <v>183</v>
      </c>
      <c r="AT26" s="76" t="n">
        <v>174</v>
      </c>
      <c r="AU26" s="74" t="n">
        <v>337</v>
      </c>
      <c r="AV26" s="75" t="n">
        <v>338</v>
      </c>
      <c r="AW26" s="75" t="n">
        <v>347</v>
      </c>
      <c r="AX26" s="75" t="n">
        <v>264</v>
      </c>
      <c r="AY26" s="76" t="n">
        <v>260</v>
      </c>
      <c r="AZ26" s="77"/>
      <c r="BA26" s="79" t="n">
        <v>23</v>
      </c>
      <c r="BB26" s="77"/>
      <c r="BC26" s="24"/>
      <c r="BH26" s="0" t="n">
        <v>71</v>
      </c>
      <c r="BI26" s="98"/>
      <c r="BJ26" s="2" t="s">
        <v>146</v>
      </c>
      <c r="BK26" s="107" t="n">
        <v>0.019</v>
      </c>
      <c r="BL26" s="107" t="n">
        <v>0.019</v>
      </c>
      <c r="BM26" s="107" t="n">
        <v>0.019</v>
      </c>
      <c r="BN26" s="100"/>
    </row>
    <row r="27" customFormat="false" ht="12.75" hidden="false" customHeight="false" outlineLevel="0" collapsed="false">
      <c r="A27" s="54" t="n">
        <v>36884</v>
      </c>
      <c r="B27" s="162"/>
      <c r="C27" s="163" t="n">
        <v>398</v>
      </c>
      <c r="D27" s="162"/>
      <c r="E27" s="167" t="n">
        <v>395</v>
      </c>
      <c r="F27" s="175"/>
      <c r="G27" s="162"/>
      <c r="H27" s="192"/>
      <c r="I27" s="192"/>
      <c r="J27" s="72"/>
      <c r="K27" s="72"/>
      <c r="L27" s="72"/>
      <c r="M27" s="72"/>
      <c r="N27" s="192"/>
      <c r="O27" s="192"/>
      <c r="P27" s="72"/>
      <c r="Q27" s="72"/>
      <c r="R27" s="72"/>
      <c r="S27" s="72"/>
      <c r="T27" s="166" t="n">
        <f aca="false">A27</f>
        <v>36884</v>
      </c>
      <c r="V27" s="74"/>
      <c r="W27" s="75"/>
      <c r="X27" s="75"/>
      <c r="Y27" s="75"/>
      <c r="Z27" s="76"/>
      <c r="AA27" s="74"/>
      <c r="AB27" s="75"/>
      <c r="AC27" s="75"/>
      <c r="AD27" s="75"/>
      <c r="AE27" s="76"/>
      <c r="AF27" s="74"/>
      <c r="AG27" s="75"/>
      <c r="AH27" s="75"/>
      <c r="AI27" s="75"/>
      <c r="AJ27" s="76"/>
      <c r="AK27" s="74"/>
      <c r="AL27" s="75"/>
      <c r="AM27" s="75"/>
      <c r="AN27" s="75"/>
      <c r="AO27" s="76"/>
      <c r="AP27" s="74"/>
      <c r="AQ27" s="75"/>
      <c r="AR27" s="75"/>
      <c r="AS27" s="75"/>
      <c r="AT27" s="76"/>
      <c r="AU27" s="74"/>
      <c r="AV27" s="75"/>
      <c r="AW27" s="75"/>
      <c r="AX27" s="75"/>
      <c r="AY27" s="76"/>
      <c r="AZ27" s="77"/>
      <c r="BA27" s="79" t="n">
        <v>24</v>
      </c>
      <c r="BB27" s="77"/>
      <c r="BC27" s="78"/>
      <c r="BI27" s="98"/>
      <c r="BJ27" s="2" t="s">
        <v>148</v>
      </c>
      <c r="BK27" s="2" t="n">
        <v>22.8</v>
      </c>
      <c r="BL27" s="2" t="n">
        <v>22.8</v>
      </c>
      <c r="BM27" s="2" t="n">
        <v>22.8</v>
      </c>
      <c r="BN27" s="100"/>
    </row>
    <row r="28" customFormat="false" ht="12.75" hidden="false" customHeight="false" outlineLevel="0" collapsed="false">
      <c r="A28" s="54" t="n">
        <v>36885</v>
      </c>
      <c r="B28" s="162"/>
      <c r="C28" s="163" t="n">
        <v>398</v>
      </c>
      <c r="D28" s="162"/>
      <c r="E28" s="167" t="n">
        <v>395</v>
      </c>
      <c r="F28" s="175"/>
      <c r="G28" s="162"/>
      <c r="H28" s="192"/>
      <c r="I28" s="192"/>
      <c r="J28" s="72"/>
      <c r="K28" s="72"/>
      <c r="L28" s="72"/>
      <c r="M28" s="72"/>
      <c r="N28" s="192"/>
      <c r="O28" s="192"/>
      <c r="P28" s="190"/>
      <c r="Q28" s="190"/>
      <c r="R28" s="72"/>
      <c r="S28" s="72"/>
      <c r="T28" s="166" t="n">
        <f aca="false">A28</f>
        <v>36885</v>
      </c>
      <c r="V28" s="74"/>
      <c r="W28" s="75"/>
      <c r="X28" s="75"/>
      <c r="Y28" s="75"/>
      <c r="Z28" s="76"/>
      <c r="AA28" s="74"/>
      <c r="AB28" s="75"/>
      <c r="AC28" s="75"/>
      <c r="AD28" s="75"/>
      <c r="AE28" s="76"/>
      <c r="AF28" s="74"/>
      <c r="AG28" s="75"/>
      <c r="AH28" s="75"/>
      <c r="AI28" s="75"/>
      <c r="AJ28" s="76"/>
      <c r="AK28" s="74"/>
      <c r="AL28" s="75"/>
      <c r="AM28" s="75"/>
      <c r="AN28" s="75"/>
      <c r="AO28" s="76"/>
      <c r="AP28" s="74"/>
      <c r="AQ28" s="75"/>
      <c r="AR28" s="75"/>
      <c r="AS28" s="75"/>
      <c r="AT28" s="76"/>
      <c r="AU28" s="74"/>
      <c r="AV28" s="75"/>
      <c r="AW28" s="75"/>
      <c r="AX28" s="75"/>
      <c r="AY28" s="76"/>
      <c r="AZ28" s="77"/>
      <c r="BA28" s="79" t="n">
        <v>25</v>
      </c>
      <c r="BB28" s="77"/>
      <c r="BC28" s="78"/>
      <c r="BI28" s="98"/>
      <c r="BJ28" s="2" t="s">
        <v>150</v>
      </c>
      <c r="BK28" s="2" t="n">
        <v>2.5</v>
      </c>
      <c r="BL28" s="2" t="n">
        <v>2.15</v>
      </c>
      <c r="BM28" s="2" t="n">
        <v>2.15</v>
      </c>
      <c r="BN28" s="100"/>
    </row>
    <row r="29" customFormat="false" ht="12.75" hidden="false" customHeight="false" outlineLevel="0" collapsed="false">
      <c r="A29" s="54" t="n">
        <v>36886</v>
      </c>
      <c r="B29" s="162" t="n">
        <v>455</v>
      </c>
      <c r="C29" s="163" t="n">
        <v>400</v>
      </c>
      <c r="D29" s="162" t="n">
        <v>450</v>
      </c>
      <c r="E29" s="167" t="n">
        <v>400</v>
      </c>
      <c r="F29" s="175" t="n">
        <v>457</v>
      </c>
      <c r="G29" s="162" t="n">
        <v>250</v>
      </c>
      <c r="H29" s="192" t="n">
        <v>255</v>
      </c>
      <c r="I29" s="192" t="n">
        <v>155</v>
      </c>
      <c r="J29" s="72"/>
      <c r="K29" s="72"/>
      <c r="L29" s="72"/>
      <c r="M29" s="72"/>
      <c r="N29" s="192" t="n">
        <v>457</v>
      </c>
      <c r="O29" s="192" t="n">
        <v>273</v>
      </c>
      <c r="P29" s="190"/>
      <c r="Q29" s="190"/>
      <c r="R29" s="72"/>
      <c r="S29" s="72"/>
      <c r="T29" s="166" t="n">
        <f aca="false">A29</f>
        <v>36886</v>
      </c>
      <c r="U29" s="0" t="n">
        <v>340</v>
      </c>
      <c r="V29" s="74" t="n">
        <v>275</v>
      </c>
      <c r="W29" s="75" t="n">
        <v>275</v>
      </c>
      <c r="X29" s="75"/>
      <c r="Y29" s="75"/>
      <c r="Z29" s="76"/>
      <c r="AA29" s="74" t="n">
        <v>525</v>
      </c>
      <c r="AB29" s="75" t="n">
        <v>515</v>
      </c>
      <c r="AC29" s="75"/>
      <c r="AD29" s="75"/>
      <c r="AE29" s="76"/>
      <c r="AF29" s="74" t="n">
        <v>450</v>
      </c>
      <c r="AG29" s="75"/>
      <c r="AH29" s="75"/>
      <c r="AI29" s="75"/>
      <c r="AJ29" s="76"/>
      <c r="AK29" s="74"/>
      <c r="AL29" s="75"/>
      <c r="AM29" s="75"/>
      <c r="AN29" s="75"/>
      <c r="AO29" s="76"/>
      <c r="AP29" s="74"/>
      <c r="AQ29" s="75"/>
      <c r="AR29" s="75"/>
      <c r="AS29" s="75"/>
      <c r="AT29" s="76"/>
      <c r="AU29" s="74"/>
      <c r="AV29" s="75"/>
      <c r="AW29" s="75"/>
      <c r="AX29" s="75"/>
      <c r="AY29" s="76"/>
      <c r="AZ29" s="77"/>
      <c r="BA29" s="79" t="n">
        <v>26</v>
      </c>
      <c r="BB29" s="77"/>
      <c r="BC29" s="78"/>
      <c r="BI29" s="98"/>
      <c r="BJ29" s="2" t="s">
        <v>152</v>
      </c>
      <c r="BK29" s="2" t="n">
        <v>1.83</v>
      </c>
      <c r="BL29" s="2" t="n">
        <v>1.83</v>
      </c>
      <c r="BM29" s="2" t="n">
        <v>1.83</v>
      </c>
      <c r="BN29" s="100"/>
    </row>
    <row r="30" customFormat="false" ht="12.75" hidden="false" customHeight="false" outlineLevel="0" collapsed="false">
      <c r="A30" s="54" t="n">
        <v>36887</v>
      </c>
      <c r="B30" s="162" t="n">
        <v>415</v>
      </c>
      <c r="C30" s="163" t="n">
        <v>275</v>
      </c>
      <c r="D30" s="162" t="n">
        <v>425</v>
      </c>
      <c r="E30" s="167" t="n">
        <v>275</v>
      </c>
      <c r="F30" s="175" t="n">
        <v>294</v>
      </c>
      <c r="G30" s="162" t="n">
        <v>231</v>
      </c>
      <c r="H30" s="192" t="n">
        <v>205</v>
      </c>
      <c r="I30" s="192" t="n">
        <v>137</v>
      </c>
      <c r="J30" s="72"/>
      <c r="K30" s="72"/>
      <c r="L30" s="72"/>
      <c r="M30" s="72"/>
      <c r="N30" s="192" t="n">
        <v>294</v>
      </c>
      <c r="O30" s="192" t="n">
        <v>259</v>
      </c>
      <c r="P30" s="190"/>
      <c r="Q30" s="190"/>
      <c r="R30" s="72"/>
      <c r="S30" s="72"/>
      <c r="T30" s="166" t="n">
        <f aca="false">A30</f>
        <v>36887</v>
      </c>
      <c r="U30" s="0" t="n">
        <v>287</v>
      </c>
      <c r="V30" s="74"/>
      <c r="W30" s="75"/>
      <c r="X30" s="75"/>
      <c r="Y30" s="75"/>
      <c r="Z30" s="76"/>
      <c r="AA30" s="74" t="n">
        <v>500</v>
      </c>
      <c r="AB30" s="75" t="n">
        <v>490</v>
      </c>
      <c r="AC30" s="75"/>
      <c r="AD30" s="75" t="n">
        <v>260</v>
      </c>
      <c r="AE30" s="76" t="n">
        <v>300</v>
      </c>
      <c r="AF30" s="74" t="n">
        <v>400</v>
      </c>
      <c r="AG30" s="75" t="n">
        <v>400</v>
      </c>
      <c r="AH30" s="75"/>
      <c r="AI30" s="75" t="n">
        <v>180</v>
      </c>
      <c r="AJ30" s="76" t="n">
        <v>180</v>
      </c>
      <c r="AK30" s="74"/>
      <c r="AL30" s="75" t="n">
        <v>385</v>
      </c>
      <c r="AM30" s="75"/>
      <c r="AN30" s="75" t="n">
        <v>203</v>
      </c>
      <c r="AO30" s="76" t="n">
        <v>213</v>
      </c>
      <c r="AP30" s="74"/>
      <c r="AQ30" s="75" t="n">
        <v>213</v>
      </c>
      <c r="AR30" s="75"/>
      <c r="AS30" s="75" t="n">
        <v>178</v>
      </c>
      <c r="AT30" s="76" t="n">
        <v>174</v>
      </c>
      <c r="AU30" s="74" t="n">
        <v>343</v>
      </c>
      <c r="AV30" s="75"/>
      <c r="AW30" s="75"/>
      <c r="AX30" s="75" t="n">
        <v>264</v>
      </c>
      <c r="AY30" s="76" t="n">
        <v>260</v>
      </c>
      <c r="AZ30" s="77"/>
      <c r="BA30" s="79" t="n">
        <v>27</v>
      </c>
      <c r="BB30" s="77"/>
      <c r="BC30" s="78"/>
      <c r="BI30" s="98"/>
      <c r="BJ30" s="2" t="s">
        <v>154</v>
      </c>
      <c r="BK30" s="25" t="n">
        <v>17</v>
      </c>
      <c r="BL30" s="25" t="n">
        <v>17</v>
      </c>
      <c r="BM30" s="2" t="n">
        <f aca="false">+BK30*0.67+BL30*0.33</f>
        <v>17</v>
      </c>
      <c r="BN30" s="100"/>
    </row>
    <row r="31" customFormat="false" ht="12.75" hidden="false" customHeight="false" outlineLevel="0" collapsed="false">
      <c r="A31" s="54" t="n">
        <v>36888</v>
      </c>
      <c r="B31" s="162" t="n">
        <v>216</v>
      </c>
      <c r="C31" s="163" t="n">
        <v>175</v>
      </c>
      <c r="D31" s="162" t="n">
        <v>258</v>
      </c>
      <c r="E31" s="167" t="n">
        <v>175</v>
      </c>
      <c r="F31" s="175" t="n">
        <v>325</v>
      </c>
      <c r="G31" s="162" t="n">
        <v>175</v>
      </c>
      <c r="H31" s="192" t="n">
        <v>186</v>
      </c>
      <c r="I31" s="192" t="n">
        <v>158</v>
      </c>
      <c r="J31" s="72"/>
      <c r="K31" s="72"/>
      <c r="L31" s="72"/>
      <c r="M31" s="72"/>
      <c r="N31" s="192" t="n">
        <v>325</v>
      </c>
      <c r="O31" s="192" t="n">
        <v>277</v>
      </c>
      <c r="P31" s="190"/>
      <c r="Q31" s="190"/>
      <c r="R31" s="72"/>
      <c r="S31" s="72"/>
      <c r="T31" s="166" t="n">
        <f aca="false">A31</f>
        <v>36888</v>
      </c>
      <c r="U31" s="0" t="n">
        <v>289</v>
      </c>
      <c r="V31" s="74"/>
      <c r="W31" s="75"/>
      <c r="X31" s="75"/>
      <c r="Y31" s="75"/>
      <c r="Z31" s="76"/>
      <c r="AA31" s="74" t="n">
        <v>460</v>
      </c>
      <c r="AB31" s="75" t="n">
        <v>455</v>
      </c>
      <c r="AC31" s="75" t="n">
        <v>250</v>
      </c>
      <c r="AD31" s="75" t="n">
        <v>250</v>
      </c>
      <c r="AE31" s="76" t="n">
        <v>275</v>
      </c>
      <c r="AF31" s="74" t="n">
        <v>400</v>
      </c>
      <c r="AG31" s="75" t="n">
        <v>400</v>
      </c>
      <c r="AH31" s="75" t="n">
        <v>195</v>
      </c>
      <c r="AI31" s="75" t="n">
        <v>180</v>
      </c>
      <c r="AJ31" s="76" t="n">
        <v>180</v>
      </c>
      <c r="AK31" s="74"/>
      <c r="AL31" s="75"/>
      <c r="AM31" s="75"/>
      <c r="AN31" s="75"/>
      <c r="AO31" s="76"/>
      <c r="AP31" s="74" t="n">
        <v>222</v>
      </c>
      <c r="AQ31" s="75" t="n">
        <v>213</v>
      </c>
      <c r="AR31" s="75" t="n">
        <v>218</v>
      </c>
      <c r="AS31" s="75" t="n">
        <v>178</v>
      </c>
      <c r="AT31" s="76" t="n">
        <v>174</v>
      </c>
      <c r="AU31" s="74" t="n">
        <v>352</v>
      </c>
      <c r="AV31" s="75" t="n">
        <v>343</v>
      </c>
      <c r="AW31" s="75" t="n">
        <v>347</v>
      </c>
      <c r="AX31" s="75" t="n">
        <v>264</v>
      </c>
      <c r="AY31" s="76" t="n">
        <v>260</v>
      </c>
      <c r="BA31" s="79" t="n">
        <v>28</v>
      </c>
      <c r="BC31" s="79"/>
      <c r="BI31" s="98"/>
      <c r="BJ31" s="2" t="s">
        <v>212</v>
      </c>
      <c r="BK31" s="2" t="n">
        <v>25</v>
      </c>
      <c r="BL31" s="2" t="n">
        <v>25</v>
      </c>
      <c r="BM31" s="4" t="n">
        <v>25</v>
      </c>
      <c r="BN31" s="100"/>
    </row>
    <row r="32" customFormat="false" ht="12.75" hidden="false" customHeight="false" outlineLevel="0" collapsed="false">
      <c r="A32" s="54" t="n">
        <v>36889</v>
      </c>
      <c r="B32" s="162" t="n">
        <v>216</v>
      </c>
      <c r="C32" s="163" t="n">
        <v>175</v>
      </c>
      <c r="D32" s="162" t="n">
        <v>258</v>
      </c>
      <c r="E32" s="167" t="n">
        <v>175</v>
      </c>
      <c r="F32" s="175"/>
      <c r="G32" s="162" t="n">
        <v>175</v>
      </c>
      <c r="H32" s="192"/>
      <c r="I32" s="192"/>
      <c r="J32" s="72"/>
      <c r="K32" s="72"/>
      <c r="L32" s="72"/>
      <c r="M32" s="72"/>
      <c r="N32" s="192"/>
      <c r="O32" s="192"/>
      <c r="P32" s="190"/>
      <c r="Q32" s="190"/>
      <c r="R32" s="72"/>
      <c r="S32" s="72"/>
      <c r="T32" s="166" t="n">
        <f aca="false">A32</f>
        <v>36889</v>
      </c>
      <c r="U32" s="0" t="n">
        <v>274</v>
      </c>
      <c r="V32" s="74"/>
      <c r="W32" s="75"/>
      <c r="X32" s="75"/>
      <c r="Y32" s="75"/>
      <c r="Z32" s="76"/>
      <c r="AA32" s="74" t="n">
        <v>425</v>
      </c>
      <c r="AB32" s="75" t="n">
        <v>425</v>
      </c>
      <c r="AC32" s="75" t="n">
        <v>225</v>
      </c>
      <c r="AD32" s="75" t="n">
        <v>225</v>
      </c>
      <c r="AE32" s="76" t="n">
        <v>275</v>
      </c>
      <c r="AF32" s="74" t="n">
        <v>400</v>
      </c>
      <c r="AG32" s="75" t="n">
        <v>400</v>
      </c>
      <c r="AH32" s="75" t="n">
        <v>195</v>
      </c>
      <c r="AI32" s="75" t="n">
        <v>180</v>
      </c>
      <c r="AJ32" s="76" t="n">
        <v>180</v>
      </c>
      <c r="AK32" s="74"/>
      <c r="AL32" s="75"/>
      <c r="AM32" s="75"/>
      <c r="AN32" s="75"/>
      <c r="AO32" s="76"/>
      <c r="AP32" s="74" t="n">
        <v>222</v>
      </c>
      <c r="AQ32" s="75" t="n">
        <v>213</v>
      </c>
      <c r="AR32" s="75" t="n">
        <v>218</v>
      </c>
      <c r="AS32" s="75" t="n">
        <v>178</v>
      </c>
      <c r="AT32" s="76" t="n">
        <v>174</v>
      </c>
      <c r="AU32" s="74" t="n">
        <v>352</v>
      </c>
      <c r="AV32" s="75" t="n">
        <v>343</v>
      </c>
      <c r="AW32" s="75" t="n">
        <v>347</v>
      </c>
      <c r="AX32" s="75" t="n">
        <v>264</v>
      </c>
      <c r="AY32" s="76" t="n">
        <v>260</v>
      </c>
      <c r="BA32" s="79" t="n">
        <v>29</v>
      </c>
      <c r="BC32" s="79"/>
      <c r="BI32" s="98"/>
      <c r="BJ32" s="2" t="s">
        <v>158</v>
      </c>
      <c r="BK32" s="25" t="n">
        <f aca="false">SUM(BK24,BK26)*BK27</f>
        <v>1.1172</v>
      </c>
      <c r="BL32" s="25" t="n">
        <f aca="false">SUM(BL24,BL26)*BL27</f>
        <v>1.1172</v>
      </c>
      <c r="BM32" s="25" t="n">
        <f aca="false">SUM(BM24,BM26)*BM27</f>
        <v>1.1172</v>
      </c>
      <c r="BN32" s="100"/>
    </row>
    <row r="33" customFormat="false" ht="12.75" hidden="false" customHeight="false" outlineLevel="0" collapsed="false">
      <c r="A33" s="54" t="n">
        <v>36890</v>
      </c>
      <c r="B33" s="162" t="n">
        <v>177</v>
      </c>
      <c r="C33" s="163" t="n">
        <v>160</v>
      </c>
      <c r="D33" s="162" t="n">
        <v>170</v>
      </c>
      <c r="E33" s="167" t="n">
        <v>150</v>
      </c>
      <c r="F33" s="175"/>
      <c r="G33" s="162" t="n">
        <v>122</v>
      </c>
      <c r="H33" s="192"/>
      <c r="I33" s="192"/>
      <c r="J33" s="72"/>
      <c r="K33" s="72"/>
      <c r="L33" s="72"/>
      <c r="M33" s="72"/>
      <c r="N33" s="192"/>
      <c r="O33" s="192"/>
      <c r="P33" s="190"/>
      <c r="Q33" s="190"/>
      <c r="R33" s="72"/>
      <c r="S33" s="72"/>
      <c r="T33" s="166" t="n">
        <f aca="false">A33</f>
        <v>36890</v>
      </c>
      <c r="U33" s="0" t="n">
        <v>182</v>
      </c>
      <c r="V33" s="74"/>
      <c r="W33" s="75"/>
      <c r="X33" s="75"/>
      <c r="Y33" s="75"/>
      <c r="Z33" s="76"/>
      <c r="AA33" s="74"/>
      <c r="AB33" s="75"/>
      <c r="AC33" s="75"/>
      <c r="AD33" s="75"/>
      <c r="AE33" s="76"/>
      <c r="AF33" s="74"/>
      <c r="AG33" s="75"/>
      <c r="AH33" s="75"/>
      <c r="AI33" s="75"/>
      <c r="AJ33" s="76"/>
      <c r="AK33" s="74"/>
      <c r="AL33" s="75"/>
      <c r="AM33" s="75"/>
      <c r="AN33" s="75"/>
      <c r="AO33" s="76"/>
      <c r="AP33" s="74"/>
      <c r="AQ33" s="75"/>
      <c r="AR33" s="75"/>
      <c r="AS33" s="75"/>
      <c r="AT33" s="76"/>
      <c r="AU33" s="74"/>
      <c r="AV33" s="75"/>
      <c r="AW33" s="75"/>
      <c r="AX33" s="75"/>
      <c r="AY33" s="76"/>
      <c r="BA33" s="79" t="n">
        <v>30</v>
      </c>
      <c r="BC33" s="79"/>
      <c r="BI33" s="98"/>
      <c r="BJ33" s="2"/>
      <c r="BK33" s="2"/>
      <c r="BL33" s="2"/>
      <c r="BM33" s="2"/>
      <c r="BN33" s="100"/>
    </row>
    <row r="34" customFormat="false" ht="13.5" hidden="false" customHeight="false" outlineLevel="0" collapsed="false">
      <c r="A34" s="54" t="n">
        <v>36891</v>
      </c>
      <c r="B34" s="170"/>
      <c r="C34" s="171" t="n">
        <v>160</v>
      </c>
      <c r="D34" s="170"/>
      <c r="E34" s="171" t="n">
        <v>150</v>
      </c>
      <c r="F34" s="176"/>
      <c r="G34" s="193"/>
      <c r="H34" s="84"/>
      <c r="I34" s="84"/>
      <c r="J34" s="88"/>
      <c r="K34" s="88"/>
      <c r="L34" s="88"/>
      <c r="M34" s="88"/>
      <c r="N34" s="84"/>
      <c r="O34" s="84"/>
      <c r="P34" s="194"/>
      <c r="Q34" s="194"/>
      <c r="R34" s="88"/>
      <c r="S34" s="89"/>
      <c r="T34" s="166" t="n">
        <f aca="false">A34</f>
        <v>36891</v>
      </c>
      <c r="V34" s="90"/>
      <c r="W34" s="91"/>
      <c r="X34" s="91"/>
      <c r="Y34" s="91"/>
      <c r="Z34" s="92"/>
      <c r="AA34" s="90"/>
      <c r="AB34" s="91"/>
      <c r="AC34" s="91"/>
      <c r="AD34" s="91"/>
      <c r="AE34" s="92"/>
      <c r="AF34" s="90"/>
      <c r="AG34" s="91"/>
      <c r="AH34" s="91"/>
      <c r="AI34" s="91"/>
      <c r="AJ34" s="92"/>
      <c r="AK34" s="90"/>
      <c r="AL34" s="91"/>
      <c r="AM34" s="91"/>
      <c r="AN34" s="91"/>
      <c r="AO34" s="92"/>
      <c r="AP34" s="90"/>
      <c r="AQ34" s="91"/>
      <c r="AR34" s="91"/>
      <c r="AS34" s="91"/>
      <c r="AT34" s="92"/>
      <c r="AU34" s="90"/>
      <c r="AV34" s="91"/>
      <c r="AW34" s="91"/>
      <c r="AX34" s="91"/>
      <c r="AY34" s="92"/>
      <c r="BA34" s="79" t="n">
        <v>31</v>
      </c>
      <c r="BC34" s="79"/>
      <c r="BI34" s="123"/>
      <c r="BJ34" s="124" t="s">
        <v>159</v>
      </c>
      <c r="BK34" s="125" t="n">
        <f aca="false">SUM(BK23,BK25,BK28,BK29,BK30,BK31,BK32)</f>
        <v>54.0097</v>
      </c>
      <c r="BL34" s="125" t="n">
        <f aca="false">SUM(BL23,BL25,BL28,BL29,BL30,BL31,BL32)</f>
        <v>60.2222</v>
      </c>
      <c r="BM34" s="125" t="n">
        <f aca="false">SUM(BM23,BM25,BM28,BM29,BM30,BM31,BM32)</f>
        <v>51.4722</v>
      </c>
      <c r="BN34" s="126"/>
    </row>
    <row r="35" customFormat="false" ht="12.75" hidden="false" customHeight="false" outlineLevel="0" collapsed="false">
      <c r="A35" s="93"/>
      <c r="B35" s="0" t="s">
        <v>53</v>
      </c>
      <c r="D35" s="0" t="s">
        <v>54</v>
      </c>
      <c r="F35" s="0" t="s">
        <v>65</v>
      </c>
      <c r="G35" s="0" t="s">
        <v>57</v>
      </c>
      <c r="H35" s="0" t="s">
        <v>56</v>
      </c>
      <c r="I35" s="0" t="s">
        <v>56</v>
      </c>
      <c r="J35" s="0" t="s">
        <v>213</v>
      </c>
      <c r="K35" s="0" t="s">
        <v>214</v>
      </c>
      <c r="L35" s="0" t="s">
        <v>215</v>
      </c>
      <c r="M35" s="0" t="s">
        <v>216</v>
      </c>
      <c r="N35" s="0" t="s">
        <v>55</v>
      </c>
      <c r="O35" s="0" t="s">
        <v>55</v>
      </c>
      <c r="P35" s="0" t="s">
        <v>217</v>
      </c>
      <c r="Q35" s="0" t="s">
        <v>218</v>
      </c>
      <c r="R35" s="0" t="s">
        <v>219</v>
      </c>
      <c r="S35" s="0" t="s">
        <v>220</v>
      </c>
      <c r="U35" s="95" t="n">
        <f aca="false">AVERAGE(U4:U34)</f>
        <v>426.88</v>
      </c>
      <c r="AJ35" s="77"/>
      <c r="AK35" s="96" t="n">
        <v>83</v>
      </c>
      <c r="AO35" s="81"/>
      <c r="AP35" s="81" t="n">
        <v>60</v>
      </c>
      <c r="AQ35" s="95"/>
      <c r="AR35" s="95"/>
      <c r="AS35" s="95"/>
      <c r="AT35" s="95"/>
      <c r="AU35" s="95"/>
      <c r="AV35" s="77"/>
      <c r="AW35" s="96"/>
      <c r="BA35" s="81"/>
      <c r="BB35" s="81"/>
      <c r="BC35" s="81"/>
    </row>
    <row r="36" customFormat="false" ht="12.75" hidden="false" customHeight="false" outlineLevel="0" collapsed="false">
      <c r="A36" s="93" t="s">
        <v>127</v>
      </c>
      <c r="B36" s="15" t="n">
        <f aca="false">AVERAGE(B4:B33)</f>
        <v>558.68</v>
      </c>
      <c r="C36" s="15" t="n">
        <f aca="false">AVERAGE(C4:C33)</f>
        <v>449.4</v>
      </c>
      <c r="D36" s="15" t="n">
        <f aca="false">AVERAGE(D4:D33)</f>
        <v>536.12</v>
      </c>
      <c r="E36" s="15" t="n">
        <f aca="false">AVERAGE(E4:E33)</f>
        <v>404.2</v>
      </c>
      <c r="F36" s="15" t="n">
        <f aca="false">AVERAGE(F4:F33)</f>
        <v>350.173913043478</v>
      </c>
      <c r="G36" s="15" t="n">
        <f aca="false">AVERAGE(G4:G33)</f>
        <v>254.12</v>
      </c>
      <c r="H36" s="15" t="n">
        <f aca="false">AVERAGE(H4:H33)</f>
        <v>266.260869565217</v>
      </c>
      <c r="I36" s="15" t="n">
        <f aca="false">AVERAGE(I4:I33)</f>
        <v>211.961538461538</v>
      </c>
      <c r="J36" s="15" t="e">
        <f aca="false">AVERAGE(J4:J33)</f>
        <v>#DIV/0!</v>
      </c>
      <c r="K36" s="70" t="e">
        <f aca="false">AVERAGE(K4:K33)</f>
        <v>#DIV/0!</v>
      </c>
      <c r="L36" s="15" t="e">
        <f aca="false">AVERAGE(L4:L33)</f>
        <v>#DIV/0!</v>
      </c>
      <c r="M36" s="15" t="e">
        <f aca="false">AVERAGE(M4:M33)</f>
        <v>#DIV/0!</v>
      </c>
      <c r="N36" s="15" t="n">
        <f aca="false">AVERAGE(N4:N33)</f>
        <v>337.521739130435</v>
      </c>
      <c r="O36" s="15" t="n">
        <f aca="false">AVERAGE(O4:O33)</f>
        <v>288.076923076923</v>
      </c>
      <c r="P36" s="15" t="e">
        <f aca="false">AVERAGE(P4:P33)</f>
        <v>#DIV/0!</v>
      </c>
      <c r="Q36" s="15" t="e">
        <f aca="false">AVERAGE(Q4:Q33)</f>
        <v>#DIV/0!</v>
      </c>
      <c r="R36" s="15" t="e">
        <f aca="false">AVERAGE(R4:R33)</f>
        <v>#DIV/0!</v>
      </c>
      <c r="S36" s="15" t="e">
        <f aca="false">AVERAGE(S4:S33)</f>
        <v>#DIV/0!</v>
      </c>
      <c r="AD36" s="77"/>
      <c r="AE36" s="77"/>
      <c r="AI36" s="15"/>
      <c r="AJ36" s="81"/>
      <c r="AK36" s="24"/>
      <c r="AL36" s="24"/>
      <c r="AM36" s="24"/>
      <c r="AN36" s="24"/>
      <c r="AO36" s="24"/>
      <c r="AP36" s="77"/>
      <c r="AQ36" s="15"/>
      <c r="AU36" s="15"/>
      <c r="AV36" s="81"/>
      <c r="AW36" s="81"/>
      <c r="BA36" s="0" t="s">
        <v>75</v>
      </c>
      <c r="BB36" s="0" t="n">
        <v>100</v>
      </c>
      <c r="BC36" s="0" t="n">
        <v>60</v>
      </c>
      <c r="BE36" s="15" t="e">
        <f aca="false">+BB36*#REF!+BC36*#REF!</f>
        <v>#REF!</v>
      </c>
    </row>
    <row r="37" customFormat="false" ht="13.5" hidden="false" customHeight="false" outlineLevel="0" collapsed="false">
      <c r="A37" s="93" t="s">
        <v>128</v>
      </c>
      <c r="B37" s="15" t="n">
        <f aca="false">MIN(B4:B33)</f>
        <v>177</v>
      </c>
      <c r="C37" s="15" t="n">
        <f aca="false">MIN(C4:C33)</f>
        <v>160</v>
      </c>
      <c r="D37" s="15" t="n">
        <f aca="false">MIN(D4:D33)</f>
        <v>170</v>
      </c>
      <c r="E37" s="15" t="n">
        <f aca="false">MIN(E4:E33)</f>
        <v>150</v>
      </c>
      <c r="F37" s="15" t="n">
        <f aca="false">MIN(F4:F33)</f>
        <v>243</v>
      </c>
      <c r="G37" s="15" t="n">
        <f aca="false">MIN(G4:G33)</f>
        <v>122</v>
      </c>
      <c r="H37" s="15" t="n">
        <f aca="false">MIN(H4:H33)</f>
        <v>139</v>
      </c>
      <c r="I37" s="15" t="n">
        <f aca="false">MIN(I4:I33)</f>
        <v>137</v>
      </c>
      <c r="J37" s="15" t="n">
        <f aca="false">MIN(J4:J33)</f>
        <v>0</v>
      </c>
      <c r="K37" s="15" t="n">
        <f aca="false">MIN(K4:K33)</f>
        <v>0</v>
      </c>
      <c r="L37" s="15" t="n">
        <f aca="false">MIN(L4:L33)</f>
        <v>0</v>
      </c>
      <c r="M37" s="15" t="n">
        <f aca="false">MIN(M4:M33)</f>
        <v>0</v>
      </c>
      <c r="N37" s="15" t="n">
        <f aca="false">MIN(N4:N33)</f>
        <v>216</v>
      </c>
      <c r="O37" s="15" t="n">
        <f aca="false">MIN(O4:O33)</f>
        <v>151</v>
      </c>
      <c r="P37" s="15" t="n">
        <f aca="false">MIN(P4:P33)</f>
        <v>0</v>
      </c>
      <c r="Q37" s="15" t="n">
        <f aca="false">MIN(Q4:Q33)</f>
        <v>0</v>
      </c>
      <c r="R37" s="15" t="n">
        <f aca="false">MIN(R4:R33)</f>
        <v>0</v>
      </c>
      <c r="S37" s="15" t="n">
        <f aca="false">MIN(S4:S33)</f>
        <v>0</v>
      </c>
      <c r="U37" s="70"/>
      <c r="AD37" s="15"/>
      <c r="AE37" s="15"/>
      <c r="AH37" s="35"/>
      <c r="AI37" s="70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</row>
    <row r="38" customFormat="false" ht="12.75" hidden="false" customHeight="false" outlineLevel="0" collapsed="false">
      <c r="A38" s="93" t="s">
        <v>131</v>
      </c>
      <c r="B38" s="15" t="n">
        <f aca="false">MAX(B4:B33)</f>
        <v>3060</v>
      </c>
      <c r="C38" s="15" t="n">
        <f aca="false">MAX(C4:C33)</f>
        <v>2000</v>
      </c>
      <c r="D38" s="15" t="n">
        <f aca="false">MAX(D4:D33)</f>
        <v>3000</v>
      </c>
      <c r="E38" s="15" t="n">
        <f aca="false">MAX(E4:E33)</f>
        <v>1500</v>
      </c>
      <c r="F38" s="15" t="n">
        <f aca="false">MAX(F4:F33)</f>
        <v>670</v>
      </c>
      <c r="G38" s="15" t="n">
        <f aca="false">MAX(G4:G33)</f>
        <v>500</v>
      </c>
      <c r="H38" s="15" t="n">
        <f aca="false">MAX(H4:H33)</f>
        <v>657</v>
      </c>
      <c r="I38" s="15" t="n">
        <f aca="false">MAX(I4:I33)</f>
        <v>278</v>
      </c>
      <c r="J38" s="15" t="n">
        <f aca="false">MAX(J4:J33)</f>
        <v>0</v>
      </c>
      <c r="K38" s="15" t="n">
        <f aca="false">MAX(K4:K33)</f>
        <v>0</v>
      </c>
      <c r="L38" s="15" t="n">
        <f aca="false">MAX(L4:L33)</f>
        <v>0</v>
      </c>
      <c r="M38" s="15" t="n">
        <f aca="false">MAX(M4:M33)</f>
        <v>0</v>
      </c>
      <c r="N38" s="15" t="n">
        <f aca="false">MAX(N4:N33)</f>
        <v>659</v>
      </c>
      <c r="O38" s="15" t="n">
        <f aca="false">MAX(O4:O33)</f>
        <v>492</v>
      </c>
      <c r="P38" s="15" t="n">
        <f aca="false">MAX(P4:P33)</f>
        <v>0</v>
      </c>
      <c r="Q38" s="15" t="n">
        <f aca="false">MAX(Q4:Q33)</f>
        <v>0</v>
      </c>
      <c r="R38" s="15" t="n">
        <f aca="false">MAX(R4:R33)</f>
        <v>0</v>
      </c>
      <c r="S38" s="15" t="n">
        <f aca="false">MAX(S4:S33)</f>
        <v>0</v>
      </c>
      <c r="U38" s="70"/>
      <c r="AD38" s="15"/>
      <c r="AE38" s="15"/>
      <c r="AH38" s="35"/>
      <c r="AI38" s="70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BA38" s="0" t="s">
        <v>221</v>
      </c>
      <c r="BD38" s="0" t="s">
        <v>222</v>
      </c>
      <c r="BE38" s="15" t="e">
        <f aca="false">+#REF!-BE36</f>
        <v>#REF!</v>
      </c>
      <c r="BF38" s="0" t="s">
        <v>223</v>
      </c>
      <c r="BI38" s="157"/>
      <c r="BJ38" s="158"/>
      <c r="BK38" s="158"/>
      <c r="BL38" s="158"/>
      <c r="BM38" s="158"/>
      <c r="BN38" s="159"/>
    </row>
    <row r="39" customFormat="false" ht="12" hidden="false" customHeight="true" outlineLevel="0" collapsed="false">
      <c r="B39" s="0" t="n">
        <v>175</v>
      </c>
      <c r="C39" s="0" t="n">
        <v>350</v>
      </c>
      <c r="H39" s="0" t="n">
        <v>210</v>
      </c>
      <c r="I39" s="0" t="n">
        <v>325</v>
      </c>
      <c r="T39" s="0" t="n">
        <v>175</v>
      </c>
      <c r="X39" s="35"/>
      <c r="Y39" s="96"/>
      <c r="AB39" s="35"/>
      <c r="AC39" s="96"/>
      <c r="AD39" s="95"/>
      <c r="AE39" s="95"/>
      <c r="BA39" s="0" t="n">
        <v>22.8</v>
      </c>
      <c r="BI39" s="98"/>
      <c r="BJ39" s="2"/>
      <c r="BK39" s="99" t="s">
        <v>73</v>
      </c>
      <c r="BL39" s="99" t="s">
        <v>74</v>
      </c>
      <c r="BM39" s="99" t="s">
        <v>134</v>
      </c>
      <c r="BN39" s="100"/>
    </row>
    <row r="40" customFormat="false" ht="12.75" hidden="false" customHeight="false" outlineLevel="0" collapsed="false">
      <c r="B40" s="20" t="s">
        <v>136</v>
      </c>
      <c r="H40" s="20" t="s">
        <v>3</v>
      </c>
      <c r="N40" s="20" t="s">
        <v>4</v>
      </c>
      <c r="T40" s="20" t="s">
        <v>49</v>
      </c>
      <c r="Z40" s="20" t="s">
        <v>50</v>
      </c>
      <c r="AB40" s="0" t="n">
        <v>275</v>
      </c>
      <c r="AC40" s="0" t="n">
        <v>300</v>
      </c>
      <c r="AF40" s="20"/>
      <c r="AL40" s="20"/>
      <c r="BA40" s="0" t="n">
        <v>0.049</v>
      </c>
      <c r="BD40" s="0" t="s">
        <v>137</v>
      </c>
      <c r="BE40" s="0" t="n">
        <v>1.71</v>
      </c>
      <c r="BF40" s="0" t="s">
        <v>223</v>
      </c>
      <c r="BI40" s="98"/>
      <c r="BJ40" s="102" t="s">
        <v>137</v>
      </c>
      <c r="BK40" s="25"/>
      <c r="BL40" s="25"/>
      <c r="BM40" s="25"/>
      <c r="BN40" s="100"/>
    </row>
    <row r="41" customFormat="false" ht="12.75" hidden="false" customHeight="false" outlineLevel="0" collapsed="false">
      <c r="B41" s="46" t="s">
        <v>224</v>
      </c>
      <c r="C41" s="106"/>
      <c r="D41" s="43" t="s">
        <v>225</v>
      </c>
      <c r="E41" s="47"/>
      <c r="F41" s="46" t="s">
        <v>226</v>
      </c>
      <c r="G41" s="47"/>
      <c r="H41" s="46" t="s">
        <v>224</v>
      </c>
      <c r="I41" s="106"/>
      <c r="J41" s="43" t="s">
        <v>225</v>
      </c>
      <c r="K41" s="47"/>
      <c r="L41" s="46" t="s">
        <v>226</v>
      </c>
      <c r="M41" s="47" t="n">
        <v>1</v>
      </c>
      <c r="N41" s="46" t="s">
        <v>224</v>
      </c>
      <c r="O41" s="106"/>
      <c r="P41" s="43" t="s">
        <v>225</v>
      </c>
      <c r="Q41" s="47"/>
      <c r="R41" s="46" t="s">
        <v>226</v>
      </c>
      <c r="S41" s="47"/>
      <c r="T41" s="46" t="s">
        <v>224</v>
      </c>
      <c r="U41" s="106"/>
      <c r="V41" s="43" t="s">
        <v>225</v>
      </c>
      <c r="W41" s="47"/>
      <c r="X41" s="46" t="s">
        <v>226</v>
      </c>
      <c r="Y41" s="47"/>
      <c r="Z41" s="46" t="s">
        <v>224</v>
      </c>
      <c r="AA41" s="106"/>
      <c r="AB41" s="43" t="s">
        <v>225</v>
      </c>
      <c r="AC41" s="47"/>
      <c r="AD41" s="46" t="s">
        <v>226</v>
      </c>
      <c r="AE41" s="47"/>
      <c r="AF41" s="46" t="s">
        <v>224</v>
      </c>
      <c r="AG41" s="106"/>
      <c r="AH41" s="43" t="s">
        <v>225</v>
      </c>
      <c r="AI41" s="47"/>
      <c r="AJ41" s="46" t="s">
        <v>226</v>
      </c>
      <c r="AK41" s="47"/>
      <c r="AL41" s="46" t="s">
        <v>224</v>
      </c>
      <c r="AM41" s="106"/>
      <c r="AN41" s="43" t="s">
        <v>225</v>
      </c>
      <c r="AO41" s="47"/>
      <c r="AP41" s="46" t="s">
        <v>226</v>
      </c>
      <c r="AQ41" s="106"/>
      <c r="AR41" s="46" t="s">
        <v>227</v>
      </c>
      <c r="AS41" s="106"/>
      <c r="AT41" s="46" t="s">
        <v>228</v>
      </c>
      <c r="AU41" s="106"/>
      <c r="BA41" s="15" t="n">
        <f aca="false">+BA39*BA40</f>
        <v>1.1172</v>
      </c>
      <c r="BD41" s="0" t="s">
        <v>229</v>
      </c>
      <c r="BE41" s="0" t="n">
        <f aca="false">+BA39*0.03</f>
        <v>0.684</v>
      </c>
      <c r="BF41" s="0" t="s">
        <v>223</v>
      </c>
      <c r="BH41" s="0" t="n">
        <v>81</v>
      </c>
      <c r="BI41" s="98"/>
      <c r="BJ41" s="2" t="s">
        <v>141</v>
      </c>
      <c r="BK41" s="107" t="n">
        <v>0.03</v>
      </c>
      <c r="BL41" s="107" t="n">
        <v>0.03</v>
      </c>
      <c r="BM41" s="107" t="n">
        <v>0.03</v>
      </c>
      <c r="BN41" s="100"/>
    </row>
    <row r="42" customFormat="false" ht="12.75" hidden="false" customHeight="false" outlineLevel="0" collapsed="false">
      <c r="B42" s="49" t="s">
        <v>143</v>
      </c>
      <c r="C42" s="50" t="s">
        <v>14</v>
      </c>
      <c r="D42" s="51" t="s">
        <v>143</v>
      </c>
      <c r="E42" s="51" t="s">
        <v>14</v>
      </c>
      <c r="F42" s="49" t="s">
        <v>143</v>
      </c>
      <c r="G42" s="51" t="s">
        <v>14</v>
      </c>
      <c r="H42" s="49" t="s">
        <v>143</v>
      </c>
      <c r="I42" s="50" t="s">
        <v>14</v>
      </c>
      <c r="J42" s="51" t="s">
        <v>143</v>
      </c>
      <c r="K42" s="51" t="s">
        <v>14</v>
      </c>
      <c r="L42" s="49" t="s">
        <v>143</v>
      </c>
      <c r="M42" s="51" t="s">
        <v>14</v>
      </c>
      <c r="N42" s="49" t="s">
        <v>143</v>
      </c>
      <c r="O42" s="50" t="s">
        <v>14</v>
      </c>
      <c r="P42" s="51" t="s">
        <v>143</v>
      </c>
      <c r="Q42" s="51" t="s">
        <v>14</v>
      </c>
      <c r="R42" s="49" t="s">
        <v>143</v>
      </c>
      <c r="S42" s="51" t="s">
        <v>14</v>
      </c>
      <c r="T42" s="49" t="s">
        <v>143</v>
      </c>
      <c r="U42" s="50" t="s">
        <v>14</v>
      </c>
      <c r="V42" s="51" t="s">
        <v>143</v>
      </c>
      <c r="W42" s="51" t="s">
        <v>14</v>
      </c>
      <c r="X42" s="49" t="s">
        <v>143</v>
      </c>
      <c r="Y42" s="51" t="s">
        <v>14</v>
      </c>
      <c r="Z42" s="49" t="s">
        <v>143</v>
      </c>
      <c r="AA42" s="50" t="s">
        <v>14</v>
      </c>
      <c r="AB42" s="51" t="s">
        <v>143</v>
      </c>
      <c r="AC42" s="51" t="s">
        <v>14</v>
      </c>
      <c r="AD42" s="49" t="s">
        <v>143</v>
      </c>
      <c r="AE42" s="51" t="s">
        <v>14</v>
      </c>
      <c r="AF42" s="49" t="s">
        <v>143</v>
      </c>
      <c r="AG42" s="50" t="s">
        <v>14</v>
      </c>
      <c r="AH42" s="51" t="s">
        <v>143</v>
      </c>
      <c r="AI42" s="51" t="s">
        <v>14</v>
      </c>
      <c r="AJ42" s="49" t="s">
        <v>143</v>
      </c>
      <c r="AK42" s="51" t="s">
        <v>14</v>
      </c>
      <c r="AL42" s="49" t="s">
        <v>143</v>
      </c>
      <c r="AM42" s="50" t="s">
        <v>14</v>
      </c>
      <c r="AN42" s="51" t="s">
        <v>143</v>
      </c>
      <c r="AO42" s="51" t="s">
        <v>14</v>
      </c>
      <c r="AP42" s="49" t="s">
        <v>143</v>
      </c>
      <c r="AQ42" s="50" t="s">
        <v>14</v>
      </c>
      <c r="AR42" s="49" t="s">
        <v>143</v>
      </c>
      <c r="AS42" s="50" t="s">
        <v>14</v>
      </c>
      <c r="AT42" s="49" t="s">
        <v>143</v>
      </c>
      <c r="AU42" s="50" t="s">
        <v>14</v>
      </c>
      <c r="BD42" s="0" t="s">
        <v>144</v>
      </c>
      <c r="BE42" s="0" t="n">
        <v>1.34</v>
      </c>
      <c r="BF42" s="0" t="s">
        <v>223</v>
      </c>
      <c r="BI42" s="98"/>
      <c r="BJ42" s="2" t="s">
        <v>144</v>
      </c>
      <c r="BK42" s="25" t="n">
        <f aca="false">0.46/16*100</f>
        <v>2.875</v>
      </c>
      <c r="BL42" s="25" t="n">
        <f aca="false">0.46/8*100</f>
        <v>5.75</v>
      </c>
      <c r="BM42" s="25" t="n">
        <f aca="false">0.46/24*100</f>
        <v>1.91666666666667</v>
      </c>
      <c r="BN42" s="100"/>
    </row>
    <row r="43" customFormat="false" ht="12.75" hidden="false" customHeight="false" outlineLevel="0" collapsed="false">
      <c r="B43" s="110" t="n">
        <v>200</v>
      </c>
      <c r="C43" s="115" t="n">
        <v>250</v>
      </c>
      <c r="D43" s="111"/>
      <c r="E43" s="111"/>
      <c r="F43" s="110"/>
      <c r="G43" s="111"/>
      <c r="H43" s="112"/>
      <c r="I43" s="113"/>
      <c r="J43" s="112"/>
      <c r="K43" s="114"/>
      <c r="L43" s="110" t="n">
        <v>180</v>
      </c>
      <c r="M43" s="111" t="n">
        <v>190</v>
      </c>
      <c r="N43" s="112"/>
      <c r="O43" s="113"/>
      <c r="P43" s="112"/>
      <c r="Q43" s="114"/>
      <c r="R43" s="112"/>
      <c r="S43" s="113"/>
      <c r="T43" s="112" t="n">
        <v>290</v>
      </c>
      <c r="U43" s="113" t="n">
        <v>300</v>
      </c>
      <c r="V43" s="112"/>
      <c r="W43" s="114"/>
      <c r="X43" s="112"/>
      <c r="Y43" s="113"/>
      <c r="Z43" s="112"/>
      <c r="AA43" s="113" t="n">
        <v>475</v>
      </c>
      <c r="AB43" s="112"/>
      <c r="AC43" s="114"/>
      <c r="AD43" s="112"/>
      <c r="AE43" s="113"/>
      <c r="AF43" s="112" t="n">
        <v>400</v>
      </c>
      <c r="AG43" s="113"/>
      <c r="AH43" s="112"/>
      <c r="AI43" s="114"/>
      <c r="AJ43" s="112"/>
      <c r="AK43" s="113"/>
      <c r="AL43" s="112"/>
      <c r="AM43" s="113"/>
      <c r="AN43" s="112"/>
      <c r="AO43" s="114"/>
      <c r="AP43" s="112"/>
      <c r="AQ43" s="113"/>
      <c r="AR43" s="112"/>
      <c r="AS43" s="113"/>
      <c r="AT43" s="112"/>
      <c r="AU43" s="113"/>
      <c r="BA43" s="0" t="n">
        <f aca="false">2.88+0.43</f>
        <v>3.31</v>
      </c>
      <c r="BD43" s="0" t="s">
        <v>230</v>
      </c>
      <c r="BE43" s="15" t="n">
        <f aca="false">0.019*BH43</f>
        <v>1.539</v>
      </c>
      <c r="BF43" s="0" t="s">
        <v>223</v>
      </c>
      <c r="BH43" s="0" t="n">
        <v>81</v>
      </c>
      <c r="BI43" s="98"/>
      <c r="BJ43" s="2" t="s">
        <v>146</v>
      </c>
      <c r="BK43" s="107" t="n">
        <v>0.019</v>
      </c>
      <c r="BL43" s="107" t="n">
        <v>0.019</v>
      </c>
      <c r="BM43" s="107" t="n">
        <v>0.019</v>
      </c>
      <c r="BN43" s="100"/>
    </row>
    <row r="44" customFormat="false" ht="12.75" hidden="false" customHeight="false" outlineLevel="0" collapsed="false">
      <c r="B44" s="195"/>
      <c r="C44" s="115"/>
      <c r="D44" s="111"/>
      <c r="E44" s="111"/>
      <c r="F44" s="110"/>
      <c r="G44" s="115"/>
      <c r="H44" s="110"/>
      <c r="I44" s="115"/>
      <c r="J44" s="111"/>
      <c r="K44" s="111"/>
      <c r="L44" s="110"/>
      <c r="M44" s="111"/>
      <c r="N44" s="110"/>
      <c r="O44" s="115"/>
      <c r="P44" s="110"/>
      <c r="Q44" s="111"/>
      <c r="R44" s="110"/>
      <c r="S44" s="115"/>
      <c r="T44" s="116"/>
      <c r="U44" s="115"/>
      <c r="V44" s="110"/>
      <c r="W44" s="111"/>
      <c r="X44" s="110"/>
      <c r="Y44" s="115"/>
      <c r="Z44" s="110"/>
      <c r="AA44" s="115"/>
      <c r="AB44" s="110"/>
      <c r="AC44" s="111"/>
      <c r="AD44" s="110"/>
      <c r="AE44" s="115"/>
      <c r="AF44" s="110"/>
      <c r="AG44" s="115"/>
      <c r="AH44" s="110"/>
      <c r="AI44" s="111"/>
      <c r="AJ44" s="110"/>
      <c r="AK44" s="115"/>
      <c r="AL44" s="110"/>
      <c r="AM44" s="115"/>
      <c r="AN44" s="110"/>
      <c r="AO44" s="111"/>
      <c r="AP44" s="110"/>
      <c r="AQ44" s="115"/>
      <c r="AR44" s="110"/>
      <c r="AS44" s="115"/>
      <c r="AT44" s="110"/>
      <c r="AU44" s="115"/>
      <c r="BD44" s="0" t="s">
        <v>231</v>
      </c>
      <c r="BE44" s="15" t="n">
        <f aca="false">+BH44*0.03</f>
        <v>1.71</v>
      </c>
      <c r="BF44" s="0" t="s">
        <v>223</v>
      </c>
      <c r="BH44" s="0" t="n">
        <v>57</v>
      </c>
      <c r="BI44" s="98"/>
      <c r="BJ44" s="2" t="s">
        <v>148</v>
      </c>
      <c r="BK44" s="2" t="n">
        <v>22.8</v>
      </c>
      <c r="BL44" s="2" t="n">
        <v>22.8</v>
      </c>
      <c r="BM44" s="2" t="n">
        <v>22.8</v>
      </c>
      <c r="BN44" s="100"/>
    </row>
    <row r="45" customFormat="false" ht="12.75" hidden="false" customHeight="false" outlineLevel="0" collapsed="false">
      <c r="B45" s="110"/>
      <c r="C45" s="115"/>
      <c r="D45" s="111"/>
      <c r="E45" s="111"/>
      <c r="F45" s="110"/>
      <c r="G45" s="111"/>
      <c r="H45" s="110"/>
      <c r="I45" s="115"/>
      <c r="J45" s="111"/>
      <c r="K45" s="111"/>
      <c r="L45" s="110"/>
      <c r="M45" s="111"/>
      <c r="N45" s="110"/>
      <c r="O45" s="111"/>
      <c r="P45" s="110"/>
      <c r="Q45" s="115"/>
      <c r="R45" s="110"/>
      <c r="S45" s="115"/>
      <c r="T45" s="110"/>
      <c r="U45" s="115"/>
      <c r="V45" s="110"/>
      <c r="W45" s="111"/>
      <c r="X45" s="110"/>
      <c r="Y45" s="115"/>
      <c r="Z45" s="110"/>
      <c r="AA45" s="115"/>
      <c r="AB45" s="110"/>
      <c r="AC45" s="111"/>
      <c r="AD45" s="110"/>
      <c r="AE45" s="115"/>
      <c r="AF45" s="110"/>
      <c r="AG45" s="115"/>
      <c r="AH45" s="110"/>
      <c r="AI45" s="111"/>
      <c r="AJ45" s="110"/>
      <c r="AK45" s="115"/>
      <c r="AL45" s="110"/>
      <c r="AM45" s="115"/>
      <c r="AN45" s="110"/>
      <c r="AO45" s="111"/>
      <c r="AP45" s="110"/>
      <c r="AQ45" s="115"/>
      <c r="AR45" s="110"/>
      <c r="AS45" s="115"/>
      <c r="AT45" s="110"/>
      <c r="AU45" s="115"/>
      <c r="BD45" s="0" t="s">
        <v>232</v>
      </c>
      <c r="BE45" s="0" t="n">
        <v>2.15</v>
      </c>
      <c r="BF45" s="0" t="s">
        <v>223</v>
      </c>
      <c r="BI45" s="98"/>
      <c r="BJ45" s="2" t="s">
        <v>150</v>
      </c>
      <c r="BK45" s="2" t="n">
        <v>2.5</v>
      </c>
      <c r="BL45" s="2" t="n">
        <v>2.15</v>
      </c>
      <c r="BM45" s="2" t="n">
        <v>2.15</v>
      </c>
      <c r="BN45" s="100"/>
    </row>
    <row r="46" customFormat="false" ht="12.75" hidden="false" customHeight="false" outlineLevel="0" collapsed="false">
      <c r="B46" s="110"/>
      <c r="C46" s="115"/>
      <c r="D46" s="111"/>
      <c r="E46" s="111"/>
      <c r="F46" s="110"/>
      <c r="G46" s="111"/>
      <c r="H46" s="110"/>
      <c r="I46" s="115"/>
      <c r="J46" s="111"/>
      <c r="K46" s="111"/>
      <c r="L46" s="110"/>
      <c r="M46" s="111"/>
      <c r="N46" s="110"/>
      <c r="O46" s="115"/>
      <c r="P46" s="111"/>
      <c r="Q46" s="111"/>
      <c r="R46" s="110"/>
      <c r="S46" s="115"/>
      <c r="T46" s="110"/>
      <c r="U46" s="115"/>
      <c r="V46" s="111"/>
      <c r="W46" s="111"/>
      <c r="X46" s="110"/>
      <c r="Y46" s="115"/>
      <c r="Z46" s="110"/>
      <c r="AA46" s="115"/>
      <c r="AB46" s="111"/>
      <c r="AC46" s="111"/>
      <c r="AD46" s="110"/>
      <c r="AE46" s="115"/>
      <c r="AF46" s="110"/>
      <c r="AG46" s="115"/>
      <c r="AH46" s="111"/>
      <c r="AI46" s="111"/>
      <c r="AJ46" s="110"/>
      <c r="AK46" s="115"/>
      <c r="AL46" s="110"/>
      <c r="AM46" s="115"/>
      <c r="AN46" s="111"/>
      <c r="AO46" s="111"/>
      <c r="AP46" s="110"/>
      <c r="AQ46" s="115"/>
      <c r="AR46" s="110"/>
      <c r="AS46" s="115"/>
      <c r="AT46" s="110"/>
      <c r="AU46" s="115"/>
      <c r="BD46" s="0" t="s">
        <v>156</v>
      </c>
      <c r="BE46" s="0" t="n">
        <v>0.25</v>
      </c>
      <c r="BI46" s="98"/>
      <c r="BJ46" s="2" t="s">
        <v>152</v>
      </c>
      <c r="BK46" s="2" t="n">
        <v>1.83</v>
      </c>
      <c r="BL46" s="2" t="n">
        <v>1.83</v>
      </c>
      <c r="BM46" s="2" t="n">
        <v>1.83</v>
      </c>
      <c r="BN46" s="100"/>
    </row>
    <row r="47" customFormat="false" ht="12.75" hidden="false" customHeight="false" outlineLevel="0" collapsed="false">
      <c r="B47" s="196"/>
      <c r="C47" s="119"/>
      <c r="D47" s="118"/>
      <c r="E47" s="118"/>
      <c r="F47" s="117"/>
      <c r="G47" s="118"/>
      <c r="H47" s="196"/>
      <c r="I47" s="119"/>
      <c r="J47" s="118"/>
      <c r="K47" s="118"/>
      <c r="L47" s="117"/>
      <c r="M47" s="118"/>
      <c r="N47" s="117"/>
      <c r="O47" s="119"/>
      <c r="P47" s="117"/>
      <c r="Q47" s="118"/>
      <c r="R47" s="117"/>
      <c r="S47" s="119"/>
      <c r="T47" s="117"/>
      <c r="U47" s="119"/>
      <c r="V47" s="117"/>
      <c r="W47" s="118"/>
      <c r="X47" s="117"/>
      <c r="Y47" s="119"/>
      <c r="Z47" s="117"/>
      <c r="AA47" s="119"/>
      <c r="AB47" s="117"/>
      <c r="AC47" s="118"/>
      <c r="AD47" s="117"/>
      <c r="AE47" s="119"/>
      <c r="AF47" s="117"/>
      <c r="AG47" s="119"/>
      <c r="AH47" s="117"/>
      <c r="AI47" s="118"/>
      <c r="AJ47" s="117"/>
      <c r="AK47" s="119"/>
      <c r="AL47" s="117"/>
      <c r="AM47" s="119"/>
      <c r="AN47" s="117"/>
      <c r="AO47" s="118"/>
      <c r="AP47" s="117"/>
      <c r="AQ47" s="119"/>
      <c r="AR47" s="117"/>
      <c r="AS47" s="119"/>
      <c r="AT47" s="117"/>
      <c r="AU47" s="119"/>
      <c r="BD47" s="0" t="s">
        <v>233</v>
      </c>
      <c r="BI47" s="98"/>
      <c r="BJ47" s="2" t="s">
        <v>154</v>
      </c>
      <c r="BK47" s="25" t="n">
        <v>10.5</v>
      </c>
      <c r="BL47" s="25" t="n">
        <v>10.5</v>
      </c>
      <c r="BM47" s="2" t="n">
        <v>10.5</v>
      </c>
      <c r="BN47" s="100"/>
    </row>
    <row r="48" customFormat="false" ht="12.75" hidden="false" customHeight="false" outlineLevel="0" collapsed="false">
      <c r="X48" s="35"/>
      <c r="Y48" s="96"/>
      <c r="Z48" s="15"/>
      <c r="AD48" s="15"/>
      <c r="BI48" s="98"/>
      <c r="BJ48" s="2" t="s">
        <v>212</v>
      </c>
      <c r="BK48" s="2" t="n">
        <v>10.5</v>
      </c>
      <c r="BL48" s="2" t="n">
        <v>10.5</v>
      </c>
      <c r="BM48" s="2" t="n">
        <v>10.5</v>
      </c>
      <c r="BN48" s="2"/>
    </row>
    <row r="49" customFormat="false" ht="12.75" hidden="false" customHeight="false" outlineLevel="0" collapsed="false">
      <c r="B49" s="39"/>
      <c r="X49" s="35"/>
      <c r="Y49" s="96"/>
      <c r="Z49" s="15"/>
      <c r="AA49" s="15"/>
      <c r="AC49" s="96"/>
      <c r="AD49" s="15"/>
      <c r="AE49" s="15"/>
      <c r="BD49" s="0" t="s">
        <v>234</v>
      </c>
      <c r="BE49" s="15" t="n">
        <f aca="false">SUM(BE40:BE47)</f>
        <v>9.383</v>
      </c>
      <c r="BI49" s="98"/>
      <c r="BJ49" s="2" t="s">
        <v>158</v>
      </c>
      <c r="BK49" s="25" t="n">
        <f aca="false">SUM(BK41,BK43)*BK44</f>
        <v>1.1172</v>
      </c>
      <c r="BL49" s="25" t="n">
        <f aca="false">SUM(BL41,BL43)*BL44</f>
        <v>1.1172</v>
      </c>
      <c r="BM49" s="25" t="n">
        <f aca="false">SUM(BM41,BM43)*BM44</f>
        <v>1.1172</v>
      </c>
      <c r="BN49" s="100"/>
    </row>
    <row r="50" customFormat="false" ht="12.75" hidden="false" customHeight="false" outlineLevel="0" collapsed="false">
      <c r="B50" s="65" t="s">
        <v>169</v>
      </c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X50" s="35"/>
      <c r="Y50" s="96"/>
      <c r="AC50" s="96"/>
      <c r="BI50" s="98"/>
      <c r="BJ50" s="2"/>
      <c r="BK50" s="2"/>
      <c r="BL50" s="2"/>
      <c r="BM50" s="2"/>
      <c r="BN50" s="100"/>
    </row>
    <row r="51" customFormat="false" ht="13.5" hidden="false" customHeight="false" outlineLevel="0" collapsed="false">
      <c r="B51" s="132"/>
      <c r="C51" s="133" t="s">
        <v>2</v>
      </c>
      <c r="D51" s="133" t="s">
        <v>3</v>
      </c>
      <c r="E51" s="133" t="s">
        <v>4</v>
      </c>
      <c r="F51" s="133" t="s">
        <v>5</v>
      </c>
      <c r="G51" s="133" t="s">
        <v>6</v>
      </c>
      <c r="H51" s="133" t="s">
        <v>7</v>
      </c>
      <c r="I51" s="133" t="s">
        <v>8</v>
      </c>
      <c r="J51" s="133" t="s">
        <v>9</v>
      </c>
      <c r="K51" s="133" t="s">
        <v>10</v>
      </c>
      <c r="L51" s="133" t="s">
        <v>11</v>
      </c>
      <c r="M51" s="133" t="s">
        <v>12</v>
      </c>
      <c r="N51" s="133" t="s">
        <v>13</v>
      </c>
      <c r="O51" s="145" t="s">
        <v>48</v>
      </c>
      <c r="P51" s="145" t="s">
        <v>49</v>
      </c>
      <c r="Q51" s="145" t="s">
        <v>50</v>
      </c>
      <c r="R51" s="145" t="s">
        <v>51</v>
      </c>
      <c r="BI51" s="123"/>
      <c r="BJ51" s="124" t="s">
        <v>159</v>
      </c>
      <c r="BK51" s="125" t="n">
        <f aca="false">SUM(BK40,BK42,BK45,BK46,BK47,BK48,BK49)</f>
        <v>29.3222</v>
      </c>
      <c r="BL51" s="125" t="n">
        <f aca="false">SUM(BL40,BL42,BL45,BL46,BL47,BL48,BL49)</f>
        <v>31.8472</v>
      </c>
      <c r="BM51" s="125" t="n">
        <f aca="false">SUM(BM40,BM42,BM45,BM46,BM47,BM48,BM49)</f>
        <v>28.0138666666667</v>
      </c>
      <c r="BN51" s="126"/>
    </row>
    <row r="52" customFormat="false" ht="12.75" hidden="false" customHeight="false" outlineLevel="0" collapsed="false">
      <c r="B52" s="185" t="s">
        <v>235</v>
      </c>
      <c r="C52" s="197" t="n">
        <v>24.14</v>
      </c>
      <c r="D52" s="198" t="n">
        <v>21.31</v>
      </c>
      <c r="E52" s="198" t="n">
        <v>21.22</v>
      </c>
      <c r="F52" s="198" t="n">
        <v>26.71</v>
      </c>
      <c r="G52" s="198" t="n">
        <v>28.1</v>
      </c>
      <c r="H52" s="198" t="n">
        <v>32.57</v>
      </c>
      <c r="I52" s="198" t="n">
        <v>41.58</v>
      </c>
      <c r="J52" s="198" t="n">
        <v>42.51</v>
      </c>
      <c r="K52" s="198" t="n">
        <v>33.34</v>
      </c>
      <c r="L52" s="198" t="n">
        <v>41.06</v>
      </c>
      <c r="M52" s="198" t="n">
        <v>33.71</v>
      </c>
      <c r="N52" s="199"/>
      <c r="O52" s="200" t="n">
        <f aca="false">AVERAGE(C52:E52)</f>
        <v>22.2233333333333</v>
      </c>
      <c r="P52" s="15" t="n">
        <f aca="false">AVERAGE(F52:H52)</f>
        <v>29.1266666666667</v>
      </c>
      <c r="Q52" s="15" t="n">
        <f aca="false">AVERAGE(I52:K52)</f>
        <v>39.1433333333333</v>
      </c>
      <c r="R52" s="145"/>
    </row>
    <row r="53" customFormat="false" ht="12.75" hidden="false" customHeight="false" outlineLevel="0" collapsed="false">
      <c r="B53" s="178" t="s">
        <v>197</v>
      </c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145"/>
      <c r="P53" s="145"/>
      <c r="Q53" s="145"/>
      <c r="R53" s="145"/>
    </row>
    <row r="54" customFormat="false" ht="12.75" hidden="false" customHeight="false" outlineLevel="0" collapsed="false">
      <c r="B54" s="178" t="s">
        <v>198</v>
      </c>
      <c r="C54" s="202" t="n">
        <v>0.95</v>
      </c>
      <c r="D54" s="203" t="n">
        <v>0.85</v>
      </c>
      <c r="E54" s="203" t="n">
        <v>0.75</v>
      </c>
      <c r="F54" s="146" t="n">
        <v>0.15</v>
      </c>
      <c r="G54" s="201" t="n">
        <v>0.55</v>
      </c>
      <c r="H54" s="201" t="n">
        <v>0.65</v>
      </c>
      <c r="I54" s="204" t="n">
        <v>0.35</v>
      </c>
      <c r="J54" s="203" t="n">
        <v>0.75</v>
      </c>
      <c r="K54" s="203" t="n">
        <v>0.75</v>
      </c>
      <c r="L54" s="201"/>
      <c r="M54" s="201"/>
      <c r="N54" s="201"/>
      <c r="O54" s="145"/>
      <c r="P54" s="145"/>
      <c r="Q54" s="145"/>
      <c r="R54" s="145"/>
    </row>
    <row r="55" customFormat="false" ht="12.75" hidden="false" customHeight="false" outlineLevel="0" collapsed="false">
      <c r="B55" s="178" t="s">
        <v>199</v>
      </c>
      <c r="C55" s="203" t="n">
        <v>0.85</v>
      </c>
      <c r="D55" s="201" t="n">
        <v>0.55</v>
      </c>
      <c r="E55" s="205" t="n">
        <v>0.35</v>
      </c>
      <c r="F55" s="146" t="n">
        <v>0.15</v>
      </c>
      <c r="G55" s="205" t="n">
        <v>0.35</v>
      </c>
      <c r="H55" s="205" t="n">
        <v>0.35</v>
      </c>
      <c r="I55" s="201" t="n">
        <v>0.55</v>
      </c>
      <c r="J55" s="204" t="n">
        <v>0.25</v>
      </c>
      <c r="K55" s="204" t="n">
        <v>0.25</v>
      </c>
      <c r="L55" s="201"/>
      <c r="M55" s="201"/>
      <c r="N55" s="201"/>
      <c r="O55" s="145"/>
      <c r="P55" s="145"/>
      <c r="Q55" s="145"/>
      <c r="R55" s="145"/>
    </row>
    <row r="56" customFormat="false" ht="12.75" hidden="false" customHeight="false" outlineLevel="0" collapsed="false">
      <c r="B56" s="185" t="s">
        <v>236</v>
      </c>
      <c r="C56" s="197" t="n">
        <v>22.17</v>
      </c>
      <c r="D56" s="198" t="n">
        <v>20.49</v>
      </c>
      <c r="E56" s="198" t="n">
        <v>21.85</v>
      </c>
      <c r="F56" s="198" t="n">
        <v>25.52</v>
      </c>
      <c r="G56" s="198" t="n">
        <v>20.91</v>
      </c>
      <c r="H56" s="198" t="n">
        <v>20.69</v>
      </c>
      <c r="I56" s="198" t="n">
        <v>42.33</v>
      </c>
      <c r="J56" s="198" t="n">
        <v>51.1</v>
      </c>
      <c r="K56" s="198" t="n">
        <v>41.89</v>
      </c>
      <c r="L56" s="198" t="n">
        <v>27.11</v>
      </c>
      <c r="M56" s="198" t="n">
        <v>27.78</v>
      </c>
      <c r="N56" s="199" t="n">
        <v>27.47</v>
      </c>
      <c r="O56" s="15" t="n">
        <f aca="false">AVERAGE(C56:E56)</f>
        <v>21.5033333333333</v>
      </c>
      <c r="P56" s="15"/>
      <c r="Q56" s="15" t="n">
        <f aca="false">AVERAGE(I56:K56)</f>
        <v>45.1066666666667</v>
      </c>
      <c r="R56" s="15" t="n">
        <f aca="false">AVERAGE(L56:N56)</f>
        <v>27.4533333333333</v>
      </c>
      <c r="X56" s="0" t="s">
        <v>10</v>
      </c>
      <c r="Y56" s="0" t="s">
        <v>237</v>
      </c>
      <c r="Z56" s="15"/>
    </row>
    <row r="57" customFormat="false" ht="12.75" hidden="false" customHeight="false" outlineLevel="0" collapsed="false">
      <c r="B57" s="178" t="s">
        <v>197</v>
      </c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15"/>
      <c r="P57" s="15"/>
      <c r="Q57" s="15"/>
      <c r="R57" s="15"/>
      <c r="Z57" s="15"/>
    </row>
    <row r="58" customFormat="false" ht="12.75" hidden="false" customHeight="false" outlineLevel="0" collapsed="false">
      <c r="B58" s="178" t="s">
        <v>198</v>
      </c>
      <c r="C58" s="203" t="n">
        <v>0.85</v>
      </c>
      <c r="D58" s="146" t="n">
        <v>0.15</v>
      </c>
      <c r="E58" s="204" t="n">
        <v>0.35</v>
      </c>
      <c r="F58" s="146" t="n">
        <v>0.15</v>
      </c>
      <c r="G58" s="204" t="n">
        <v>0.25</v>
      </c>
      <c r="H58" s="204" t="n">
        <v>0.25</v>
      </c>
      <c r="I58" s="202" t="n">
        <v>0.95</v>
      </c>
      <c r="J58" s="202" t="n">
        <v>0.95</v>
      </c>
      <c r="K58" s="202" t="n">
        <v>0.95</v>
      </c>
      <c r="L58" s="201" t="n">
        <v>0.45</v>
      </c>
      <c r="M58" s="201" t="n">
        <v>0.65</v>
      </c>
      <c r="N58" s="201" t="n">
        <v>0.55</v>
      </c>
      <c r="O58" s="15"/>
      <c r="P58" s="15"/>
      <c r="Q58" s="15"/>
      <c r="R58" s="15"/>
      <c r="Z58" s="15"/>
    </row>
    <row r="59" customFormat="false" ht="12.75" hidden="false" customHeight="false" outlineLevel="0" collapsed="false">
      <c r="B59" s="178" t="s">
        <v>199</v>
      </c>
      <c r="C59" s="206" t="n">
        <v>0.75</v>
      </c>
      <c r="D59" s="205" t="n">
        <v>0.35</v>
      </c>
      <c r="E59" s="206" t="n">
        <v>0.75</v>
      </c>
      <c r="F59" s="204" t="n">
        <v>0.25</v>
      </c>
      <c r="G59" s="207" t="n">
        <v>0.35</v>
      </c>
      <c r="H59" s="205" t="n">
        <v>0.35</v>
      </c>
      <c r="I59" s="206" t="n">
        <v>0.75</v>
      </c>
      <c r="J59" s="202" t="n">
        <v>0.95</v>
      </c>
      <c r="K59" s="201" t="n">
        <v>0.45</v>
      </c>
      <c r="L59" s="201" t="n">
        <v>0.45</v>
      </c>
      <c r="M59" s="205" t="n">
        <v>0.35</v>
      </c>
      <c r="N59" s="201" t="n">
        <v>0.45</v>
      </c>
      <c r="O59" s="15"/>
      <c r="P59" s="15"/>
      <c r="Q59" s="15"/>
      <c r="R59" s="15"/>
      <c r="Z59" s="15"/>
    </row>
    <row r="60" customFormat="false" ht="12.75" hidden="false" customHeight="false" outlineLevel="0" collapsed="false">
      <c r="B60" s="185" t="s">
        <v>238</v>
      </c>
      <c r="C60" s="208"/>
      <c r="D60" s="209"/>
      <c r="E60" s="209"/>
      <c r="F60" s="209"/>
      <c r="G60" s="210" t="n">
        <v>28.77</v>
      </c>
      <c r="H60" s="210" t="n">
        <v>26</v>
      </c>
      <c r="I60" s="210" t="n">
        <v>34.77</v>
      </c>
      <c r="J60" s="210" t="n">
        <v>39.98</v>
      </c>
      <c r="K60" s="210" t="n">
        <v>44.27</v>
      </c>
      <c r="L60" s="210" t="n">
        <v>26.88</v>
      </c>
      <c r="M60" s="210" t="n">
        <v>24.6</v>
      </c>
      <c r="N60" s="105" t="n">
        <v>22.55</v>
      </c>
      <c r="O60" s="15"/>
      <c r="P60" s="15"/>
      <c r="Q60" s="15" t="n">
        <f aca="false">AVERAGE(I60:K60)</f>
        <v>39.6733333333333</v>
      </c>
      <c r="R60" s="15" t="n">
        <f aca="false">AVERAGE(L60:N60)</f>
        <v>24.6766666666667</v>
      </c>
      <c r="X60" s="0" t="s">
        <v>239</v>
      </c>
      <c r="Y60" s="0" t="s">
        <v>237</v>
      </c>
      <c r="Z60" s="15" t="n">
        <f aca="false">AVERAGE(Z17:Z50)</f>
        <v>300</v>
      </c>
    </row>
    <row r="61" customFormat="false" ht="12.75" hidden="false" customHeight="false" outlineLevel="0" collapsed="false">
      <c r="B61" s="178" t="s">
        <v>197</v>
      </c>
      <c r="C61" s="179"/>
      <c r="D61" s="179"/>
      <c r="E61" s="179"/>
      <c r="F61" s="179"/>
      <c r="G61" s="180"/>
      <c r="H61" s="180"/>
      <c r="I61" s="180"/>
      <c r="J61" s="180"/>
      <c r="K61" s="180"/>
      <c r="L61" s="180"/>
      <c r="M61" s="180"/>
      <c r="N61" s="180"/>
      <c r="O61" s="15"/>
      <c r="P61" s="15"/>
      <c r="Q61" s="15"/>
      <c r="R61" s="15"/>
      <c r="Z61" s="15"/>
    </row>
    <row r="62" customFormat="false" ht="12.75" hidden="false" customHeight="false" outlineLevel="0" collapsed="false">
      <c r="B62" s="178" t="s">
        <v>198</v>
      </c>
      <c r="C62" s="179"/>
      <c r="D62" s="179"/>
      <c r="E62" s="179"/>
      <c r="F62" s="179"/>
      <c r="G62" s="181" t="n">
        <v>0.95</v>
      </c>
      <c r="H62" s="180" t="n">
        <v>0.45</v>
      </c>
      <c r="I62" s="180" t="n">
        <v>0.65</v>
      </c>
      <c r="J62" s="181" t="n">
        <v>0.9</v>
      </c>
      <c r="K62" s="181" t="n">
        <v>0.95</v>
      </c>
      <c r="L62" s="180" t="n">
        <v>0.65</v>
      </c>
      <c r="M62" s="182" t="n">
        <v>0.75</v>
      </c>
      <c r="N62" s="183" t="n">
        <v>0.15</v>
      </c>
      <c r="O62" s="15"/>
      <c r="P62" s="15"/>
      <c r="Q62" s="15"/>
      <c r="R62" s="15"/>
      <c r="Z62" s="15"/>
    </row>
    <row r="63" customFormat="false" ht="12.75" hidden="false" customHeight="false" outlineLevel="0" collapsed="false">
      <c r="B63" s="178" t="s">
        <v>199</v>
      </c>
      <c r="C63" s="179"/>
      <c r="D63" s="179"/>
      <c r="E63" s="179"/>
      <c r="F63" s="179"/>
      <c r="G63" s="181" t="n">
        <v>0.95</v>
      </c>
      <c r="H63" s="182" t="n">
        <v>0.75</v>
      </c>
      <c r="I63" s="180" t="n">
        <v>0.45</v>
      </c>
      <c r="J63" s="181" t="n">
        <v>0.95</v>
      </c>
      <c r="K63" s="181" t="n">
        <v>0.95</v>
      </c>
      <c r="L63" s="184" t="n">
        <v>0.85</v>
      </c>
      <c r="M63" s="182" t="n">
        <v>0.75</v>
      </c>
      <c r="N63" s="180" t="n">
        <v>0.45</v>
      </c>
      <c r="O63" s="15"/>
      <c r="P63" s="15"/>
      <c r="Q63" s="15"/>
      <c r="R63" s="15"/>
      <c r="Z63" s="15"/>
    </row>
    <row r="64" customFormat="false" ht="12.75" hidden="false" customHeight="false" outlineLevel="0" collapsed="false">
      <c r="B64" s="185"/>
      <c r="C64" s="140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5"/>
      <c r="P64" s="15"/>
      <c r="Q64" s="15"/>
      <c r="R64" s="15"/>
      <c r="T64" s="15"/>
    </row>
    <row r="65" customFormat="false" ht="12.75" hidden="false" customHeight="false" outlineLevel="0" collapsed="false">
      <c r="B65" s="132"/>
      <c r="C65" s="144" t="n">
        <v>1.55</v>
      </c>
      <c r="D65" s="144" t="n">
        <v>1.59</v>
      </c>
      <c r="E65" s="144" t="n">
        <v>2.45</v>
      </c>
      <c r="F65" s="144" t="n">
        <v>3.55</v>
      </c>
      <c r="G65" s="144" t="n">
        <v>4.05</v>
      </c>
      <c r="H65" s="144"/>
      <c r="I65" s="144" t="n">
        <v>1.46</v>
      </c>
      <c r="J65" s="144" t="n">
        <v>1.59</v>
      </c>
      <c r="K65" s="144"/>
      <c r="L65" s="144"/>
      <c r="M65" s="144"/>
      <c r="N65" s="144"/>
    </row>
    <row r="66" customFormat="false" ht="12.75" hidden="false" customHeight="false" outlineLevel="0" collapsed="false">
      <c r="B66" s="132"/>
      <c r="C66" s="149" t="n">
        <v>78.2</v>
      </c>
      <c r="D66" s="149" t="n">
        <v>67.2</v>
      </c>
      <c r="E66" s="149" t="n">
        <v>77.6</v>
      </c>
      <c r="F66" s="149" t="n">
        <v>97.8</v>
      </c>
      <c r="G66" s="149" t="n">
        <v>132</v>
      </c>
      <c r="H66" s="149" t="n">
        <v>140</v>
      </c>
      <c r="I66" s="186" t="n">
        <v>130.15</v>
      </c>
      <c r="J66" s="187" t="n">
        <v>120</v>
      </c>
      <c r="K66" s="188" t="n">
        <f aca="false">(173.5+164.4+159.8+187.2+193.9)/5</f>
        <v>175.76</v>
      </c>
      <c r="L66" s="187" t="n">
        <v>186</v>
      </c>
      <c r="M66" s="187" t="n">
        <v>187</v>
      </c>
      <c r="N66" s="65"/>
    </row>
    <row r="67" customFormat="false" ht="12.75" hidden="false" customHeight="false" outlineLevel="0" collapsed="false">
      <c r="B67" s="132" t="s">
        <v>171</v>
      </c>
      <c r="C67" s="149" t="n">
        <v>98.9</v>
      </c>
      <c r="D67" s="149" t="n">
        <v>108.5</v>
      </c>
      <c r="E67" s="149" t="n">
        <v>97</v>
      </c>
      <c r="F67" s="149" t="n">
        <v>130.1</v>
      </c>
      <c r="G67" s="149" t="n">
        <v>109.4</v>
      </c>
      <c r="H67" s="149" t="n">
        <v>132.8</v>
      </c>
      <c r="I67" s="149" t="n">
        <v>109.4</v>
      </c>
      <c r="J67" s="149" t="n">
        <v>69.97</v>
      </c>
      <c r="K67" s="149" t="n">
        <v>133.7</v>
      </c>
      <c r="L67" s="149" t="n">
        <v>143.95</v>
      </c>
      <c r="M67" s="149" t="n">
        <v>118</v>
      </c>
      <c r="N67" s="149" t="n">
        <v>107</v>
      </c>
    </row>
    <row r="68" customFormat="false" ht="12.75" hidden="false" customHeight="false" outlineLevel="0" collapsed="false">
      <c r="B68" s="132"/>
      <c r="C68" s="133" t="s">
        <v>10</v>
      </c>
      <c r="D68" s="133" t="s">
        <v>11</v>
      </c>
      <c r="E68" s="133" t="s">
        <v>12</v>
      </c>
      <c r="F68" s="133" t="s">
        <v>13</v>
      </c>
      <c r="G68" s="133" t="s">
        <v>2</v>
      </c>
      <c r="H68" s="133" t="s">
        <v>3</v>
      </c>
      <c r="I68" s="133" t="s">
        <v>4</v>
      </c>
      <c r="J68" s="133" t="s">
        <v>5</v>
      </c>
      <c r="K68" s="133" t="s">
        <v>6</v>
      </c>
      <c r="L68" s="133" t="s">
        <v>7</v>
      </c>
      <c r="M68" s="133" t="s">
        <v>8</v>
      </c>
      <c r="N68" s="133" t="s">
        <v>9</v>
      </c>
    </row>
    <row r="69" customFormat="false" ht="12.75" hidden="false" customHeight="false" outlineLevel="0" collapsed="false">
      <c r="B69" s="137" t="s">
        <v>200</v>
      </c>
      <c r="C69" s="129" t="n">
        <v>32.11</v>
      </c>
      <c r="D69" s="129" t="n">
        <v>45.13</v>
      </c>
      <c r="E69" s="129" t="n">
        <v>44.24</v>
      </c>
      <c r="F69" s="129"/>
      <c r="G69" s="129"/>
      <c r="H69" s="129"/>
      <c r="I69" s="129"/>
      <c r="J69" s="129"/>
      <c r="K69" s="129"/>
      <c r="L69" s="129"/>
      <c r="M69" s="129"/>
      <c r="N69" s="129"/>
    </row>
    <row r="70" customFormat="false" ht="12.75" hidden="false" customHeight="false" outlineLevel="0" collapsed="false">
      <c r="B70" s="137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</row>
    <row r="71" customFormat="false" ht="12.75" hidden="false" customHeight="false" outlineLevel="0" collapsed="false">
      <c r="B71" s="137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</row>
    <row r="72" customFormat="false" ht="12.75" hidden="false" customHeight="false" outlineLevel="0" collapsed="false">
      <c r="B72" s="137" t="s">
        <v>162</v>
      </c>
      <c r="C72" s="129" t="n">
        <v>39.87</v>
      </c>
      <c r="D72" s="129" t="n">
        <v>30.48</v>
      </c>
      <c r="E72" s="129" t="n">
        <v>28.52</v>
      </c>
      <c r="F72" s="129" t="n">
        <v>31.19</v>
      </c>
      <c r="G72" s="129" t="n">
        <v>17.95</v>
      </c>
      <c r="H72" s="129" t="n">
        <v>18.26</v>
      </c>
      <c r="I72" s="129" t="n">
        <v>16.39</v>
      </c>
      <c r="J72" s="129" t="n">
        <v>24.06</v>
      </c>
      <c r="K72" s="129" t="n">
        <v>28.25</v>
      </c>
      <c r="L72" s="129" t="n">
        <v>23.73</v>
      </c>
      <c r="M72" s="148" t="n">
        <v>24.72</v>
      </c>
      <c r="N72" s="129" t="n">
        <v>29.84</v>
      </c>
      <c r="O72" s="15" t="n">
        <f aca="false">AVERAGE(D72:F72)</f>
        <v>30.0633333333333</v>
      </c>
      <c r="P72" s="15" t="n">
        <f aca="false">AVERAGE(G72:I72)</f>
        <v>17.5333333333333</v>
      </c>
      <c r="Q72" s="15" t="n">
        <f aca="false">AVERAGE(J72:L72)</f>
        <v>25.3466666666667</v>
      </c>
      <c r="R72" s="15" t="n">
        <f aca="false">AVERAGE(M72:N72,C69)</f>
        <v>28.89</v>
      </c>
    </row>
    <row r="73" customFormat="false" ht="12.75" hidden="false" customHeight="false" outlineLevel="0" collapsed="false">
      <c r="B73" s="137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48"/>
      <c r="N73" s="129"/>
      <c r="O73" s="15"/>
      <c r="P73" s="15"/>
      <c r="Q73" s="15"/>
      <c r="R73" s="15"/>
    </row>
    <row r="74" customFormat="false" ht="12.75" hidden="false" customHeight="false" outlineLevel="0" collapsed="false">
      <c r="B74" s="137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48"/>
      <c r="N74" s="129"/>
      <c r="O74" s="15"/>
      <c r="P74" s="15"/>
      <c r="Q74" s="15"/>
      <c r="R74" s="15"/>
    </row>
    <row r="75" customFormat="false" ht="12.75" hidden="false" customHeight="false" outlineLevel="0" collapsed="false">
      <c r="B75" s="137" t="s">
        <v>163</v>
      </c>
      <c r="C75" s="148" t="n">
        <v>20.19</v>
      </c>
      <c r="D75" s="148" t="n">
        <v>18.51</v>
      </c>
      <c r="E75" s="148" t="n">
        <v>18.96</v>
      </c>
      <c r="F75" s="148" t="n">
        <v>20.07</v>
      </c>
      <c r="G75" s="148" t="n">
        <v>19.39</v>
      </c>
      <c r="H75" s="148" t="n">
        <v>14.34</v>
      </c>
      <c r="I75" s="148" t="n">
        <v>18.74</v>
      </c>
      <c r="J75" s="148" t="n">
        <v>24.23</v>
      </c>
      <c r="K75" s="148" t="n">
        <v>14.8</v>
      </c>
      <c r="L75" s="148" t="n">
        <v>13.79</v>
      </c>
      <c r="M75" s="148" t="n">
        <v>26.32</v>
      </c>
      <c r="N75" s="148" t="n">
        <v>51.04</v>
      </c>
      <c r="O75" s="15" t="n">
        <f aca="false">AVERAGE(D75:F75)</f>
        <v>19.18</v>
      </c>
      <c r="P75" s="15" t="n">
        <f aca="false">AVERAGE(G75:I75)</f>
        <v>17.49</v>
      </c>
      <c r="Q75" s="15" t="n">
        <f aca="false">AVERAGE(J75:L75)</f>
        <v>17.6066666666667</v>
      </c>
      <c r="R75" s="15" t="n">
        <f aca="false">AVERAGE(M75:N75,C72)</f>
        <v>39.0766666666667</v>
      </c>
    </row>
    <row r="76" customFormat="false" ht="12.75" hidden="false" customHeight="false" outlineLevel="0" collapsed="false">
      <c r="B76" s="137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5"/>
      <c r="P76" s="15"/>
      <c r="Q76" s="15"/>
      <c r="R76" s="15"/>
    </row>
    <row r="77" customFormat="false" ht="12.75" hidden="false" customHeight="false" outlineLevel="0" collapsed="false">
      <c r="B77" s="137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5"/>
      <c r="P77" s="15"/>
      <c r="Q77" s="15"/>
      <c r="R77" s="15"/>
    </row>
    <row r="78" customFormat="false" ht="12.75" hidden="false" customHeight="false" outlineLevel="0" collapsed="false">
      <c r="B78" s="137" t="s">
        <v>170</v>
      </c>
      <c r="C78" s="140" t="n">
        <v>15.47</v>
      </c>
      <c r="D78" s="141" t="n">
        <v>18.02</v>
      </c>
      <c r="E78" s="141" t="n">
        <v>24.18</v>
      </c>
      <c r="F78" s="141" t="n">
        <v>25</v>
      </c>
      <c r="G78" s="141" t="n">
        <v>17.22</v>
      </c>
      <c r="H78" s="141" t="n">
        <v>10.39</v>
      </c>
      <c r="I78" s="141" t="n">
        <v>11.59</v>
      </c>
      <c r="J78" s="141" t="n">
        <v>13.1</v>
      </c>
      <c r="K78" s="141" t="n">
        <v>16.66</v>
      </c>
      <c r="L78" s="141" t="n">
        <v>11.62</v>
      </c>
      <c r="M78" s="141" t="n">
        <v>12.33</v>
      </c>
      <c r="N78" s="141" t="n">
        <v>17.47</v>
      </c>
      <c r="O78" s="15" t="n">
        <f aca="false">AVERAGE(D78:F78)</f>
        <v>22.4</v>
      </c>
      <c r="P78" s="15" t="n">
        <f aca="false">AVERAGE(G78:I78)</f>
        <v>13.0666666666667</v>
      </c>
      <c r="Q78" s="15" t="n">
        <f aca="false">AVERAGE(J78:L78)</f>
        <v>13.7933333333333</v>
      </c>
      <c r="R78" s="15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32"/>
      <c r="C79" s="149" t="n">
        <v>92.4</v>
      </c>
      <c r="D79" s="149" t="n">
        <v>92.9</v>
      </c>
      <c r="E79" s="149" t="n">
        <v>94.9</v>
      </c>
      <c r="F79" s="149" t="n">
        <v>113.4</v>
      </c>
      <c r="G79" s="149" t="n">
        <v>142.6</v>
      </c>
      <c r="H79" s="149" t="n">
        <v>143.9</v>
      </c>
      <c r="I79" s="149" t="n">
        <v>130.7</v>
      </c>
      <c r="J79" s="149" t="n">
        <v>155.5</v>
      </c>
      <c r="K79" s="149" t="n">
        <v>219.6</v>
      </c>
      <c r="L79" s="149" t="n">
        <v>260.4</v>
      </c>
      <c r="M79" s="149" t="n">
        <v>170.9</v>
      </c>
      <c r="N79" s="149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32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U80" s="0" t="n">
        <v>24.18</v>
      </c>
      <c r="V80" s="0" t="n">
        <v>94.9</v>
      </c>
    </row>
    <row r="81" customFormat="false" ht="12.75" hidden="false" customHeight="false" outlineLevel="0" collapsed="false">
      <c r="B81" s="132" t="s">
        <v>172</v>
      </c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U81" s="0" t="n">
        <v>25</v>
      </c>
      <c r="V81" s="0" t="n">
        <v>113.4</v>
      </c>
    </row>
    <row r="82" customFormat="false" ht="12.75" hidden="false" customHeight="false" outlineLevel="0" collapsed="false">
      <c r="B82" s="132"/>
      <c r="C82" s="133" t="s">
        <v>10</v>
      </c>
      <c r="D82" s="133" t="s">
        <v>11</v>
      </c>
      <c r="E82" s="133" t="s">
        <v>12</v>
      </c>
      <c r="F82" s="133" t="s">
        <v>13</v>
      </c>
      <c r="G82" s="133" t="s">
        <v>2</v>
      </c>
      <c r="H82" s="133" t="s">
        <v>3</v>
      </c>
      <c r="I82" s="133" t="s">
        <v>4</v>
      </c>
      <c r="J82" s="133" t="s">
        <v>5</v>
      </c>
      <c r="K82" s="133" t="s">
        <v>6</v>
      </c>
      <c r="L82" s="133" t="s">
        <v>7</v>
      </c>
      <c r="M82" s="133" t="s">
        <v>8</v>
      </c>
      <c r="N82" s="133" t="s">
        <v>9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37" t="s">
        <v>200</v>
      </c>
      <c r="C83" s="129" t="n">
        <v>36.71</v>
      </c>
      <c r="D83" s="129" t="n">
        <v>49.33</v>
      </c>
      <c r="E83" s="129" t="n">
        <v>49.32</v>
      </c>
      <c r="F83" s="129"/>
      <c r="G83" s="129"/>
      <c r="H83" s="129"/>
      <c r="I83" s="129"/>
      <c r="J83" s="129"/>
      <c r="K83" s="129"/>
      <c r="L83" s="129"/>
      <c r="M83" s="129"/>
      <c r="N83" s="129"/>
    </row>
    <row r="84" customFormat="false" ht="12.75" hidden="false" customHeight="false" outlineLevel="0" collapsed="false">
      <c r="B84" s="137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</row>
    <row r="85" customFormat="false" ht="12.75" hidden="false" customHeight="false" outlineLevel="0" collapsed="false">
      <c r="B85" s="137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</row>
    <row r="86" customFormat="false" ht="12.75" hidden="false" customHeight="false" outlineLevel="0" collapsed="false">
      <c r="B86" s="137" t="s">
        <v>162</v>
      </c>
      <c r="C86" s="129" t="n">
        <v>40.75</v>
      </c>
      <c r="D86" s="129" t="n">
        <v>31.34</v>
      </c>
      <c r="E86" s="129" t="n">
        <v>29.72</v>
      </c>
      <c r="F86" s="129" t="n">
        <v>30.3</v>
      </c>
      <c r="G86" s="129" t="n">
        <v>21.57</v>
      </c>
      <c r="H86" s="129" t="n">
        <v>20.36</v>
      </c>
      <c r="I86" s="129" t="n">
        <v>18.79</v>
      </c>
      <c r="J86" s="129" t="n">
        <v>25.79</v>
      </c>
      <c r="K86" s="129" t="n">
        <v>28.44</v>
      </c>
      <c r="L86" s="129" t="n">
        <v>28.3</v>
      </c>
      <c r="M86" s="129" t="n">
        <v>36.76</v>
      </c>
      <c r="N86" s="129" t="n">
        <v>34.97</v>
      </c>
      <c r="O86" s="15" t="n">
        <f aca="false">AVERAGE(D86:F86)</f>
        <v>30.4533333333333</v>
      </c>
      <c r="P86" s="15" t="n">
        <f aca="false">AVERAGE(G86:I86)</f>
        <v>20.24</v>
      </c>
      <c r="Q86" s="15" t="n">
        <f aca="false">AVERAGE(J86:L86)</f>
        <v>27.51</v>
      </c>
      <c r="R86" s="15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37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5"/>
      <c r="P87" s="15"/>
      <c r="Q87" s="15"/>
      <c r="R87" s="15"/>
    </row>
    <row r="88" customFormat="false" ht="12.75" hidden="false" customHeight="false" outlineLevel="0" collapsed="false">
      <c r="B88" s="137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5"/>
      <c r="P88" s="15"/>
      <c r="Q88" s="15"/>
      <c r="R88" s="15"/>
    </row>
    <row r="89" customFormat="false" ht="12.75" hidden="false" customHeight="false" outlineLevel="0" collapsed="false">
      <c r="B89" s="137" t="s">
        <v>163</v>
      </c>
      <c r="C89" s="148" t="n">
        <v>24.93</v>
      </c>
      <c r="D89" s="148" t="n">
        <v>21.75</v>
      </c>
      <c r="E89" s="148" t="n">
        <v>23.29</v>
      </c>
      <c r="F89" s="148" t="n">
        <v>22.5</v>
      </c>
      <c r="G89" s="148" t="n">
        <v>20.21</v>
      </c>
      <c r="H89" s="148" t="n">
        <v>16.69</v>
      </c>
      <c r="I89" s="148" t="n">
        <v>20.25</v>
      </c>
      <c r="J89" s="148" t="n">
        <v>25.24</v>
      </c>
      <c r="K89" s="148" t="n">
        <v>15.8</v>
      </c>
      <c r="L89" s="148" t="n">
        <v>15.79</v>
      </c>
      <c r="M89" s="148" t="n">
        <v>31.42</v>
      </c>
      <c r="N89" s="148" t="n">
        <v>51.03</v>
      </c>
      <c r="O89" s="15" t="n">
        <f aca="false">AVERAGE(D89:F89)</f>
        <v>22.5133333333333</v>
      </c>
      <c r="P89" s="15" t="n">
        <f aca="false">AVERAGE(G89:I89)</f>
        <v>19.05</v>
      </c>
      <c r="Q89" s="15" t="n">
        <f aca="false">AVERAGE(J89:L89)</f>
        <v>18.9433333333333</v>
      </c>
      <c r="R89" s="15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89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5"/>
      <c r="P90" s="15"/>
      <c r="Q90" s="15"/>
      <c r="R90" s="15"/>
    </row>
    <row r="91" customFormat="false" ht="12.75" hidden="false" customHeight="false" outlineLevel="0" collapsed="false">
      <c r="B91" s="137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5"/>
      <c r="P91" s="15"/>
      <c r="Q91" s="15"/>
      <c r="R91" s="15"/>
    </row>
    <row r="92" customFormat="false" ht="12.75" hidden="false" customHeight="false" outlineLevel="0" collapsed="false">
      <c r="B92" s="137" t="s">
        <v>170</v>
      </c>
      <c r="C92" s="140" t="n">
        <v>16.64</v>
      </c>
      <c r="D92" s="141" t="n">
        <v>20.24</v>
      </c>
      <c r="E92" s="141" t="n">
        <v>26.27</v>
      </c>
      <c r="F92" s="141" t="n">
        <v>26</v>
      </c>
      <c r="G92" s="141" t="n">
        <v>18.8</v>
      </c>
      <c r="H92" s="141" t="n">
        <v>11.37</v>
      </c>
      <c r="I92" s="141" t="n">
        <v>13.38</v>
      </c>
      <c r="J92" s="141" t="n">
        <v>16.49</v>
      </c>
      <c r="K92" s="141" t="n">
        <v>20.65</v>
      </c>
      <c r="L92" s="141" t="n">
        <v>16.45</v>
      </c>
      <c r="M92" s="141" t="n">
        <v>17.25</v>
      </c>
      <c r="N92" s="141" t="n">
        <v>21.96</v>
      </c>
      <c r="O92" s="15" t="n">
        <f aca="false">AVERAGE(D92:F92)</f>
        <v>24.17</v>
      </c>
      <c r="P92" s="15" t="n">
        <f aca="false">AVERAGE(G92:I92)</f>
        <v>14.5166666666667</v>
      </c>
      <c r="Q92" s="15" t="n">
        <f aca="false">AVERAGE(J92:L92)</f>
        <v>17.8633333333333</v>
      </c>
      <c r="R92" s="15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29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5"/>
      <c r="P93" s="15"/>
      <c r="Q93" s="15"/>
      <c r="R93" s="15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31" t="s">
        <v>173</v>
      </c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45" t="s">
        <v>51</v>
      </c>
      <c r="P94" s="145" t="s">
        <v>48</v>
      </c>
      <c r="Q94" s="145" t="s">
        <v>49</v>
      </c>
      <c r="R94" s="145" t="s">
        <v>50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32"/>
      <c r="C95" s="133" t="s">
        <v>10</v>
      </c>
      <c r="D95" s="133" t="s">
        <v>11</v>
      </c>
      <c r="E95" s="133" t="s">
        <v>12</v>
      </c>
      <c r="F95" s="133" t="s">
        <v>13</v>
      </c>
      <c r="G95" s="133" t="s">
        <v>2</v>
      </c>
      <c r="H95" s="133" t="s">
        <v>3</v>
      </c>
      <c r="I95" s="133" t="s">
        <v>4</v>
      </c>
      <c r="J95" s="133" t="s">
        <v>5</v>
      </c>
      <c r="K95" s="133" t="s">
        <v>6</v>
      </c>
      <c r="L95" s="133" t="s">
        <v>7</v>
      </c>
      <c r="M95" s="133" t="s">
        <v>8</v>
      </c>
      <c r="N95" s="133" t="s">
        <v>9</v>
      </c>
      <c r="O95" s="15"/>
      <c r="P95" s="15"/>
      <c r="Q95" s="15"/>
      <c r="R95" s="15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32"/>
      <c r="C96" s="134" t="n">
        <v>43.68</v>
      </c>
      <c r="D96" s="135" t="n">
        <v>65.74</v>
      </c>
      <c r="E96" s="135" t="n">
        <v>55.72</v>
      </c>
      <c r="F96" s="135"/>
      <c r="G96" s="135"/>
      <c r="H96" s="135"/>
      <c r="I96" s="135"/>
      <c r="J96" s="135"/>
      <c r="K96" s="135"/>
      <c r="L96" s="135"/>
      <c r="M96" s="135"/>
      <c r="N96" s="136"/>
      <c r="O96" s="15"/>
      <c r="P96" s="15"/>
      <c r="Q96" s="15"/>
      <c r="R96" s="15"/>
    </row>
    <row r="97" customFormat="false" ht="12.75" hidden="false" customHeight="false" outlineLevel="0" collapsed="false">
      <c r="B97" s="137" t="s">
        <v>162</v>
      </c>
      <c r="C97" s="138" t="n">
        <v>40.62</v>
      </c>
      <c r="D97" s="130" t="n">
        <v>30.26</v>
      </c>
      <c r="E97" s="130" t="n">
        <v>29.95</v>
      </c>
      <c r="F97" s="130" t="n">
        <v>32.41</v>
      </c>
      <c r="G97" s="130" t="n">
        <v>25.24</v>
      </c>
      <c r="H97" s="129" t="n">
        <v>22.32</v>
      </c>
      <c r="I97" s="129" t="n">
        <v>22.41</v>
      </c>
      <c r="J97" s="129" t="n">
        <v>27.76</v>
      </c>
      <c r="K97" s="130" t="n">
        <v>30.27</v>
      </c>
      <c r="L97" s="130" t="n">
        <v>31.12</v>
      </c>
      <c r="M97" s="130" t="n">
        <v>38.8</v>
      </c>
      <c r="N97" s="139" t="n">
        <v>40.86</v>
      </c>
      <c r="O97" s="15" t="n">
        <f aca="false">AVERAGE(D97:F97)</f>
        <v>30.8733333333333</v>
      </c>
      <c r="P97" s="15" t="n">
        <f aca="false">AVERAGE(G97:I97)</f>
        <v>23.3233333333333</v>
      </c>
      <c r="Q97" s="15"/>
      <c r="R97" s="15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37" t="s">
        <v>163</v>
      </c>
      <c r="C98" s="140"/>
      <c r="D98" s="141"/>
      <c r="E98" s="141"/>
      <c r="F98" s="141"/>
      <c r="G98" s="141"/>
      <c r="H98" s="141"/>
      <c r="I98" s="141"/>
      <c r="J98" s="141" t="n">
        <v>26.17</v>
      </c>
      <c r="K98" s="141" t="n">
        <v>17.36</v>
      </c>
      <c r="L98" s="141" t="n">
        <v>16.86</v>
      </c>
      <c r="M98" s="141" t="n">
        <v>41.13</v>
      </c>
      <c r="N98" s="142" t="n">
        <v>48.79</v>
      </c>
      <c r="O98" s="15"/>
      <c r="P98" s="15"/>
      <c r="Q98" s="15" t="n">
        <f aca="false">AVERAGE(J98:L98)</f>
        <v>20.13</v>
      </c>
      <c r="R98" s="15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29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5"/>
      <c r="P99" s="15"/>
      <c r="Q99" s="15"/>
      <c r="R99" s="15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31" t="s">
        <v>161</v>
      </c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5"/>
      <c r="P100" s="15"/>
      <c r="Q100" s="15"/>
      <c r="R100" s="15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32"/>
      <c r="C101" s="133" t="s">
        <v>10</v>
      </c>
      <c r="D101" s="133" t="s">
        <v>11</v>
      </c>
      <c r="E101" s="133" t="s">
        <v>12</v>
      </c>
      <c r="F101" s="133" t="s">
        <v>13</v>
      </c>
      <c r="G101" s="133" t="s">
        <v>2</v>
      </c>
      <c r="H101" s="133" t="s">
        <v>3</v>
      </c>
      <c r="I101" s="133" t="s">
        <v>4</v>
      </c>
      <c r="J101" s="133" t="s">
        <v>5</v>
      </c>
      <c r="K101" s="133" t="s">
        <v>6</v>
      </c>
      <c r="L101" s="133" t="s">
        <v>7</v>
      </c>
      <c r="M101" s="133" t="s">
        <v>8</v>
      </c>
      <c r="N101" s="133" t="s">
        <v>9</v>
      </c>
      <c r="O101" s="15"/>
      <c r="P101" s="15"/>
      <c r="Q101" s="15"/>
      <c r="R101" s="15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32"/>
      <c r="C102" s="134" t="n">
        <v>45.02</v>
      </c>
      <c r="D102" s="135" t="n">
        <v>77.77</v>
      </c>
      <c r="E102" s="135" t="n">
        <v>79.48</v>
      </c>
      <c r="F102" s="135"/>
      <c r="G102" s="135"/>
      <c r="H102" s="135"/>
      <c r="I102" s="135"/>
      <c r="J102" s="135"/>
      <c r="K102" s="135"/>
      <c r="L102" s="135"/>
      <c r="M102" s="135"/>
      <c r="N102" s="136"/>
      <c r="O102" s="15"/>
      <c r="P102" s="15"/>
      <c r="Q102" s="15"/>
      <c r="R102" s="15"/>
    </row>
    <row r="103" customFormat="false" ht="12.75" hidden="false" customHeight="false" outlineLevel="0" collapsed="false">
      <c r="B103" s="137" t="s">
        <v>162</v>
      </c>
      <c r="C103" s="138" t="n">
        <v>45.64</v>
      </c>
      <c r="D103" s="130" t="n">
        <v>33.09</v>
      </c>
      <c r="E103" s="130" t="n">
        <v>31.88</v>
      </c>
      <c r="F103" s="130" t="n">
        <v>31.19</v>
      </c>
      <c r="G103" s="130" t="n">
        <v>22.61</v>
      </c>
      <c r="H103" s="129" t="n">
        <v>22.78</v>
      </c>
      <c r="I103" s="129" t="n">
        <v>22.98</v>
      </c>
      <c r="J103" s="129" t="n">
        <v>29.72</v>
      </c>
      <c r="K103" s="130" t="n">
        <v>24.55</v>
      </c>
      <c r="L103" s="130" t="n">
        <v>29.24</v>
      </c>
      <c r="M103" s="130" t="n">
        <v>27.3</v>
      </c>
      <c r="N103" s="139" t="n">
        <v>44.74</v>
      </c>
      <c r="O103" s="15" t="n">
        <f aca="false">AVERAGE(D103:F103)</f>
        <v>32.0533333333333</v>
      </c>
      <c r="P103" s="15" t="n">
        <f aca="false">AVERAGE(G103:I103)</f>
        <v>22.79</v>
      </c>
      <c r="Q103" s="15"/>
      <c r="R103" s="15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37" t="s">
        <v>163</v>
      </c>
      <c r="C104" s="140"/>
      <c r="D104" s="141"/>
      <c r="E104" s="141"/>
      <c r="F104" s="141"/>
      <c r="G104" s="141"/>
      <c r="H104" s="141"/>
      <c r="I104" s="141"/>
      <c r="J104" s="141" t="n">
        <v>25.41</v>
      </c>
      <c r="K104" s="141" t="n">
        <v>13.11</v>
      </c>
      <c r="L104" s="141" t="n">
        <v>11.29</v>
      </c>
      <c r="M104" s="141" t="n">
        <v>33.89</v>
      </c>
      <c r="N104" s="142" t="n">
        <v>58.25</v>
      </c>
      <c r="O104" s="15"/>
      <c r="P104" s="15"/>
      <c r="Q104" s="15" t="n">
        <f aca="false">AVERAGE(J104:L104)</f>
        <v>16.6033333333333</v>
      </c>
      <c r="R104" s="15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29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5"/>
      <c r="P105" s="15"/>
      <c r="Q105" s="15"/>
      <c r="R105" s="15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31" t="s">
        <v>164</v>
      </c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5"/>
      <c r="P106" s="15"/>
      <c r="Q106" s="15"/>
      <c r="R106" s="15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32"/>
      <c r="C107" s="133" t="s">
        <v>10</v>
      </c>
      <c r="D107" s="133" t="s">
        <v>11</v>
      </c>
      <c r="E107" s="133" t="s">
        <v>12</v>
      </c>
      <c r="F107" s="133" t="s">
        <v>13</v>
      </c>
      <c r="G107" s="133" t="s">
        <v>2</v>
      </c>
      <c r="H107" s="133" t="s">
        <v>3</v>
      </c>
      <c r="I107" s="133" t="s">
        <v>4</v>
      </c>
      <c r="J107" s="133" t="s">
        <v>5</v>
      </c>
      <c r="K107" s="133" t="s">
        <v>6</v>
      </c>
      <c r="L107" s="133" t="s">
        <v>7</v>
      </c>
      <c r="M107" s="133" t="s">
        <v>8</v>
      </c>
      <c r="N107" s="133" t="s">
        <v>9</v>
      </c>
      <c r="O107" s="15"/>
      <c r="P107" s="15"/>
      <c r="Q107" s="15"/>
      <c r="R107" s="15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32"/>
      <c r="C108" s="134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6"/>
      <c r="O108" s="15"/>
      <c r="P108" s="15"/>
      <c r="Q108" s="15"/>
      <c r="R108" s="15"/>
    </row>
    <row r="109" customFormat="false" ht="12.75" hidden="false" customHeight="false" outlineLevel="0" collapsed="false">
      <c r="B109" s="137" t="s">
        <v>162</v>
      </c>
      <c r="C109" s="138" t="n">
        <v>39.8</v>
      </c>
      <c r="D109" s="130" t="n">
        <v>30.02</v>
      </c>
      <c r="E109" s="130" t="n">
        <v>29</v>
      </c>
      <c r="F109" s="130" t="n">
        <v>31.9</v>
      </c>
      <c r="G109" s="130" t="n">
        <v>21.43</v>
      </c>
      <c r="H109" s="129" t="n">
        <v>21.36</v>
      </c>
      <c r="I109" s="129" t="n">
        <v>19.66</v>
      </c>
      <c r="J109" s="143" t="n">
        <v>26.97</v>
      </c>
      <c r="K109" s="130"/>
      <c r="L109" s="130"/>
      <c r="M109" s="130"/>
      <c r="N109" s="139"/>
      <c r="O109" s="15" t="n">
        <f aca="false">AVERAGE(D109:F109)</f>
        <v>30.3066666666667</v>
      </c>
      <c r="P109" s="15" t="n">
        <f aca="false">AVERAGE(G109:I109)</f>
        <v>20.8166666666667</v>
      </c>
      <c r="Q109" s="15"/>
      <c r="R109" s="15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37" t="s">
        <v>163</v>
      </c>
      <c r="C110" s="140"/>
      <c r="D110" s="141"/>
      <c r="E110" s="141"/>
      <c r="F110" s="141"/>
      <c r="G110" s="141"/>
      <c r="H110" s="141"/>
      <c r="I110" s="141"/>
      <c r="J110" s="141" t="n">
        <v>26.16</v>
      </c>
      <c r="K110" s="141" t="n">
        <v>14.63</v>
      </c>
      <c r="L110" s="141" t="n">
        <v>15.52</v>
      </c>
      <c r="M110" s="141" t="n">
        <v>33.89</v>
      </c>
      <c r="N110" s="142" t="n">
        <v>48.51</v>
      </c>
      <c r="O110" s="15"/>
      <c r="P110" s="15"/>
      <c r="Q110" s="15" t="n">
        <f aca="false">AVERAGE(J110:L110)</f>
        <v>18.77</v>
      </c>
      <c r="R110" s="15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29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5"/>
      <c r="P111" s="15"/>
      <c r="Q111" s="15"/>
      <c r="R111" s="15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31" t="s">
        <v>165</v>
      </c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5"/>
      <c r="P112" s="15"/>
      <c r="Q112" s="15"/>
      <c r="R112" s="15"/>
    </row>
    <row r="113" customFormat="false" ht="12.75" hidden="false" customHeight="false" outlineLevel="0" collapsed="false">
      <c r="B113" s="132"/>
      <c r="C113" s="133" t="s">
        <v>10</v>
      </c>
      <c r="D113" s="133" t="s">
        <v>11</v>
      </c>
      <c r="E113" s="133" t="s">
        <v>12</v>
      </c>
      <c r="F113" s="133" t="s">
        <v>13</v>
      </c>
      <c r="G113" s="133" t="s">
        <v>2</v>
      </c>
      <c r="H113" s="133" t="s">
        <v>3</v>
      </c>
      <c r="I113" s="133" t="s">
        <v>4</v>
      </c>
      <c r="J113" s="133" t="s">
        <v>5</v>
      </c>
      <c r="K113" s="133" t="s">
        <v>6</v>
      </c>
      <c r="L113" s="133" t="s">
        <v>7</v>
      </c>
      <c r="M113" s="133" t="s">
        <v>8</v>
      </c>
      <c r="N113" s="133" t="s">
        <v>9</v>
      </c>
      <c r="O113" s="15"/>
      <c r="P113" s="15"/>
      <c r="Q113" s="15"/>
      <c r="R113" s="15"/>
    </row>
    <row r="114" customFormat="false" ht="12.75" hidden="false" customHeight="false" outlineLevel="0" collapsed="false">
      <c r="B114" s="132"/>
      <c r="C114" s="134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6"/>
      <c r="O114" s="15"/>
      <c r="P114" s="15"/>
      <c r="Q114" s="15"/>
      <c r="R114" s="15"/>
    </row>
    <row r="115" customFormat="false" ht="12.75" hidden="false" customHeight="false" outlineLevel="0" collapsed="false">
      <c r="B115" s="137" t="s">
        <v>162</v>
      </c>
      <c r="C115" s="138" t="n">
        <v>40.59</v>
      </c>
      <c r="D115" s="130" t="n">
        <v>28.29</v>
      </c>
      <c r="E115" s="130" t="n">
        <v>29.55</v>
      </c>
      <c r="F115" s="130" t="n">
        <v>31.64</v>
      </c>
      <c r="G115" s="130" t="n">
        <v>24.55</v>
      </c>
      <c r="H115" s="129" t="n">
        <v>22.17</v>
      </c>
      <c r="I115" s="129" t="n">
        <v>21.83</v>
      </c>
      <c r="J115" s="143" t="n">
        <v>27.36</v>
      </c>
      <c r="K115" s="130"/>
      <c r="L115" s="130"/>
      <c r="M115" s="130"/>
      <c r="N115" s="139"/>
      <c r="O115" s="15"/>
      <c r="P115" s="15" t="n">
        <f aca="false">AVERAGE(G115:I115)</f>
        <v>22.85</v>
      </c>
      <c r="Q115" s="15"/>
      <c r="R115" s="15"/>
    </row>
    <row r="116" customFormat="false" ht="12.75" hidden="false" customHeight="false" outlineLevel="0" collapsed="false">
      <c r="B116" s="137" t="s">
        <v>163</v>
      </c>
      <c r="C116" s="140"/>
      <c r="D116" s="141"/>
      <c r="E116" s="141"/>
      <c r="F116" s="141"/>
      <c r="G116" s="141"/>
      <c r="H116" s="141"/>
      <c r="I116" s="141"/>
      <c r="J116" s="141" t="n">
        <v>26.17</v>
      </c>
      <c r="K116" s="141"/>
      <c r="L116" s="141" t="n">
        <v>16.49</v>
      </c>
      <c r="M116" s="141" t="n">
        <v>39.99</v>
      </c>
      <c r="N116" s="142" t="n">
        <v>51.15</v>
      </c>
      <c r="O116" s="15"/>
      <c r="P116" s="15"/>
      <c r="Q116" s="15"/>
      <c r="R116" s="15"/>
    </row>
    <row r="117" customFormat="false" ht="12.75" hidden="false" customHeight="false" outlineLevel="0" collapsed="false">
      <c r="B117" s="129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5"/>
      <c r="P117" s="15"/>
      <c r="Q117" s="15"/>
      <c r="R117" s="15"/>
    </row>
    <row r="118" customFormat="false" ht="12.75" hidden="false" customHeight="false" outlineLevel="0" collapsed="false">
      <c r="B118" s="131" t="s">
        <v>166</v>
      </c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5"/>
      <c r="P118" s="15"/>
      <c r="Q118" s="15"/>
      <c r="R118" s="15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32"/>
      <c r="C119" s="133" t="s">
        <v>10</v>
      </c>
      <c r="D119" s="133" t="s">
        <v>11</v>
      </c>
      <c r="E119" s="133" t="s">
        <v>12</v>
      </c>
      <c r="F119" s="133" t="s">
        <v>13</v>
      </c>
      <c r="G119" s="133" t="s">
        <v>2</v>
      </c>
      <c r="H119" s="133" t="s">
        <v>3</v>
      </c>
      <c r="I119" s="133" t="s">
        <v>4</v>
      </c>
      <c r="J119" s="133" t="s">
        <v>5</v>
      </c>
      <c r="K119" s="133" t="s">
        <v>6</v>
      </c>
      <c r="L119" s="133" t="s">
        <v>7</v>
      </c>
      <c r="M119" s="133" t="s">
        <v>8</v>
      </c>
      <c r="N119" s="133" t="s">
        <v>9</v>
      </c>
      <c r="O119" s="15"/>
      <c r="P119" s="15"/>
      <c r="Q119" s="15"/>
      <c r="R119" s="15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32"/>
      <c r="C120" s="134" t="n">
        <v>35.36</v>
      </c>
      <c r="D120" s="135" t="n">
        <v>43.96</v>
      </c>
      <c r="E120" s="135" t="n">
        <v>39.39</v>
      </c>
      <c r="F120" s="135"/>
      <c r="G120" s="135"/>
      <c r="H120" s="135"/>
      <c r="I120" s="135"/>
      <c r="J120" s="135"/>
      <c r="K120" s="135"/>
      <c r="L120" s="135"/>
      <c r="M120" s="135"/>
      <c r="N120" s="136"/>
      <c r="O120" s="15"/>
      <c r="P120" s="15"/>
      <c r="Q120" s="15"/>
      <c r="R120" s="15"/>
    </row>
    <row r="121" customFormat="false" ht="12.75" hidden="false" customHeight="false" outlineLevel="0" collapsed="false">
      <c r="B121" s="137" t="s">
        <v>162</v>
      </c>
      <c r="C121" s="138" t="n">
        <v>41.56</v>
      </c>
      <c r="D121" s="130" t="n">
        <v>29.22</v>
      </c>
      <c r="E121" s="130" t="n">
        <v>29.55</v>
      </c>
      <c r="F121" s="130" t="n">
        <v>31.64</v>
      </c>
      <c r="G121" s="130" t="n">
        <v>25.11</v>
      </c>
      <c r="H121" s="129" t="n">
        <v>22.33</v>
      </c>
      <c r="I121" s="129" t="n">
        <v>22.43</v>
      </c>
      <c r="J121" s="129" t="n">
        <v>27.89</v>
      </c>
      <c r="K121" s="130" t="n">
        <v>29.63</v>
      </c>
      <c r="L121" s="130" t="n">
        <v>31.08</v>
      </c>
      <c r="M121" s="130" t="n">
        <v>37.53</v>
      </c>
      <c r="N121" s="139" t="n">
        <v>39.53</v>
      </c>
      <c r="O121" s="15" t="n">
        <f aca="false">AVERAGE(D121:F121)</f>
        <v>30.1366666666667</v>
      </c>
      <c r="P121" s="15" t="n">
        <f aca="false">AVERAGE(G121:I121)</f>
        <v>23.29</v>
      </c>
      <c r="Q121" s="15"/>
      <c r="R121" s="15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37" t="s">
        <v>163</v>
      </c>
      <c r="C122" s="140"/>
      <c r="D122" s="141"/>
      <c r="E122" s="141"/>
      <c r="F122" s="141"/>
      <c r="G122" s="141"/>
      <c r="H122" s="141"/>
      <c r="I122" s="141"/>
      <c r="J122" s="141" t="n">
        <v>26.17</v>
      </c>
      <c r="K122" s="141" t="n">
        <v>17.36</v>
      </c>
      <c r="L122" s="141" t="n">
        <v>17.07</v>
      </c>
      <c r="M122" s="141" t="n">
        <v>42.45</v>
      </c>
      <c r="N122" s="142" t="n">
        <v>51.86</v>
      </c>
      <c r="O122" s="15"/>
      <c r="P122" s="15"/>
      <c r="Q122" s="15" t="n">
        <f aca="false">AVERAGE(J122:L122)</f>
        <v>20.2</v>
      </c>
      <c r="R122" s="15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29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5"/>
      <c r="P123" s="15"/>
      <c r="Q123" s="15"/>
      <c r="R123" s="15"/>
    </row>
    <row r="124" customFormat="false" ht="12.75" hidden="false" customHeight="false" outlineLevel="0" collapsed="false">
      <c r="B124" s="131" t="s">
        <v>167</v>
      </c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5"/>
      <c r="P124" s="15"/>
      <c r="Q124" s="15"/>
      <c r="R124" s="15"/>
    </row>
    <row r="125" customFormat="false" ht="12.75" hidden="false" customHeight="false" outlineLevel="0" collapsed="false">
      <c r="B125" s="132"/>
      <c r="C125" s="133" t="s">
        <v>10</v>
      </c>
      <c r="D125" s="133" t="s">
        <v>11</v>
      </c>
      <c r="E125" s="133" t="s">
        <v>12</v>
      </c>
      <c r="F125" s="133" t="s">
        <v>13</v>
      </c>
      <c r="G125" s="133" t="s">
        <v>2</v>
      </c>
      <c r="H125" s="133" t="s">
        <v>3</v>
      </c>
      <c r="I125" s="133" t="s">
        <v>4</v>
      </c>
      <c r="J125" s="133" t="s">
        <v>5</v>
      </c>
      <c r="K125" s="133" t="s">
        <v>6</v>
      </c>
      <c r="L125" s="133" t="s">
        <v>7</v>
      </c>
      <c r="M125" s="133" t="s">
        <v>8</v>
      </c>
      <c r="N125" s="133" t="s">
        <v>9</v>
      </c>
      <c r="O125" s="15"/>
      <c r="P125" s="15"/>
      <c r="Q125" s="15"/>
      <c r="R125" s="15"/>
    </row>
    <row r="126" customFormat="false" ht="12.75" hidden="false" customHeight="false" outlineLevel="0" collapsed="false">
      <c r="B126" s="132"/>
      <c r="C126" s="134" t="n">
        <v>42.84</v>
      </c>
      <c r="D126" s="135" t="n">
        <v>50.78</v>
      </c>
      <c r="E126" s="135" t="n">
        <v>49.16</v>
      </c>
      <c r="F126" s="135"/>
      <c r="G126" s="135"/>
      <c r="H126" s="135"/>
      <c r="I126" s="135"/>
      <c r="J126" s="135"/>
      <c r="K126" s="135"/>
      <c r="L126" s="135"/>
      <c r="M126" s="135"/>
      <c r="N126" s="136"/>
      <c r="O126" s="15"/>
      <c r="P126" s="15"/>
      <c r="Q126" s="15"/>
      <c r="R126" s="15"/>
    </row>
    <row r="127" customFormat="false" ht="12.75" hidden="false" customHeight="false" outlineLevel="0" collapsed="false">
      <c r="B127" s="137" t="s">
        <v>162</v>
      </c>
      <c r="C127" s="138" t="n">
        <v>41.99</v>
      </c>
      <c r="D127" s="130" t="n">
        <v>31.34</v>
      </c>
      <c r="E127" s="130" t="n">
        <v>30.16</v>
      </c>
      <c r="F127" s="130" t="n">
        <v>29.65</v>
      </c>
      <c r="G127" s="130" t="n">
        <v>22.59</v>
      </c>
      <c r="H127" s="129" t="n">
        <v>22.78</v>
      </c>
      <c r="I127" s="129" t="n">
        <v>22.98</v>
      </c>
      <c r="J127" s="129" t="n">
        <v>29.72</v>
      </c>
      <c r="K127" s="130" t="n">
        <v>24.55</v>
      </c>
      <c r="L127" s="130" t="n">
        <v>29.24</v>
      </c>
      <c r="M127" s="130" t="n">
        <v>27.3</v>
      </c>
      <c r="N127" s="139" t="n">
        <v>43.86</v>
      </c>
      <c r="O127" s="15" t="n">
        <f aca="false">AVERAGE(D127:F127)</f>
        <v>30.3833333333333</v>
      </c>
      <c r="P127" s="15" t="n">
        <f aca="false">AVERAGE(G127:I127)</f>
        <v>22.7833333333333</v>
      </c>
      <c r="Q127" s="15"/>
      <c r="R127" s="15"/>
    </row>
    <row r="128" customFormat="false" ht="12.75" hidden="false" customHeight="false" outlineLevel="0" collapsed="false">
      <c r="B128" s="137" t="s">
        <v>163</v>
      </c>
      <c r="C128" s="140"/>
      <c r="D128" s="141"/>
      <c r="E128" s="141"/>
      <c r="F128" s="141"/>
      <c r="G128" s="141"/>
      <c r="H128" s="141"/>
      <c r="I128" s="141"/>
      <c r="J128" s="141" t="n">
        <v>25.39</v>
      </c>
      <c r="K128" s="141" t="n">
        <v>14.55</v>
      </c>
      <c r="L128" s="141" t="n">
        <v>11.29</v>
      </c>
      <c r="M128" s="141" t="n">
        <v>33.74</v>
      </c>
      <c r="N128" s="142" t="n">
        <v>57.63</v>
      </c>
      <c r="O128" s="15"/>
      <c r="P128" s="15"/>
      <c r="Q128" s="15" t="n">
        <f aca="false">AVERAGE(J128:L128)</f>
        <v>17.0766666666667</v>
      </c>
      <c r="R128" s="15" t="n">
        <f aca="false">AVERAGE(M128:N128,C127)</f>
        <v>44.4533333333333</v>
      </c>
    </row>
    <row r="129" customFormat="false" ht="12.75" hidden="false" customHeight="false" outlineLevel="0" collapsed="false">
      <c r="B129" s="129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5"/>
      <c r="P129" s="15"/>
      <c r="Q129" s="15"/>
      <c r="R129" s="15"/>
    </row>
    <row r="130" customFormat="false" ht="12.75" hidden="false" customHeight="false" outlineLevel="0" collapsed="false">
      <c r="B130" s="129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5"/>
      <c r="P130" s="15"/>
      <c r="Q130" s="15"/>
      <c r="R130" s="15"/>
    </row>
    <row r="132" customFormat="false" ht="12.75" hidden="false" customHeight="false" outlineLevel="0" collapsed="false">
      <c r="B132" s="39" t="s">
        <v>168</v>
      </c>
    </row>
    <row r="133" customFormat="false" ht="12.75" hidden="false" customHeight="false" outlineLevel="0" collapsed="false">
      <c r="B133" s="65" t="s">
        <v>169</v>
      </c>
      <c r="C133" s="144" t="n">
        <v>2.28</v>
      </c>
      <c r="D133" s="144" t="n">
        <v>2.83</v>
      </c>
      <c r="E133" s="144" t="n">
        <v>3.11</v>
      </c>
      <c r="F133" s="144" t="n">
        <v>2.16</v>
      </c>
      <c r="G133" s="144" t="n">
        <v>2.06</v>
      </c>
      <c r="H133" s="144" t="n">
        <v>1.76</v>
      </c>
      <c r="I133" s="144" t="n">
        <v>2.01</v>
      </c>
      <c r="J133" s="144" t="n">
        <v>2.06</v>
      </c>
      <c r="K133" s="144"/>
      <c r="L133" s="144"/>
      <c r="M133" s="144"/>
      <c r="N133" s="144"/>
    </row>
    <row r="134" customFormat="false" ht="12.75" hidden="false" customHeight="false" outlineLevel="0" collapsed="false">
      <c r="B134" s="132"/>
      <c r="C134" s="133" t="s">
        <v>10</v>
      </c>
      <c r="D134" s="133" t="s">
        <v>11</v>
      </c>
      <c r="E134" s="133" t="s">
        <v>12</v>
      </c>
      <c r="F134" s="133" t="s">
        <v>13</v>
      </c>
      <c r="G134" s="133" t="s">
        <v>2</v>
      </c>
      <c r="H134" s="133" t="s">
        <v>3</v>
      </c>
      <c r="I134" s="133" t="s">
        <v>4</v>
      </c>
      <c r="J134" s="133" t="s">
        <v>5</v>
      </c>
      <c r="K134" s="133" t="s">
        <v>6</v>
      </c>
      <c r="L134" s="133" t="s">
        <v>7</v>
      </c>
      <c r="M134" s="133" t="s">
        <v>8</v>
      </c>
      <c r="N134" s="133" t="s">
        <v>9</v>
      </c>
      <c r="O134" s="145" t="s">
        <v>51</v>
      </c>
      <c r="P134" s="145" t="s">
        <v>48</v>
      </c>
      <c r="Q134" s="145" t="s">
        <v>49</v>
      </c>
      <c r="R134" s="145" t="s">
        <v>50</v>
      </c>
    </row>
    <row r="135" customFormat="false" ht="12.75" hidden="false" customHeight="false" outlineLevel="0" collapsed="false">
      <c r="B135" s="137" t="s">
        <v>162</v>
      </c>
      <c r="C135" s="129" t="n">
        <v>23.27</v>
      </c>
      <c r="D135" s="129" t="n">
        <v>15.22</v>
      </c>
      <c r="E135" s="129" t="n">
        <v>15.05</v>
      </c>
      <c r="F135" s="129" t="n">
        <v>15.97</v>
      </c>
      <c r="G135" s="129" t="n">
        <v>14.55</v>
      </c>
      <c r="H135" s="146" t="n">
        <v>14.06</v>
      </c>
      <c r="I135" s="129"/>
      <c r="J135" s="129"/>
      <c r="K135" s="129"/>
      <c r="L135" s="129"/>
      <c r="M135" s="129"/>
      <c r="N135" s="129"/>
      <c r="O135" s="15" t="n">
        <f aca="false">AVERAGE(D135:F135)</f>
        <v>15.4133333333333</v>
      </c>
      <c r="R135" s="15"/>
    </row>
    <row r="136" customFormat="false" ht="12.75" hidden="false" customHeight="false" outlineLevel="0" collapsed="false">
      <c r="B136" s="137" t="s">
        <v>163</v>
      </c>
      <c r="C136" s="147" t="n">
        <v>17.06</v>
      </c>
      <c r="D136" s="147" t="n">
        <v>12.81</v>
      </c>
      <c r="E136" s="147" t="n">
        <v>14.31</v>
      </c>
      <c r="F136" s="147" t="n">
        <v>16.03</v>
      </c>
      <c r="G136" s="148" t="n">
        <v>14.85</v>
      </c>
      <c r="H136" s="148" t="n">
        <v>11.8</v>
      </c>
      <c r="I136" s="148" t="n">
        <v>13.25</v>
      </c>
      <c r="J136" s="148" t="n">
        <v>14.24</v>
      </c>
      <c r="K136" s="148" t="n">
        <v>7.6</v>
      </c>
      <c r="L136" s="148" t="n">
        <v>6.67</v>
      </c>
      <c r="M136" s="148" t="n">
        <v>18.21</v>
      </c>
      <c r="N136" s="148" t="n">
        <v>23.38</v>
      </c>
      <c r="O136" s="15" t="n">
        <f aca="false">AVERAGE(D136:F136)</f>
        <v>14.3833333333333</v>
      </c>
      <c r="P136" s="15" t="n">
        <f aca="false">AVERAGE(G136:I136)</f>
        <v>13.3</v>
      </c>
      <c r="Q136" s="15" t="n">
        <f aca="false">AVERAGE(J136:L136)</f>
        <v>9.50333333333333</v>
      </c>
      <c r="R136" s="15" t="n">
        <f aca="false">AVERAGE(M136:N136,C135)</f>
        <v>21.62</v>
      </c>
    </row>
    <row r="137" customFormat="false" ht="12.75" hidden="false" customHeight="false" outlineLevel="0" collapsed="false">
      <c r="B137" s="137" t="s">
        <v>170</v>
      </c>
      <c r="C137" s="140" t="n">
        <v>13.25</v>
      </c>
      <c r="D137" s="141" t="n">
        <v>13.06</v>
      </c>
      <c r="E137" s="141" t="n">
        <v>13.48</v>
      </c>
      <c r="F137" s="141" t="n">
        <v>15.59</v>
      </c>
      <c r="G137" s="141" t="n">
        <v>10.22</v>
      </c>
      <c r="H137" s="141" t="n">
        <v>9.29</v>
      </c>
      <c r="I137" s="141" t="n">
        <v>9.8</v>
      </c>
      <c r="J137" s="141" t="n">
        <v>9.89</v>
      </c>
      <c r="K137" s="141" t="n">
        <v>8.93</v>
      </c>
      <c r="L137" s="141" t="n">
        <v>8.28</v>
      </c>
      <c r="M137" s="141" t="n">
        <v>9.96</v>
      </c>
      <c r="N137" s="141" t="n">
        <v>13.19</v>
      </c>
      <c r="O137" s="15" t="n">
        <f aca="false">AVERAGE(D137:F137)</f>
        <v>14.0433333333333</v>
      </c>
      <c r="P137" s="15" t="n">
        <f aca="false">AVERAGE(G137:I137)</f>
        <v>9.77</v>
      </c>
      <c r="Q137" s="15" t="n">
        <f aca="false">AVERAGE(J137:L137)</f>
        <v>9.03333333333333</v>
      </c>
      <c r="R137" s="15" t="n">
        <f aca="false">AVERAGE(M137:N137,C136)</f>
        <v>13.4033333333333</v>
      </c>
    </row>
    <row r="138" customFormat="false" ht="12.75" hidden="false" customHeight="false" outlineLevel="0" collapsed="false">
      <c r="B138" s="132"/>
      <c r="C138" s="144" t="n">
        <v>1.55</v>
      </c>
      <c r="D138" s="144" t="n">
        <v>1.59</v>
      </c>
      <c r="E138" s="144" t="n">
        <v>2.45</v>
      </c>
      <c r="F138" s="144" t="n">
        <v>3.55</v>
      </c>
      <c r="G138" s="144" t="n">
        <v>4.05</v>
      </c>
      <c r="H138" s="144"/>
      <c r="I138" s="144" t="n">
        <v>1.46</v>
      </c>
      <c r="J138" s="144" t="n">
        <v>1.59</v>
      </c>
      <c r="K138" s="144"/>
      <c r="L138" s="144"/>
      <c r="M138" s="144"/>
      <c r="N138" s="144"/>
    </row>
    <row r="139" customFormat="false" ht="12.75" hidden="false" customHeight="false" outlineLevel="0" collapsed="false">
      <c r="B139" s="132"/>
      <c r="C139" s="149" t="n">
        <v>78.2</v>
      </c>
      <c r="D139" s="149" t="n">
        <v>67.2</v>
      </c>
      <c r="E139" s="149" t="n">
        <v>77.6</v>
      </c>
      <c r="F139" s="149" t="n">
        <v>97.8</v>
      </c>
      <c r="G139" s="149" t="n">
        <v>132</v>
      </c>
      <c r="H139" s="65"/>
      <c r="I139" s="65"/>
      <c r="J139" s="65"/>
      <c r="K139" s="65"/>
      <c r="L139" s="65"/>
      <c r="M139" s="65"/>
      <c r="N139" s="65"/>
      <c r="Q139" s="15"/>
      <c r="R139" s="150"/>
    </row>
    <row r="140" customFormat="false" ht="12.75" hidden="false" customHeight="false" outlineLevel="0" collapsed="false">
      <c r="B140" s="132" t="s">
        <v>171</v>
      </c>
      <c r="C140" s="149" t="n">
        <v>98.9</v>
      </c>
      <c r="D140" s="149" t="n">
        <v>108.5</v>
      </c>
      <c r="E140" s="149" t="n">
        <v>97</v>
      </c>
      <c r="F140" s="149" t="n">
        <v>130.1</v>
      </c>
      <c r="G140" s="149" t="n">
        <v>109.4</v>
      </c>
      <c r="H140" s="149" t="n">
        <v>132.8</v>
      </c>
      <c r="I140" s="149" t="n">
        <v>109.4</v>
      </c>
      <c r="J140" s="149" t="n">
        <v>69.97</v>
      </c>
      <c r="K140" s="149" t="n">
        <v>133.7</v>
      </c>
      <c r="L140" s="149" t="n">
        <v>143.95</v>
      </c>
      <c r="M140" s="149" t="n">
        <v>118</v>
      </c>
      <c r="N140" s="149" t="n">
        <v>107</v>
      </c>
      <c r="Q140" s="15"/>
      <c r="R140" s="150"/>
    </row>
    <row r="141" customFormat="false" ht="12.75" hidden="false" customHeight="false" outlineLevel="0" collapsed="false">
      <c r="B141" s="132"/>
      <c r="C141" s="133" t="s">
        <v>10</v>
      </c>
      <c r="D141" s="133" t="s">
        <v>11</v>
      </c>
      <c r="E141" s="133" t="s">
        <v>12</v>
      </c>
      <c r="F141" s="133" t="s">
        <v>13</v>
      </c>
      <c r="G141" s="133" t="s">
        <v>2</v>
      </c>
      <c r="H141" s="133" t="s">
        <v>3</v>
      </c>
      <c r="I141" s="133" t="s">
        <v>4</v>
      </c>
      <c r="J141" s="133" t="s">
        <v>5</v>
      </c>
      <c r="K141" s="133" t="s">
        <v>6</v>
      </c>
      <c r="L141" s="133" t="s">
        <v>7</v>
      </c>
      <c r="M141" s="133" t="s">
        <v>8</v>
      </c>
      <c r="N141" s="133" t="s">
        <v>9</v>
      </c>
      <c r="O141" s="145" t="s">
        <v>51</v>
      </c>
      <c r="P141" s="145" t="s">
        <v>48</v>
      </c>
      <c r="Q141" s="145" t="s">
        <v>49</v>
      </c>
      <c r="R141" s="145" t="s">
        <v>50</v>
      </c>
    </row>
    <row r="142" customFormat="false" ht="12.75" hidden="false" customHeight="false" outlineLevel="0" collapsed="false">
      <c r="B142" s="137" t="s">
        <v>162</v>
      </c>
      <c r="C142" s="129" t="n">
        <v>25.13</v>
      </c>
      <c r="D142" s="129" t="n">
        <v>26.09</v>
      </c>
      <c r="E142" s="129" t="n">
        <v>25.42</v>
      </c>
      <c r="F142" s="129" t="n">
        <v>24.9</v>
      </c>
      <c r="G142" s="129" t="n">
        <v>13.87</v>
      </c>
      <c r="H142" s="146" t="n">
        <v>13.61</v>
      </c>
      <c r="I142" s="129"/>
      <c r="J142" s="129"/>
      <c r="K142" s="129"/>
      <c r="L142" s="129"/>
      <c r="M142" s="129"/>
      <c r="N142" s="129"/>
      <c r="O142" s="15" t="n">
        <f aca="false">AVERAGE(D142:F142)</f>
        <v>25.47</v>
      </c>
      <c r="R142" s="15"/>
    </row>
    <row r="143" customFormat="false" ht="12.75" hidden="false" customHeight="false" outlineLevel="0" collapsed="false">
      <c r="B143" s="137" t="s">
        <v>163</v>
      </c>
      <c r="C143" s="148" t="n">
        <v>15.8</v>
      </c>
      <c r="D143" s="148" t="n">
        <v>12.95</v>
      </c>
      <c r="E143" s="148" t="n">
        <v>14.97</v>
      </c>
      <c r="F143" s="148" t="n">
        <v>16.62</v>
      </c>
      <c r="G143" s="148" t="n">
        <v>16.07</v>
      </c>
      <c r="H143" s="148" t="n">
        <v>11.51</v>
      </c>
      <c r="I143" s="148" t="n">
        <v>15.21</v>
      </c>
      <c r="J143" s="148" t="n">
        <v>18.51</v>
      </c>
      <c r="K143" s="148" t="n">
        <v>8.29</v>
      </c>
      <c r="L143" s="148" t="n">
        <v>6.05</v>
      </c>
      <c r="M143" s="148" t="n">
        <v>19.46</v>
      </c>
      <c r="N143" s="148" t="n">
        <v>27.8</v>
      </c>
      <c r="O143" s="15" t="n">
        <f aca="false">AVERAGE(D143:F143)</f>
        <v>14.8466666666667</v>
      </c>
      <c r="P143" s="15" t="n">
        <f aca="false">AVERAGE(G143:I143)</f>
        <v>14.2633333333333</v>
      </c>
      <c r="Q143" s="15" t="n">
        <f aca="false">AVERAGE(J143:L143)</f>
        <v>10.95</v>
      </c>
      <c r="R143" s="15" t="n">
        <f aca="false">AVERAGE(M143:N143,C142)</f>
        <v>24.13</v>
      </c>
    </row>
    <row r="144" customFormat="false" ht="12.75" hidden="false" customHeight="false" outlineLevel="0" collapsed="false">
      <c r="B144" s="137" t="s">
        <v>170</v>
      </c>
      <c r="C144" s="140" t="n">
        <v>12.87</v>
      </c>
      <c r="D144" s="141" t="n">
        <v>14.73</v>
      </c>
      <c r="E144" s="141" t="n">
        <v>18.32</v>
      </c>
      <c r="F144" s="141" t="n">
        <v>15.85</v>
      </c>
      <c r="G144" s="141" t="n">
        <v>8.98</v>
      </c>
      <c r="H144" s="141" t="n">
        <v>6.67</v>
      </c>
      <c r="I144" s="141" t="n">
        <v>7.2</v>
      </c>
      <c r="J144" s="141" t="n">
        <v>7.79</v>
      </c>
      <c r="K144" s="141" t="n">
        <v>5.29</v>
      </c>
      <c r="L144" s="141" t="n">
        <v>3.68</v>
      </c>
      <c r="M144" s="141" t="n">
        <v>6.58</v>
      </c>
      <c r="N144" s="141" t="n">
        <v>12.71</v>
      </c>
      <c r="O144" s="15" t="n">
        <f aca="false">AVERAGE(D144:F144)</f>
        <v>16.3</v>
      </c>
      <c r="P144" s="15" t="n">
        <f aca="false">AVERAGE(G144:I144)</f>
        <v>7.61666666666667</v>
      </c>
      <c r="Q144" s="15" t="n">
        <f aca="false">AVERAGE(J144:L144)</f>
        <v>5.58666666666667</v>
      </c>
      <c r="R144" s="15" t="n">
        <f aca="false">AVERAGE(M144:N144,C143)</f>
        <v>11.6966666666667</v>
      </c>
    </row>
    <row r="145" customFormat="false" ht="12.75" hidden="false" customHeight="false" outlineLevel="0" collapsed="false">
      <c r="B145" s="132"/>
      <c r="C145" s="149" t="n">
        <v>92.4</v>
      </c>
      <c r="D145" s="149" t="n">
        <v>92.9</v>
      </c>
      <c r="E145" s="149" t="n">
        <v>94.9</v>
      </c>
      <c r="F145" s="149" t="n">
        <v>113.4</v>
      </c>
      <c r="G145" s="149" t="n">
        <v>142.6</v>
      </c>
      <c r="H145" s="149" t="n">
        <v>143.9</v>
      </c>
      <c r="I145" s="149" t="n">
        <v>130.7</v>
      </c>
      <c r="J145" s="149" t="n">
        <v>155.5</v>
      </c>
      <c r="K145" s="149" t="n">
        <v>219.6</v>
      </c>
      <c r="L145" s="149" t="n">
        <v>260.4</v>
      </c>
      <c r="M145" s="149" t="n">
        <v>170.9</v>
      </c>
      <c r="N145" s="149" t="n">
        <v>137.2</v>
      </c>
      <c r="Q145" s="15"/>
      <c r="R145" s="150"/>
    </row>
    <row r="146" customFormat="false" ht="12.75" hidden="false" customHeight="false" outlineLevel="0" collapsed="false">
      <c r="B146" s="132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Q146" s="15"/>
      <c r="R146" s="150"/>
    </row>
    <row r="147" customFormat="false" ht="12.75" hidden="false" customHeight="false" outlineLevel="0" collapsed="false">
      <c r="B147" s="132" t="s">
        <v>172</v>
      </c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Q147" s="15"/>
      <c r="R147" s="150"/>
    </row>
    <row r="148" customFormat="false" ht="12.75" hidden="false" customHeight="false" outlineLevel="0" collapsed="false">
      <c r="B148" s="132"/>
      <c r="C148" s="133" t="s">
        <v>10</v>
      </c>
      <c r="D148" s="133" t="s">
        <v>11</v>
      </c>
      <c r="E148" s="133" t="s">
        <v>12</v>
      </c>
      <c r="F148" s="133" t="s">
        <v>13</v>
      </c>
      <c r="G148" s="133" t="s">
        <v>2</v>
      </c>
      <c r="H148" s="133" t="s">
        <v>3</v>
      </c>
      <c r="I148" s="133" t="s">
        <v>4</v>
      </c>
      <c r="J148" s="133" t="s">
        <v>5</v>
      </c>
      <c r="K148" s="133" t="s">
        <v>6</v>
      </c>
      <c r="L148" s="133" t="s">
        <v>7</v>
      </c>
      <c r="M148" s="133" t="s">
        <v>8</v>
      </c>
      <c r="N148" s="133" t="s">
        <v>9</v>
      </c>
      <c r="O148" s="145" t="s">
        <v>51</v>
      </c>
      <c r="P148" s="145" t="s">
        <v>48</v>
      </c>
      <c r="Q148" s="145" t="s">
        <v>49</v>
      </c>
      <c r="R148" s="145" t="s">
        <v>50</v>
      </c>
    </row>
    <row r="149" customFormat="false" ht="12.75" hidden="false" customHeight="false" outlineLevel="0" collapsed="false">
      <c r="B149" s="137" t="s">
        <v>162</v>
      </c>
      <c r="C149" s="129" t="n">
        <v>24.39</v>
      </c>
      <c r="D149" s="129" t="n">
        <v>25.07</v>
      </c>
      <c r="E149" s="129" t="n">
        <v>25.88</v>
      </c>
      <c r="F149" s="129" t="n">
        <v>24.07</v>
      </c>
      <c r="G149" s="129" t="n">
        <v>15.47</v>
      </c>
      <c r="H149" s="146" t="n">
        <v>14.01</v>
      </c>
      <c r="I149" s="129"/>
      <c r="J149" s="129"/>
      <c r="K149" s="129"/>
      <c r="L149" s="129"/>
      <c r="M149" s="129"/>
      <c r="N149" s="129"/>
      <c r="O149" s="15" t="n">
        <f aca="false">AVERAGE(D149:F149)</f>
        <v>25.0066666666667</v>
      </c>
      <c r="R149" s="15"/>
    </row>
    <row r="150" customFormat="false" ht="12.75" hidden="false" customHeight="false" outlineLevel="0" collapsed="false">
      <c r="B150" s="137" t="s">
        <v>163</v>
      </c>
      <c r="C150" s="148" t="n">
        <v>16.53</v>
      </c>
      <c r="D150" s="148" t="n">
        <v>13.65</v>
      </c>
      <c r="E150" s="148" t="n">
        <v>16.42</v>
      </c>
      <c r="F150" s="148" t="n">
        <v>17.4</v>
      </c>
      <c r="G150" s="148" t="n">
        <v>16.63</v>
      </c>
      <c r="H150" s="148" t="n">
        <v>11.45</v>
      </c>
      <c r="I150" s="148" t="n">
        <v>14.47</v>
      </c>
      <c r="J150" s="148" t="n">
        <v>16.28</v>
      </c>
      <c r="K150" s="148" t="n">
        <v>6.99</v>
      </c>
      <c r="L150" s="148" t="n">
        <v>4.97</v>
      </c>
      <c r="M150" s="148" t="n">
        <v>19.21</v>
      </c>
      <c r="N150" s="148" t="n">
        <v>24.79</v>
      </c>
      <c r="O150" s="15" t="n">
        <f aca="false">AVERAGE(D150:F150)</f>
        <v>15.8233333333333</v>
      </c>
      <c r="P150" s="15" t="n">
        <f aca="false">AVERAGE(G150:I150)</f>
        <v>14.1833333333333</v>
      </c>
      <c r="Q150" s="15" t="n">
        <f aca="false">AVERAGE(J150:L150)</f>
        <v>9.41333333333333</v>
      </c>
      <c r="R150" s="15" t="n">
        <f aca="false">AVERAGE(M150:N150,C149)</f>
        <v>22.7966666666667</v>
      </c>
    </row>
    <row r="151" customFormat="false" ht="12.75" hidden="false" customHeight="false" outlineLevel="0" collapsed="false">
      <c r="B151" s="137" t="s">
        <v>170</v>
      </c>
      <c r="C151" s="140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</row>
    <row r="152" customFormat="false" ht="12.75" hidden="false" customHeight="false" outlineLevel="0" collapsed="false">
      <c r="B152" s="129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B153" s="131" t="s">
        <v>173</v>
      </c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B154" s="132"/>
      <c r="C154" s="133" t="s">
        <v>10</v>
      </c>
      <c r="D154" s="133" t="s">
        <v>11</v>
      </c>
      <c r="E154" s="133" t="s">
        <v>12</v>
      </c>
      <c r="F154" s="133" t="s">
        <v>13</v>
      </c>
      <c r="G154" s="133" t="s">
        <v>2</v>
      </c>
      <c r="H154" s="133" t="s">
        <v>3</v>
      </c>
      <c r="I154" s="133" t="s">
        <v>4</v>
      </c>
      <c r="J154" s="133" t="s">
        <v>5</v>
      </c>
      <c r="K154" s="133" t="s">
        <v>6</v>
      </c>
      <c r="L154" s="133" t="s">
        <v>7</v>
      </c>
      <c r="M154" s="133" t="s">
        <v>8</v>
      </c>
      <c r="N154" s="133" t="s">
        <v>9</v>
      </c>
    </row>
    <row r="155" customFormat="false" ht="12.75" hidden="false" customHeight="false" outlineLevel="0" collapsed="false">
      <c r="B155" s="137" t="s">
        <v>162</v>
      </c>
      <c r="C155" s="151"/>
      <c r="D155" s="152"/>
      <c r="E155" s="152"/>
      <c r="F155" s="152"/>
      <c r="G155" s="153"/>
      <c r="H155" s="152"/>
      <c r="I155" s="152"/>
      <c r="J155" s="152"/>
      <c r="K155" s="152"/>
      <c r="L155" s="152"/>
      <c r="M155" s="152"/>
      <c r="N155" s="154"/>
    </row>
    <row r="156" customFormat="false" ht="12.75" hidden="false" customHeight="false" outlineLevel="0" collapsed="false">
      <c r="B156" s="137" t="s">
        <v>163</v>
      </c>
      <c r="C156" s="140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2"/>
    </row>
    <row r="157" customFormat="false" ht="12.75" hidden="false" customHeight="false" outlineLevel="0" collapsed="false">
      <c r="B157" s="129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B158" s="131" t="s">
        <v>161</v>
      </c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B159" s="132"/>
      <c r="C159" s="133" t="s">
        <v>10</v>
      </c>
      <c r="D159" s="133" t="s">
        <v>11</v>
      </c>
      <c r="E159" s="133" t="s">
        <v>12</v>
      </c>
      <c r="F159" s="133" t="s">
        <v>13</v>
      </c>
      <c r="G159" s="133" t="s">
        <v>2</v>
      </c>
      <c r="H159" s="133" t="s">
        <v>3</v>
      </c>
      <c r="I159" s="133" t="s">
        <v>4</v>
      </c>
      <c r="J159" s="133" t="s">
        <v>5</v>
      </c>
      <c r="K159" s="133" t="s">
        <v>6</v>
      </c>
      <c r="L159" s="133" t="s">
        <v>7</v>
      </c>
      <c r="M159" s="133" t="s">
        <v>8</v>
      </c>
      <c r="N159" s="133" t="s">
        <v>9</v>
      </c>
    </row>
    <row r="160" customFormat="false" ht="12.75" hidden="false" customHeight="false" outlineLevel="0" collapsed="false">
      <c r="B160" s="137" t="s">
        <v>162</v>
      </c>
      <c r="C160" s="151"/>
      <c r="D160" s="152"/>
      <c r="E160" s="152"/>
      <c r="F160" s="152"/>
      <c r="G160" s="153"/>
      <c r="H160" s="152"/>
      <c r="I160" s="152"/>
      <c r="J160" s="152"/>
      <c r="K160" s="152"/>
      <c r="L160" s="152"/>
      <c r="M160" s="152"/>
      <c r="N160" s="154"/>
    </row>
    <row r="161" customFormat="false" ht="12.75" hidden="false" customHeight="false" outlineLevel="0" collapsed="false">
      <c r="B161" s="137" t="s">
        <v>163</v>
      </c>
      <c r="C161" s="140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2"/>
    </row>
    <row r="162" customFormat="false" ht="12.75" hidden="false" customHeight="false" outlineLevel="0" collapsed="false">
      <c r="B162" s="129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B163" s="131" t="s">
        <v>164</v>
      </c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4" customFormat="false" ht="12.75" hidden="false" customHeight="false" outlineLevel="0" collapsed="false">
      <c r="B164" s="132"/>
      <c r="C164" s="133" t="s">
        <v>10</v>
      </c>
      <c r="D164" s="133" t="s">
        <v>11</v>
      </c>
      <c r="E164" s="133" t="s">
        <v>12</v>
      </c>
      <c r="F164" s="133" t="s">
        <v>13</v>
      </c>
      <c r="G164" s="133" t="s">
        <v>2</v>
      </c>
      <c r="H164" s="133" t="s">
        <v>3</v>
      </c>
      <c r="I164" s="133" t="s">
        <v>4</v>
      </c>
      <c r="J164" s="133" t="s">
        <v>5</v>
      </c>
      <c r="K164" s="133" t="s">
        <v>6</v>
      </c>
      <c r="L164" s="133" t="s">
        <v>7</v>
      </c>
      <c r="M164" s="133" t="s">
        <v>8</v>
      </c>
      <c r="N164" s="133" t="s">
        <v>9</v>
      </c>
    </row>
    <row r="165" customFormat="false" ht="12.75" hidden="false" customHeight="false" outlineLevel="0" collapsed="false">
      <c r="B165" s="137" t="s">
        <v>162</v>
      </c>
      <c r="C165" s="151"/>
      <c r="D165" s="152"/>
      <c r="E165" s="152"/>
      <c r="F165" s="152"/>
      <c r="G165" s="153"/>
      <c r="H165" s="152"/>
      <c r="I165" s="152"/>
      <c r="J165" s="152"/>
      <c r="K165" s="152"/>
      <c r="L165" s="152"/>
      <c r="M165" s="152"/>
      <c r="N165" s="154"/>
    </row>
    <row r="166" customFormat="false" ht="12.75" hidden="false" customHeight="false" outlineLevel="0" collapsed="false">
      <c r="B166" s="137" t="s">
        <v>163</v>
      </c>
      <c r="C166" s="140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2"/>
    </row>
    <row r="167" customFormat="false" ht="12.75" hidden="false" customHeight="false" outlineLevel="0" collapsed="false">
      <c r="B167" s="129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</row>
    <row r="168" customFormat="false" ht="12.75" hidden="false" customHeight="false" outlineLevel="0" collapsed="false">
      <c r="B168" s="131" t="s">
        <v>166</v>
      </c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</row>
    <row r="169" customFormat="false" ht="12.75" hidden="false" customHeight="false" outlineLevel="0" collapsed="false">
      <c r="B169" s="132"/>
      <c r="C169" s="133" t="s">
        <v>10</v>
      </c>
      <c r="D169" s="133" t="s">
        <v>11</v>
      </c>
      <c r="E169" s="133" t="s">
        <v>12</v>
      </c>
      <c r="F169" s="133" t="s">
        <v>13</v>
      </c>
      <c r="G169" s="133" t="s">
        <v>2</v>
      </c>
      <c r="H169" s="133" t="s">
        <v>3</v>
      </c>
      <c r="I169" s="133" t="s">
        <v>4</v>
      </c>
      <c r="J169" s="133" t="s">
        <v>5</v>
      </c>
      <c r="K169" s="133" t="s">
        <v>6</v>
      </c>
      <c r="L169" s="133" t="s">
        <v>7</v>
      </c>
      <c r="M169" s="133" t="s">
        <v>8</v>
      </c>
      <c r="N169" s="133" t="s">
        <v>9</v>
      </c>
    </row>
    <row r="170" customFormat="false" ht="12.75" hidden="false" customHeight="false" outlineLevel="0" collapsed="false">
      <c r="B170" s="137" t="s">
        <v>162</v>
      </c>
      <c r="C170" s="151"/>
      <c r="D170" s="152"/>
      <c r="E170" s="152"/>
      <c r="F170" s="152"/>
      <c r="G170" s="153"/>
      <c r="H170" s="152"/>
      <c r="I170" s="152"/>
      <c r="J170" s="152"/>
      <c r="K170" s="152"/>
      <c r="L170" s="152"/>
      <c r="M170" s="152"/>
      <c r="N170" s="154"/>
    </row>
    <row r="171" customFormat="false" ht="12.75" hidden="false" customHeight="false" outlineLevel="0" collapsed="false">
      <c r="B171" s="137" t="s">
        <v>163</v>
      </c>
      <c r="C171" s="140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2"/>
    </row>
    <row r="172" customFormat="false" ht="12.75" hidden="false" customHeight="false" outlineLevel="0" collapsed="false">
      <c r="B172" s="129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</row>
    <row r="173" customFormat="false" ht="12.75" hidden="false" customHeight="false" outlineLevel="0" collapsed="false">
      <c r="B173" s="131" t="s">
        <v>167</v>
      </c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</row>
    <row r="174" customFormat="false" ht="12.75" hidden="false" customHeight="false" outlineLevel="0" collapsed="false">
      <c r="B174" s="132"/>
      <c r="C174" s="133" t="s">
        <v>10</v>
      </c>
      <c r="D174" s="133" t="s">
        <v>11</v>
      </c>
      <c r="E174" s="133" t="s">
        <v>12</v>
      </c>
      <c r="F174" s="133" t="s">
        <v>13</v>
      </c>
      <c r="G174" s="133" t="s">
        <v>2</v>
      </c>
      <c r="H174" s="133" t="s">
        <v>3</v>
      </c>
      <c r="I174" s="133" t="s">
        <v>4</v>
      </c>
      <c r="J174" s="133" t="s">
        <v>5</v>
      </c>
      <c r="K174" s="133" t="s">
        <v>6</v>
      </c>
      <c r="L174" s="133" t="s">
        <v>7</v>
      </c>
      <c r="M174" s="133" t="s">
        <v>8</v>
      </c>
      <c r="N174" s="133" t="s">
        <v>9</v>
      </c>
    </row>
    <row r="175" customFormat="false" ht="12.75" hidden="false" customHeight="false" outlineLevel="0" collapsed="false">
      <c r="B175" s="137" t="s">
        <v>162</v>
      </c>
      <c r="C175" s="151"/>
      <c r="D175" s="152"/>
      <c r="E175" s="152"/>
      <c r="F175" s="152"/>
      <c r="G175" s="153"/>
      <c r="H175" s="152"/>
      <c r="I175" s="152"/>
      <c r="J175" s="152"/>
      <c r="K175" s="152"/>
      <c r="L175" s="152"/>
      <c r="M175" s="152"/>
      <c r="N175" s="154"/>
    </row>
    <row r="176" customFormat="false" ht="12.75" hidden="false" customHeight="false" outlineLevel="0" collapsed="false">
      <c r="B176" s="137" t="s">
        <v>163</v>
      </c>
      <c r="C176" s="140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2"/>
    </row>
    <row r="177" customFormat="false" ht="12.75" hidden="false" customHeight="false" outlineLevel="0" collapsed="false">
      <c r="B177" s="129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</row>
    <row r="178" customFormat="false" ht="12.75" hidden="false" customHeight="false" outlineLevel="0" collapsed="false">
      <c r="B178" s="129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N178"/>
  <sheetViews>
    <sheetView showFormulas="false" showGridLines="true" showRowColHeaders="true" showZeros="true" rightToLeft="false" tabSelected="false" showOutlineSymbols="true" defaultGridColor="true" view="normal" topLeftCell="AC1" colorId="64" zoomScale="65" zoomScaleNormal="65" zoomScalePageLayoutView="100" workbookViewId="0">
      <selection pane="topLeft" activeCell="U26" activeCellId="0" sqref="U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8" min="10" style="0" width="8.85"/>
    <col collapsed="false" customWidth="true" hidden="false" outlineLevel="0" max="19" min="19" style="0" width="9.56"/>
    <col collapsed="false" customWidth="true" hidden="false" outlineLevel="0" max="20" min="20" style="0" width="5.85"/>
    <col collapsed="false" customWidth="true" hidden="false" outlineLevel="0" max="21" min="21" style="0" width="6.13"/>
    <col collapsed="false" customWidth="true" hidden="false" outlineLevel="0" max="30" min="22" style="0" width="5.85"/>
    <col collapsed="false" customWidth="true" hidden="false" outlineLevel="0" max="31" min="31" style="0" width="6.56"/>
    <col collapsed="false" customWidth="true" hidden="false" outlineLevel="0" max="39" min="32" style="0" width="5.85"/>
    <col collapsed="false" customWidth="true" hidden="false" outlineLevel="0" max="41" min="40" style="0" width="7.42"/>
    <col collapsed="false" customWidth="true" hidden="false" outlineLevel="0" max="46" min="42" style="0" width="6.99"/>
    <col collapsed="false" customWidth="true" hidden="false" outlineLevel="0" max="51" min="47" style="0" width="5.56"/>
    <col collapsed="false" customWidth="true" hidden="false" outlineLevel="0" max="53" min="53" style="0" width="12.28"/>
    <col collapsed="false" customWidth="true" hidden="false" outlineLevel="0" max="56" min="56" style="0" width="13.7"/>
    <col collapsed="false" customWidth="true" hidden="false" outlineLevel="0" max="62" min="62" style="0" width="21.56"/>
  </cols>
  <sheetData>
    <row r="1" customFormat="false" ht="12.75" hidden="false" customHeight="false" outlineLevel="0" collapsed="false">
      <c r="B1" s="20" t="s">
        <v>97</v>
      </c>
      <c r="U1" s="0" t="s">
        <v>99</v>
      </c>
      <c r="V1" s="20" t="s">
        <v>100</v>
      </c>
      <c r="AB1" s="20"/>
      <c r="AZ1" s="0" t="s">
        <v>118</v>
      </c>
      <c r="BA1" s="0" t="s">
        <v>119</v>
      </c>
      <c r="BB1" s="0" t="s">
        <v>120</v>
      </c>
      <c r="BC1" s="0" t="s">
        <v>121</v>
      </c>
      <c r="BD1" s="0" t="s">
        <v>178</v>
      </c>
      <c r="BE1" s="0" t="s">
        <v>179</v>
      </c>
      <c r="BF1" s="0" t="s">
        <v>124</v>
      </c>
      <c r="BG1" s="0" t="s">
        <v>125</v>
      </c>
      <c r="BH1" s="0" t="s">
        <v>201</v>
      </c>
      <c r="BI1" s="0" t="s">
        <v>202</v>
      </c>
      <c r="BJ1" s="0" t="s">
        <v>28</v>
      </c>
    </row>
    <row r="2" customFormat="false" ht="12.75" hidden="false" customHeight="false" outlineLevel="0" collapsed="false">
      <c r="B2" s="40" t="s">
        <v>101</v>
      </c>
      <c r="C2" s="40"/>
      <c r="D2" s="40" t="s">
        <v>54</v>
      </c>
      <c r="E2" s="40"/>
      <c r="F2" s="46" t="s">
        <v>65</v>
      </c>
      <c r="G2" s="46" t="s">
        <v>57</v>
      </c>
      <c r="H2" s="45" t="s">
        <v>56</v>
      </c>
      <c r="I2" s="45" t="s">
        <v>56</v>
      </c>
      <c r="J2" s="45" t="s">
        <v>203</v>
      </c>
      <c r="K2" s="45" t="s">
        <v>203</v>
      </c>
      <c r="L2" s="45" t="s">
        <v>203</v>
      </c>
      <c r="M2" s="45" t="s">
        <v>203</v>
      </c>
      <c r="N2" s="45" t="s">
        <v>55</v>
      </c>
      <c r="O2" s="45" t="s">
        <v>55</v>
      </c>
      <c r="P2" s="45" t="s">
        <v>204</v>
      </c>
      <c r="Q2" s="45" t="s">
        <v>204</v>
      </c>
      <c r="R2" s="45" t="s">
        <v>204</v>
      </c>
      <c r="S2" s="45" t="s">
        <v>204</v>
      </c>
      <c r="V2" s="46" t="s">
        <v>136</v>
      </c>
      <c r="W2" s="47"/>
      <c r="X2" s="43"/>
      <c r="Y2" s="43"/>
      <c r="Z2" s="43"/>
      <c r="AA2" s="46" t="s">
        <v>13</v>
      </c>
      <c r="AB2" s="43"/>
      <c r="AC2" s="47"/>
      <c r="AD2" s="43"/>
      <c r="AE2" s="44"/>
      <c r="AF2" s="46" t="s">
        <v>2</v>
      </c>
      <c r="AG2" s="43"/>
      <c r="AH2" s="47"/>
      <c r="AI2" s="43"/>
      <c r="AJ2" s="44"/>
      <c r="AK2" s="46" t="s">
        <v>48</v>
      </c>
      <c r="AL2" s="43"/>
      <c r="AM2" s="47"/>
      <c r="AN2" s="43"/>
      <c r="AO2" s="44"/>
      <c r="AP2" s="46" t="s">
        <v>196</v>
      </c>
      <c r="AQ2" s="43"/>
      <c r="AR2" s="47"/>
      <c r="AS2" s="43"/>
      <c r="AT2" s="44"/>
      <c r="AU2" s="46" t="s">
        <v>50</v>
      </c>
      <c r="AV2" s="43"/>
      <c r="AW2" s="47"/>
      <c r="AX2" s="43"/>
      <c r="AY2" s="44"/>
      <c r="AZ2" s="36"/>
      <c r="BA2" s="36"/>
      <c r="BB2" s="36"/>
      <c r="BC2" s="36"/>
    </row>
    <row r="3" customFormat="false" ht="12.75" hidden="false" customHeight="false" outlineLevel="0" collapsed="false">
      <c r="B3" s="49" t="s">
        <v>110</v>
      </c>
      <c r="C3" s="50" t="s">
        <v>111</v>
      </c>
      <c r="D3" s="49" t="s">
        <v>110</v>
      </c>
      <c r="E3" s="50" t="s">
        <v>111</v>
      </c>
      <c r="F3" s="49" t="s">
        <v>110</v>
      </c>
      <c r="G3" s="49" t="s">
        <v>110</v>
      </c>
      <c r="H3" s="53" t="s">
        <v>110</v>
      </c>
      <c r="I3" s="53" t="s">
        <v>111</v>
      </c>
      <c r="J3" s="53" t="s">
        <v>205</v>
      </c>
      <c r="K3" s="53" t="s">
        <v>206</v>
      </c>
      <c r="L3" s="53" t="s">
        <v>207</v>
      </c>
      <c r="M3" s="53" t="s">
        <v>208</v>
      </c>
      <c r="N3" s="53" t="s">
        <v>110</v>
      </c>
      <c r="O3" s="53" t="s">
        <v>111</v>
      </c>
      <c r="P3" s="53" t="s">
        <v>205</v>
      </c>
      <c r="Q3" s="53" t="s">
        <v>206</v>
      </c>
      <c r="R3" s="53" t="s">
        <v>207</v>
      </c>
      <c r="S3" s="53" t="s">
        <v>208</v>
      </c>
      <c r="V3" s="49" t="s">
        <v>53</v>
      </c>
      <c r="W3" s="51" t="s">
        <v>54</v>
      </c>
      <c r="X3" s="51" t="s">
        <v>57</v>
      </c>
      <c r="Y3" s="51" t="s">
        <v>75</v>
      </c>
      <c r="Z3" s="51" t="s">
        <v>76</v>
      </c>
      <c r="AA3" s="49" t="s">
        <v>53</v>
      </c>
      <c r="AB3" s="51" t="s">
        <v>54</v>
      </c>
      <c r="AC3" s="51" t="s">
        <v>57</v>
      </c>
      <c r="AD3" s="51" t="s">
        <v>75</v>
      </c>
      <c r="AE3" s="50" t="s">
        <v>76</v>
      </c>
      <c r="AF3" s="49" t="s">
        <v>53</v>
      </c>
      <c r="AG3" s="51" t="s">
        <v>54</v>
      </c>
      <c r="AH3" s="51" t="s">
        <v>57</v>
      </c>
      <c r="AI3" s="51" t="s">
        <v>75</v>
      </c>
      <c r="AJ3" s="50" t="s">
        <v>76</v>
      </c>
      <c r="AK3" s="49" t="s">
        <v>53</v>
      </c>
      <c r="AL3" s="51" t="s">
        <v>54</v>
      </c>
      <c r="AM3" s="51" t="s">
        <v>57</v>
      </c>
      <c r="AN3" s="51" t="s">
        <v>75</v>
      </c>
      <c r="AO3" s="50" t="s">
        <v>76</v>
      </c>
      <c r="AP3" s="49" t="s">
        <v>53</v>
      </c>
      <c r="AQ3" s="51" t="s">
        <v>54</v>
      </c>
      <c r="AR3" s="51" t="s">
        <v>57</v>
      </c>
      <c r="AS3" s="51" t="s">
        <v>75</v>
      </c>
      <c r="AT3" s="50" t="s">
        <v>76</v>
      </c>
      <c r="AU3" s="49" t="s">
        <v>53</v>
      </c>
      <c r="AV3" s="51" t="s">
        <v>54</v>
      </c>
      <c r="AW3" s="51" t="s">
        <v>57</v>
      </c>
      <c r="AX3" s="51" t="s">
        <v>75</v>
      </c>
      <c r="AY3" s="50" t="s">
        <v>76</v>
      </c>
      <c r="AZ3" s="36"/>
      <c r="BA3" s="36"/>
      <c r="BB3" s="78"/>
      <c r="BC3" s="78"/>
    </row>
    <row r="4" customFormat="false" ht="12.75" hidden="false" customHeight="false" outlineLevel="0" collapsed="false">
      <c r="A4" s="54" t="n">
        <v>36831</v>
      </c>
      <c r="B4" s="162" t="n">
        <v>90</v>
      </c>
      <c r="C4" s="163" t="n">
        <v>81</v>
      </c>
      <c r="D4" s="162" t="n">
        <v>96</v>
      </c>
      <c r="E4" s="167" t="n">
        <v>86</v>
      </c>
      <c r="F4" s="162"/>
      <c r="G4" s="162" t="n">
        <v>60</v>
      </c>
      <c r="H4" s="191" t="n">
        <v>92</v>
      </c>
      <c r="I4" s="191" t="n">
        <v>69</v>
      </c>
      <c r="J4" s="59" t="n">
        <v>155</v>
      </c>
      <c r="K4" s="59" t="n">
        <v>132</v>
      </c>
      <c r="L4" s="59" t="n">
        <v>57</v>
      </c>
      <c r="M4" s="59" t="n">
        <v>46</v>
      </c>
      <c r="N4" s="191" t="n">
        <v>107</v>
      </c>
      <c r="O4" s="191" t="n">
        <v>88</v>
      </c>
      <c r="P4" s="59" t="n">
        <v>180</v>
      </c>
      <c r="Q4" s="59" t="n">
        <v>156</v>
      </c>
      <c r="R4" s="59" t="n">
        <v>104</v>
      </c>
      <c r="S4" s="59" t="n">
        <v>93</v>
      </c>
      <c r="T4" s="166" t="n">
        <f aca="false">A4</f>
        <v>36831</v>
      </c>
      <c r="U4" s="0" t="n">
        <v>107</v>
      </c>
      <c r="V4" s="62" t="n">
        <v>82</v>
      </c>
      <c r="W4" s="63" t="n">
        <v>84</v>
      </c>
      <c r="X4" s="63" t="n">
        <v>63.5</v>
      </c>
      <c r="Y4" s="63" t="n">
        <v>70</v>
      </c>
      <c r="Z4" s="64" t="n">
        <v>84</v>
      </c>
      <c r="AA4" s="74" t="n">
        <v>89.5</v>
      </c>
      <c r="AB4" s="63" t="n">
        <v>88.5</v>
      </c>
      <c r="AC4" s="75" t="n">
        <v>67</v>
      </c>
      <c r="AD4" s="63" t="n">
        <v>70.5</v>
      </c>
      <c r="AE4" s="64" t="n">
        <v>81.75</v>
      </c>
      <c r="AF4" s="62"/>
      <c r="AG4" s="63"/>
      <c r="AH4" s="63"/>
      <c r="AI4" s="63"/>
      <c r="AJ4" s="64"/>
      <c r="AK4" s="62" t="n">
        <v>76</v>
      </c>
      <c r="AL4" s="63" t="n">
        <v>75</v>
      </c>
      <c r="AM4" s="63" t="n">
        <v>58</v>
      </c>
      <c r="AN4" s="63" t="n">
        <v>59</v>
      </c>
      <c r="AO4" s="64" t="n">
        <v>67</v>
      </c>
      <c r="AP4" s="62"/>
      <c r="AQ4" s="63"/>
      <c r="AR4" s="63"/>
      <c r="AS4" s="63"/>
      <c r="AT4" s="64"/>
      <c r="AU4" s="62" t="n">
        <v>130</v>
      </c>
      <c r="AV4" s="63" t="n">
        <v>132</v>
      </c>
      <c r="AW4" s="63" t="n">
        <v>135</v>
      </c>
      <c r="AX4" s="63" t="n">
        <v>113</v>
      </c>
      <c r="AY4" s="64" t="n">
        <v>111</v>
      </c>
      <c r="AZ4" s="77"/>
      <c r="BA4" s="79"/>
      <c r="BB4" s="77"/>
      <c r="BC4" s="78"/>
      <c r="BH4" s="0" t="n">
        <v>92</v>
      </c>
    </row>
    <row r="5" customFormat="false" ht="12.75" hidden="false" customHeight="false" outlineLevel="0" collapsed="false">
      <c r="A5" s="54" t="n">
        <v>36832</v>
      </c>
      <c r="B5" s="162" t="n">
        <v>87</v>
      </c>
      <c r="C5" s="163" t="n">
        <v>77</v>
      </c>
      <c r="D5" s="162" t="n">
        <v>94</v>
      </c>
      <c r="E5" s="167" t="n">
        <v>83.5</v>
      </c>
      <c r="F5" s="174"/>
      <c r="G5" s="162" t="n">
        <v>61</v>
      </c>
      <c r="H5" s="192" t="n">
        <v>78</v>
      </c>
      <c r="I5" s="192" t="n">
        <v>59</v>
      </c>
      <c r="J5" s="72" t="n">
        <v>138</v>
      </c>
      <c r="K5" s="72" t="n">
        <v>124</v>
      </c>
      <c r="L5" s="72" t="n">
        <v>73</v>
      </c>
      <c r="M5" s="72" t="n">
        <v>61</v>
      </c>
      <c r="N5" s="192" t="n">
        <v>85</v>
      </c>
      <c r="O5" s="192" t="n">
        <v>81</v>
      </c>
      <c r="P5" s="72" t="n">
        <v>173</v>
      </c>
      <c r="Q5" s="72" t="n">
        <v>159</v>
      </c>
      <c r="R5" s="72" t="n">
        <v>144</v>
      </c>
      <c r="S5" s="72" t="n">
        <v>134</v>
      </c>
      <c r="T5" s="166" t="n">
        <f aca="false">A5</f>
        <v>36832</v>
      </c>
      <c r="U5" s="0" t="n">
        <v>85</v>
      </c>
      <c r="V5" s="74" t="n">
        <v>92</v>
      </c>
      <c r="W5" s="75" t="n">
        <v>93</v>
      </c>
      <c r="X5" s="75" t="n">
        <v>65.5</v>
      </c>
      <c r="Y5" s="75" t="n">
        <v>72</v>
      </c>
      <c r="Z5" s="76" t="n">
        <v>92</v>
      </c>
      <c r="AA5" s="74" t="n">
        <v>92.5</v>
      </c>
      <c r="AB5" s="75" t="n">
        <v>92</v>
      </c>
      <c r="AC5" s="75" t="n">
        <v>68</v>
      </c>
      <c r="AD5" s="75" t="n">
        <v>72.5</v>
      </c>
      <c r="AE5" s="76" t="n">
        <v>88.25</v>
      </c>
      <c r="AF5" s="74" t="n">
        <v>89.5</v>
      </c>
      <c r="AG5" s="75" t="n">
        <v>88.5</v>
      </c>
      <c r="AH5" s="75" t="n">
        <v>65</v>
      </c>
      <c r="AI5" s="75" t="n">
        <v>67</v>
      </c>
      <c r="AJ5" s="76" t="n">
        <v>79</v>
      </c>
      <c r="AK5" s="74" t="n">
        <v>77</v>
      </c>
      <c r="AL5" s="75" t="n">
        <v>77</v>
      </c>
      <c r="AM5" s="75" t="n">
        <v>58</v>
      </c>
      <c r="AN5" s="75" t="n">
        <v>60</v>
      </c>
      <c r="AO5" s="76" t="n">
        <v>70</v>
      </c>
      <c r="AP5" s="74"/>
      <c r="AQ5" s="75"/>
      <c r="AR5" s="75"/>
      <c r="AS5" s="75"/>
      <c r="AT5" s="76"/>
      <c r="AU5" s="74" t="n">
        <v>130</v>
      </c>
      <c r="AV5" s="75" t="n">
        <v>132</v>
      </c>
      <c r="AW5" s="75" t="n">
        <v>136</v>
      </c>
      <c r="AX5" s="75" t="n">
        <v>116</v>
      </c>
      <c r="AY5" s="76" t="n">
        <v>115</v>
      </c>
      <c r="AZ5" s="77"/>
      <c r="BA5" s="79"/>
      <c r="BB5" s="77"/>
      <c r="BC5" s="78"/>
      <c r="BH5" s="0" t="n">
        <v>99</v>
      </c>
    </row>
    <row r="6" customFormat="false" ht="12.75" hidden="false" customHeight="false" outlineLevel="0" collapsed="false">
      <c r="A6" s="54" t="n">
        <v>36833</v>
      </c>
      <c r="B6" s="175" t="n">
        <v>74.5</v>
      </c>
      <c r="C6" s="211" t="n">
        <v>70.5</v>
      </c>
      <c r="D6" s="162" t="n">
        <v>78</v>
      </c>
      <c r="E6" s="167" t="n">
        <v>74</v>
      </c>
      <c r="F6" s="174"/>
      <c r="G6" s="162" t="n">
        <v>56.5</v>
      </c>
      <c r="H6" s="192" t="n">
        <v>87</v>
      </c>
      <c r="I6" s="192" t="n">
        <v>39</v>
      </c>
      <c r="J6" s="72" t="n">
        <v>126</v>
      </c>
      <c r="K6" s="72" t="n">
        <v>91</v>
      </c>
      <c r="L6" s="72" t="n">
        <v>77</v>
      </c>
      <c r="M6" s="72" t="n">
        <v>76</v>
      </c>
      <c r="N6" s="192" t="n">
        <v>109</v>
      </c>
      <c r="O6" s="192" t="n">
        <v>88</v>
      </c>
      <c r="P6" s="72" t="n">
        <v>140</v>
      </c>
      <c r="Q6" s="72" t="n">
        <v>113</v>
      </c>
      <c r="R6" s="72" t="n">
        <v>86</v>
      </c>
      <c r="S6" s="72" t="n">
        <v>84</v>
      </c>
      <c r="T6" s="166" t="n">
        <f aca="false">A6</f>
        <v>36833</v>
      </c>
      <c r="U6" s="0" t="n">
        <v>104</v>
      </c>
      <c r="V6" s="127" t="n">
        <v>88</v>
      </c>
      <c r="W6" s="128" t="n">
        <v>90</v>
      </c>
      <c r="X6" s="75" t="n">
        <v>66</v>
      </c>
      <c r="Y6" s="75" t="n">
        <v>72</v>
      </c>
      <c r="Z6" s="76" t="n">
        <v>89</v>
      </c>
      <c r="AA6" s="74" t="n">
        <v>93</v>
      </c>
      <c r="AB6" s="75" t="n">
        <v>92</v>
      </c>
      <c r="AC6" s="75" t="n">
        <v>68</v>
      </c>
      <c r="AD6" s="75" t="n">
        <v>73</v>
      </c>
      <c r="AE6" s="76" t="n">
        <v>89</v>
      </c>
      <c r="AF6" s="74" t="n">
        <v>90</v>
      </c>
      <c r="AG6" s="75" t="n">
        <v>90</v>
      </c>
      <c r="AH6" s="75" t="n">
        <v>66</v>
      </c>
      <c r="AI6" s="75" t="n">
        <v>69</v>
      </c>
      <c r="AJ6" s="76" t="n">
        <v>81</v>
      </c>
      <c r="AK6" s="74" t="n">
        <v>77</v>
      </c>
      <c r="AL6" s="75" t="n">
        <v>77</v>
      </c>
      <c r="AM6" s="75" t="n">
        <v>60</v>
      </c>
      <c r="AN6" s="75" t="n">
        <v>62</v>
      </c>
      <c r="AO6" s="76" t="n">
        <v>72</v>
      </c>
      <c r="AP6" s="74"/>
      <c r="AQ6" s="75"/>
      <c r="AR6" s="75"/>
      <c r="AS6" s="75"/>
      <c r="AT6" s="76"/>
      <c r="AU6" s="74" t="n">
        <v>130</v>
      </c>
      <c r="AV6" s="75" t="n">
        <v>132</v>
      </c>
      <c r="AW6" s="75" t="n">
        <v>137</v>
      </c>
      <c r="AX6" s="75" t="n">
        <v>119</v>
      </c>
      <c r="AY6" s="76" t="n">
        <v>117</v>
      </c>
      <c r="AZ6" s="77"/>
      <c r="BA6" s="79"/>
      <c r="BB6" s="77"/>
      <c r="BC6" s="78"/>
      <c r="BH6" s="0" t="n">
        <v>89</v>
      </c>
    </row>
    <row r="7" customFormat="false" ht="12.75" hidden="false" customHeight="false" outlineLevel="0" collapsed="false">
      <c r="A7" s="54" t="n">
        <v>36834</v>
      </c>
      <c r="B7" s="175" t="n">
        <v>74.5</v>
      </c>
      <c r="C7" s="211" t="n">
        <v>70.5</v>
      </c>
      <c r="D7" s="162" t="n">
        <v>78</v>
      </c>
      <c r="E7" s="167" t="n">
        <v>74</v>
      </c>
      <c r="F7" s="174"/>
      <c r="G7" s="162" t="n">
        <v>56.5</v>
      </c>
      <c r="H7" s="192" t="n">
        <v>82</v>
      </c>
      <c r="I7" s="192" t="n">
        <v>82</v>
      </c>
      <c r="J7" s="72" t="n">
        <v>34</v>
      </c>
      <c r="K7" s="72" t="n">
        <v>24</v>
      </c>
      <c r="L7" s="72" t="n">
        <v>48</v>
      </c>
      <c r="M7" s="72" t="n">
        <v>34</v>
      </c>
      <c r="N7" s="192" t="n">
        <v>102</v>
      </c>
      <c r="O7" s="192" t="n">
        <v>103</v>
      </c>
      <c r="P7" s="72" t="n">
        <v>88</v>
      </c>
      <c r="Q7" s="72" t="n">
        <v>77</v>
      </c>
      <c r="R7" s="72" t="n">
        <v>78</v>
      </c>
      <c r="S7" s="72" t="n">
        <v>64</v>
      </c>
      <c r="T7" s="166" t="n">
        <f aca="false">A7</f>
        <v>36834</v>
      </c>
      <c r="U7" s="0" t="n">
        <v>97</v>
      </c>
      <c r="V7" s="127" t="n">
        <v>88</v>
      </c>
      <c r="W7" s="128" t="n">
        <v>90</v>
      </c>
      <c r="X7" s="75" t="n">
        <v>66</v>
      </c>
      <c r="Y7" s="75" t="n">
        <v>72</v>
      </c>
      <c r="Z7" s="76" t="n">
        <v>89</v>
      </c>
      <c r="AA7" s="74" t="n">
        <v>93</v>
      </c>
      <c r="AB7" s="75" t="n">
        <v>92</v>
      </c>
      <c r="AC7" s="75" t="n">
        <v>68</v>
      </c>
      <c r="AD7" s="75" t="n">
        <v>73</v>
      </c>
      <c r="AE7" s="76" t="n">
        <v>89</v>
      </c>
      <c r="AF7" s="74" t="n">
        <v>90</v>
      </c>
      <c r="AG7" s="75" t="n">
        <v>90</v>
      </c>
      <c r="AH7" s="75" t="n">
        <v>66</v>
      </c>
      <c r="AI7" s="75" t="n">
        <v>69</v>
      </c>
      <c r="AJ7" s="76" t="n">
        <v>81</v>
      </c>
      <c r="AK7" s="74" t="n">
        <v>77</v>
      </c>
      <c r="AL7" s="75" t="n">
        <v>77</v>
      </c>
      <c r="AM7" s="75" t="n">
        <v>60</v>
      </c>
      <c r="AN7" s="75" t="n">
        <v>62</v>
      </c>
      <c r="AO7" s="76" t="n">
        <v>72</v>
      </c>
      <c r="AP7" s="74"/>
      <c r="AQ7" s="75"/>
      <c r="AR7" s="75"/>
      <c r="AS7" s="75"/>
      <c r="AT7" s="76"/>
      <c r="AU7" s="74" t="n">
        <v>130</v>
      </c>
      <c r="AV7" s="75" t="n">
        <v>132</v>
      </c>
      <c r="AW7" s="75" t="n">
        <v>137</v>
      </c>
      <c r="AX7" s="75" t="n">
        <v>119</v>
      </c>
      <c r="AY7" s="76" t="n">
        <v>117</v>
      </c>
      <c r="AZ7" s="77"/>
      <c r="BA7" s="79"/>
      <c r="BB7" s="77"/>
      <c r="BC7" s="78"/>
      <c r="BH7" s="0" t="n">
        <v>66</v>
      </c>
    </row>
    <row r="8" customFormat="false" ht="12.75" hidden="false" customHeight="false" outlineLevel="0" collapsed="false">
      <c r="A8" s="54" t="n">
        <v>36835</v>
      </c>
      <c r="B8" s="162"/>
      <c r="C8" s="163" t="n">
        <v>87</v>
      </c>
      <c r="D8" s="162"/>
      <c r="E8" s="167" t="n">
        <v>92</v>
      </c>
      <c r="F8" s="174"/>
      <c r="G8" s="162"/>
      <c r="H8" s="192"/>
      <c r="I8" s="192" t="n">
        <v>81</v>
      </c>
      <c r="J8" s="72"/>
      <c r="K8" s="72"/>
      <c r="L8" s="72" t="n">
        <v>83</v>
      </c>
      <c r="M8" s="72" t="n">
        <v>76</v>
      </c>
      <c r="N8" s="192"/>
      <c r="O8" s="192" t="n">
        <v>109</v>
      </c>
      <c r="P8" s="72"/>
      <c r="Q8" s="72"/>
      <c r="R8" s="72" t="n">
        <v>127</v>
      </c>
      <c r="S8" s="72" t="n">
        <v>117</v>
      </c>
      <c r="T8" s="166" t="n">
        <f aca="false">A8</f>
        <v>36835</v>
      </c>
      <c r="V8" s="74"/>
      <c r="W8" s="75"/>
      <c r="X8" s="75"/>
      <c r="Y8" s="75"/>
      <c r="Z8" s="76"/>
      <c r="AA8" s="74"/>
      <c r="AB8" s="75"/>
      <c r="AC8" s="75"/>
      <c r="AD8" s="75"/>
      <c r="AE8" s="76"/>
      <c r="AF8" s="74"/>
      <c r="AG8" s="75"/>
      <c r="AH8" s="75"/>
      <c r="AI8" s="75"/>
      <c r="AJ8" s="76"/>
      <c r="AK8" s="74"/>
      <c r="AL8" s="75"/>
      <c r="AM8" s="75"/>
      <c r="AN8" s="75"/>
      <c r="AO8" s="76"/>
      <c r="AP8" s="74"/>
      <c r="AQ8" s="75"/>
      <c r="AR8" s="75"/>
      <c r="AS8" s="75"/>
      <c r="AT8" s="76"/>
      <c r="AU8" s="74"/>
      <c r="AV8" s="75"/>
      <c r="AW8" s="75"/>
      <c r="AX8" s="75"/>
      <c r="AY8" s="76"/>
      <c r="AZ8" s="77"/>
      <c r="BA8" s="79"/>
      <c r="BB8" s="77"/>
      <c r="BC8" s="78"/>
    </row>
    <row r="9" customFormat="false" ht="12.75" hidden="false" customHeight="false" outlineLevel="0" collapsed="false">
      <c r="A9" s="54" t="n">
        <v>36836</v>
      </c>
      <c r="B9" s="162" t="n">
        <v>98</v>
      </c>
      <c r="C9" s="163" t="n">
        <v>87</v>
      </c>
      <c r="D9" s="162" t="n">
        <v>103</v>
      </c>
      <c r="E9" s="167" t="n">
        <v>92</v>
      </c>
      <c r="F9" s="174"/>
      <c r="G9" s="162" t="n">
        <v>75</v>
      </c>
      <c r="H9" s="192" t="n">
        <v>114</v>
      </c>
      <c r="I9" s="192" t="n">
        <v>74</v>
      </c>
      <c r="J9" s="72" t="n">
        <v>169</v>
      </c>
      <c r="K9" s="72" t="n">
        <v>157</v>
      </c>
      <c r="L9" s="72" t="n">
        <v>91</v>
      </c>
      <c r="M9" s="72" t="n">
        <v>86</v>
      </c>
      <c r="N9" s="192" t="n">
        <v>122</v>
      </c>
      <c r="O9" s="192" t="n">
        <v>100</v>
      </c>
      <c r="P9" s="72" t="n">
        <v>169</v>
      </c>
      <c r="Q9" s="72" t="n">
        <v>157</v>
      </c>
      <c r="R9" s="72" t="n">
        <v>93</v>
      </c>
      <c r="S9" s="72" t="n">
        <v>87</v>
      </c>
      <c r="T9" s="166" t="n">
        <f aca="false">A9</f>
        <v>36836</v>
      </c>
      <c r="U9" s="0" t="n">
        <v>122</v>
      </c>
      <c r="V9" s="74" t="n">
        <v>89</v>
      </c>
      <c r="W9" s="75" t="n">
        <v>92</v>
      </c>
      <c r="X9" s="75" t="n">
        <v>68</v>
      </c>
      <c r="Y9" s="75" t="n">
        <v>73</v>
      </c>
      <c r="Z9" s="76" t="n">
        <v>91</v>
      </c>
      <c r="AA9" s="74" t="n">
        <v>94.5</v>
      </c>
      <c r="AB9" s="75" t="n">
        <v>95</v>
      </c>
      <c r="AC9" s="75" t="n">
        <v>69</v>
      </c>
      <c r="AD9" s="75" t="n">
        <v>74</v>
      </c>
      <c r="AE9" s="76" t="n">
        <v>92</v>
      </c>
      <c r="AF9" s="74" t="n">
        <v>92.5</v>
      </c>
      <c r="AG9" s="75" t="n">
        <v>90</v>
      </c>
      <c r="AH9" s="75" t="n">
        <v>66</v>
      </c>
      <c r="AI9" s="75" t="n">
        <v>71</v>
      </c>
      <c r="AJ9" s="76" t="n">
        <v>84</v>
      </c>
      <c r="AK9" s="74" t="n">
        <v>78.5</v>
      </c>
      <c r="AL9" s="75" t="n">
        <v>77</v>
      </c>
      <c r="AM9" s="75" t="n">
        <v>60</v>
      </c>
      <c r="AN9" s="75" t="n">
        <v>64</v>
      </c>
      <c r="AO9" s="76" t="n">
        <v>75</v>
      </c>
      <c r="AP9" s="74"/>
      <c r="AQ9" s="75"/>
      <c r="AR9" s="75"/>
      <c r="AS9" s="75"/>
      <c r="AT9" s="76"/>
      <c r="AU9" s="74" t="n">
        <v>132</v>
      </c>
      <c r="AV9" s="75" t="n">
        <v>134</v>
      </c>
      <c r="AW9" s="75" t="n">
        <v>142</v>
      </c>
      <c r="AX9" s="75" t="n">
        <v>123</v>
      </c>
      <c r="AY9" s="76" t="n">
        <v>121</v>
      </c>
      <c r="AZ9" s="77"/>
      <c r="BA9" s="79"/>
      <c r="BB9" s="77"/>
      <c r="BC9" s="78"/>
      <c r="BH9" s="0" t="n">
        <v>98</v>
      </c>
    </row>
    <row r="10" customFormat="false" ht="12.75" hidden="false" customHeight="false" outlineLevel="0" collapsed="false">
      <c r="A10" s="54" t="n">
        <v>36837</v>
      </c>
      <c r="B10" s="162" t="n">
        <v>99</v>
      </c>
      <c r="C10" s="163" t="n">
        <v>82</v>
      </c>
      <c r="D10" s="162" t="n">
        <v>108</v>
      </c>
      <c r="E10" s="167" t="n">
        <v>92.5</v>
      </c>
      <c r="F10" s="174"/>
      <c r="G10" s="162" t="n">
        <v>84</v>
      </c>
      <c r="H10" s="192" t="n">
        <v>109</v>
      </c>
      <c r="I10" s="192" t="n">
        <v>92</v>
      </c>
      <c r="J10" s="72" t="n">
        <v>126</v>
      </c>
      <c r="K10" s="72" t="n">
        <v>119</v>
      </c>
      <c r="L10" s="72" t="n">
        <v>97</v>
      </c>
      <c r="M10" s="72" t="n">
        <v>82</v>
      </c>
      <c r="N10" s="192" t="n">
        <v>110</v>
      </c>
      <c r="O10" s="192" t="n">
        <v>100</v>
      </c>
      <c r="P10" s="72" t="n">
        <v>154</v>
      </c>
      <c r="Q10" s="72" t="n">
        <v>147</v>
      </c>
      <c r="R10" s="72" t="n">
        <v>97</v>
      </c>
      <c r="S10" s="72" t="n">
        <v>82</v>
      </c>
      <c r="T10" s="166" t="n">
        <f aca="false">A10</f>
        <v>36837</v>
      </c>
      <c r="U10" s="0" t="n">
        <v>110</v>
      </c>
      <c r="V10" s="74" t="n">
        <v>95</v>
      </c>
      <c r="W10" s="75" t="n">
        <v>97</v>
      </c>
      <c r="X10" s="75" t="n">
        <v>74</v>
      </c>
      <c r="Y10" s="75" t="n">
        <v>76</v>
      </c>
      <c r="Z10" s="76" t="n">
        <v>96</v>
      </c>
      <c r="AA10" s="74" t="n">
        <v>96.25</v>
      </c>
      <c r="AB10" s="75" t="n">
        <v>96</v>
      </c>
      <c r="AC10" s="75" t="n">
        <v>74</v>
      </c>
      <c r="AD10" s="75" t="n">
        <v>78</v>
      </c>
      <c r="AE10" s="76" t="n">
        <v>95</v>
      </c>
      <c r="AF10" s="74" t="n">
        <v>96.5</v>
      </c>
      <c r="AG10" s="75" t="n">
        <v>96</v>
      </c>
      <c r="AH10" s="75" t="n">
        <v>71</v>
      </c>
      <c r="AI10" s="75" t="n">
        <v>73</v>
      </c>
      <c r="AJ10" s="76" t="n">
        <v>86</v>
      </c>
      <c r="AK10" s="74" t="n">
        <v>83</v>
      </c>
      <c r="AL10" s="75" t="n">
        <v>82</v>
      </c>
      <c r="AM10" s="75" t="n">
        <v>63</v>
      </c>
      <c r="AN10" s="75" t="n">
        <v>66</v>
      </c>
      <c r="AO10" s="76" t="n">
        <v>77</v>
      </c>
      <c r="AP10" s="74"/>
      <c r="AQ10" s="75"/>
      <c r="AR10" s="75"/>
      <c r="AS10" s="75"/>
      <c r="AT10" s="76"/>
      <c r="AU10" s="74" t="n">
        <v>134</v>
      </c>
      <c r="AV10" s="75" t="n">
        <v>136</v>
      </c>
      <c r="AW10" s="75" t="n">
        <v>144</v>
      </c>
      <c r="AX10" s="75" t="n">
        <v>124</v>
      </c>
      <c r="AY10" s="76" t="n">
        <v>122</v>
      </c>
      <c r="AZ10" s="77"/>
      <c r="BA10" s="79"/>
      <c r="BB10" s="77"/>
      <c r="BC10" s="78"/>
      <c r="BH10" s="0" t="n">
        <v>102</v>
      </c>
    </row>
    <row r="11" customFormat="false" ht="12.75" hidden="false" customHeight="false" outlineLevel="0" collapsed="false">
      <c r="A11" s="54" t="n">
        <v>36838</v>
      </c>
      <c r="B11" s="162" t="n">
        <v>96</v>
      </c>
      <c r="C11" s="163" t="n">
        <v>82</v>
      </c>
      <c r="D11" s="162" t="n">
        <v>103</v>
      </c>
      <c r="E11" s="167" t="n">
        <v>93</v>
      </c>
      <c r="F11" s="174"/>
      <c r="G11" s="162" t="n">
        <v>90</v>
      </c>
      <c r="H11" s="192" t="n">
        <v>133</v>
      </c>
      <c r="I11" s="192" t="n">
        <v>92</v>
      </c>
      <c r="J11" s="72" t="n">
        <v>120</v>
      </c>
      <c r="K11" s="72" t="n">
        <v>95</v>
      </c>
      <c r="L11" s="72" t="n">
        <v>83</v>
      </c>
      <c r="M11" s="72" t="n">
        <v>64</v>
      </c>
      <c r="N11" s="192" t="n">
        <v>133</v>
      </c>
      <c r="O11" s="192" t="n">
        <v>94</v>
      </c>
      <c r="P11" s="72" t="n">
        <v>148</v>
      </c>
      <c r="Q11" s="72" t="n">
        <v>137</v>
      </c>
      <c r="R11" s="72" t="n">
        <v>104</v>
      </c>
      <c r="S11" s="72" t="n">
        <v>96</v>
      </c>
      <c r="T11" s="166" t="n">
        <f aca="false">A11</f>
        <v>36838</v>
      </c>
      <c r="U11" s="0" t="n">
        <v>133</v>
      </c>
      <c r="V11" s="74" t="n">
        <v>103</v>
      </c>
      <c r="W11" s="75" t="n">
        <v>104</v>
      </c>
      <c r="X11" s="75" t="n">
        <v>74</v>
      </c>
      <c r="Y11" s="75" t="n">
        <v>82</v>
      </c>
      <c r="Z11" s="76" t="n">
        <v>100</v>
      </c>
      <c r="AA11" s="74" t="n">
        <v>103</v>
      </c>
      <c r="AB11" s="75" t="n">
        <v>103</v>
      </c>
      <c r="AC11" s="75" t="n">
        <v>79</v>
      </c>
      <c r="AD11" s="75" t="n">
        <v>83</v>
      </c>
      <c r="AE11" s="76" t="n">
        <v>98</v>
      </c>
      <c r="AF11" s="74" t="n">
        <v>97.5</v>
      </c>
      <c r="AG11" s="75" t="n">
        <v>97.25</v>
      </c>
      <c r="AH11" s="75" t="n">
        <v>74</v>
      </c>
      <c r="AI11" s="75" t="n">
        <v>76</v>
      </c>
      <c r="AJ11" s="76" t="n">
        <v>87</v>
      </c>
      <c r="AK11" s="74" t="n">
        <v>83.5</v>
      </c>
      <c r="AL11" s="75" t="n">
        <v>83</v>
      </c>
      <c r="AM11" s="75" t="n">
        <v>65</v>
      </c>
      <c r="AN11" s="75" t="n">
        <v>68</v>
      </c>
      <c r="AO11" s="76" t="n">
        <v>78</v>
      </c>
      <c r="AP11" s="74"/>
      <c r="AQ11" s="75"/>
      <c r="AR11" s="75"/>
      <c r="AS11" s="75"/>
      <c r="AT11" s="76"/>
      <c r="AU11" s="74" t="n">
        <v>135</v>
      </c>
      <c r="AV11" s="75" t="n">
        <v>137</v>
      </c>
      <c r="AW11" s="75" t="n">
        <v>143</v>
      </c>
      <c r="AX11" s="75" t="n">
        <v>124</v>
      </c>
      <c r="AY11" s="76" t="n">
        <v>122</v>
      </c>
      <c r="AZ11" s="77"/>
      <c r="BA11" s="79"/>
      <c r="BB11" s="77"/>
      <c r="BC11" s="78"/>
      <c r="BH11" s="0" t="n">
        <v>102</v>
      </c>
    </row>
    <row r="12" customFormat="false" ht="12.75" hidden="false" customHeight="false" outlineLevel="0" collapsed="false">
      <c r="A12" s="54" t="n">
        <v>36839</v>
      </c>
      <c r="B12" s="162" t="n">
        <v>96</v>
      </c>
      <c r="C12" s="163" t="n">
        <v>82</v>
      </c>
      <c r="D12" s="162" t="n">
        <v>103</v>
      </c>
      <c r="E12" s="167" t="n">
        <v>93</v>
      </c>
      <c r="F12" s="174"/>
      <c r="G12" s="162" t="n">
        <v>90</v>
      </c>
      <c r="H12" s="192" t="n">
        <v>138</v>
      </c>
      <c r="I12" s="192" t="n">
        <v>83</v>
      </c>
      <c r="J12" s="72" t="n">
        <v>130</v>
      </c>
      <c r="K12" s="72" t="n">
        <v>119</v>
      </c>
      <c r="L12" s="72" t="n">
        <v>126</v>
      </c>
      <c r="M12" s="72" t="n">
        <v>119</v>
      </c>
      <c r="N12" s="192" t="n">
        <v>138</v>
      </c>
      <c r="O12" s="192" t="n">
        <v>85</v>
      </c>
      <c r="P12" s="72" t="n">
        <v>174</v>
      </c>
      <c r="Q12" s="72" t="n">
        <v>161</v>
      </c>
      <c r="R12" s="72" t="n">
        <v>143</v>
      </c>
      <c r="S12" s="72" t="n">
        <v>140</v>
      </c>
      <c r="T12" s="166" t="n">
        <f aca="false">A12</f>
        <v>36839</v>
      </c>
      <c r="U12" s="0" t="n">
        <v>138</v>
      </c>
      <c r="V12" s="74"/>
      <c r="W12" s="75"/>
      <c r="X12" s="75"/>
      <c r="Y12" s="75"/>
      <c r="Z12" s="76"/>
      <c r="AA12" s="74"/>
      <c r="AB12" s="75"/>
      <c r="AC12" s="75"/>
      <c r="AD12" s="75"/>
      <c r="AE12" s="76"/>
      <c r="AF12" s="74"/>
      <c r="AG12" s="75"/>
      <c r="AH12" s="75"/>
      <c r="AI12" s="75"/>
      <c r="AJ12" s="76"/>
      <c r="AK12" s="74"/>
      <c r="AL12" s="75"/>
      <c r="AM12" s="75"/>
      <c r="AN12" s="75"/>
      <c r="AO12" s="76"/>
      <c r="AP12" s="74"/>
      <c r="AQ12" s="75"/>
      <c r="AR12" s="75"/>
      <c r="AS12" s="75"/>
      <c r="AT12" s="76"/>
      <c r="AU12" s="74"/>
      <c r="AV12" s="75"/>
      <c r="AW12" s="75"/>
      <c r="AX12" s="75"/>
      <c r="AY12" s="76"/>
      <c r="AZ12" s="77"/>
      <c r="BA12" s="79"/>
      <c r="BB12" s="77"/>
      <c r="BC12" s="78"/>
      <c r="BH12" s="0" t="n">
        <v>89</v>
      </c>
    </row>
    <row r="13" customFormat="false" ht="12.75" hidden="false" customHeight="false" outlineLevel="0" collapsed="false">
      <c r="A13" s="54" t="n">
        <v>36840</v>
      </c>
      <c r="B13" s="162" t="n">
        <v>109</v>
      </c>
      <c r="C13" s="163" t="n">
        <v>97</v>
      </c>
      <c r="D13" s="162" t="n">
        <v>107</v>
      </c>
      <c r="E13" s="167" t="n">
        <v>97</v>
      </c>
      <c r="F13" s="174"/>
      <c r="G13" s="162" t="n">
        <v>99</v>
      </c>
      <c r="H13" s="192" t="n">
        <v>135</v>
      </c>
      <c r="I13" s="192" t="n">
        <v>88</v>
      </c>
      <c r="J13" s="72" t="n">
        <v>123</v>
      </c>
      <c r="K13" s="72" t="n">
        <v>104</v>
      </c>
      <c r="L13" s="72" t="n">
        <v>89</v>
      </c>
      <c r="M13" s="72" t="n">
        <v>69</v>
      </c>
      <c r="N13" s="192" t="n">
        <v>136</v>
      </c>
      <c r="O13" s="192" t="n">
        <v>91</v>
      </c>
      <c r="P13" s="72" t="n">
        <v>180</v>
      </c>
      <c r="Q13" s="72" t="n">
        <v>163</v>
      </c>
      <c r="R13" s="72" t="n">
        <v>208</v>
      </c>
      <c r="S13" s="72" t="n">
        <v>203</v>
      </c>
      <c r="T13" s="166" t="n">
        <f aca="false">A13</f>
        <v>36840</v>
      </c>
      <c r="U13" s="0" t="n">
        <v>136</v>
      </c>
      <c r="V13" s="74" t="n">
        <v>107</v>
      </c>
      <c r="W13" s="75" t="n">
        <v>107</v>
      </c>
      <c r="X13" s="75" t="n">
        <v>82</v>
      </c>
      <c r="Y13" s="75" t="n">
        <v>86</v>
      </c>
      <c r="Z13" s="76" t="n">
        <v>101</v>
      </c>
      <c r="AA13" s="74" t="n">
        <v>107</v>
      </c>
      <c r="AB13" s="75" t="n">
        <v>107</v>
      </c>
      <c r="AC13" s="75" t="n">
        <v>82</v>
      </c>
      <c r="AD13" s="75" t="n">
        <v>86</v>
      </c>
      <c r="AE13" s="76" t="n">
        <v>101</v>
      </c>
      <c r="AF13" s="74" t="n">
        <v>99</v>
      </c>
      <c r="AG13" s="75" t="n">
        <v>98</v>
      </c>
      <c r="AH13" s="75" t="n">
        <v>76</v>
      </c>
      <c r="AI13" s="75" t="n">
        <v>78</v>
      </c>
      <c r="AJ13" s="76" t="n">
        <v>88</v>
      </c>
      <c r="AK13" s="74" t="n">
        <v>84</v>
      </c>
      <c r="AL13" s="75" t="n">
        <v>84</v>
      </c>
      <c r="AM13" s="75" t="n">
        <v>66</v>
      </c>
      <c r="AN13" s="75" t="n">
        <v>68</v>
      </c>
      <c r="AO13" s="76" t="n">
        <v>77</v>
      </c>
      <c r="AP13" s="74"/>
      <c r="AQ13" s="75"/>
      <c r="AR13" s="75"/>
      <c r="AS13" s="75"/>
      <c r="AT13" s="76"/>
      <c r="AU13" s="74" t="n">
        <v>135</v>
      </c>
      <c r="AV13" s="75" t="n">
        <v>137</v>
      </c>
      <c r="AW13" s="75" t="n">
        <v>142</v>
      </c>
      <c r="AX13" s="75" t="n">
        <v>124</v>
      </c>
      <c r="AY13" s="76" t="n">
        <v>122</v>
      </c>
      <c r="AZ13" s="77"/>
      <c r="BA13" s="79"/>
      <c r="BB13" s="77"/>
      <c r="BC13" s="78"/>
      <c r="BH13" s="0" t="n">
        <v>82</v>
      </c>
    </row>
    <row r="14" customFormat="false" ht="12.75" hidden="false" customHeight="false" outlineLevel="0" collapsed="false">
      <c r="A14" s="54" t="n">
        <v>36841</v>
      </c>
      <c r="B14" s="162" t="n">
        <v>109</v>
      </c>
      <c r="C14" s="163" t="n">
        <v>97</v>
      </c>
      <c r="D14" s="162" t="n">
        <v>107</v>
      </c>
      <c r="E14" s="167" t="n">
        <v>97</v>
      </c>
      <c r="F14" s="174"/>
      <c r="G14" s="162" t="n">
        <v>99</v>
      </c>
      <c r="H14" s="192" t="n">
        <v>101</v>
      </c>
      <c r="I14" s="192" t="n">
        <v>93</v>
      </c>
      <c r="J14" s="72" t="n">
        <v>59</v>
      </c>
      <c r="K14" s="72" t="n">
        <v>43</v>
      </c>
      <c r="L14" s="72" t="n">
        <v>32</v>
      </c>
      <c r="M14" s="72" t="n">
        <v>12</v>
      </c>
      <c r="N14" s="192" t="n">
        <v>120</v>
      </c>
      <c r="O14" s="192" t="n">
        <v>101</v>
      </c>
      <c r="P14" s="72" t="n">
        <v>207</v>
      </c>
      <c r="Q14" s="72" t="n">
        <v>200</v>
      </c>
      <c r="R14" s="72" t="n">
        <v>200</v>
      </c>
      <c r="S14" s="72" t="n">
        <v>185</v>
      </c>
      <c r="T14" s="166" t="n">
        <f aca="false">A14</f>
        <v>36841</v>
      </c>
      <c r="U14" s="0" t="n">
        <v>120</v>
      </c>
      <c r="V14" s="74" t="n">
        <v>107</v>
      </c>
      <c r="W14" s="75" t="n">
        <v>107</v>
      </c>
      <c r="X14" s="75" t="n">
        <v>82</v>
      </c>
      <c r="Y14" s="75" t="n">
        <v>86</v>
      </c>
      <c r="Z14" s="76" t="n">
        <v>101</v>
      </c>
      <c r="AA14" s="74" t="n">
        <v>107</v>
      </c>
      <c r="AB14" s="75" t="n">
        <v>107</v>
      </c>
      <c r="AC14" s="75" t="n">
        <v>82</v>
      </c>
      <c r="AD14" s="75" t="n">
        <v>86</v>
      </c>
      <c r="AE14" s="76" t="n">
        <v>101</v>
      </c>
      <c r="AF14" s="74" t="n">
        <v>99</v>
      </c>
      <c r="AG14" s="75" t="n">
        <v>98</v>
      </c>
      <c r="AH14" s="75" t="n">
        <v>76</v>
      </c>
      <c r="AI14" s="75" t="n">
        <v>78</v>
      </c>
      <c r="AJ14" s="76" t="n">
        <v>88</v>
      </c>
      <c r="AK14" s="74" t="n">
        <v>84</v>
      </c>
      <c r="AL14" s="75" t="n">
        <v>84</v>
      </c>
      <c r="AM14" s="75" t="n">
        <v>66</v>
      </c>
      <c r="AN14" s="75" t="n">
        <v>68</v>
      </c>
      <c r="AO14" s="76" t="n">
        <v>77</v>
      </c>
      <c r="AP14" s="74"/>
      <c r="AQ14" s="75"/>
      <c r="AR14" s="75"/>
      <c r="AS14" s="75"/>
      <c r="AT14" s="76"/>
      <c r="AU14" s="74" t="n">
        <v>135</v>
      </c>
      <c r="AV14" s="75" t="n">
        <v>137</v>
      </c>
      <c r="AW14" s="75" t="n">
        <v>142</v>
      </c>
      <c r="AX14" s="75" t="n">
        <v>124</v>
      </c>
      <c r="AY14" s="76" t="n">
        <v>122</v>
      </c>
      <c r="AZ14" s="77"/>
      <c r="BA14" s="79"/>
      <c r="BB14" s="77"/>
      <c r="BC14" s="78"/>
      <c r="BH14" s="0" t="n">
        <v>76</v>
      </c>
    </row>
    <row r="15" customFormat="false" ht="12.75" hidden="false" customHeight="false" outlineLevel="0" collapsed="false">
      <c r="A15" s="54" t="n">
        <v>36842</v>
      </c>
      <c r="B15" s="162"/>
      <c r="C15" s="163" t="n">
        <v>111</v>
      </c>
      <c r="D15" s="162"/>
      <c r="E15" s="167" t="n">
        <v>107.5</v>
      </c>
      <c r="F15" s="162"/>
      <c r="G15" s="162"/>
      <c r="H15" s="192"/>
      <c r="I15" s="192" t="n">
        <v>127</v>
      </c>
      <c r="J15" s="72"/>
      <c r="K15" s="72"/>
      <c r="L15" s="72" t="n">
        <v>54</v>
      </c>
      <c r="M15" s="72" t="n">
        <v>37</v>
      </c>
      <c r="N15" s="192"/>
      <c r="O15" s="192" t="n">
        <v>138</v>
      </c>
      <c r="P15" s="72"/>
      <c r="Q15" s="72"/>
      <c r="R15" s="72" t="n">
        <v>190</v>
      </c>
      <c r="S15" s="72" t="n">
        <v>178</v>
      </c>
      <c r="T15" s="166" t="n">
        <f aca="false">A15</f>
        <v>36842</v>
      </c>
      <c r="V15" s="74"/>
      <c r="W15" s="75"/>
      <c r="X15" s="75"/>
      <c r="Y15" s="75"/>
      <c r="Z15" s="76"/>
      <c r="AA15" s="74"/>
      <c r="AB15" s="75"/>
      <c r="AC15" s="75"/>
      <c r="AD15" s="75"/>
      <c r="AE15" s="76"/>
      <c r="AF15" s="74"/>
      <c r="AG15" s="75"/>
      <c r="AH15" s="75"/>
      <c r="AI15" s="75"/>
      <c r="AJ15" s="76"/>
      <c r="AK15" s="74"/>
      <c r="AL15" s="75"/>
      <c r="AM15" s="75"/>
      <c r="AN15" s="75"/>
      <c r="AO15" s="76"/>
      <c r="AP15" s="74"/>
      <c r="AQ15" s="75"/>
      <c r="AR15" s="75"/>
      <c r="AS15" s="75"/>
      <c r="AT15" s="76"/>
      <c r="AU15" s="74"/>
      <c r="AV15" s="75"/>
      <c r="AW15" s="75"/>
      <c r="AX15" s="75"/>
      <c r="AY15" s="76"/>
      <c r="AZ15" s="77"/>
      <c r="BA15" s="79"/>
      <c r="BB15" s="77"/>
      <c r="BC15" s="78"/>
    </row>
    <row r="16" customFormat="false" ht="12.75" hidden="false" customHeight="false" outlineLevel="0" collapsed="false">
      <c r="A16" s="54" t="n">
        <v>36843</v>
      </c>
      <c r="B16" s="162" t="n">
        <v>139</v>
      </c>
      <c r="C16" s="163" t="n">
        <v>111</v>
      </c>
      <c r="D16" s="162" t="n">
        <v>140</v>
      </c>
      <c r="E16" s="167" t="n">
        <v>107.5</v>
      </c>
      <c r="F16" s="162"/>
      <c r="G16" s="162" t="n">
        <v>114</v>
      </c>
      <c r="H16" s="192" t="n">
        <v>185</v>
      </c>
      <c r="I16" s="192" t="n">
        <v>111</v>
      </c>
      <c r="J16" s="72" t="n">
        <v>209</v>
      </c>
      <c r="K16" s="72" t="n">
        <v>190</v>
      </c>
      <c r="L16" s="72" t="n">
        <v>89</v>
      </c>
      <c r="M16" s="72" t="n">
        <v>83</v>
      </c>
      <c r="N16" s="192" t="n">
        <v>185</v>
      </c>
      <c r="O16" s="192" t="n">
        <v>111</v>
      </c>
      <c r="P16" s="72" t="n">
        <v>250</v>
      </c>
      <c r="Q16" s="72" t="n">
        <v>250</v>
      </c>
      <c r="R16" s="72" t="n">
        <v>189</v>
      </c>
      <c r="S16" s="72" t="n">
        <v>166</v>
      </c>
      <c r="T16" s="166" t="n">
        <f aca="false">A16</f>
        <v>36843</v>
      </c>
      <c r="U16" s="0" t="n">
        <v>185</v>
      </c>
      <c r="V16" s="74" t="n">
        <v>130</v>
      </c>
      <c r="W16" s="75" t="n">
        <v>129</v>
      </c>
      <c r="X16" s="75" t="n">
        <v>95</v>
      </c>
      <c r="Y16" s="75" t="n">
        <v>101</v>
      </c>
      <c r="Z16" s="76" t="n">
        <v>118</v>
      </c>
      <c r="AA16" s="74" t="n">
        <v>117</v>
      </c>
      <c r="AB16" s="75" t="n">
        <v>117</v>
      </c>
      <c r="AC16" s="75" t="n">
        <v>88</v>
      </c>
      <c r="AD16" s="75" t="n">
        <v>93</v>
      </c>
      <c r="AE16" s="76" t="n">
        <v>107</v>
      </c>
      <c r="AF16" s="74" t="n">
        <v>107</v>
      </c>
      <c r="AG16" s="75" t="n">
        <v>108</v>
      </c>
      <c r="AH16" s="75" t="n">
        <v>82</v>
      </c>
      <c r="AI16" s="75" t="n">
        <v>86</v>
      </c>
      <c r="AJ16" s="76" t="n">
        <v>98</v>
      </c>
      <c r="AK16" s="74" t="n">
        <v>91</v>
      </c>
      <c r="AL16" s="75" t="n">
        <v>91</v>
      </c>
      <c r="AM16" s="75" t="n">
        <v>71</v>
      </c>
      <c r="AN16" s="75" t="n">
        <v>73</v>
      </c>
      <c r="AO16" s="76" t="n">
        <v>82</v>
      </c>
      <c r="AP16" s="74"/>
      <c r="AQ16" s="75"/>
      <c r="AR16" s="75"/>
      <c r="AS16" s="75"/>
      <c r="AT16" s="76"/>
      <c r="AU16" s="74" t="n">
        <v>137</v>
      </c>
      <c r="AV16" s="75" t="n">
        <v>139</v>
      </c>
      <c r="AW16" s="75" t="n">
        <v>141</v>
      </c>
      <c r="AX16" s="75" t="n">
        <v>124</v>
      </c>
      <c r="AY16" s="76" t="n">
        <v>124</v>
      </c>
      <c r="AZ16" s="77"/>
      <c r="BA16" s="79"/>
      <c r="BB16" s="77"/>
      <c r="BC16" s="78"/>
      <c r="BH16" s="0" t="n">
        <v>118</v>
      </c>
    </row>
    <row r="17" customFormat="false" ht="12.75" hidden="false" customHeight="false" outlineLevel="0" collapsed="false">
      <c r="A17" s="54" t="n">
        <v>36844</v>
      </c>
      <c r="B17" s="162" t="n">
        <v>179</v>
      </c>
      <c r="C17" s="163" t="n">
        <v>115</v>
      </c>
      <c r="D17" s="162" t="n">
        <v>178</v>
      </c>
      <c r="E17" s="167" t="n">
        <v>120</v>
      </c>
      <c r="F17" s="162"/>
      <c r="G17" s="162" t="n">
        <v>156</v>
      </c>
      <c r="H17" s="192" t="n">
        <v>180</v>
      </c>
      <c r="I17" s="192" t="n">
        <v>114</v>
      </c>
      <c r="J17" s="72" t="n">
        <v>206</v>
      </c>
      <c r="K17" s="72" t="n">
        <v>192</v>
      </c>
      <c r="L17" s="72" t="n">
        <v>166</v>
      </c>
      <c r="M17" s="72" t="n">
        <v>138</v>
      </c>
      <c r="N17" s="192" t="n">
        <v>180</v>
      </c>
      <c r="O17" s="192" t="n">
        <v>122</v>
      </c>
      <c r="P17" s="72" t="n">
        <v>247</v>
      </c>
      <c r="Q17" s="72" t="n">
        <v>245</v>
      </c>
      <c r="R17" s="72" t="n">
        <v>220</v>
      </c>
      <c r="S17" s="72" t="n">
        <v>194</v>
      </c>
      <c r="T17" s="166" t="n">
        <f aca="false">A17</f>
        <v>36844</v>
      </c>
      <c r="U17" s="0" t="n">
        <v>179</v>
      </c>
      <c r="V17" s="74" t="n">
        <v>145</v>
      </c>
      <c r="W17" s="75" t="n">
        <v>145</v>
      </c>
      <c r="X17" s="75" t="n">
        <v>114</v>
      </c>
      <c r="Y17" s="75" t="n">
        <v>120</v>
      </c>
      <c r="Z17" s="76" t="n">
        <v>132</v>
      </c>
      <c r="AA17" s="74" t="n">
        <v>130</v>
      </c>
      <c r="AB17" s="75" t="n">
        <v>128</v>
      </c>
      <c r="AC17" s="75" t="n">
        <v>97</v>
      </c>
      <c r="AD17" s="75" t="n">
        <v>101</v>
      </c>
      <c r="AE17" s="76" t="n">
        <v>114</v>
      </c>
      <c r="AF17" s="74" t="n">
        <v>116</v>
      </c>
      <c r="AG17" s="75" t="n">
        <v>115</v>
      </c>
      <c r="AH17" s="75" t="n">
        <v>89</v>
      </c>
      <c r="AI17" s="75" t="n">
        <v>92</v>
      </c>
      <c r="AJ17" s="76" t="n">
        <v>104</v>
      </c>
      <c r="AK17" s="74" t="n">
        <v>95</v>
      </c>
      <c r="AL17" s="75" t="n">
        <v>95</v>
      </c>
      <c r="AM17" s="75" t="n">
        <v>76</v>
      </c>
      <c r="AN17" s="75" t="n">
        <v>78</v>
      </c>
      <c r="AO17" s="76" t="n">
        <v>86</v>
      </c>
      <c r="AP17" s="74"/>
      <c r="AQ17" s="75"/>
      <c r="AR17" s="75"/>
      <c r="AS17" s="75"/>
      <c r="AT17" s="76"/>
      <c r="AU17" s="74" t="n">
        <v>138</v>
      </c>
      <c r="AV17" s="75" t="n">
        <v>140</v>
      </c>
      <c r="AW17" s="75" t="n">
        <v>143</v>
      </c>
      <c r="AX17" s="75" t="n">
        <v>126</v>
      </c>
      <c r="AY17" s="76" t="n">
        <v>126</v>
      </c>
      <c r="AZ17" s="77"/>
      <c r="BA17" s="79"/>
      <c r="BB17" s="77"/>
      <c r="BC17" s="78"/>
      <c r="BH17" s="0" t="n">
        <v>111</v>
      </c>
    </row>
    <row r="18" customFormat="false" ht="12.75" hidden="false" customHeight="false" outlineLevel="0" collapsed="false">
      <c r="A18" s="54" t="n">
        <v>36845</v>
      </c>
      <c r="B18" s="162" t="n">
        <v>206</v>
      </c>
      <c r="C18" s="163" t="n">
        <v>143</v>
      </c>
      <c r="D18" s="162" t="n">
        <v>206</v>
      </c>
      <c r="E18" s="167" t="n">
        <v>143</v>
      </c>
      <c r="F18" s="162"/>
      <c r="G18" s="162" t="n">
        <v>176</v>
      </c>
      <c r="H18" s="192" t="n">
        <v>216</v>
      </c>
      <c r="I18" s="192" t="n">
        <v>118</v>
      </c>
      <c r="J18" s="72" t="n">
        <v>134</v>
      </c>
      <c r="K18" s="72" t="n">
        <v>105</v>
      </c>
      <c r="L18" s="72" t="n">
        <v>98</v>
      </c>
      <c r="M18" s="72" t="n">
        <v>51</v>
      </c>
      <c r="N18" s="192" t="n">
        <v>216</v>
      </c>
      <c r="O18" s="192" t="n">
        <v>154</v>
      </c>
      <c r="P18" s="72" t="n">
        <v>235</v>
      </c>
      <c r="Q18" s="72" t="n">
        <v>229</v>
      </c>
      <c r="R18" s="72" t="n">
        <v>230</v>
      </c>
      <c r="S18" s="72" t="n">
        <v>192</v>
      </c>
      <c r="T18" s="166" t="n">
        <f aca="false">A18</f>
        <v>36845</v>
      </c>
      <c r="U18" s="0" t="n">
        <v>216</v>
      </c>
      <c r="V18" s="74" t="n">
        <v>165</v>
      </c>
      <c r="W18" s="75" t="n">
        <v>160</v>
      </c>
      <c r="X18" s="75" t="n">
        <v>114</v>
      </c>
      <c r="Y18" s="75" t="n">
        <v>125</v>
      </c>
      <c r="Z18" s="76" t="n">
        <v>136</v>
      </c>
      <c r="AA18" s="74" t="n">
        <v>137</v>
      </c>
      <c r="AB18" s="75" t="n">
        <v>134</v>
      </c>
      <c r="AC18" s="75" t="n">
        <v>103</v>
      </c>
      <c r="AD18" s="75" t="n">
        <v>105</v>
      </c>
      <c r="AE18" s="76" t="n">
        <v>121</v>
      </c>
      <c r="AF18" s="74" t="n">
        <v>120</v>
      </c>
      <c r="AG18" s="75" t="n">
        <v>117</v>
      </c>
      <c r="AH18" s="75" t="n">
        <v>91</v>
      </c>
      <c r="AI18" s="75" t="n">
        <v>95</v>
      </c>
      <c r="AJ18" s="76" t="n">
        <v>105</v>
      </c>
      <c r="AK18" s="74" t="n">
        <v>97</v>
      </c>
      <c r="AL18" s="75" t="n">
        <v>95</v>
      </c>
      <c r="AM18" s="75" t="n">
        <v>77</v>
      </c>
      <c r="AN18" s="75" t="n">
        <v>79</v>
      </c>
      <c r="AO18" s="76" t="n">
        <v>85</v>
      </c>
      <c r="AP18" s="74"/>
      <c r="AQ18" s="75"/>
      <c r="AR18" s="75"/>
      <c r="AS18" s="75"/>
      <c r="AT18" s="76"/>
      <c r="AU18" s="74" t="n">
        <v>138</v>
      </c>
      <c r="AV18" s="75" t="n">
        <v>139</v>
      </c>
      <c r="AW18" s="75" t="n">
        <v>143</v>
      </c>
      <c r="AX18" s="75" t="n">
        <v>126</v>
      </c>
      <c r="AY18" s="76" t="n">
        <v>122</v>
      </c>
      <c r="AZ18" s="77"/>
      <c r="BA18" s="79"/>
      <c r="BB18" s="77"/>
      <c r="BC18" s="78"/>
      <c r="BH18" s="0" t="n">
        <v>103</v>
      </c>
    </row>
    <row r="19" customFormat="false" ht="12.75" hidden="false" customHeight="false" outlineLevel="0" collapsed="false">
      <c r="A19" s="54" t="n">
        <v>36846</v>
      </c>
      <c r="B19" s="162" t="n">
        <v>250</v>
      </c>
      <c r="C19" s="163" t="n">
        <v>161</v>
      </c>
      <c r="D19" s="162" t="n">
        <v>253</v>
      </c>
      <c r="E19" s="167" t="n">
        <v>161</v>
      </c>
      <c r="F19" s="162"/>
      <c r="G19" s="162" t="n">
        <v>206</v>
      </c>
      <c r="H19" s="192" t="n">
        <v>246</v>
      </c>
      <c r="I19" s="192" t="n">
        <v>123</v>
      </c>
      <c r="J19" s="72" t="n">
        <v>145</v>
      </c>
      <c r="K19" s="72" t="n">
        <v>138</v>
      </c>
      <c r="L19" s="72" t="n">
        <v>168</v>
      </c>
      <c r="M19" s="72" t="n">
        <v>151</v>
      </c>
      <c r="N19" s="192" t="n">
        <v>246</v>
      </c>
      <c r="O19" s="192" t="n">
        <v>190</v>
      </c>
      <c r="P19" s="72" t="n">
        <v>245</v>
      </c>
      <c r="Q19" s="72" t="n">
        <v>245</v>
      </c>
      <c r="R19" s="72" t="n">
        <v>235</v>
      </c>
      <c r="S19" s="72" t="n">
        <v>235</v>
      </c>
      <c r="T19" s="166" t="n">
        <f aca="false">A19</f>
        <v>36846</v>
      </c>
      <c r="U19" s="0" t="n">
        <v>246</v>
      </c>
      <c r="V19" s="74" t="n">
        <v>147.5</v>
      </c>
      <c r="W19" s="75" t="n">
        <v>147</v>
      </c>
      <c r="X19" s="75" t="n">
        <v>114</v>
      </c>
      <c r="Y19" s="75" t="n">
        <v>120</v>
      </c>
      <c r="Z19" s="76" t="n">
        <v>136</v>
      </c>
      <c r="AA19" s="74" t="n">
        <v>135</v>
      </c>
      <c r="AB19" s="75" t="n">
        <v>134.5</v>
      </c>
      <c r="AC19" s="75" t="n">
        <v>95</v>
      </c>
      <c r="AD19" s="75" t="n">
        <v>100</v>
      </c>
      <c r="AE19" s="76" t="n">
        <v>119</v>
      </c>
      <c r="AF19" s="74" t="n">
        <v>120</v>
      </c>
      <c r="AG19" s="75" t="n">
        <v>116.5</v>
      </c>
      <c r="AH19" s="75" t="n">
        <v>87</v>
      </c>
      <c r="AI19" s="75" t="n">
        <v>90</v>
      </c>
      <c r="AJ19" s="76" t="n">
        <v>101</v>
      </c>
      <c r="AK19" s="74" t="n">
        <v>96</v>
      </c>
      <c r="AL19" s="75" t="n">
        <v>95</v>
      </c>
      <c r="AM19" s="75" t="n">
        <v>74</v>
      </c>
      <c r="AN19" s="75" t="n">
        <v>76</v>
      </c>
      <c r="AO19" s="76" t="n">
        <v>84</v>
      </c>
      <c r="AP19" s="74"/>
      <c r="AQ19" s="75"/>
      <c r="AR19" s="75"/>
      <c r="AS19" s="75"/>
      <c r="AT19" s="76"/>
      <c r="AU19" s="74" t="n">
        <v>138</v>
      </c>
      <c r="AV19" s="75" t="n">
        <v>139</v>
      </c>
      <c r="AW19" s="75" t="n">
        <v>142</v>
      </c>
      <c r="AX19" s="75" t="n">
        <v>123</v>
      </c>
      <c r="AY19" s="76" t="n">
        <v>120</v>
      </c>
      <c r="AZ19" s="77"/>
      <c r="BA19" s="79"/>
      <c r="BB19" s="77"/>
      <c r="BC19" s="78"/>
      <c r="BH19" s="0" t="n">
        <v>104</v>
      </c>
    </row>
    <row r="20" customFormat="false" ht="12.75" hidden="false" customHeight="false" outlineLevel="0" collapsed="false">
      <c r="A20" s="54" t="n">
        <v>36847</v>
      </c>
      <c r="B20" s="162" t="n">
        <v>234</v>
      </c>
      <c r="C20" s="163" t="n">
        <v>180</v>
      </c>
      <c r="D20" s="162" t="n">
        <v>237</v>
      </c>
      <c r="E20" s="167" t="n">
        <v>175</v>
      </c>
      <c r="F20" s="162"/>
      <c r="G20" s="162" t="n">
        <v>184</v>
      </c>
      <c r="H20" s="192" t="n">
        <v>200</v>
      </c>
      <c r="I20" s="192" t="n">
        <v>105</v>
      </c>
      <c r="J20" s="72" t="n">
        <v>83</v>
      </c>
      <c r="K20" s="72" t="n">
        <v>72</v>
      </c>
      <c r="L20" s="72" t="n">
        <v>109</v>
      </c>
      <c r="M20" s="72" t="n">
        <v>102</v>
      </c>
      <c r="N20" s="192" t="n">
        <v>227</v>
      </c>
      <c r="O20" s="192" t="n">
        <v>197</v>
      </c>
      <c r="P20" s="72" t="n">
        <v>246</v>
      </c>
      <c r="Q20" s="72" t="n">
        <v>244</v>
      </c>
      <c r="R20" s="72" t="n">
        <v>243</v>
      </c>
      <c r="S20" s="72" t="n">
        <v>240</v>
      </c>
      <c r="T20" s="166" t="n">
        <f aca="false">A20</f>
        <v>36847</v>
      </c>
      <c r="U20" s="0" t="n">
        <v>228</v>
      </c>
      <c r="V20" s="74" t="n">
        <v>180</v>
      </c>
      <c r="W20" s="75" t="n">
        <v>180</v>
      </c>
      <c r="X20" s="75" t="n">
        <v>115</v>
      </c>
      <c r="Y20" s="75" t="n">
        <v>126</v>
      </c>
      <c r="Z20" s="76" t="n">
        <v>148</v>
      </c>
      <c r="AA20" s="74" t="n">
        <v>148</v>
      </c>
      <c r="AB20" s="75" t="n">
        <v>147</v>
      </c>
      <c r="AC20" s="75" t="n">
        <v>103</v>
      </c>
      <c r="AD20" s="75" t="n">
        <v>109</v>
      </c>
      <c r="AE20" s="76" t="n">
        <v>140</v>
      </c>
      <c r="AF20" s="74" t="n">
        <v>132</v>
      </c>
      <c r="AG20" s="75" t="n">
        <v>128</v>
      </c>
      <c r="AH20" s="75" t="n">
        <v>95</v>
      </c>
      <c r="AI20" s="75" t="n">
        <v>90</v>
      </c>
      <c r="AJ20" s="76" t="n">
        <v>110</v>
      </c>
      <c r="AK20" s="74" t="n">
        <v>102</v>
      </c>
      <c r="AL20" s="75" t="n">
        <v>101</v>
      </c>
      <c r="AM20" s="75" t="n">
        <v>80</v>
      </c>
      <c r="AN20" s="75" t="n">
        <v>76</v>
      </c>
      <c r="AO20" s="76" t="n">
        <v>90</v>
      </c>
      <c r="AP20" s="74"/>
      <c r="AQ20" s="75"/>
      <c r="AR20" s="75"/>
      <c r="AS20" s="75"/>
      <c r="AT20" s="76"/>
      <c r="AU20" s="74" t="n">
        <v>138</v>
      </c>
      <c r="AV20" s="75" t="n">
        <v>139</v>
      </c>
      <c r="AW20" s="75" t="n">
        <v>145</v>
      </c>
      <c r="AX20" s="75" t="n">
        <v>123</v>
      </c>
      <c r="AY20" s="76" t="n">
        <v>123</v>
      </c>
      <c r="AZ20" s="77"/>
      <c r="BA20" s="79"/>
      <c r="BB20" s="77"/>
      <c r="BC20" s="78"/>
      <c r="BH20" s="0" t="n">
        <v>108</v>
      </c>
    </row>
    <row r="21" customFormat="false" ht="12.75" hidden="false" customHeight="false" outlineLevel="0" collapsed="false">
      <c r="A21" s="54" t="n">
        <v>36848</v>
      </c>
      <c r="B21" s="162" t="n">
        <v>234</v>
      </c>
      <c r="C21" s="163" t="n">
        <v>180</v>
      </c>
      <c r="D21" s="162" t="n">
        <v>237</v>
      </c>
      <c r="E21" s="167" t="n">
        <v>175</v>
      </c>
      <c r="F21" s="162"/>
      <c r="G21" s="162" t="n">
        <v>184</v>
      </c>
      <c r="H21" s="192" t="n">
        <v>73</v>
      </c>
      <c r="I21" s="192" t="n">
        <v>74</v>
      </c>
      <c r="J21" s="72" t="n">
        <v>124</v>
      </c>
      <c r="K21" s="72" t="n">
        <v>104</v>
      </c>
      <c r="L21" s="72" t="n">
        <v>120</v>
      </c>
      <c r="M21" s="72" t="n">
        <v>117</v>
      </c>
      <c r="N21" s="192" t="n">
        <v>189</v>
      </c>
      <c r="O21" s="192" t="n">
        <v>188</v>
      </c>
      <c r="P21" s="72" t="n">
        <v>231</v>
      </c>
      <c r="Q21" s="72" t="n">
        <v>225</v>
      </c>
      <c r="R21" s="72" t="n">
        <v>245</v>
      </c>
      <c r="S21" s="72" t="n">
        <v>241</v>
      </c>
      <c r="T21" s="166" t="n">
        <f aca="false">A21</f>
        <v>36848</v>
      </c>
      <c r="U21" s="0" t="n">
        <v>184</v>
      </c>
      <c r="V21" s="74" t="n">
        <v>180</v>
      </c>
      <c r="W21" s="75" t="n">
        <v>180</v>
      </c>
      <c r="X21" s="75" t="n">
        <v>115</v>
      </c>
      <c r="Y21" s="75" t="n">
        <v>126</v>
      </c>
      <c r="Z21" s="76" t="n">
        <v>148</v>
      </c>
      <c r="AA21" s="74" t="n">
        <v>148</v>
      </c>
      <c r="AB21" s="75" t="n">
        <v>147</v>
      </c>
      <c r="AC21" s="75" t="n">
        <v>103</v>
      </c>
      <c r="AD21" s="75" t="n">
        <v>109</v>
      </c>
      <c r="AE21" s="76" t="n">
        <v>140</v>
      </c>
      <c r="AF21" s="74" t="n">
        <v>132</v>
      </c>
      <c r="AG21" s="75" t="n">
        <v>128</v>
      </c>
      <c r="AH21" s="75" t="n">
        <v>95</v>
      </c>
      <c r="AI21" s="75" t="n">
        <v>90</v>
      </c>
      <c r="AJ21" s="76" t="n">
        <v>110</v>
      </c>
      <c r="AK21" s="74" t="n">
        <v>102</v>
      </c>
      <c r="AL21" s="75" t="n">
        <v>101</v>
      </c>
      <c r="AM21" s="75" t="n">
        <v>80</v>
      </c>
      <c r="AN21" s="75" t="n">
        <v>76</v>
      </c>
      <c r="AO21" s="76" t="n">
        <v>90</v>
      </c>
      <c r="AP21" s="74"/>
      <c r="AQ21" s="75"/>
      <c r="AR21" s="75"/>
      <c r="AS21" s="75"/>
      <c r="AT21" s="76"/>
      <c r="AU21" s="74" t="n">
        <v>138</v>
      </c>
      <c r="AV21" s="75" t="n">
        <v>139</v>
      </c>
      <c r="AW21" s="75" t="n">
        <v>145</v>
      </c>
      <c r="AX21" s="75" t="n">
        <v>123</v>
      </c>
      <c r="AY21" s="76" t="n">
        <v>123</v>
      </c>
      <c r="AZ21" s="77"/>
      <c r="BA21" s="79"/>
      <c r="BB21" s="77"/>
      <c r="BC21" s="78"/>
      <c r="BH21" s="0" t="n">
        <v>72</v>
      </c>
    </row>
    <row r="22" customFormat="false" ht="12.75" hidden="false" customHeight="false" outlineLevel="0" collapsed="false">
      <c r="A22" s="54" t="n">
        <v>36849</v>
      </c>
      <c r="B22" s="162"/>
      <c r="C22" s="163" t="n">
        <v>200</v>
      </c>
      <c r="D22" s="162"/>
      <c r="E22" s="167" t="n">
        <v>200</v>
      </c>
      <c r="F22" s="162"/>
      <c r="G22" s="162"/>
      <c r="H22" s="192"/>
      <c r="I22" s="192" t="n">
        <v>105</v>
      </c>
      <c r="J22" s="72"/>
      <c r="K22" s="72"/>
      <c r="L22" s="72" t="n">
        <v>152</v>
      </c>
      <c r="M22" s="72" t="n">
        <v>144</v>
      </c>
      <c r="N22" s="192"/>
      <c r="O22" s="192" t="n">
        <v>183</v>
      </c>
      <c r="P22" s="72"/>
      <c r="Q22" s="72"/>
      <c r="R22" s="72" t="n">
        <v>236</v>
      </c>
      <c r="S22" s="72" t="n">
        <v>232</v>
      </c>
      <c r="T22" s="166" t="n">
        <f aca="false">A22</f>
        <v>36849</v>
      </c>
      <c r="V22" s="74"/>
      <c r="W22" s="75"/>
      <c r="X22" s="75"/>
      <c r="Y22" s="75"/>
      <c r="Z22" s="76"/>
      <c r="AA22" s="74"/>
      <c r="AB22" s="75"/>
      <c r="AC22" s="75"/>
      <c r="AD22" s="75"/>
      <c r="AE22" s="76"/>
      <c r="AF22" s="74"/>
      <c r="AG22" s="75"/>
      <c r="AH22" s="75"/>
      <c r="AI22" s="75"/>
      <c r="AJ22" s="76"/>
      <c r="AK22" s="74"/>
      <c r="AL22" s="75"/>
      <c r="AM22" s="75"/>
      <c r="AN22" s="75"/>
      <c r="AO22" s="76"/>
      <c r="AP22" s="74"/>
      <c r="AQ22" s="75"/>
      <c r="AR22" s="75"/>
      <c r="AS22" s="75"/>
      <c r="AT22" s="76"/>
      <c r="AU22" s="74"/>
      <c r="AV22" s="75"/>
      <c r="AW22" s="75"/>
      <c r="AX22" s="75"/>
      <c r="AY22" s="76"/>
      <c r="AZ22" s="77"/>
      <c r="BA22" s="81"/>
      <c r="BB22" s="77"/>
      <c r="BC22" s="24"/>
    </row>
    <row r="23" customFormat="false" ht="12.75" hidden="false" customHeight="false" outlineLevel="0" collapsed="false">
      <c r="A23" s="54" t="n">
        <v>36850</v>
      </c>
      <c r="B23" s="162" t="n">
        <v>224</v>
      </c>
      <c r="C23" s="163" t="n">
        <v>200</v>
      </c>
      <c r="D23" s="162" t="n">
        <v>227</v>
      </c>
      <c r="E23" s="167" t="n">
        <v>200</v>
      </c>
      <c r="F23" s="162"/>
      <c r="G23" s="162" t="n">
        <v>173</v>
      </c>
      <c r="H23" s="192" t="n">
        <v>200</v>
      </c>
      <c r="I23" s="192" t="n">
        <v>107</v>
      </c>
      <c r="J23" s="72" t="n">
        <v>250</v>
      </c>
      <c r="K23" s="72" t="n">
        <v>250</v>
      </c>
      <c r="L23" s="72" t="s">
        <v>240</v>
      </c>
      <c r="M23" s="72" t="n">
        <v>229</v>
      </c>
      <c r="N23" s="192" t="n">
        <v>202</v>
      </c>
      <c r="O23" s="192" t="n">
        <v>178</v>
      </c>
      <c r="P23" s="72" t="n">
        <v>174</v>
      </c>
      <c r="Q23" s="72" t="n">
        <v>156</v>
      </c>
      <c r="R23" s="72" t="n">
        <v>170</v>
      </c>
      <c r="S23" s="72" t="n">
        <v>154</v>
      </c>
      <c r="T23" s="166" t="n">
        <f aca="false">A23</f>
        <v>36850</v>
      </c>
      <c r="U23" s="0" t="n">
        <v>202</v>
      </c>
      <c r="V23" s="74" t="n">
        <v>249</v>
      </c>
      <c r="W23" s="75" t="n">
        <v>237</v>
      </c>
      <c r="X23" s="75"/>
      <c r="Y23" s="75" t="n">
        <v>160</v>
      </c>
      <c r="Z23" s="76" t="n">
        <v>200</v>
      </c>
      <c r="AA23" s="74" t="n">
        <v>185</v>
      </c>
      <c r="AB23" s="75" t="n">
        <v>180</v>
      </c>
      <c r="AC23" s="75"/>
      <c r="AD23" s="75" t="n">
        <v>150</v>
      </c>
      <c r="AE23" s="76" t="n">
        <v>169</v>
      </c>
      <c r="AF23" s="74" t="n">
        <v>152</v>
      </c>
      <c r="AG23" s="75" t="n">
        <v>148</v>
      </c>
      <c r="AH23" s="75"/>
      <c r="AI23" s="75" t="n">
        <v>129</v>
      </c>
      <c r="AJ23" s="76" t="n">
        <v>130</v>
      </c>
      <c r="AK23" s="74" t="n">
        <v>122</v>
      </c>
      <c r="AL23" s="75" t="n">
        <v>121</v>
      </c>
      <c r="AM23" s="75"/>
      <c r="AN23" s="75" t="n">
        <v>99</v>
      </c>
      <c r="AO23" s="76" t="n">
        <v>106</v>
      </c>
      <c r="AP23" s="74"/>
      <c r="AQ23" s="75"/>
      <c r="AR23" s="75"/>
      <c r="AS23" s="75"/>
      <c r="AT23" s="76"/>
      <c r="AU23" s="74" t="n">
        <v>148</v>
      </c>
      <c r="AV23" s="75" t="n">
        <v>149</v>
      </c>
      <c r="AW23" s="75"/>
      <c r="AX23" s="75" t="n">
        <v>139</v>
      </c>
      <c r="AY23" s="76" t="n">
        <v>136</v>
      </c>
      <c r="AZ23" s="77"/>
      <c r="BA23" s="81"/>
      <c r="BB23" s="77"/>
      <c r="BC23" s="24"/>
      <c r="BH23" s="0" t="n">
        <v>97</v>
      </c>
    </row>
    <row r="24" customFormat="false" ht="12.75" hidden="false" customHeight="false" outlineLevel="0" collapsed="false">
      <c r="A24" s="54" t="n">
        <v>36851</v>
      </c>
      <c r="B24" s="162" t="n">
        <v>249</v>
      </c>
      <c r="C24" s="163" t="n">
        <v>206</v>
      </c>
      <c r="D24" s="162" t="n">
        <v>237</v>
      </c>
      <c r="E24" s="167" t="n">
        <v>206</v>
      </c>
      <c r="F24" s="175"/>
      <c r="G24" s="162" t="n">
        <v>180</v>
      </c>
      <c r="H24" s="192" t="n">
        <v>205</v>
      </c>
      <c r="I24" s="192" t="n">
        <v>120</v>
      </c>
      <c r="J24" s="72" t="n">
        <v>250</v>
      </c>
      <c r="K24" s="72" t="n">
        <v>239</v>
      </c>
      <c r="L24" s="72" t="n">
        <v>250</v>
      </c>
      <c r="M24" s="72" t="n">
        <v>246</v>
      </c>
      <c r="N24" s="192" t="n">
        <v>211</v>
      </c>
      <c r="O24" s="192" t="n">
        <v>202</v>
      </c>
      <c r="P24" s="72" t="n">
        <v>149</v>
      </c>
      <c r="Q24" s="72" t="n">
        <v>134</v>
      </c>
      <c r="R24" s="72" t="n">
        <v>76</v>
      </c>
      <c r="S24" s="72" t="n">
        <v>33</v>
      </c>
      <c r="T24" s="166" t="n">
        <f aca="false">A24</f>
        <v>36851</v>
      </c>
      <c r="U24" s="0" t="n">
        <v>211</v>
      </c>
      <c r="V24" s="74" t="n">
        <v>235</v>
      </c>
      <c r="W24" s="75" t="n">
        <v>235</v>
      </c>
      <c r="X24" s="75" t="n">
        <v>155</v>
      </c>
      <c r="Y24" s="75" t="n">
        <v>175</v>
      </c>
      <c r="Z24" s="76" t="n">
        <v>215</v>
      </c>
      <c r="AA24" s="74" t="n">
        <v>200</v>
      </c>
      <c r="AB24" s="75" t="n">
        <v>200</v>
      </c>
      <c r="AC24" s="75" t="n">
        <v>160</v>
      </c>
      <c r="AD24" s="75" t="n">
        <v>180</v>
      </c>
      <c r="AE24" s="76" t="n">
        <v>200</v>
      </c>
      <c r="AF24" s="74" t="n">
        <v>170</v>
      </c>
      <c r="AG24" s="75" t="n">
        <v>166</v>
      </c>
      <c r="AH24" s="75" t="n">
        <v>140</v>
      </c>
      <c r="AI24" s="75" t="n">
        <v>140</v>
      </c>
      <c r="AJ24" s="76" t="n">
        <v>143</v>
      </c>
      <c r="AK24" s="74" t="n">
        <v>130</v>
      </c>
      <c r="AL24" s="75" t="n">
        <v>129</v>
      </c>
      <c r="AM24" s="75" t="n">
        <v>103</v>
      </c>
      <c r="AN24" s="75" t="n">
        <v>106</v>
      </c>
      <c r="AO24" s="76" t="n">
        <v>115</v>
      </c>
      <c r="AP24" s="74"/>
      <c r="AQ24" s="75"/>
      <c r="AR24" s="75"/>
      <c r="AS24" s="75"/>
      <c r="AT24" s="76"/>
      <c r="AU24" s="74" t="n">
        <v>156</v>
      </c>
      <c r="AV24" s="75" t="n">
        <v>157</v>
      </c>
      <c r="AW24" s="75" t="n">
        <v>160</v>
      </c>
      <c r="AX24" s="75" t="n">
        <v>144</v>
      </c>
      <c r="AY24" s="76" t="n">
        <v>145</v>
      </c>
      <c r="AZ24" s="77"/>
      <c r="BA24" s="81"/>
      <c r="BB24" s="77"/>
      <c r="BC24" s="24"/>
      <c r="BH24" s="0" t="n">
        <v>97</v>
      </c>
    </row>
    <row r="25" customFormat="false" ht="12.75" hidden="false" customHeight="false" outlineLevel="0" collapsed="false">
      <c r="A25" s="54" t="n">
        <v>36852</v>
      </c>
      <c r="B25" s="162" t="n">
        <v>249</v>
      </c>
      <c r="C25" s="163" t="n">
        <v>206</v>
      </c>
      <c r="D25" s="162" t="n">
        <v>237</v>
      </c>
      <c r="E25" s="167" t="n">
        <v>206</v>
      </c>
      <c r="F25" s="175"/>
      <c r="G25" s="162" t="n">
        <v>180</v>
      </c>
      <c r="H25" s="192" t="n">
        <v>163</v>
      </c>
      <c r="I25" s="192" t="n">
        <v>85</v>
      </c>
      <c r="J25" s="72" t="n">
        <v>118</v>
      </c>
      <c r="K25" s="72" t="n">
        <v>100</v>
      </c>
      <c r="L25" s="72" t="n">
        <v>47</v>
      </c>
      <c r="M25" s="72" t="n">
        <v>39</v>
      </c>
      <c r="N25" s="192" t="n">
        <v>195</v>
      </c>
      <c r="O25" s="192" t="n">
        <v>238</v>
      </c>
      <c r="P25" s="72" t="n">
        <v>237</v>
      </c>
      <c r="Q25" s="72" t="n">
        <v>232</v>
      </c>
      <c r="R25" s="72" t="n">
        <v>242</v>
      </c>
      <c r="S25" s="72" t="n">
        <v>228</v>
      </c>
      <c r="T25" s="166" t="n">
        <f aca="false">A25</f>
        <v>36852</v>
      </c>
      <c r="U25" s="0" t="n">
        <v>195</v>
      </c>
      <c r="V25" s="74" t="n">
        <v>250</v>
      </c>
      <c r="W25" s="75" t="n">
        <v>250</v>
      </c>
      <c r="X25" s="75" t="n">
        <v>155</v>
      </c>
      <c r="Y25" s="75" t="n">
        <v>175</v>
      </c>
      <c r="Z25" s="76" t="n">
        <v>215</v>
      </c>
      <c r="AA25" s="74" t="n">
        <v>220</v>
      </c>
      <c r="AB25" s="75" t="n">
        <v>220</v>
      </c>
      <c r="AC25" s="75" t="n">
        <v>178</v>
      </c>
      <c r="AD25" s="75" t="n">
        <v>185</v>
      </c>
      <c r="AE25" s="76" t="n">
        <v>205</v>
      </c>
      <c r="AF25" s="74" t="n">
        <v>190</v>
      </c>
      <c r="AG25" s="75" t="n">
        <v>186</v>
      </c>
      <c r="AH25" s="75" t="n">
        <v>150</v>
      </c>
      <c r="AI25" s="75" t="n">
        <v>150</v>
      </c>
      <c r="AJ25" s="76" t="n">
        <v>150</v>
      </c>
      <c r="AK25" s="74" t="n">
        <v>143</v>
      </c>
      <c r="AL25" s="75" t="n">
        <v>145</v>
      </c>
      <c r="AM25" s="75" t="n">
        <v>108</v>
      </c>
      <c r="AN25" s="75" t="n">
        <v>110</v>
      </c>
      <c r="AO25" s="76" t="n">
        <v>118</v>
      </c>
      <c r="AP25" s="74" t="n">
        <v>82</v>
      </c>
      <c r="AQ25" s="75" t="n">
        <v>83</v>
      </c>
      <c r="AR25" s="75" t="n">
        <v>89</v>
      </c>
      <c r="AS25" s="75" t="n">
        <v>87</v>
      </c>
      <c r="AT25" s="76" t="n">
        <v>82</v>
      </c>
      <c r="AU25" s="74" t="n">
        <v>156</v>
      </c>
      <c r="AV25" s="75" t="n">
        <v>157</v>
      </c>
      <c r="AW25" s="75" t="n">
        <v>163</v>
      </c>
      <c r="AX25" s="75" t="n">
        <v>142</v>
      </c>
      <c r="AY25" s="76" t="n">
        <v>140</v>
      </c>
      <c r="AZ25" s="77"/>
      <c r="BA25" s="81"/>
      <c r="BB25" s="77"/>
      <c r="BC25" s="24"/>
      <c r="BH25" s="0" t="n">
        <v>107</v>
      </c>
    </row>
    <row r="26" customFormat="false" ht="12.75" hidden="false" customHeight="false" outlineLevel="0" collapsed="false">
      <c r="A26" s="54" t="n">
        <v>36853</v>
      </c>
      <c r="B26" s="162"/>
      <c r="C26" s="163" t="n">
        <v>200</v>
      </c>
      <c r="D26" s="162"/>
      <c r="E26" s="167" t="n">
        <v>200</v>
      </c>
      <c r="F26" s="175"/>
      <c r="G26" s="162"/>
      <c r="H26" s="192"/>
      <c r="I26" s="192" t="n">
        <v>121</v>
      </c>
      <c r="J26" s="72"/>
      <c r="K26" s="72"/>
      <c r="L26" s="72" t="n">
        <v>97</v>
      </c>
      <c r="M26" s="72" t="n">
        <v>67</v>
      </c>
      <c r="N26" s="192"/>
      <c r="O26" s="192" t="n">
        <v>249</v>
      </c>
      <c r="P26" s="72"/>
      <c r="Q26" s="72"/>
      <c r="R26" s="72" t="n">
        <v>187</v>
      </c>
      <c r="S26" s="72" t="n">
        <v>176</v>
      </c>
      <c r="T26" s="166" t="n">
        <f aca="false">A26</f>
        <v>36853</v>
      </c>
      <c r="V26" s="74"/>
      <c r="W26" s="75"/>
      <c r="X26" s="75"/>
      <c r="Y26" s="75"/>
      <c r="Z26" s="76"/>
      <c r="AA26" s="74"/>
      <c r="AB26" s="75"/>
      <c r="AC26" s="75"/>
      <c r="AD26" s="75"/>
      <c r="AE26" s="76"/>
      <c r="AF26" s="74"/>
      <c r="AG26" s="75"/>
      <c r="AH26" s="75"/>
      <c r="AI26" s="75"/>
      <c r="AJ26" s="76"/>
      <c r="AK26" s="74"/>
      <c r="AL26" s="75"/>
      <c r="AM26" s="75"/>
      <c r="AN26" s="75"/>
      <c r="AO26" s="76"/>
      <c r="AP26" s="74"/>
      <c r="AQ26" s="75"/>
      <c r="AR26" s="75"/>
      <c r="AS26" s="75"/>
      <c r="AT26" s="76"/>
      <c r="AU26" s="74"/>
      <c r="AV26" s="75"/>
      <c r="AW26" s="75"/>
      <c r="AX26" s="75"/>
      <c r="AY26" s="76"/>
      <c r="AZ26" s="77"/>
      <c r="BA26" s="81"/>
      <c r="BB26" s="77"/>
      <c r="BC26" s="24"/>
      <c r="BH26" s="0" t="n">
        <v>81</v>
      </c>
    </row>
    <row r="27" customFormat="false" ht="12.75" hidden="false" customHeight="false" outlineLevel="0" collapsed="false">
      <c r="A27" s="54" t="n">
        <v>36854</v>
      </c>
      <c r="B27" s="162" t="n">
        <v>207</v>
      </c>
      <c r="C27" s="163" t="n">
        <v>200</v>
      </c>
      <c r="D27" s="162" t="n">
        <v>212</v>
      </c>
      <c r="E27" s="167" t="n">
        <v>200</v>
      </c>
      <c r="F27" s="175"/>
      <c r="G27" s="162" t="n">
        <v>135</v>
      </c>
      <c r="H27" s="192" t="n">
        <v>118</v>
      </c>
      <c r="I27" s="192" t="n">
        <v>32</v>
      </c>
      <c r="J27" s="72" t="n">
        <v>209</v>
      </c>
      <c r="K27" s="72" t="n">
        <v>199</v>
      </c>
      <c r="L27" s="72" t="n">
        <v>132</v>
      </c>
      <c r="M27" s="72" t="n">
        <v>119</v>
      </c>
      <c r="N27" s="192" t="n">
        <v>241</v>
      </c>
      <c r="O27" s="192" t="n">
        <v>182</v>
      </c>
      <c r="P27" s="72" t="n">
        <v>235</v>
      </c>
      <c r="Q27" s="72" t="n">
        <v>230</v>
      </c>
      <c r="R27" s="72" t="n">
        <v>180</v>
      </c>
      <c r="S27" s="72" t="n">
        <v>165</v>
      </c>
      <c r="T27" s="166" t="n">
        <f aca="false">A27</f>
        <v>36854</v>
      </c>
      <c r="U27" s="0" t="n">
        <v>241</v>
      </c>
      <c r="V27" s="74"/>
      <c r="W27" s="75"/>
      <c r="X27" s="75"/>
      <c r="Y27" s="75"/>
      <c r="Z27" s="76"/>
      <c r="AA27" s="74"/>
      <c r="AB27" s="75"/>
      <c r="AC27" s="75"/>
      <c r="AD27" s="75"/>
      <c r="AE27" s="76"/>
      <c r="AF27" s="74"/>
      <c r="AG27" s="75"/>
      <c r="AH27" s="75"/>
      <c r="AI27" s="75"/>
      <c r="AJ27" s="76"/>
      <c r="AK27" s="74"/>
      <c r="AL27" s="75"/>
      <c r="AM27" s="75"/>
      <c r="AN27" s="75"/>
      <c r="AO27" s="76"/>
      <c r="AP27" s="74"/>
      <c r="AQ27" s="75"/>
      <c r="AR27" s="75"/>
      <c r="AS27" s="75"/>
      <c r="AT27" s="76"/>
      <c r="AU27" s="74"/>
      <c r="AV27" s="75"/>
      <c r="AW27" s="75"/>
      <c r="AX27" s="75"/>
      <c r="AY27" s="76"/>
      <c r="AZ27" s="77"/>
      <c r="BA27" s="79"/>
      <c r="BB27" s="77"/>
      <c r="BC27" s="78"/>
      <c r="BH27" s="0" t="n">
        <v>71</v>
      </c>
    </row>
    <row r="28" customFormat="false" ht="12.75" hidden="false" customHeight="false" outlineLevel="0" collapsed="false">
      <c r="A28" s="54" t="n">
        <v>36855</v>
      </c>
      <c r="B28" s="162" t="n">
        <v>207</v>
      </c>
      <c r="C28" s="163" t="n">
        <v>200</v>
      </c>
      <c r="D28" s="162" t="n">
        <v>212</v>
      </c>
      <c r="E28" s="167" t="n">
        <v>200</v>
      </c>
      <c r="F28" s="175"/>
      <c r="G28" s="162" t="n">
        <v>135</v>
      </c>
      <c r="H28" s="192" t="n">
        <v>118</v>
      </c>
      <c r="I28" s="192" t="n">
        <v>57</v>
      </c>
      <c r="J28" s="72" t="n">
        <v>144</v>
      </c>
      <c r="K28" s="72" t="n">
        <v>109</v>
      </c>
      <c r="L28" s="72" t="n">
        <v>82</v>
      </c>
      <c r="M28" s="72" t="n">
        <v>75</v>
      </c>
      <c r="N28" s="192" t="n">
        <v>241</v>
      </c>
      <c r="O28" s="192" t="n">
        <v>211</v>
      </c>
      <c r="P28" s="190" t="n">
        <v>224</v>
      </c>
      <c r="Q28" s="190" t="n">
        <v>217</v>
      </c>
      <c r="R28" s="72" t="n">
        <v>248</v>
      </c>
      <c r="S28" s="72" t="n">
        <v>247</v>
      </c>
      <c r="T28" s="166" t="n">
        <f aca="false">A28</f>
        <v>36855</v>
      </c>
      <c r="U28" s="0" t="n">
        <v>241</v>
      </c>
      <c r="V28" s="74"/>
      <c r="W28" s="75"/>
      <c r="X28" s="75"/>
      <c r="Y28" s="75"/>
      <c r="Z28" s="76"/>
      <c r="AA28" s="74"/>
      <c r="AB28" s="75"/>
      <c r="AC28" s="75"/>
      <c r="AD28" s="75"/>
      <c r="AE28" s="76"/>
      <c r="AF28" s="74"/>
      <c r="AG28" s="75"/>
      <c r="AH28" s="75"/>
      <c r="AI28" s="75"/>
      <c r="AJ28" s="76"/>
      <c r="AK28" s="74"/>
      <c r="AL28" s="75"/>
      <c r="AM28" s="75"/>
      <c r="AN28" s="75"/>
      <c r="AO28" s="76"/>
      <c r="AP28" s="74"/>
      <c r="AQ28" s="75"/>
      <c r="AR28" s="75"/>
      <c r="AS28" s="75"/>
      <c r="AT28" s="76"/>
      <c r="AU28" s="74"/>
      <c r="AV28" s="75"/>
      <c r="AW28" s="75"/>
      <c r="AX28" s="75"/>
      <c r="AY28" s="76"/>
      <c r="AZ28" s="77"/>
      <c r="BA28" s="79"/>
      <c r="BB28" s="77"/>
      <c r="BC28" s="78"/>
      <c r="BH28" s="0" t="n">
        <v>80</v>
      </c>
    </row>
    <row r="29" customFormat="false" ht="12.75" hidden="false" customHeight="false" outlineLevel="0" collapsed="false">
      <c r="A29" s="54" t="n">
        <v>36856</v>
      </c>
      <c r="B29" s="162"/>
      <c r="C29" s="163" t="n">
        <v>220</v>
      </c>
      <c r="D29" s="162"/>
      <c r="E29" s="167" t="n">
        <v>220</v>
      </c>
      <c r="F29" s="175"/>
      <c r="G29" s="162"/>
      <c r="H29" s="192"/>
      <c r="I29" s="192" t="n">
        <v>153</v>
      </c>
      <c r="J29" s="72"/>
      <c r="K29" s="72"/>
      <c r="L29" s="72"/>
      <c r="M29" s="72"/>
      <c r="N29" s="192"/>
      <c r="O29" s="192" t="n">
        <v>236</v>
      </c>
      <c r="P29" s="190"/>
      <c r="Q29" s="190"/>
      <c r="R29" s="72"/>
      <c r="S29" s="72"/>
      <c r="T29" s="166" t="n">
        <f aca="false">A29</f>
        <v>36856</v>
      </c>
      <c r="V29" s="74"/>
      <c r="W29" s="75"/>
      <c r="X29" s="75"/>
      <c r="Y29" s="75"/>
      <c r="Z29" s="76"/>
      <c r="AA29" s="74"/>
      <c r="AB29" s="75"/>
      <c r="AC29" s="75"/>
      <c r="AD29" s="75"/>
      <c r="AE29" s="76"/>
      <c r="AF29" s="74"/>
      <c r="AG29" s="75"/>
      <c r="AH29" s="75"/>
      <c r="AI29" s="75"/>
      <c r="AJ29" s="76"/>
      <c r="AK29" s="74"/>
      <c r="AL29" s="75"/>
      <c r="AM29" s="75"/>
      <c r="AN29" s="75"/>
      <c r="AO29" s="76"/>
      <c r="AP29" s="74"/>
      <c r="AQ29" s="75"/>
      <c r="AR29" s="75"/>
      <c r="AS29" s="75"/>
      <c r="AT29" s="76"/>
      <c r="AU29" s="74"/>
      <c r="AV29" s="75"/>
      <c r="AW29" s="75"/>
      <c r="AX29" s="75"/>
      <c r="AY29" s="76"/>
      <c r="AZ29" s="77"/>
      <c r="BA29" s="79"/>
      <c r="BB29" s="77"/>
      <c r="BC29" s="78"/>
    </row>
    <row r="30" customFormat="false" ht="12.75" hidden="false" customHeight="false" outlineLevel="0" collapsed="false">
      <c r="A30" s="54" t="n">
        <v>36857</v>
      </c>
      <c r="B30" s="162" t="n">
        <v>236</v>
      </c>
      <c r="C30" s="163" t="n">
        <v>220</v>
      </c>
      <c r="D30" s="162" t="n">
        <v>243</v>
      </c>
      <c r="E30" s="167" t="n">
        <v>220</v>
      </c>
      <c r="F30" s="175"/>
      <c r="G30" s="162" t="n">
        <v>153.5</v>
      </c>
      <c r="H30" s="192" t="n">
        <v>231</v>
      </c>
      <c r="I30" s="192" t="n">
        <v>127</v>
      </c>
      <c r="J30" s="72"/>
      <c r="K30" s="72"/>
      <c r="L30" s="72"/>
      <c r="M30" s="72"/>
      <c r="N30" s="192" t="n">
        <v>250</v>
      </c>
      <c r="O30" s="192" t="n">
        <v>240</v>
      </c>
      <c r="P30" s="190"/>
      <c r="Q30" s="190"/>
      <c r="R30" s="72"/>
      <c r="S30" s="72"/>
      <c r="T30" s="166" t="n">
        <f aca="false">A30</f>
        <v>36857</v>
      </c>
      <c r="U30" s="0" t="n">
        <v>250</v>
      </c>
      <c r="V30" s="74" t="n">
        <v>250</v>
      </c>
      <c r="W30" s="75" t="n">
        <v>250</v>
      </c>
      <c r="X30" s="75"/>
      <c r="Y30" s="75"/>
      <c r="Z30" s="76"/>
      <c r="AA30" s="74" t="n">
        <v>240</v>
      </c>
      <c r="AB30" s="75" t="n">
        <v>240</v>
      </c>
      <c r="AC30" s="75" t="n">
        <v>170</v>
      </c>
      <c r="AD30" s="75" t="n">
        <v>185</v>
      </c>
      <c r="AE30" s="76" t="n">
        <v>220</v>
      </c>
      <c r="AF30" s="74" t="n">
        <v>195</v>
      </c>
      <c r="AG30" s="75" t="n">
        <v>195</v>
      </c>
      <c r="AH30" s="75" t="n">
        <v>150</v>
      </c>
      <c r="AI30" s="75" t="n">
        <v>155</v>
      </c>
      <c r="AJ30" s="76" t="n">
        <v>165</v>
      </c>
      <c r="AK30" s="74" t="n">
        <v>149</v>
      </c>
      <c r="AL30" s="75" t="n">
        <v>150</v>
      </c>
      <c r="AM30" s="75" t="n">
        <v>115</v>
      </c>
      <c r="AN30" s="75" t="n">
        <v>121</v>
      </c>
      <c r="AO30" s="76" t="n">
        <v>129</v>
      </c>
      <c r="AP30" s="74" t="n">
        <v>88</v>
      </c>
      <c r="AQ30" s="75" t="n">
        <v>93</v>
      </c>
      <c r="AR30" s="75" t="n">
        <v>97</v>
      </c>
      <c r="AS30" s="75" t="n">
        <v>93</v>
      </c>
      <c r="AT30" s="76" t="n">
        <v>86</v>
      </c>
      <c r="AU30" s="74" t="n">
        <v>172</v>
      </c>
      <c r="AV30" s="75" t="n">
        <v>173</v>
      </c>
      <c r="AW30" s="75" t="n">
        <v>170</v>
      </c>
      <c r="AX30" s="75" t="n">
        <v>149</v>
      </c>
      <c r="AY30" s="76" t="n">
        <v>147</v>
      </c>
      <c r="AZ30" s="77"/>
      <c r="BA30" s="79"/>
      <c r="BB30" s="77"/>
      <c r="BC30" s="78"/>
      <c r="BH30" s="0" t="n">
        <v>100</v>
      </c>
    </row>
    <row r="31" customFormat="false" ht="12.75" hidden="false" customHeight="false" outlineLevel="0" collapsed="false">
      <c r="A31" s="54" t="n">
        <v>36858</v>
      </c>
      <c r="B31" s="162" t="n">
        <v>251</v>
      </c>
      <c r="C31" s="163" t="n">
        <v>200</v>
      </c>
      <c r="D31" s="162" t="n">
        <v>256</v>
      </c>
      <c r="E31" s="167" t="n">
        <v>200</v>
      </c>
      <c r="F31" s="175"/>
      <c r="G31" s="162" t="n">
        <v>131</v>
      </c>
      <c r="H31" s="192" t="n">
        <v>201</v>
      </c>
      <c r="I31" s="192" t="n">
        <v>136</v>
      </c>
      <c r="J31" s="72"/>
      <c r="K31" s="72"/>
      <c r="L31" s="72"/>
      <c r="M31" s="72"/>
      <c r="N31" s="192" t="n">
        <v>250</v>
      </c>
      <c r="O31" s="192" t="n">
        <v>208</v>
      </c>
      <c r="P31" s="190"/>
      <c r="Q31" s="190"/>
      <c r="R31" s="72"/>
      <c r="S31" s="72"/>
      <c r="T31" s="166" t="n">
        <f aca="false">A31</f>
        <v>36858</v>
      </c>
      <c r="U31" s="0" t="n">
        <v>250</v>
      </c>
      <c r="V31" s="74"/>
      <c r="W31" s="75"/>
      <c r="X31" s="75"/>
      <c r="Y31" s="75"/>
      <c r="Z31" s="76"/>
      <c r="AA31" s="74" t="n">
        <v>270</v>
      </c>
      <c r="AB31" s="75" t="n">
        <v>270</v>
      </c>
      <c r="AC31" s="83" t="n">
        <v>175</v>
      </c>
      <c r="AD31" s="75" t="n">
        <v>191</v>
      </c>
      <c r="AE31" s="76" t="n">
        <v>225</v>
      </c>
      <c r="AF31" s="74" t="n">
        <v>200</v>
      </c>
      <c r="AG31" s="75" t="n">
        <v>195</v>
      </c>
      <c r="AH31" s="75" t="n">
        <v>150</v>
      </c>
      <c r="AI31" s="75" t="n">
        <v>154</v>
      </c>
      <c r="AJ31" s="76" t="n">
        <v>172</v>
      </c>
      <c r="AK31" s="74" t="n">
        <v>155</v>
      </c>
      <c r="AL31" s="75" t="n">
        <v>150</v>
      </c>
      <c r="AM31" s="75" t="n">
        <v>120</v>
      </c>
      <c r="AN31" s="75" t="n">
        <v>124</v>
      </c>
      <c r="AO31" s="76" t="n">
        <v>138</v>
      </c>
      <c r="AP31" s="74"/>
      <c r="AQ31" s="75"/>
      <c r="AR31" s="75"/>
      <c r="AS31" s="75"/>
      <c r="AT31" s="76"/>
      <c r="AU31" s="74" t="n">
        <v>172</v>
      </c>
      <c r="AV31" s="75" t="n">
        <v>173</v>
      </c>
      <c r="AW31" s="75" t="n">
        <v>174</v>
      </c>
      <c r="AX31" s="75" t="n">
        <v>142</v>
      </c>
      <c r="AY31" s="76" t="n">
        <v>140</v>
      </c>
      <c r="BA31" s="79"/>
      <c r="BC31" s="79"/>
      <c r="BH31" s="0" t="n">
        <v>108</v>
      </c>
    </row>
    <row r="32" customFormat="false" ht="12.75" hidden="false" customHeight="false" outlineLevel="0" collapsed="false">
      <c r="A32" s="54" t="n">
        <v>36859</v>
      </c>
      <c r="B32" s="162" t="n">
        <v>254</v>
      </c>
      <c r="C32" s="163" t="n">
        <v>205</v>
      </c>
      <c r="D32" s="162" t="n">
        <v>256</v>
      </c>
      <c r="E32" s="167" t="n">
        <v>205</v>
      </c>
      <c r="F32" s="175"/>
      <c r="G32" s="162" t="n">
        <v>173</v>
      </c>
      <c r="H32" s="192" t="n">
        <v>204</v>
      </c>
      <c r="I32" s="192" t="n">
        <v>106</v>
      </c>
      <c r="J32" s="72"/>
      <c r="K32" s="72"/>
      <c r="L32" s="72"/>
      <c r="M32" s="72"/>
      <c r="N32" s="192" t="n">
        <v>186</v>
      </c>
      <c r="O32" s="192" t="n">
        <v>106</v>
      </c>
      <c r="P32" s="190"/>
      <c r="Q32" s="190"/>
      <c r="R32" s="72"/>
      <c r="S32" s="72"/>
      <c r="T32" s="166" t="n">
        <f aca="false">A32</f>
        <v>36859</v>
      </c>
      <c r="U32" s="0" t="n">
        <v>250</v>
      </c>
      <c r="V32" s="74"/>
      <c r="W32" s="75"/>
      <c r="X32" s="75"/>
      <c r="Y32" s="75"/>
      <c r="Z32" s="76"/>
      <c r="AA32" s="74" t="n">
        <v>278</v>
      </c>
      <c r="AB32" s="75" t="n">
        <v>276</v>
      </c>
      <c r="AC32" s="75" t="n">
        <v>176</v>
      </c>
      <c r="AD32" s="75" t="n">
        <v>197</v>
      </c>
      <c r="AE32" s="76" t="n">
        <v>235</v>
      </c>
      <c r="AF32" s="74" t="n">
        <v>225</v>
      </c>
      <c r="AG32" s="75" t="n">
        <v>225</v>
      </c>
      <c r="AH32" s="75" t="n">
        <v>165</v>
      </c>
      <c r="AI32" s="75" t="n">
        <v>164</v>
      </c>
      <c r="AJ32" s="76" t="n">
        <v>179</v>
      </c>
      <c r="AK32" s="74" t="n">
        <v>175</v>
      </c>
      <c r="AL32" s="75" t="n">
        <v>173</v>
      </c>
      <c r="AM32" s="75" t="n">
        <v>132</v>
      </c>
      <c r="AN32" s="75" t="n">
        <v>136</v>
      </c>
      <c r="AO32" s="76" t="n">
        <v>145</v>
      </c>
      <c r="AP32" s="74" t="n">
        <v>96</v>
      </c>
      <c r="AQ32" s="75" t="n">
        <v>99</v>
      </c>
      <c r="AR32" s="75" t="n">
        <v>109</v>
      </c>
      <c r="AS32" s="75" t="n">
        <v>106</v>
      </c>
      <c r="AT32" s="76" t="n">
        <v>96</v>
      </c>
      <c r="AU32" s="74" t="n">
        <v>175</v>
      </c>
      <c r="AV32" s="75" t="n">
        <v>176</v>
      </c>
      <c r="AW32" s="75" t="n">
        <v>175</v>
      </c>
      <c r="AX32" s="75" t="n">
        <v>147</v>
      </c>
      <c r="AY32" s="76" t="n">
        <v>143</v>
      </c>
      <c r="BA32" s="79"/>
      <c r="BC32" s="79"/>
      <c r="BH32" s="0" t="n">
        <v>119</v>
      </c>
    </row>
    <row r="33" customFormat="false" ht="12.75" hidden="false" customHeight="false" outlineLevel="0" collapsed="false">
      <c r="A33" s="54" t="n">
        <v>36860</v>
      </c>
      <c r="B33" s="162" t="n">
        <v>253.5</v>
      </c>
      <c r="C33" s="163" t="n">
        <v>205</v>
      </c>
      <c r="D33" s="162" t="n">
        <v>253</v>
      </c>
      <c r="E33" s="167" t="n">
        <v>205</v>
      </c>
      <c r="F33" s="175"/>
      <c r="G33" s="162" t="n">
        <v>173</v>
      </c>
      <c r="H33" s="192" t="n">
        <v>193</v>
      </c>
      <c r="I33" s="192" t="n">
        <v>121</v>
      </c>
      <c r="J33" s="72"/>
      <c r="K33" s="72"/>
      <c r="L33" s="72"/>
      <c r="M33" s="72"/>
      <c r="N33" s="192" t="n">
        <v>249</v>
      </c>
      <c r="O33" s="192" t="n">
        <v>198</v>
      </c>
      <c r="P33" s="190"/>
      <c r="Q33" s="190"/>
      <c r="R33" s="72"/>
      <c r="S33" s="72"/>
      <c r="T33" s="166" t="n">
        <f aca="false">A33</f>
        <v>36860</v>
      </c>
      <c r="U33" s="0" t="n">
        <v>249</v>
      </c>
      <c r="V33" s="74"/>
      <c r="W33" s="75"/>
      <c r="X33" s="75"/>
      <c r="Y33" s="75"/>
      <c r="Z33" s="76"/>
      <c r="AA33" s="74" t="n">
        <v>300</v>
      </c>
      <c r="AB33" s="75" t="n">
        <v>300</v>
      </c>
      <c r="AC33" s="75" t="n">
        <v>175</v>
      </c>
      <c r="AD33" s="75" t="n">
        <v>206</v>
      </c>
      <c r="AE33" s="76" t="n">
        <v>241</v>
      </c>
      <c r="AF33" s="74" t="n">
        <v>250</v>
      </c>
      <c r="AG33" s="75" t="n">
        <v>250</v>
      </c>
      <c r="AH33" s="75" t="n">
        <v>179</v>
      </c>
      <c r="AI33" s="75" t="n">
        <v>188</v>
      </c>
      <c r="AJ33" s="76" t="n">
        <v>198</v>
      </c>
      <c r="AK33" s="74" t="n">
        <v>202</v>
      </c>
      <c r="AL33" s="75" t="n">
        <v>200</v>
      </c>
      <c r="AM33" s="75" t="n">
        <v>141</v>
      </c>
      <c r="AN33" s="75" t="n">
        <v>148</v>
      </c>
      <c r="AO33" s="76" t="n">
        <v>155</v>
      </c>
      <c r="AP33" s="74" t="n">
        <v>116</v>
      </c>
      <c r="AQ33" s="75" t="n">
        <v>119</v>
      </c>
      <c r="AR33" s="75" t="n">
        <v>121</v>
      </c>
      <c r="AS33" s="75" t="n">
        <v>115</v>
      </c>
      <c r="AT33" s="76" t="n">
        <v>98</v>
      </c>
      <c r="AU33" s="74" t="n">
        <v>185</v>
      </c>
      <c r="AV33" s="75" t="n">
        <v>186</v>
      </c>
      <c r="AW33" s="75" t="n">
        <v>190</v>
      </c>
      <c r="AX33" s="75" t="n">
        <v>150</v>
      </c>
      <c r="AY33" s="76" t="n">
        <v>143</v>
      </c>
      <c r="BA33" s="79"/>
      <c r="BC33" s="79"/>
      <c r="BH33" s="0" t="n">
        <v>105</v>
      </c>
    </row>
    <row r="34" customFormat="false" ht="12.75" hidden="false" customHeight="false" outlineLevel="0" collapsed="false">
      <c r="A34" s="54"/>
      <c r="B34" s="170"/>
      <c r="C34" s="171"/>
      <c r="D34" s="170"/>
      <c r="E34" s="171"/>
      <c r="F34" s="176"/>
      <c r="G34" s="193"/>
      <c r="H34" s="84"/>
      <c r="I34" s="84"/>
      <c r="J34" s="88"/>
      <c r="K34" s="88"/>
      <c r="L34" s="88"/>
      <c r="M34" s="88"/>
      <c r="N34" s="84"/>
      <c r="O34" s="84"/>
      <c r="P34" s="194"/>
      <c r="Q34" s="194"/>
      <c r="R34" s="88"/>
      <c r="S34" s="89"/>
      <c r="T34" s="166"/>
      <c r="V34" s="90"/>
      <c r="W34" s="91"/>
      <c r="X34" s="91"/>
      <c r="Y34" s="91"/>
      <c r="Z34" s="92"/>
      <c r="AA34" s="90"/>
      <c r="AB34" s="91"/>
      <c r="AC34" s="91"/>
      <c r="AD34" s="91"/>
      <c r="AE34" s="92"/>
      <c r="AF34" s="90"/>
      <c r="AG34" s="91"/>
      <c r="AH34" s="91"/>
      <c r="AI34" s="91"/>
      <c r="AJ34" s="92"/>
      <c r="AK34" s="90"/>
      <c r="AL34" s="91"/>
      <c r="AM34" s="91"/>
      <c r="AN34" s="91"/>
      <c r="AO34" s="92"/>
      <c r="AP34" s="90"/>
      <c r="AQ34" s="91"/>
      <c r="AR34" s="91"/>
      <c r="AS34" s="91"/>
      <c r="AT34" s="92"/>
      <c r="AU34" s="90"/>
      <c r="AV34" s="91"/>
      <c r="AW34" s="91"/>
      <c r="AX34" s="91"/>
      <c r="AY34" s="92"/>
      <c r="BA34" s="79"/>
      <c r="BC34" s="79"/>
    </row>
    <row r="35" customFormat="false" ht="12.75" hidden="false" customHeight="false" outlineLevel="0" collapsed="false">
      <c r="A35" s="93"/>
      <c r="B35" s="0" t="s">
        <v>53</v>
      </c>
      <c r="D35" s="0" t="s">
        <v>54</v>
      </c>
      <c r="F35" s="0" t="s">
        <v>65</v>
      </c>
      <c r="G35" s="0" t="s">
        <v>57</v>
      </c>
      <c r="H35" s="0" t="s">
        <v>56</v>
      </c>
      <c r="I35" s="0" t="s">
        <v>56</v>
      </c>
      <c r="J35" s="0" t="s">
        <v>213</v>
      </c>
      <c r="K35" s="0" t="s">
        <v>214</v>
      </c>
      <c r="L35" s="0" t="s">
        <v>215</v>
      </c>
      <c r="M35" s="0" t="s">
        <v>216</v>
      </c>
      <c r="N35" s="0" t="s">
        <v>55</v>
      </c>
      <c r="O35" s="0" t="s">
        <v>55</v>
      </c>
      <c r="P35" s="0" t="s">
        <v>217</v>
      </c>
      <c r="Q35" s="0" t="s">
        <v>218</v>
      </c>
      <c r="R35" s="0" t="s">
        <v>219</v>
      </c>
      <c r="S35" s="0" t="s">
        <v>220</v>
      </c>
      <c r="U35" s="95" t="n">
        <f aca="false">AVERAGE(U4:U34)</f>
        <v>179.16</v>
      </c>
      <c r="AJ35" s="77"/>
      <c r="AK35" s="96"/>
      <c r="AO35" s="81"/>
      <c r="AP35" s="81"/>
      <c r="AQ35" s="95"/>
      <c r="AR35" s="95"/>
      <c r="AS35" s="95"/>
      <c r="AT35" s="95"/>
      <c r="AU35" s="95"/>
      <c r="AV35" s="77"/>
      <c r="AW35" s="96"/>
      <c r="BA35" s="81"/>
      <c r="BB35" s="81"/>
      <c r="BC35" s="81"/>
    </row>
    <row r="36" customFormat="false" ht="12.75" hidden="false" customHeight="false" outlineLevel="0" collapsed="false">
      <c r="A36" s="93" t="s">
        <v>127</v>
      </c>
      <c r="B36" s="15" t="n">
        <f aca="false">AVERAGE(B4:B33)</f>
        <v>172.22</v>
      </c>
      <c r="C36" s="15" t="n">
        <f aca="false">AVERAGE(C4:C33)</f>
        <v>145.866666666667</v>
      </c>
      <c r="D36" s="15" t="n">
        <f aca="false">AVERAGE(D4:D33)</f>
        <v>174.44</v>
      </c>
      <c r="E36" s="15" t="n">
        <f aca="false">AVERAGE(E4:E33)</f>
        <v>147.5</v>
      </c>
      <c r="F36" s="15" t="e">
        <f aca="false">AVERAGE(F4:F33)</f>
        <v>#DIV/0!</v>
      </c>
      <c r="G36" s="15" t="n">
        <f aca="false">AVERAGE(G4:G33)</f>
        <v>128.98</v>
      </c>
      <c r="H36" s="15" t="n">
        <f aca="false">AVERAGE(H4:H33)</f>
        <v>152.08</v>
      </c>
      <c r="I36" s="15" t="n">
        <f aca="false">AVERAGE(I4:I33)</f>
        <v>96.4666666666667</v>
      </c>
      <c r="J36" s="15" t="n">
        <f aca="false">AVERAGE(J4:J33)</f>
        <v>145.333333333333</v>
      </c>
      <c r="K36" s="70" t="n">
        <f aca="false">AVERAGE(K4:K33)</f>
        <v>128.857142857143</v>
      </c>
      <c r="L36" s="15" t="n">
        <f aca="false">AVERAGE(L4:L33)</f>
        <v>100.833333333333</v>
      </c>
      <c r="M36" s="15" t="n">
        <f aca="false">AVERAGE(M4:M33)</f>
        <v>92.92</v>
      </c>
      <c r="N36" s="15" t="n">
        <f aca="false">AVERAGE(N4:N33)</f>
        <v>177.2</v>
      </c>
      <c r="O36" s="15" t="n">
        <f aca="false">AVERAGE(O4:O33)</f>
        <v>152.366666666667</v>
      </c>
      <c r="P36" s="15" t="n">
        <f aca="false">AVERAGE(P4:P33)</f>
        <v>194.571428571429</v>
      </c>
      <c r="Q36" s="15" t="n">
        <f aca="false">AVERAGE(Q4:Q33)</f>
        <v>184.619047619048</v>
      </c>
      <c r="R36" s="15" t="n">
        <f aca="false">AVERAGE(R4:R33)</f>
        <v>171</v>
      </c>
      <c r="S36" s="15" t="n">
        <f aca="false">AVERAGE(S4:S33)</f>
        <v>158.64</v>
      </c>
      <c r="AC36" s="0" t="n">
        <v>140</v>
      </c>
      <c r="AD36" s="77" t="n">
        <v>145</v>
      </c>
      <c r="AE36" s="77" t="n">
        <v>145</v>
      </c>
      <c r="AF36" s="0" t="n">
        <v>145</v>
      </c>
      <c r="AG36" s="0" t="n">
        <v>145</v>
      </c>
      <c r="AH36" s="0" t="n">
        <v>147</v>
      </c>
      <c r="AI36" s="15"/>
      <c r="AJ36" s="81"/>
      <c r="AK36" s="24"/>
      <c r="AL36" s="24"/>
      <c r="AM36" s="24"/>
      <c r="AN36" s="24"/>
      <c r="AO36" s="24"/>
      <c r="AP36" s="77"/>
      <c r="AQ36" s="15"/>
      <c r="AU36" s="15"/>
      <c r="AV36" s="81"/>
      <c r="AW36" s="81"/>
      <c r="BA36" s="0" t="s">
        <v>75</v>
      </c>
      <c r="BB36" s="0" t="n">
        <v>100</v>
      </c>
      <c r="BC36" s="0" t="n">
        <v>60</v>
      </c>
      <c r="BE36" s="15" t="e">
        <f aca="false">+BB36*#REF!+BC36*#REF!</f>
        <v>#REF!</v>
      </c>
    </row>
    <row r="37" customFormat="false" ht="13.5" hidden="false" customHeight="false" outlineLevel="0" collapsed="false">
      <c r="A37" s="93" t="s">
        <v>128</v>
      </c>
      <c r="B37" s="15" t="n">
        <f aca="false">MIN(B4:B33)</f>
        <v>74.5</v>
      </c>
      <c r="C37" s="15" t="n">
        <f aca="false">MIN(C4:C33)</f>
        <v>70.5</v>
      </c>
      <c r="D37" s="15" t="n">
        <f aca="false">MIN(D4:D33)</f>
        <v>78</v>
      </c>
      <c r="E37" s="15" t="n">
        <f aca="false">MIN(E4:E33)</f>
        <v>74</v>
      </c>
      <c r="F37" s="15" t="n">
        <f aca="false">MIN(F4:F33)</f>
        <v>0</v>
      </c>
      <c r="G37" s="15" t="n">
        <f aca="false">MIN(G4:G33)</f>
        <v>56.5</v>
      </c>
      <c r="H37" s="15" t="n">
        <f aca="false">MIN(H4:H33)</f>
        <v>73</v>
      </c>
      <c r="I37" s="15" t="n">
        <f aca="false">MIN(I4:I33)</f>
        <v>32</v>
      </c>
      <c r="J37" s="15" t="n">
        <f aca="false">MIN(J4:J33)</f>
        <v>34</v>
      </c>
      <c r="K37" s="15" t="n">
        <f aca="false">MIN(K4:K33)</f>
        <v>24</v>
      </c>
      <c r="L37" s="15" t="n">
        <f aca="false">MIN(L4:L33)</f>
        <v>32</v>
      </c>
      <c r="M37" s="15" t="n">
        <f aca="false">MIN(M4:M33)</f>
        <v>12</v>
      </c>
      <c r="N37" s="15" t="n">
        <f aca="false">MIN(N4:N33)</f>
        <v>85</v>
      </c>
      <c r="O37" s="15" t="n">
        <f aca="false">MIN(O4:O33)</f>
        <v>81</v>
      </c>
      <c r="P37" s="15" t="n">
        <f aca="false">MIN(P4:P33)</f>
        <v>88</v>
      </c>
      <c r="Q37" s="15" t="n">
        <f aca="false">MIN(Q4:Q33)</f>
        <v>77</v>
      </c>
      <c r="R37" s="15" t="n">
        <f aca="false">MIN(R4:R33)</f>
        <v>76</v>
      </c>
      <c r="S37" s="15" t="n">
        <f aca="false">MIN(S4:S33)</f>
        <v>33</v>
      </c>
      <c r="U37" s="70" t="n">
        <f aca="false">MIN(U4:U33)</f>
        <v>85</v>
      </c>
      <c r="AD37" s="15"/>
      <c r="AE37" s="15"/>
      <c r="AH37" s="35"/>
      <c r="AI37" s="70"/>
      <c r="AJ37" s="24"/>
      <c r="AK37" s="24"/>
      <c r="AL37" s="24" t="n">
        <v>66.35</v>
      </c>
      <c r="AM37" s="24"/>
      <c r="AN37" s="24"/>
      <c r="AO37" s="24"/>
      <c r="AP37" s="24"/>
      <c r="AQ37" s="24"/>
      <c r="AR37" s="24"/>
      <c r="AS37" s="24"/>
      <c r="AT37" s="24"/>
      <c r="AU37" s="24"/>
    </row>
    <row r="38" customFormat="false" ht="12.75" hidden="false" customHeight="false" outlineLevel="0" collapsed="false">
      <c r="A38" s="93" t="s">
        <v>131</v>
      </c>
      <c r="B38" s="15" t="n">
        <f aca="false">MAX(B4:B33)</f>
        <v>254</v>
      </c>
      <c r="C38" s="15" t="n">
        <f aca="false">MAX(C4:C33)</f>
        <v>220</v>
      </c>
      <c r="D38" s="15" t="n">
        <f aca="false">MAX(D4:D33)</f>
        <v>256</v>
      </c>
      <c r="E38" s="15" t="n">
        <f aca="false">MAX(E4:E33)</f>
        <v>220</v>
      </c>
      <c r="F38" s="15" t="n">
        <f aca="false">MAX(F4:F33)</f>
        <v>0</v>
      </c>
      <c r="G38" s="15" t="n">
        <f aca="false">MAX(G4:G33)</f>
        <v>206</v>
      </c>
      <c r="H38" s="15" t="n">
        <f aca="false">MAX(H4:H33)</f>
        <v>246</v>
      </c>
      <c r="I38" s="15" t="n">
        <f aca="false">MAX(I4:I33)</f>
        <v>153</v>
      </c>
      <c r="J38" s="15" t="n">
        <f aca="false">MAX(J4:J33)</f>
        <v>250</v>
      </c>
      <c r="K38" s="15" t="n">
        <f aca="false">MAX(K4:K33)</f>
        <v>250</v>
      </c>
      <c r="L38" s="15" t="n">
        <f aca="false">MAX(L4:L33)</f>
        <v>250</v>
      </c>
      <c r="M38" s="15" t="n">
        <f aca="false">MAX(M4:M33)</f>
        <v>246</v>
      </c>
      <c r="N38" s="15" t="n">
        <f aca="false">MAX(N4:N33)</f>
        <v>250</v>
      </c>
      <c r="O38" s="15" t="n">
        <f aca="false">MAX(O4:O33)</f>
        <v>249</v>
      </c>
      <c r="P38" s="15" t="n">
        <f aca="false">MAX(P4:P33)</f>
        <v>250</v>
      </c>
      <c r="Q38" s="15" t="n">
        <f aca="false">MAX(Q4:Q33)</f>
        <v>250</v>
      </c>
      <c r="R38" s="15" t="n">
        <f aca="false">MAX(R4:R33)</f>
        <v>248</v>
      </c>
      <c r="S38" s="15" t="n">
        <f aca="false">MAX(S4:S33)</f>
        <v>247</v>
      </c>
      <c r="U38" s="70" t="n">
        <f aca="false">MAX(U4:U33)</f>
        <v>250</v>
      </c>
      <c r="AD38" s="15"/>
      <c r="AE38" s="15"/>
      <c r="AH38" s="35"/>
      <c r="AI38" s="70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BA38" s="0" t="s">
        <v>221</v>
      </c>
      <c r="BD38" s="0" t="s">
        <v>222</v>
      </c>
      <c r="BE38" s="15" t="e">
        <f aca="false">+#REF!-BE36</f>
        <v>#REF!</v>
      </c>
      <c r="BF38" s="0" t="s">
        <v>223</v>
      </c>
      <c r="BI38" s="157"/>
      <c r="BJ38" s="158"/>
      <c r="BK38" s="158"/>
      <c r="BL38" s="158"/>
      <c r="BM38" s="158"/>
      <c r="BN38" s="159"/>
    </row>
    <row r="39" customFormat="false" ht="12" hidden="false" customHeight="true" outlineLevel="0" collapsed="false">
      <c r="O39" s="0" t="n">
        <v>210</v>
      </c>
      <c r="T39" s="0" t="n">
        <v>175</v>
      </c>
      <c r="U39" s="0" t="n">
        <v>200</v>
      </c>
      <c r="X39" s="35"/>
      <c r="Y39" s="96"/>
      <c r="AB39" s="35"/>
      <c r="AC39" s="96"/>
      <c r="AD39" s="95"/>
      <c r="AE39" s="95"/>
      <c r="BA39" s="0" t="n">
        <v>22.8</v>
      </c>
      <c r="BI39" s="98"/>
      <c r="BJ39" s="2"/>
      <c r="BK39" s="99" t="s">
        <v>73</v>
      </c>
      <c r="BL39" s="99" t="s">
        <v>74</v>
      </c>
      <c r="BM39" s="99" t="s">
        <v>134</v>
      </c>
      <c r="BN39" s="100"/>
    </row>
    <row r="40" customFormat="false" ht="12.75" hidden="false" customHeight="false" outlineLevel="0" collapsed="false">
      <c r="B40" s="20" t="s">
        <v>136</v>
      </c>
      <c r="D40" s="0" t="n">
        <v>240</v>
      </c>
      <c r="E40" s="0" t="n">
        <v>250</v>
      </c>
      <c r="F40" s="0" t="n">
        <v>200</v>
      </c>
      <c r="G40" s="0" t="n">
        <v>215</v>
      </c>
      <c r="H40" s="20" t="s">
        <v>13</v>
      </c>
      <c r="N40" s="20" t="s">
        <v>2</v>
      </c>
      <c r="T40" s="20" t="s">
        <v>48</v>
      </c>
      <c r="V40" s="0" t="n">
        <v>141</v>
      </c>
      <c r="W40" s="0" t="n">
        <v>144</v>
      </c>
      <c r="X40" s="0" t="n">
        <v>135</v>
      </c>
      <c r="Y40" s="0" t="n">
        <v>140</v>
      </c>
      <c r="Z40" s="20" t="s">
        <v>49</v>
      </c>
      <c r="AF40" s="20" t="s">
        <v>50</v>
      </c>
      <c r="AL40" s="20"/>
      <c r="BA40" s="0" t="n">
        <v>0.049</v>
      </c>
      <c r="BD40" s="0" t="s">
        <v>137</v>
      </c>
      <c r="BE40" s="0" t="n">
        <v>1.71</v>
      </c>
      <c r="BF40" s="0" t="s">
        <v>223</v>
      </c>
      <c r="BI40" s="98"/>
      <c r="BJ40" s="102" t="s">
        <v>137</v>
      </c>
      <c r="BK40" s="25" t="n">
        <f aca="false">0.59/16*100</f>
        <v>3.6875</v>
      </c>
      <c r="BL40" s="25" t="n">
        <f aca="false">0.59/8*100</f>
        <v>7.375</v>
      </c>
      <c r="BM40" s="25" t="n">
        <f aca="false">0.59/24*100</f>
        <v>2.45833333333333</v>
      </c>
      <c r="BN40" s="100"/>
    </row>
    <row r="41" customFormat="false" ht="12.75" hidden="false" customHeight="false" outlineLevel="0" collapsed="false">
      <c r="B41" s="46" t="s">
        <v>224</v>
      </c>
      <c r="C41" s="106"/>
      <c r="D41" s="43" t="s">
        <v>225</v>
      </c>
      <c r="E41" s="47"/>
      <c r="F41" s="46" t="s">
        <v>226</v>
      </c>
      <c r="G41" s="47"/>
      <c r="H41" s="46" t="s">
        <v>224</v>
      </c>
      <c r="I41" s="106"/>
      <c r="J41" s="43" t="s">
        <v>225</v>
      </c>
      <c r="K41" s="47"/>
      <c r="L41" s="46" t="s">
        <v>226</v>
      </c>
      <c r="M41" s="47" t="n">
        <v>1</v>
      </c>
      <c r="N41" s="46" t="s">
        <v>224</v>
      </c>
      <c r="O41" s="106"/>
      <c r="P41" s="43" t="s">
        <v>225</v>
      </c>
      <c r="Q41" s="47"/>
      <c r="R41" s="46" t="s">
        <v>226</v>
      </c>
      <c r="S41" s="47"/>
      <c r="T41" s="46" t="s">
        <v>224</v>
      </c>
      <c r="U41" s="106"/>
      <c r="V41" s="43" t="s">
        <v>225</v>
      </c>
      <c r="W41" s="47"/>
      <c r="X41" s="46" t="s">
        <v>226</v>
      </c>
      <c r="Y41" s="47"/>
      <c r="Z41" s="46" t="s">
        <v>224</v>
      </c>
      <c r="AA41" s="106"/>
      <c r="AB41" s="43" t="s">
        <v>225</v>
      </c>
      <c r="AC41" s="47"/>
      <c r="AD41" s="46" t="s">
        <v>226</v>
      </c>
      <c r="AE41" s="47"/>
      <c r="AF41" s="46" t="s">
        <v>224</v>
      </c>
      <c r="AG41" s="106"/>
      <c r="AH41" s="43" t="s">
        <v>225</v>
      </c>
      <c r="AI41" s="47"/>
      <c r="AJ41" s="46" t="s">
        <v>226</v>
      </c>
      <c r="AK41" s="47"/>
      <c r="AL41" s="46" t="s">
        <v>224</v>
      </c>
      <c r="AM41" s="106"/>
      <c r="AN41" s="43" t="s">
        <v>225</v>
      </c>
      <c r="AO41" s="47"/>
      <c r="AP41" s="46" t="s">
        <v>226</v>
      </c>
      <c r="AQ41" s="106"/>
      <c r="AR41" s="46" t="s">
        <v>227</v>
      </c>
      <c r="AS41" s="106"/>
      <c r="AT41" s="46" t="s">
        <v>228</v>
      </c>
      <c r="AU41" s="106"/>
      <c r="BA41" s="15" t="n">
        <f aca="false">+BA39*BA40</f>
        <v>1.1172</v>
      </c>
      <c r="BD41" s="0" t="s">
        <v>229</v>
      </c>
      <c r="BE41" s="0" t="n">
        <f aca="false">+BA39*0.03</f>
        <v>0.684</v>
      </c>
      <c r="BF41" s="0" t="s">
        <v>223</v>
      </c>
      <c r="BH41" s="0" t="n">
        <v>81</v>
      </c>
      <c r="BI41" s="98"/>
      <c r="BJ41" s="2" t="s">
        <v>141</v>
      </c>
      <c r="BK41" s="107" t="n">
        <v>0.03</v>
      </c>
      <c r="BL41" s="107" t="n">
        <v>0.03</v>
      </c>
      <c r="BM41" s="107" t="n">
        <v>0.03</v>
      </c>
      <c r="BN41" s="100"/>
    </row>
    <row r="42" customFormat="false" ht="12.75" hidden="false" customHeight="false" outlineLevel="0" collapsed="false">
      <c r="B42" s="49" t="s">
        <v>143</v>
      </c>
      <c r="C42" s="50" t="s">
        <v>14</v>
      </c>
      <c r="D42" s="51" t="s">
        <v>143</v>
      </c>
      <c r="E42" s="51" t="s">
        <v>14</v>
      </c>
      <c r="F42" s="49" t="s">
        <v>143</v>
      </c>
      <c r="G42" s="51" t="s">
        <v>14</v>
      </c>
      <c r="H42" s="49" t="s">
        <v>143</v>
      </c>
      <c r="I42" s="50" t="s">
        <v>14</v>
      </c>
      <c r="J42" s="51" t="s">
        <v>143</v>
      </c>
      <c r="K42" s="51" t="s">
        <v>14</v>
      </c>
      <c r="L42" s="49" t="s">
        <v>143</v>
      </c>
      <c r="M42" s="51" t="s">
        <v>14</v>
      </c>
      <c r="N42" s="49" t="s">
        <v>143</v>
      </c>
      <c r="O42" s="50" t="s">
        <v>14</v>
      </c>
      <c r="P42" s="51" t="s">
        <v>143</v>
      </c>
      <c r="Q42" s="51" t="s">
        <v>14</v>
      </c>
      <c r="R42" s="49" t="s">
        <v>143</v>
      </c>
      <c r="S42" s="51" t="s">
        <v>14</v>
      </c>
      <c r="T42" s="49" t="s">
        <v>143</v>
      </c>
      <c r="U42" s="50" t="s">
        <v>14</v>
      </c>
      <c r="V42" s="51" t="s">
        <v>143</v>
      </c>
      <c r="W42" s="51" t="s">
        <v>14</v>
      </c>
      <c r="X42" s="49" t="s">
        <v>143</v>
      </c>
      <c r="Y42" s="51" t="s">
        <v>14</v>
      </c>
      <c r="Z42" s="49" t="s">
        <v>143</v>
      </c>
      <c r="AA42" s="50" t="s">
        <v>14</v>
      </c>
      <c r="AB42" s="51" t="s">
        <v>143</v>
      </c>
      <c r="AC42" s="51" t="s">
        <v>14</v>
      </c>
      <c r="AD42" s="49" t="s">
        <v>143</v>
      </c>
      <c r="AE42" s="51" t="s">
        <v>14</v>
      </c>
      <c r="AF42" s="49" t="s">
        <v>143</v>
      </c>
      <c r="AG42" s="50" t="s">
        <v>14</v>
      </c>
      <c r="AH42" s="51" t="s">
        <v>143</v>
      </c>
      <c r="AI42" s="51" t="s">
        <v>14</v>
      </c>
      <c r="AJ42" s="49" t="s">
        <v>143</v>
      </c>
      <c r="AK42" s="51" t="s">
        <v>14</v>
      </c>
      <c r="AL42" s="49" t="s">
        <v>143</v>
      </c>
      <c r="AM42" s="50" t="s">
        <v>14</v>
      </c>
      <c r="AN42" s="51" t="s">
        <v>143</v>
      </c>
      <c r="AO42" s="51" t="s">
        <v>14</v>
      </c>
      <c r="AP42" s="49" t="s">
        <v>143</v>
      </c>
      <c r="AQ42" s="50" t="s">
        <v>14</v>
      </c>
      <c r="AR42" s="49" t="s">
        <v>143</v>
      </c>
      <c r="AS42" s="50" t="s">
        <v>14</v>
      </c>
      <c r="AT42" s="49" t="s">
        <v>143</v>
      </c>
      <c r="AU42" s="50" t="s">
        <v>14</v>
      </c>
      <c r="BD42" s="0" t="s">
        <v>144</v>
      </c>
      <c r="BE42" s="0" t="n">
        <v>1.34</v>
      </c>
      <c r="BF42" s="0" t="s">
        <v>223</v>
      </c>
      <c r="BI42" s="98"/>
      <c r="BJ42" s="2" t="s">
        <v>144</v>
      </c>
      <c r="BK42" s="25" t="n">
        <f aca="false">0.46/16*100</f>
        <v>2.875</v>
      </c>
      <c r="BL42" s="25" t="n">
        <f aca="false">0.46/8*100</f>
        <v>5.75</v>
      </c>
      <c r="BM42" s="25" t="n">
        <f aca="false">0.46/24*100</f>
        <v>1.91666666666667</v>
      </c>
      <c r="BN42" s="100"/>
    </row>
    <row r="43" customFormat="false" ht="12.75" hidden="false" customHeight="false" outlineLevel="0" collapsed="false">
      <c r="B43" s="110" t="n">
        <v>290</v>
      </c>
      <c r="C43" s="115" t="n">
        <v>325</v>
      </c>
      <c r="D43" s="111" t="n">
        <v>290</v>
      </c>
      <c r="E43" s="111" t="n">
        <v>325</v>
      </c>
      <c r="F43" s="110" t="n">
        <v>180</v>
      </c>
      <c r="G43" s="111" t="n">
        <v>182</v>
      </c>
      <c r="H43" s="110"/>
      <c r="I43" s="115"/>
      <c r="J43" s="111"/>
      <c r="K43" s="111"/>
      <c r="L43" s="110"/>
      <c r="M43" s="111"/>
      <c r="N43" s="112" t="n">
        <v>250</v>
      </c>
      <c r="O43" s="113" t="n">
        <v>265</v>
      </c>
      <c r="P43" s="112" t="n">
        <v>245</v>
      </c>
      <c r="Q43" s="114" t="n">
        <v>255</v>
      </c>
      <c r="R43" s="112"/>
      <c r="S43" s="113"/>
      <c r="T43" s="112" t="n">
        <v>195</v>
      </c>
      <c r="U43" s="113" t="n">
        <v>225</v>
      </c>
      <c r="V43" s="112"/>
      <c r="W43" s="114"/>
      <c r="X43" s="112"/>
      <c r="Y43" s="113"/>
      <c r="Z43" s="112" t="n">
        <v>100</v>
      </c>
      <c r="AA43" s="113" t="n">
        <v>120</v>
      </c>
      <c r="AB43" s="112" t="n">
        <v>98</v>
      </c>
      <c r="AC43" s="114" t="n">
        <v>118</v>
      </c>
      <c r="AD43" s="112"/>
      <c r="AE43" s="113"/>
      <c r="AF43" s="112"/>
      <c r="AG43" s="113"/>
      <c r="AH43" s="112"/>
      <c r="AI43" s="114"/>
      <c r="AJ43" s="112"/>
      <c r="AK43" s="113"/>
      <c r="AL43" s="112"/>
      <c r="AM43" s="113"/>
      <c r="AN43" s="112"/>
      <c r="AO43" s="114"/>
      <c r="AP43" s="112"/>
      <c r="AQ43" s="113"/>
      <c r="AR43" s="112"/>
      <c r="AS43" s="113"/>
      <c r="AT43" s="112"/>
      <c r="AU43" s="113"/>
      <c r="BA43" s="0" t="n">
        <f aca="false">2.88+0.43</f>
        <v>3.31</v>
      </c>
      <c r="BD43" s="0" t="s">
        <v>230</v>
      </c>
      <c r="BE43" s="15" t="n">
        <f aca="false">0.019*BH43</f>
        <v>1.539</v>
      </c>
      <c r="BF43" s="0" t="s">
        <v>223</v>
      </c>
      <c r="BH43" s="0" t="n">
        <v>81</v>
      </c>
      <c r="BI43" s="98"/>
      <c r="BJ43" s="2" t="s">
        <v>146</v>
      </c>
      <c r="BK43" s="107" t="n">
        <v>0.019</v>
      </c>
      <c r="BL43" s="107" t="n">
        <v>0.019</v>
      </c>
      <c r="BM43" s="107" t="n">
        <v>0.019</v>
      </c>
      <c r="BN43" s="100"/>
    </row>
    <row r="44" customFormat="false" ht="12.75" hidden="false" customHeight="false" outlineLevel="0" collapsed="false">
      <c r="B44" s="195"/>
      <c r="C44" s="115"/>
      <c r="D44" s="111" t="n">
        <v>280</v>
      </c>
      <c r="E44" s="111" t="n">
        <v>325</v>
      </c>
      <c r="F44" s="110"/>
      <c r="G44" s="115"/>
      <c r="H44" s="110"/>
      <c r="I44" s="115"/>
      <c r="J44" s="111"/>
      <c r="K44" s="111"/>
      <c r="L44" s="110"/>
      <c r="M44" s="111"/>
      <c r="N44" s="110"/>
      <c r="O44" s="115"/>
      <c r="P44" s="110"/>
      <c r="Q44" s="111"/>
      <c r="R44" s="110"/>
      <c r="S44" s="115"/>
      <c r="T44" s="116"/>
      <c r="U44" s="115"/>
      <c r="V44" s="110"/>
      <c r="W44" s="111"/>
      <c r="X44" s="110"/>
      <c r="Y44" s="115"/>
      <c r="Z44" s="110"/>
      <c r="AA44" s="115"/>
      <c r="AB44" s="110"/>
      <c r="AC44" s="111"/>
      <c r="AD44" s="110"/>
      <c r="AE44" s="115"/>
      <c r="AF44" s="110"/>
      <c r="AG44" s="115"/>
      <c r="AH44" s="110"/>
      <c r="AI44" s="111"/>
      <c r="AJ44" s="110"/>
      <c r="AK44" s="115"/>
      <c r="AL44" s="110"/>
      <c r="AM44" s="115"/>
      <c r="AN44" s="110"/>
      <c r="AO44" s="111"/>
      <c r="AP44" s="110"/>
      <c r="AQ44" s="115"/>
      <c r="AR44" s="110"/>
      <c r="AS44" s="115"/>
      <c r="AT44" s="110"/>
      <c r="AU44" s="115"/>
      <c r="BD44" s="0" t="s">
        <v>231</v>
      </c>
      <c r="BE44" s="15" t="n">
        <f aca="false">+BH44*0.03</f>
        <v>1.71</v>
      </c>
      <c r="BF44" s="0" t="s">
        <v>223</v>
      </c>
      <c r="BH44" s="0" t="n">
        <v>57</v>
      </c>
      <c r="BI44" s="98"/>
      <c r="BJ44" s="2" t="s">
        <v>148</v>
      </c>
      <c r="BK44" s="2" t="n">
        <v>22.8</v>
      </c>
      <c r="BL44" s="2" t="n">
        <v>22.8</v>
      </c>
      <c r="BM44" s="2" t="n">
        <v>22.8</v>
      </c>
      <c r="BN44" s="100"/>
    </row>
    <row r="45" customFormat="false" ht="12.75" hidden="false" customHeight="false" outlineLevel="0" collapsed="false">
      <c r="B45" s="110"/>
      <c r="C45" s="115"/>
      <c r="D45" s="111"/>
      <c r="E45" s="111"/>
      <c r="F45" s="110"/>
      <c r="G45" s="111"/>
      <c r="H45" s="110"/>
      <c r="I45" s="115"/>
      <c r="J45" s="111"/>
      <c r="K45" s="111"/>
      <c r="L45" s="110"/>
      <c r="M45" s="111"/>
      <c r="N45" s="110"/>
      <c r="O45" s="111"/>
      <c r="P45" s="110"/>
      <c r="Q45" s="115"/>
      <c r="R45" s="110"/>
      <c r="S45" s="115"/>
      <c r="T45" s="110"/>
      <c r="U45" s="115"/>
      <c r="V45" s="110"/>
      <c r="W45" s="111"/>
      <c r="X45" s="110"/>
      <c r="Y45" s="115"/>
      <c r="Z45" s="110"/>
      <c r="AA45" s="115"/>
      <c r="AB45" s="110"/>
      <c r="AC45" s="111"/>
      <c r="AD45" s="110"/>
      <c r="AE45" s="115"/>
      <c r="AF45" s="110"/>
      <c r="AG45" s="115"/>
      <c r="AH45" s="110"/>
      <c r="AI45" s="111"/>
      <c r="AJ45" s="110"/>
      <c r="AK45" s="115"/>
      <c r="AL45" s="110"/>
      <c r="AM45" s="115"/>
      <c r="AN45" s="110"/>
      <c r="AO45" s="111"/>
      <c r="AP45" s="110"/>
      <c r="AQ45" s="115"/>
      <c r="AR45" s="110"/>
      <c r="AS45" s="115"/>
      <c r="AT45" s="110"/>
      <c r="AU45" s="115"/>
      <c r="BD45" s="0" t="s">
        <v>232</v>
      </c>
      <c r="BE45" s="0" t="n">
        <v>2.15</v>
      </c>
      <c r="BF45" s="0" t="s">
        <v>223</v>
      </c>
      <c r="BI45" s="98"/>
      <c r="BJ45" s="2" t="s">
        <v>150</v>
      </c>
      <c r="BK45" s="2" t="n">
        <v>2.15</v>
      </c>
      <c r="BL45" s="2" t="n">
        <v>2.15</v>
      </c>
      <c r="BM45" s="2" t="n">
        <v>2.15</v>
      </c>
      <c r="BN45" s="100"/>
    </row>
    <row r="46" customFormat="false" ht="12.75" hidden="false" customHeight="false" outlineLevel="0" collapsed="false">
      <c r="B46" s="110"/>
      <c r="C46" s="115"/>
      <c r="D46" s="111"/>
      <c r="E46" s="111"/>
      <c r="F46" s="110"/>
      <c r="G46" s="111"/>
      <c r="H46" s="110"/>
      <c r="I46" s="115"/>
      <c r="J46" s="111"/>
      <c r="K46" s="111"/>
      <c r="L46" s="110"/>
      <c r="M46" s="111"/>
      <c r="N46" s="110"/>
      <c r="O46" s="115"/>
      <c r="P46" s="111"/>
      <c r="Q46" s="111"/>
      <c r="R46" s="110"/>
      <c r="S46" s="115"/>
      <c r="T46" s="110"/>
      <c r="U46" s="115"/>
      <c r="V46" s="111"/>
      <c r="W46" s="111"/>
      <c r="X46" s="110"/>
      <c r="Y46" s="115"/>
      <c r="Z46" s="110"/>
      <c r="AA46" s="115"/>
      <c r="AB46" s="111"/>
      <c r="AC46" s="111"/>
      <c r="AD46" s="110"/>
      <c r="AE46" s="115"/>
      <c r="AF46" s="110"/>
      <c r="AG46" s="115"/>
      <c r="AH46" s="111"/>
      <c r="AI46" s="111"/>
      <c r="AJ46" s="110"/>
      <c r="AK46" s="115"/>
      <c r="AL46" s="110"/>
      <c r="AM46" s="115"/>
      <c r="AN46" s="111"/>
      <c r="AO46" s="111"/>
      <c r="AP46" s="110"/>
      <c r="AQ46" s="115"/>
      <c r="AR46" s="110"/>
      <c r="AS46" s="115"/>
      <c r="AT46" s="110"/>
      <c r="AU46" s="115"/>
      <c r="BD46" s="0" t="s">
        <v>156</v>
      </c>
      <c r="BE46" s="0" t="n">
        <v>0.25</v>
      </c>
      <c r="BI46" s="98"/>
      <c r="BJ46" s="2" t="s">
        <v>152</v>
      </c>
      <c r="BK46" s="2" t="n">
        <v>1.83</v>
      </c>
      <c r="BL46" s="2" t="n">
        <v>1.83</v>
      </c>
      <c r="BM46" s="2" t="n">
        <v>1.83</v>
      </c>
      <c r="BN46" s="100"/>
    </row>
    <row r="47" customFormat="false" ht="12.75" hidden="false" customHeight="false" outlineLevel="0" collapsed="false">
      <c r="B47" s="196"/>
      <c r="C47" s="119"/>
      <c r="D47" s="118"/>
      <c r="E47" s="118"/>
      <c r="F47" s="117"/>
      <c r="G47" s="118"/>
      <c r="H47" s="196"/>
      <c r="I47" s="119"/>
      <c r="J47" s="118"/>
      <c r="K47" s="118"/>
      <c r="L47" s="117"/>
      <c r="M47" s="118"/>
      <c r="N47" s="117"/>
      <c r="O47" s="119"/>
      <c r="P47" s="117"/>
      <c r="Q47" s="118"/>
      <c r="R47" s="117"/>
      <c r="S47" s="119"/>
      <c r="T47" s="117"/>
      <c r="U47" s="119"/>
      <c r="V47" s="117"/>
      <c r="W47" s="118"/>
      <c r="X47" s="117"/>
      <c r="Y47" s="119"/>
      <c r="Z47" s="117"/>
      <c r="AA47" s="119"/>
      <c r="AB47" s="117"/>
      <c r="AC47" s="118"/>
      <c r="AD47" s="117"/>
      <c r="AE47" s="119"/>
      <c r="AF47" s="117"/>
      <c r="AG47" s="119"/>
      <c r="AH47" s="117"/>
      <c r="AI47" s="118"/>
      <c r="AJ47" s="117"/>
      <c r="AK47" s="119"/>
      <c r="AL47" s="117"/>
      <c r="AM47" s="119"/>
      <c r="AN47" s="117"/>
      <c r="AO47" s="118"/>
      <c r="AP47" s="117"/>
      <c r="AQ47" s="119"/>
      <c r="AR47" s="117"/>
      <c r="AS47" s="119"/>
      <c r="AT47" s="117"/>
      <c r="AU47" s="119"/>
      <c r="BD47" s="0" t="s">
        <v>233</v>
      </c>
      <c r="BI47" s="98"/>
      <c r="BJ47" s="2" t="s">
        <v>154</v>
      </c>
      <c r="BK47" s="25" t="n">
        <v>3</v>
      </c>
      <c r="BL47" s="25" t="n">
        <v>1</v>
      </c>
      <c r="BM47" s="2" t="n">
        <f aca="false">+BK47*0.67+BL47*0.33</f>
        <v>2.34</v>
      </c>
      <c r="BN47" s="100"/>
    </row>
    <row r="48" customFormat="false" ht="12.75" hidden="false" customHeight="false" outlineLevel="0" collapsed="false">
      <c r="X48" s="35"/>
      <c r="Y48" s="96"/>
      <c r="Z48" s="15"/>
      <c r="AD48" s="15"/>
      <c r="BI48" s="98"/>
      <c r="BJ48" s="2" t="s">
        <v>156</v>
      </c>
      <c r="BK48" s="2" t="n">
        <v>0.25</v>
      </c>
      <c r="BL48" s="2" t="n">
        <v>0.25</v>
      </c>
      <c r="BM48" s="4" t="n">
        <v>0.25</v>
      </c>
      <c r="BN48" s="100"/>
    </row>
    <row r="49" customFormat="false" ht="12.75" hidden="false" customHeight="false" outlineLevel="0" collapsed="false">
      <c r="B49" s="39"/>
      <c r="X49" s="35"/>
      <c r="Y49" s="96"/>
      <c r="Z49" s="15"/>
      <c r="AA49" s="15"/>
      <c r="AC49" s="96"/>
      <c r="AD49" s="15"/>
      <c r="AE49" s="15"/>
      <c r="BD49" s="0" t="s">
        <v>234</v>
      </c>
      <c r="BE49" s="15" t="n">
        <f aca="false">SUM(BE40:BE47)</f>
        <v>9.383</v>
      </c>
      <c r="BI49" s="98"/>
      <c r="BJ49" s="2" t="s">
        <v>158</v>
      </c>
      <c r="BK49" s="25" t="n">
        <f aca="false">SUM(BK41,BK43)*BK44</f>
        <v>1.1172</v>
      </c>
      <c r="BL49" s="25" t="n">
        <f aca="false">SUM(BL41,BL43)*BL44</f>
        <v>1.1172</v>
      </c>
      <c r="BM49" s="25" t="n">
        <f aca="false">SUM(BM41,BM43)*BM44</f>
        <v>1.1172</v>
      </c>
      <c r="BN49" s="100"/>
    </row>
    <row r="50" customFormat="false" ht="12.75" hidden="false" customHeight="false" outlineLevel="0" collapsed="false">
      <c r="B50" s="65" t="s">
        <v>169</v>
      </c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X50" s="35"/>
      <c r="Y50" s="96"/>
      <c r="AC50" s="96"/>
      <c r="BI50" s="98"/>
      <c r="BJ50" s="2"/>
      <c r="BK50" s="2"/>
      <c r="BL50" s="2"/>
      <c r="BM50" s="2"/>
      <c r="BN50" s="100"/>
    </row>
    <row r="51" customFormat="false" ht="13.5" hidden="false" customHeight="false" outlineLevel="0" collapsed="false">
      <c r="B51" s="132"/>
      <c r="C51" s="133" t="s">
        <v>2</v>
      </c>
      <c r="D51" s="133" t="s">
        <v>3</v>
      </c>
      <c r="E51" s="133" t="s">
        <v>4</v>
      </c>
      <c r="F51" s="133" t="s">
        <v>5</v>
      </c>
      <c r="G51" s="133" t="s">
        <v>6</v>
      </c>
      <c r="H51" s="133" t="s">
        <v>7</v>
      </c>
      <c r="I51" s="133" t="s">
        <v>8</v>
      </c>
      <c r="J51" s="133" t="s">
        <v>9</v>
      </c>
      <c r="K51" s="133" t="s">
        <v>10</v>
      </c>
      <c r="L51" s="133" t="s">
        <v>11</v>
      </c>
      <c r="M51" s="133" t="s">
        <v>12</v>
      </c>
      <c r="N51" s="133" t="s">
        <v>13</v>
      </c>
      <c r="O51" s="145" t="s">
        <v>48</v>
      </c>
      <c r="P51" s="145" t="s">
        <v>49</v>
      </c>
      <c r="Q51" s="145" t="s">
        <v>50</v>
      </c>
      <c r="R51" s="145" t="s">
        <v>51</v>
      </c>
      <c r="BI51" s="123"/>
      <c r="BJ51" s="124" t="s">
        <v>159</v>
      </c>
      <c r="BK51" s="125" t="n">
        <f aca="false">SUM(BK40,BK42,BK45,BK46,BK47,BK48,BK49)</f>
        <v>14.9097</v>
      </c>
      <c r="BL51" s="125" t="n">
        <f aca="false">SUM(BL40,BL42,BL45,BL46,BL47,BL48,BL49)</f>
        <v>19.4722</v>
      </c>
      <c r="BM51" s="125" t="n">
        <f aca="false">SUM(BM40,BM42,BM45,BM46,BM47,BM48,BM49)</f>
        <v>12.0622</v>
      </c>
      <c r="BN51" s="126"/>
    </row>
    <row r="52" customFormat="false" ht="12.75" hidden="false" customHeight="false" outlineLevel="0" collapsed="false">
      <c r="B52" s="185" t="s">
        <v>235</v>
      </c>
      <c r="C52" s="197" t="n">
        <v>24.14</v>
      </c>
      <c r="D52" s="198" t="n">
        <v>21.31</v>
      </c>
      <c r="E52" s="198" t="n">
        <v>21.22</v>
      </c>
      <c r="F52" s="198" t="n">
        <v>26.71</v>
      </c>
      <c r="G52" s="198" t="n">
        <v>28.1</v>
      </c>
      <c r="H52" s="198" t="n">
        <v>32.57</v>
      </c>
      <c r="I52" s="198" t="n">
        <v>41.58</v>
      </c>
      <c r="J52" s="198" t="n">
        <v>42.51</v>
      </c>
      <c r="K52" s="198" t="n">
        <v>33.34</v>
      </c>
      <c r="L52" s="198" t="n">
        <v>41.06</v>
      </c>
      <c r="M52" s="198" t="n">
        <v>33.71</v>
      </c>
      <c r="N52" s="199"/>
      <c r="O52" s="200" t="n">
        <f aca="false">AVERAGE(C52:E52)</f>
        <v>22.2233333333333</v>
      </c>
      <c r="P52" s="15" t="n">
        <f aca="false">AVERAGE(F52:H52)</f>
        <v>29.1266666666667</v>
      </c>
      <c r="Q52" s="15" t="n">
        <f aca="false">AVERAGE(I52:K52)</f>
        <v>39.1433333333333</v>
      </c>
      <c r="R52" s="145"/>
    </row>
    <row r="53" customFormat="false" ht="12.75" hidden="false" customHeight="false" outlineLevel="0" collapsed="false">
      <c r="B53" s="178" t="s">
        <v>197</v>
      </c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145"/>
      <c r="P53" s="145"/>
      <c r="Q53" s="145"/>
      <c r="R53" s="145"/>
    </row>
    <row r="54" customFormat="false" ht="12.75" hidden="false" customHeight="false" outlineLevel="0" collapsed="false">
      <c r="B54" s="178" t="s">
        <v>198</v>
      </c>
      <c r="C54" s="202" t="n">
        <v>0.95</v>
      </c>
      <c r="D54" s="203" t="n">
        <v>0.85</v>
      </c>
      <c r="E54" s="203" t="n">
        <v>0.75</v>
      </c>
      <c r="F54" s="146" t="n">
        <v>0.15</v>
      </c>
      <c r="G54" s="201" t="n">
        <v>0.55</v>
      </c>
      <c r="H54" s="201" t="n">
        <v>0.65</v>
      </c>
      <c r="I54" s="204" t="n">
        <v>0.35</v>
      </c>
      <c r="J54" s="203" t="n">
        <v>0.75</v>
      </c>
      <c r="K54" s="203" t="n">
        <v>0.75</v>
      </c>
      <c r="L54" s="201"/>
      <c r="M54" s="201"/>
      <c r="N54" s="201"/>
      <c r="O54" s="145"/>
      <c r="P54" s="145"/>
      <c r="Q54" s="145"/>
      <c r="R54" s="145"/>
    </row>
    <row r="55" customFormat="false" ht="12.75" hidden="false" customHeight="false" outlineLevel="0" collapsed="false">
      <c r="B55" s="178" t="s">
        <v>199</v>
      </c>
      <c r="C55" s="203" t="n">
        <v>0.85</v>
      </c>
      <c r="D55" s="201" t="n">
        <v>0.55</v>
      </c>
      <c r="E55" s="205" t="n">
        <v>0.35</v>
      </c>
      <c r="F55" s="146" t="n">
        <v>0.15</v>
      </c>
      <c r="G55" s="205" t="n">
        <v>0.35</v>
      </c>
      <c r="H55" s="205" t="n">
        <v>0.35</v>
      </c>
      <c r="I55" s="201" t="n">
        <v>0.55</v>
      </c>
      <c r="J55" s="204" t="n">
        <v>0.25</v>
      </c>
      <c r="K55" s="204" t="n">
        <v>0.25</v>
      </c>
      <c r="L55" s="201"/>
      <c r="M55" s="201"/>
      <c r="N55" s="201"/>
      <c r="O55" s="145"/>
      <c r="P55" s="145"/>
      <c r="Q55" s="145"/>
      <c r="R55" s="145"/>
    </row>
    <row r="56" customFormat="false" ht="12.75" hidden="false" customHeight="false" outlineLevel="0" collapsed="false">
      <c r="B56" s="185" t="s">
        <v>236</v>
      </c>
      <c r="C56" s="197" t="n">
        <v>22.17</v>
      </c>
      <c r="D56" s="198" t="n">
        <v>20.49</v>
      </c>
      <c r="E56" s="198" t="n">
        <v>21.85</v>
      </c>
      <c r="F56" s="198" t="n">
        <v>25.52</v>
      </c>
      <c r="G56" s="198" t="n">
        <v>20.91</v>
      </c>
      <c r="H56" s="198" t="n">
        <v>20.69</v>
      </c>
      <c r="I56" s="198" t="n">
        <v>42.33</v>
      </c>
      <c r="J56" s="198" t="n">
        <v>51.1</v>
      </c>
      <c r="K56" s="198" t="n">
        <v>41.89</v>
      </c>
      <c r="L56" s="198" t="n">
        <v>27.11</v>
      </c>
      <c r="M56" s="198" t="n">
        <v>27.78</v>
      </c>
      <c r="N56" s="199" t="n">
        <v>27.47</v>
      </c>
      <c r="O56" s="15" t="n">
        <f aca="false">AVERAGE(C56:E56)</f>
        <v>21.5033333333333</v>
      </c>
      <c r="P56" s="15"/>
      <c r="Q56" s="15" t="n">
        <f aca="false">AVERAGE(I56:K56)</f>
        <v>45.1066666666667</v>
      </c>
      <c r="R56" s="15" t="n">
        <f aca="false">AVERAGE(L56:N56)</f>
        <v>27.4533333333333</v>
      </c>
      <c r="X56" s="0" t="s">
        <v>10</v>
      </c>
      <c r="Y56" s="0" t="s">
        <v>237</v>
      </c>
      <c r="Z56" s="15"/>
    </row>
    <row r="57" customFormat="false" ht="12.75" hidden="false" customHeight="false" outlineLevel="0" collapsed="false">
      <c r="B57" s="178" t="s">
        <v>197</v>
      </c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15"/>
      <c r="P57" s="15"/>
      <c r="Q57" s="15"/>
      <c r="R57" s="15"/>
      <c r="Z57" s="15"/>
    </row>
    <row r="58" customFormat="false" ht="12.75" hidden="false" customHeight="false" outlineLevel="0" collapsed="false">
      <c r="B58" s="178" t="s">
        <v>198</v>
      </c>
      <c r="C58" s="203" t="n">
        <v>0.85</v>
      </c>
      <c r="D58" s="146" t="n">
        <v>0.15</v>
      </c>
      <c r="E58" s="204" t="n">
        <v>0.35</v>
      </c>
      <c r="F58" s="146" t="n">
        <v>0.15</v>
      </c>
      <c r="G58" s="204" t="n">
        <v>0.25</v>
      </c>
      <c r="H58" s="204" t="n">
        <v>0.25</v>
      </c>
      <c r="I58" s="202" t="n">
        <v>0.95</v>
      </c>
      <c r="J58" s="202" t="n">
        <v>0.95</v>
      </c>
      <c r="K58" s="202" t="n">
        <v>0.95</v>
      </c>
      <c r="L58" s="201" t="n">
        <v>0.45</v>
      </c>
      <c r="M58" s="201" t="n">
        <v>0.65</v>
      </c>
      <c r="N58" s="201" t="n">
        <v>0.55</v>
      </c>
      <c r="O58" s="15"/>
      <c r="P58" s="15"/>
      <c r="Q58" s="15"/>
      <c r="R58" s="15"/>
      <c r="Z58" s="15"/>
    </row>
    <row r="59" customFormat="false" ht="12.75" hidden="false" customHeight="false" outlineLevel="0" collapsed="false">
      <c r="B59" s="178" t="s">
        <v>199</v>
      </c>
      <c r="C59" s="206" t="n">
        <v>0.75</v>
      </c>
      <c r="D59" s="205" t="n">
        <v>0.35</v>
      </c>
      <c r="E59" s="206" t="n">
        <v>0.75</v>
      </c>
      <c r="F59" s="204" t="n">
        <v>0.25</v>
      </c>
      <c r="G59" s="207" t="n">
        <v>0.35</v>
      </c>
      <c r="H59" s="205" t="n">
        <v>0.35</v>
      </c>
      <c r="I59" s="206" t="n">
        <v>0.75</v>
      </c>
      <c r="J59" s="202" t="n">
        <v>0.95</v>
      </c>
      <c r="K59" s="201" t="n">
        <v>0.45</v>
      </c>
      <c r="L59" s="201" t="n">
        <v>0.45</v>
      </c>
      <c r="M59" s="205" t="n">
        <v>0.35</v>
      </c>
      <c r="N59" s="201" t="n">
        <v>0.45</v>
      </c>
      <c r="O59" s="15"/>
      <c r="P59" s="15"/>
      <c r="Q59" s="15"/>
      <c r="R59" s="15"/>
      <c r="Z59" s="15"/>
    </row>
    <row r="60" customFormat="false" ht="12.75" hidden="false" customHeight="false" outlineLevel="0" collapsed="false">
      <c r="B60" s="185" t="s">
        <v>238</v>
      </c>
      <c r="C60" s="208"/>
      <c r="D60" s="209"/>
      <c r="E60" s="209"/>
      <c r="F60" s="209"/>
      <c r="G60" s="210" t="n">
        <v>28.77</v>
      </c>
      <c r="H60" s="210" t="n">
        <v>26</v>
      </c>
      <c r="I60" s="210" t="n">
        <v>34.77</v>
      </c>
      <c r="J60" s="210" t="n">
        <v>39.98</v>
      </c>
      <c r="K60" s="210" t="n">
        <v>44.27</v>
      </c>
      <c r="L60" s="210" t="n">
        <v>26.88</v>
      </c>
      <c r="M60" s="210" t="n">
        <v>24.6</v>
      </c>
      <c r="N60" s="105" t="n">
        <v>22.55</v>
      </c>
      <c r="O60" s="15"/>
      <c r="P60" s="15"/>
      <c r="Q60" s="15" t="n">
        <f aca="false">AVERAGE(I60:K60)</f>
        <v>39.6733333333333</v>
      </c>
      <c r="R60" s="15" t="n">
        <f aca="false">AVERAGE(L60:N60)</f>
        <v>24.6766666666667</v>
      </c>
      <c r="X60" s="0" t="s">
        <v>239</v>
      </c>
      <c r="Y60" s="0" t="s">
        <v>237</v>
      </c>
      <c r="Z60" s="15" t="n">
        <f aca="false">AVERAGE(Z17:Z50)</f>
        <v>158.888888888889</v>
      </c>
    </row>
    <row r="61" customFormat="false" ht="12.75" hidden="false" customHeight="false" outlineLevel="0" collapsed="false">
      <c r="B61" s="178" t="s">
        <v>197</v>
      </c>
      <c r="C61" s="179"/>
      <c r="D61" s="179"/>
      <c r="E61" s="179"/>
      <c r="F61" s="179"/>
      <c r="G61" s="180"/>
      <c r="H61" s="180"/>
      <c r="I61" s="180"/>
      <c r="J61" s="180"/>
      <c r="K61" s="180"/>
      <c r="L61" s="180"/>
      <c r="M61" s="180"/>
      <c r="N61" s="180"/>
      <c r="O61" s="15"/>
      <c r="P61" s="15"/>
      <c r="Q61" s="15"/>
      <c r="R61" s="15"/>
      <c r="Z61" s="15"/>
    </row>
    <row r="62" customFormat="false" ht="12.75" hidden="false" customHeight="false" outlineLevel="0" collapsed="false">
      <c r="B62" s="178" t="s">
        <v>198</v>
      </c>
      <c r="C62" s="179"/>
      <c r="D62" s="179"/>
      <c r="E62" s="179"/>
      <c r="F62" s="179"/>
      <c r="G62" s="181" t="n">
        <v>0.95</v>
      </c>
      <c r="H62" s="180" t="n">
        <v>0.45</v>
      </c>
      <c r="I62" s="180" t="n">
        <v>0.65</v>
      </c>
      <c r="J62" s="181" t="n">
        <v>0.9</v>
      </c>
      <c r="K62" s="181" t="n">
        <v>0.95</v>
      </c>
      <c r="L62" s="180" t="n">
        <v>0.65</v>
      </c>
      <c r="M62" s="182" t="n">
        <v>0.75</v>
      </c>
      <c r="N62" s="183" t="n">
        <v>0.15</v>
      </c>
      <c r="O62" s="15"/>
      <c r="P62" s="15"/>
      <c r="Q62" s="15"/>
      <c r="R62" s="15"/>
      <c r="Z62" s="15"/>
    </row>
    <row r="63" customFormat="false" ht="12.75" hidden="false" customHeight="false" outlineLevel="0" collapsed="false">
      <c r="B63" s="178" t="s">
        <v>199</v>
      </c>
      <c r="C63" s="179"/>
      <c r="D63" s="179"/>
      <c r="E63" s="179"/>
      <c r="F63" s="179"/>
      <c r="G63" s="181" t="n">
        <v>0.95</v>
      </c>
      <c r="H63" s="182" t="n">
        <v>0.75</v>
      </c>
      <c r="I63" s="180" t="n">
        <v>0.45</v>
      </c>
      <c r="J63" s="181" t="n">
        <v>0.95</v>
      </c>
      <c r="K63" s="181" t="n">
        <v>0.95</v>
      </c>
      <c r="L63" s="184" t="n">
        <v>0.85</v>
      </c>
      <c r="M63" s="182" t="n">
        <v>0.75</v>
      </c>
      <c r="N63" s="180" t="n">
        <v>0.45</v>
      </c>
      <c r="O63" s="15"/>
      <c r="P63" s="15"/>
      <c r="Q63" s="15"/>
      <c r="R63" s="15"/>
      <c r="Z63" s="15"/>
    </row>
    <row r="64" customFormat="false" ht="12.75" hidden="false" customHeight="false" outlineLevel="0" collapsed="false">
      <c r="B64" s="185"/>
      <c r="C64" s="140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5"/>
      <c r="P64" s="15"/>
      <c r="Q64" s="15"/>
      <c r="R64" s="15"/>
      <c r="T64" s="15"/>
    </row>
    <row r="65" customFormat="false" ht="12.75" hidden="false" customHeight="false" outlineLevel="0" collapsed="false">
      <c r="B65" s="132"/>
      <c r="C65" s="144" t="n">
        <v>1.55</v>
      </c>
      <c r="D65" s="144" t="n">
        <v>1.59</v>
      </c>
      <c r="E65" s="144" t="n">
        <v>2.45</v>
      </c>
      <c r="F65" s="144" t="n">
        <v>3.55</v>
      </c>
      <c r="G65" s="144" t="n">
        <v>4.05</v>
      </c>
      <c r="H65" s="144"/>
      <c r="I65" s="144" t="n">
        <v>1.46</v>
      </c>
      <c r="J65" s="144" t="n">
        <v>1.59</v>
      </c>
      <c r="K65" s="144"/>
      <c r="L65" s="144"/>
      <c r="M65" s="144"/>
      <c r="N65" s="144"/>
    </row>
    <row r="66" customFormat="false" ht="12.75" hidden="false" customHeight="false" outlineLevel="0" collapsed="false">
      <c r="B66" s="132"/>
      <c r="C66" s="149" t="n">
        <v>78.2</v>
      </c>
      <c r="D66" s="149" t="n">
        <v>67.2</v>
      </c>
      <c r="E66" s="149" t="n">
        <v>77.6</v>
      </c>
      <c r="F66" s="149" t="n">
        <v>97.8</v>
      </c>
      <c r="G66" s="149" t="n">
        <v>132</v>
      </c>
      <c r="H66" s="149" t="n">
        <v>140</v>
      </c>
      <c r="I66" s="186" t="n">
        <v>130.15</v>
      </c>
      <c r="J66" s="187" t="n">
        <v>120</v>
      </c>
      <c r="K66" s="188" t="n">
        <f aca="false">(173.5+164.4+159.8+187.2+193.9)/5</f>
        <v>175.76</v>
      </c>
      <c r="L66" s="187" t="n">
        <v>186</v>
      </c>
      <c r="M66" s="187" t="n">
        <v>187</v>
      </c>
      <c r="N66" s="65"/>
    </row>
    <row r="67" customFormat="false" ht="12.75" hidden="false" customHeight="false" outlineLevel="0" collapsed="false">
      <c r="B67" s="132" t="s">
        <v>171</v>
      </c>
      <c r="C67" s="149" t="n">
        <v>98.9</v>
      </c>
      <c r="D67" s="149" t="n">
        <v>108.5</v>
      </c>
      <c r="E67" s="149" t="n">
        <v>97</v>
      </c>
      <c r="F67" s="149" t="n">
        <v>130.1</v>
      </c>
      <c r="G67" s="149" t="n">
        <v>109.4</v>
      </c>
      <c r="H67" s="149" t="n">
        <v>132.8</v>
      </c>
      <c r="I67" s="149" t="n">
        <v>109.4</v>
      </c>
      <c r="J67" s="149" t="n">
        <v>69.97</v>
      </c>
      <c r="K67" s="149" t="n">
        <v>133.7</v>
      </c>
      <c r="L67" s="149" t="n">
        <v>143.95</v>
      </c>
      <c r="M67" s="149" t="n">
        <v>118</v>
      </c>
      <c r="N67" s="149" t="n">
        <v>107</v>
      </c>
    </row>
    <row r="68" customFormat="false" ht="12.75" hidden="false" customHeight="false" outlineLevel="0" collapsed="false">
      <c r="B68" s="132"/>
      <c r="C68" s="133" t="s">
        <v>10</v>
      </c>
      <c r="D68" s="133" t="s">
        <v>11</v>
      </c>
      <c r="E68" s="133" t="s">
        <v>12</v>
      </c>
      <c r="F68" s="133" t="s">
        <v>13</v>
      </c>
      <c r="G68" s="133" t="s">
        <v>2</v>
      </c>
      <c r="H68" s="133" t="s">
        <v>3</v>
      </c>
      <c r="I68" s="133" t="s">
        <v>4</v>
      </c>
      <c r="J68" s="133" t="s">
        <v>5</v>
      </c>
      <c r="K68" s="133" t="s">
        <v>6</v>
      </c>
      <c r="L68" s="133" t="s">
        <v>7</v>
      </c>
      <c r="M68" s="133" t="s">
        <v>8</v>
      </c>
      <c r="N68" s="133" t="s">
        <v>9</v>
      </c>
    </row>
    <row r="69" customFormat="false" ht="12.75" hidden="false" customHeight="false" outlineLevel="0" collapsed="false">
      <c r="B69" s="137" t="s">
        <v>200</v>
      </c>
      <c r="C69" s="129" t="n">
        <v>32.11</v>
      </c>
      <c r="D69" s="129" t="n">
        <v>45.13</v>
      </c>
      <c r="E69" s="129" t="n">
        <v>44.24</v>
      </c>
      <c r="F69" s="129"/>
      <c r="G69" s="129"/>
      <c r="H69" s="129"/>
      <c r="I69" s="129"/>
      <c r="J69" s="129"/>
      <c r="K69" s="129"/>
      <c r="L69" s="129"/>
      <c r="M69" s="129"/>
      <c r="N69" s="129"/>
    </row>
    <row r="70" customFormat="false" ht="12.75" hidden="false" customHeight="false" outlineLevel="0" collapsed="false">
      <c r="B70" s="137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</row>
    <row r="71" customFormat="false" ht="12.75" hidden="false" customHeight="false" outlineLevel="0" collapsed="false">
      <c r="B71" s="137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</row>
    <row r="72" customFormat="false" ht="12.75" hidden="false" customHeight="false" outlineLevel="0" collapsed="false">
      <c r="B72" s="137" t="s">
        <v>162</v>
      </c>
      <c r="C72" s="129" t="n">
        <v>39.87</v>
      </c>
      <c r="D72" s="129" t="n">
        <v>30.48</v>
      </c>
      <c r="E72" s="129" t="n">
        <v>28.52</v>
      </c>
      <c r="F72" s="129" t="n">
        <v>31.19</v>
      </c>
      <c r="G72" s="129" t="n">
        <v>17.95</v>
      </c>
      <c r="H72" s="129" t="n">
        <v>18.26</v>
      </c>
      <c r="I72" s="129" t="n">
        <v>16.39</v>
      </c>
      <c r="J72" s="129" t="n">
        <v>24.06</v>
      </c>
      <c r="K72" s="129" t="n">
        <v>28.25</v>
      </c>
      <c r="L72" s="129" t="n">
        <v>23.73</v>
      </c>
      <c r="M72" s="148" t="n">
        <v>24.72</v>
      </c>
      <c r="N72" s="129" t="n">
        <v>29.84</v>
      </c>
      <c r="O72" s="15" t="n">
        <f aca="false">AVERAGE(D72:F72)</f>
        <v>30.0633333333333</v>
      </c>
      <c r="P72" s="15" t="n">
        <f aca="false">AVERAGE(G72:I72)</f>
        <v>17.5333333333333</v>
      </c>
      <c r="Q72" s="15" t="n">
        <f aca="false">AVERAGE(J72:L72)</f>
        <v>25.3466666666667</v>
      </c>
      <c r="R72" s="15" t="n">
        <f aca="false">AVERAGE(M72:N72,C69)</f>
        <v>28.89</v>
      </c>
    </row>
    <row r="73" customFormat="false" ht="12.75" hidden="false" customHeight="false" outlineLevel="0" collapsed="false">
      <c r="B73" s="137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48"/>
      <c r="N73" s="129"/>
      <c r="O73" s="15"/>
      <c r="P73" s="15"/>
      <c r="Q73" s="15"/>
      <c r="R73" s="15"/>
    </row>
    <row r="74" customFormat="false" ht="12.75" hidden="false" customHeight="false" outlineLevel="0" collapsed="false">
      <c r="B74" s="137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48"/>
      <c r="N74" s="129"/>
      <c r="O74" s="15"/>
      <c r="P74" s="15"/>
      <c r="Q74" s="15"/>
      <c r="R74" s="15"/>
    </row>
    <row r="75" customFormat="false" ht="12.75" hidden="false" customHeight="false" outlineLevel="0" collapsed="false">
      <c r="B75" s="137" t="s">
        <v>163</v>
      </c>
      <c r="C75" s="148" t="n">
        <v>20.19</v>
      </c>
      <c r="D75" s="148" t="n">
        <v>18.51</v>
      </c>
      <c r="E75" s="148" t="n">
        <v>18.96</v>
      </c>
      <c r="F75" s="148" t="n">
        <v>20.07</v>
      </c>
      <c r="G75" s="148" t="n">
        <v>19.39</v>
      </c>
      <c r="H75" s="148" t="n">
        <v>14.34</v>
      </c>
      <c r="I75" s="148" t="n">
        <v>18.74</v>
      </c>
      <c r="J75" s="148" t="n">
        <v>24.23</v>
      </c>
      <c r="K75" s="148" t="n">
        <v>14.8</v>
      </c>
      <c r="L75" s="148" t="n">
        <v>13.79</v>
      </c>
      <c r="M75" s="148" t="n">
        <v>26.32</v>
      </c>
      <c r="N75" s="148" t="n">
        <v>51.04</v>
      </c>
      <c r="O75" s="15" t="n">
        <f aca="false">AVERAGE(D75:F75)</f>
        <v>19.18</v>
      </c>
      <c r="P75" s="15" t="n">
        <f aca="false">AVERAGE(G75:I75)</f>
        <v>17.49</v>
      </c>
      <c r="Q75" s="15" t="n">
        <f aca="false">AVERAGE(J75:L75)</f>
        <v>17.6066666666667</v>
      </c>
      <c r="R75" s="15" t="n">
        <f aca="false">AVERAGE(M75:N75,C72)</f>
        <v>39.0766666666667</v>
      </c>
    </row>
    <row r="76" customFormat="false" ht="12.75" hidden="false" customHeight="false" outlineLevel="0" collapsed="false">
      <c r="B76" s="137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5"/>
      <c r="P76" s="15"/>
      <c r="Q76" s="15"/>
      <c r="R76" s="15"/>
    </row>
    <row r="77" customFormat="false" ht="12.75" hidden="false" customHeight="false" outlineLevel="0" collapsed="false">
      <c r="B77" s="137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5"/>
      <c r="P77" s="15"/>
      <c r="Q77" s="15"/>
      <c r="R77" s="15"/>
    </row>
    <row r="78" customFormat="false" ht="12.75" hidden="false" customHeight="false" outlineLevel="0" collapsed="false">
      <c r="B78" s="137" t="s">
        <v>170</v>
      </c>
      <c r="C78" s="140" t="n">
        <v>15.47</v>
      </c>
      <c r="D78" s="141" t="n">
        <v>18.02</v>
      </c>
      <c r="E78" s="141" t="n">
        <v>24.18</v>
      </c>
      <c r="F78" s="141" t="n">
        <v>25</v>
      </c>
      <c r="G78" s="141" t="n">
        <v>17.22</v>
      </c>
      <c r="H78" s="141" t="n">
        <v>10.39</v>
      </c>
      <c r="I78" s="141" t="n">
        <v>11.59</v>
      </c>
      <c r="J78" s="141" t="n">
        <v>13.1</v>
      </c>
      <c r="K78" s="141" t="n">
        <v>16.66</v>
      </c>
      <c r="L78" s="141" t="n">
        <v>11.62</v>
      </c>
      <c r="M78" s="141" t="n">
        <v>12.33</v>
      </c>
      <c r="N78" s="141" t="n">
        <v>17.47</v>
      </c>
      <c r="O78" s="15" t="n">
        <f aca="false">AVERAGE(D78:F78)</f>
        <v>22.4</v>
      </c>
      <c r="P78" s="15" t="n">
        <f aca="false">AVERAGE(G78:I78)</f>
        <v>13.0666666666667</v>
      </c>
      <c r="Q78" s="15" t="n">
        <f aca="false">AVERAGE(J78:L78)</f>
        <v>13.7933333333333</v>
      </c>
      <c r="R78" s="15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32"/>
      <c r="C79" s="149" t="n">
        <v>92.4</v>
      </c>
      <c r="D79" s="149" t="n">
        <v>92.9</v>
      </c>
      <c r="E79" s="149" t="n">
        <v>94.9</v>
      </c>
      <c r="F79" s="149" t="n">
        <v>113.4</v>
      </c>
      <c r="G79" s="149" t="n">
        <v>142.6</v>
      </c>
      <c r="H79" s="149" t="n">
        <v>143.9</v>
      </c>
      <c r="I79" s="149" t="n">
        <v>130.7</v>
      </c>
      <c r="J79" s="149" t="n">
        <v>155.5</v>
      </c>
      <c r="K79" s="149" t="n">
        <v>219.6</v>
      </c>
      <c r="L79" s="149" t="n">
        <v>260.4</v>
      </c>
      <c r="M79" s="149" t="n">
        <v>170.9</v>
      </c>
      <c r="N79" s="149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32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U80" s="0" t="n">
        <v>24.18</v>
      </c>
      <c r="V80" s="0" t="n">
        <v>94.9</v>
      </c>
    </row>
    <row r="81" customFormat="false" ht="12.75" hidden="false" customHeight="false" outlineLevel="0" collapsed="false">
      <c r="B81" s="132" t="s">
        <v>172</v>
      </c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U81" s="0" t="n">
        <v>25</v>
      </c>
      <c r="V81" s="0" t="n">
        <v>113.4</v>
      </c>
    </row>
    <row r="82" customFormat="false" ht="12.75" hidden="false" customHeight="false" outlineLevel="0" collapsed="false">
      <c r="B82" s="132"/>
      <c r="C82" s="133" t="s">
        <v>10</v>
      </c>
      <c r="D82" s="133" t="s">
        <v>11</v>
      </c>
      <c r="E82" s="133" t="s">
        <v>12</v>
      </c>
      <c r="F82" s="133" t="s">
        <v>13</v>
      </c>
      <c r="G82" s="133" t="s">
        <v>2</v>
      </c>
      <c r="H82" s="133" t="s">
        <v>3</v>
      </c>
      <c r="I82" s="133" t="s">
        <v>4</v>
      </c>
      <c r="J82" s="133" t="s">
        <v>5</v>
      </c>
      <c r="K82" s="133" t="s">
        <v>6</v>
      </c>
      <c r="L82" s="133" t="s">
        <v>7</v>
      </c>
      <c r="M82" s="133" t="s">
        <v>8</v>
      </c>
      <c r="N82" s="133" t="s">
        <v>9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37" t="s">
        <v>200</v>
      </c>
      <c r="C83" s="129" t="n">
        <v>36.71</v>
      </c>
      <c r="D83" s="129" t="n">
        <v>49.33</v>
      </c>
      <c r="E83" s="129" t="n">
        <v>49.32</v>
      </c>
      <c r="F83" s="129"/>
      <c r="G83" s="129"/>
      <c r="H83" s="129"/>
      <c r="I83" s="129"/>
      <c r="J83" s="129"/>
      <c r="K83" s="129"/>
      <c r="L83" s="129"/>
      <c r="M83" s="129"/>
      <c r="N83" s="129"/>
    </row>
    <row r="84" customFormat="false" ht="12.75" hidden="false" customHeight="false" outlineLevel="0" collapsed="false">
      <c r="B84" s="137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</row>
    <row r="85" customFormat="false" ht="12.75" hidden="false" customHeight="false" outlineLevel="0" collapsed="false">
      <c r="B85" s="137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</row>
    <row r="86" customFormat="false" ht="12.75" hidden="false" customHeight="false" outlineLevel="0" collapsed="false">
      <c r="B86" s="137" t="s">
        <v>162</v>
      </c>
      <c r="C86" s="129" t="n">
        <v>40.75</v>
      </c>
      <c r="D86" s="129" t="n">
        <v>31.34</v>
      </c>
      <c r="E86" s="129" t="n">
        <v>29.72</v>
      </c>
      <c r="F86" s="129" t="n">
        <v>30.3</v>
      </c>
      <c r="G86" s="129" t="n">
        <v>21.57</v>
      </c>
      <c r="H86" s="129" t="n">
        <v>20.36</v>
      </c>
      <c r="I86" s="129" t="n">
        <v>18.79</v>
      </c>
      <c r="J86" s="129" t="n">
        <v>25.79</v>
      </c>
      <c r="K86" s="129" t="n">
        <v>28.44</v>
      </c>
      <c r="L86" s="129" t="n">
        <v>28.3</v>
      </c>
      <c r="M86" s="129" t="n">
        <v>36.76</v>
      </c>
      <c r="N86" s="129" t="n">
        <v>34.97</v>
      </c>
      <c r="O86" s="15" t="n">
        <f aca="false">AVERAGE(D86:F86)</f>
        <v>30.4533333333333</v>
      </c>
      <c r="P86" s="15" t="n">
        <f aca="false">AVERAGE(G86:I86)</f>
        <v>20.24</v>
      </c>
      <c r="Q86" s="15" t="n">
        <f aca="false">AVERAGE(J86:L86)</f>
        <v>27.51</v>
      </c>
      <c r="R86" s="15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37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5"/>
      <c r="P87" s="15"/>
      <c r="Q87" s="15"/>
      <c r="R87" s="15"/>
    </row>
    <row r="88" customFormat="false" ht="12.75" hidden="false" customHeight="false" outlineLevel="0" collapsed="false">
      <c r="B88" s="137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5"/>
      <c r="P88" s="15"/>
      <c r="Q88" s="15"/>
      <c r="R88" s="15"/>
    </row>
    <row r="89" customFormat="false" ht="12.75" hidden="false" customHeight="false" outlineLevel="0" collapsed="false">
      <c r="B89" s="137" t="s">
        <v>163</v>
      </c>
      <c r="C89" s="148" t="n">
        <v>24.93</v>
      </c>
      <c r="D89" s="148" t="n">
        <v>21.75</v>
      </c>
      <c r="E89" s="148" t="n">
        <v>23.29</v>
      </c>
      <c r="F89" s="148" t="n">
        <v>22.5</v>
      </c>
      <c r="G89" s="148" t="n">
        <v>20.21</v>
      </c>
      <c r="H89" s="148" t="n">
        <v>16.69</v>
      </c>
      <c r="I89" s="148" t="n">
        <v>20.25</v>
      </c>
      <c r="J89" s="148" t="n">
        <v>25.24</v>
      </c>
      <c r="K89" s="148" t="n">
        <v>15.8</v>
      </c>
      <c r="L89" s="148" t="n">
        <v>15.79</v>
      </c>
      <c r="M89" s="148" t="n">
        <v>31.42</v>
      </c>
      <c r="N89" s="148" t="n">
        <v>51.03</v>
      </c>
      <c r="O89" s="15" t="n">
        <f aca="false">AVERAGE(D89:F89)</f>
        <v>22.5133333333333</v>
      </c>
      <c r="P89" s="15" t="n">
        <f aca="false">AVERAGE(G89:I89)</f>
        <v>19.05</v>
      </c>
      <c r="Q89" s="15" t="n">
        <f aca="false">AVERAGE(J89:L89)</f>
        <v>18.9433333333333</v>
      </c>
      <c r="R89" s="15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89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5"/>
      <c r="P90" s="15"/>
      <c r="Q90" s="15"/>
      <c r="R90" s="15"/>
    </row>
    <row r="91" customFormat="false" ht="12.75" hidden="false" customHeight="false" outlineLevel="0" collapsed="false">
      <c r="B91" s="137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5"/>
      <c r="P91" s="15"/>
      <c r="Q91" s="15"/>
      <c r="R91" s="15"/>
    </row>
    <row r="92" customFormat="false" ht="12.75" hidden="false" customHeight="false" outlineLevel="0" collapsed="false">
      <c r="B92" s="137" t="s">
        <v>170</v>
      </c>
      <c r="C92" s="140" t="n">
        <v>16.64</v>
      </c>
      <c r="D92" s="141" t="n">
        <v>20.24</v>
      </c>
      <c r="E92" s="141" t="n">
        <v>26.27</v>
      </c>
      <c r="F92" s="141" t="n">
        <v>26</v>
      </c>
      <c r="G92" s="141" t="n">
        <v>18.8</v>
      </c>
      <c r="H92" s="141" t="n">
        <v>11.37</v>
      </c>
      <c r="I92" s="141" t="n">
        <v>13.38</v>
      </c>
      <c r="J92" s="141" t="n">
        <v>16.49</v>
      </c>
      <c r="K92" s="141" t="n">
        <v>20.65</v>
      </c>
      <c r="L92" s="141" t="n">
        <v>16.45</v>
      </c>
      <c r="M92" s="141" t="n">
        <v>17.25</v>
      </c>
      <c r="N92" s="141" t="n">
        <v>21.96</v>
      </c>
      <c r="O92" s="15" t="n">
        <f aca="false">AVERAGE(D92:F92)</f>
        <v>24.17</v>
      </c>
      <c r="P92" s="15" t="n">
        <f aca="false">AVERAGE(G92:I92)</f>
        <v>14.5166666666667</v>
      </c>
      <c r="Q92" s="15" t="n">
        <f aca="false">AVERAGE(J92:L92)</f>
        <v>17.8633333333333</v>
      </c>
      <c r="R92" s="15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29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5"/>
      <c r="P93" s="15"/>
      <c r="Q93" s="15"/>
      <c r="R93" s="15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31" t="s">
        <v>173</v>
      </c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45" t="s">
        <v>51</v>
      </c>
      <c r="P94" s="145" t="s">
        <v>48</v>
      </c>
      <c r="Q94" s="145" t="s">
        <v>49</v>
      </c>
      <c r="R94" s="145" t="s">
        <v>50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32"/>
      <c r="C95" s="133" t="s">
        <v>10</v>
      </c>
      <c r="D95" s="133" t="s">
        <v>11</v>
      </c>
      <c r="E95" s="133" t="s">
        <v>12</v>
      </c>
      <c r="F95" s="133" t="s">
        <v>13</v>
      </c>
      <c r="G95" s="133" t="s">
        <v>2</v>
      </c>
      <c r="H95" s="133" t="s">
        <v>3</v>
      </c>
      <c r="I95" s="133" t="s">
        <v>4</v>
      </c>
      <c r="J95" s="133" t="s">
        <v>5</v>
      </c>
      <c r="K95" s="133" t="s">
        <v>6</v>
      </c>
      <c r="L95" s="133" t="s">
        <v>7</v>
      </c>
      <c r="M95" s="133" t="s">
        <v>8</v>
      </c>
      <c r="N95" s="133" t="s">
        <v>9</v>
      </c>
      <c r="O95" s="15"/>
      <c r="P95" s="15"/>
      <c r="Q95" s="15"/>
      <c r="R95" s="15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32"/>
      <c r="C96" s="134" t="n">
        <v>43.68</v>
      </c>
      <c r="D96" s="135" t="n">
        <v>65.74</v>
      </c>
      <c r="E96" s="135" t="n">
        <v>55.72</v>
      </c>
      <c r="F96" s="135"/>
      <c r="G96" s="135"/>
      <c r="H96" s="135"/>
      <c r="I96" s="135"/>
      <c r="J96" s="135"/>
      <c r="K96" s="135"/>
      <c r="L96" s="135"/>
      <c r="M96" s="135"/>
      <c r="N96" s="136"/>
      <c r="O96" s="15"/>
      <c r="P96" s="15"/>
      <c r="Q96" s="15"/>
      <c r="R96" s="15"/>
    </row>
    <row r="97" customFormat="false" ht="12.75" hidden="false" customHeight="false" outlineLevel="0" collapsed="false">
      <c r="B97" s="137" t="s">
        <v>162</v>
      </c>
      <c r="C97" s="138" t="n">
        <v>40.62</v>
      </c>
      <c r="D97" s="130" t="n">
        <v>30.26</v>
      </c>
      <c r="E97" s="130" t="n">
        <v>29.95</v>
      </c>
      <c r="F97" s="130" t="n">
        <v>32.41</v>
      </c>
      <c r="G97" s="130" t="n">
        <v>25.24</v>
      </c>
      <c r="H97" s="129" t="n">
        <v>22.32</v>
      </c>
      <c r="I97" s="129" t="n">
        <v>22.41</v>
      </c>
      <c r="J97" s="129" t="n">
        <v>27.76</v>
      </c>
      <c r="K97" s="130" t="n">
        <v>30.27</v>
      </c>
      <c r="L97" s="130" t="n">
        <v>31.12</v>
      </c>
      <c r="M97" s="130" t="n">
        <v>38.8</v>
      </c>
      <c r="N97" s="139" t="n">
        <v>40.86</v>
      </c>
      <c r="O97" s="15" t="n">
        <f aca="false">AVERAGE(D97:F97)</f>
        <v>30.8733333333333</v>
      </c>
      <c r="P97" s="15" t="n">
        <f aca="false">AVERAGE(G97:I97)</f>
        <v>23.3233333333333</v>
      </c>
      <c r="Q97" s="15"/>
      <c r="R97" s="15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37" t="s">
        <v>163</v>
      </c>
      <c r="C98" s="140"/>
      <c r="D98" s="141"/>
      <c r="E98" s="141"/>
      <c r="F98" s="141"/>
      <c r="G98" s="141"/>
      <c r="H98" s="141"/>
      <c r="I98" s="141"/>
      <c r="J98" s="141" t="n">
        <v>26.17</v>
      </c>
      <c r="K98" s="141" t="n">
        <v>17.36</v>
      </c>
      <c r="L98" s="141" t="n">
        <v>16.86</v>
      </c>
      <c r="M98" s="141" t="n">
        <v>41.13</v>
      </c>
      <c r="N98" s="142" t="n">
        <v>48.79</v>
      </c>
      <c r="O98" s="15"/>
      <c r="P98" s="15"/>
      <c r="Q98" s="15" t="n">
        <f aca="false">AVERAGE(J98:L98)</f>
        <v>20.13</v>
      </c>
      <c r="R98" s="15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29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5"/>
      <c r="P99" s="15"/>
      <c r="Q99" s="15"/>
      <c r="R99" s="15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31" t="s">
        <v>161</v>
      </c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5"/>
      <c r="P100" s="15"/>
      <c r="Q100" s="15"/>
      <c r="R100" s="15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32"/>
      <c r="C101" s="133" t="s">
        <v>10</v>
      </c>
      <c r="D101" s="133" t="s">
        <v>11</v>
      </c>
      <c r="E101" s="133" t="s">
        <v>12</v>
      </c>
      <c r="F101" s="133" t="s">
        <v>13</v>
      </c>
      <c r="G101" s="133" t="s">
        <v>2</v>
      </c>
      <c r="H101" s="133" t="s">
        <v>3</v>
      </c>
      <c r="I101" s="133" t="s">
        <v>4</v>
      </c>
      <c r="J101" s="133" t="s">
        <v>5</v>
      </c>
      <c r="K101" s="133" t="s">
        <v>6</v>
      </c>
      <c r="L101" s="133" t="s">
        <v>7</v>
      </c>
      <c r="M101" s="133" t="s">
        <v>8</v>
      </c>
      <c r="N101" s="133" t="s">
        <v>9</v>
      </c>
      <c r="O101" s="15"/>
      <c r="P101" s="15"/>
      <c r="Q101" s="15"/>
      <c r="R101" s="15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32"/>
      <c r="C102" s="134" t="n">
        <v>45.02</v>
      </c>
      <c r="D102" s="135" t="n">
        <v>77.77</v>
      </c>
      <c r="E102" s="135" t="n">
        <v>79.48</v>
      </c>
      <c r="F102" s="135"/>
      <c r="G102" s="135"/>
      <c r="H102" s="135"/>
      <c r="I102" s="135"/>
      <c r="J102" s="135"/>
      <c r="K102" s="135"/>
      <c r="L102" s="135"/>
      <c r="M102" s="135"/>
      <c r="N102" s="136"/>
      <c r="O102" s="15"/>
      <c r="P102" s="15"/>
      <c r="Q102" s="15"/>
      <c r="R102" s="15"/>
    </row>
    <row r="103" customFormat="false" ht="12.75" hidden="false" customHeight="false" outlineLevel="0" collapsed="false">
      <c r="B103" s="137" t="s">
        <v>162</v>
      </c>
      <c r="C103" s="138" t="n">
        <v>45.64</v>
      </c>
      <c r="D103" s="130" t="n">
        <v>33.09</v>
      </c>
      <c r="E103" s="130" t="n">
        <v>31.88</v>
      </c>
      <c r="F103" s="130" t="n">
        <v>31.19</v>
      </c>
      <c r="G103" s="130" t="n">
        <v>22.61</v>
      </c>
      <c r="H103" s="129" t="n">
        <v>22.78</v>
      </c>
      <c r="I103" s="129" t="n">
        <v>22.98</v>
      </c>
      <c r="J103" s="129" t="n">
        <v>29.72</v>
      </c>
      <c r="K103" s="130" t="n">
        <v>24.55</v>
      </c>
      <c r="L103" s="130" t="n">
        <v>29.24</v>
      </c>
      <c r="M103" s="130" t="n">
        <v>27.3</v>
      </c>
      <c r="N103" s="139" t="n">
        <v>44.74</v>
      </c>
      <c r="O103" s="15" t="n">
        <f aca="false">AVERAGE(D103:F103)</f>
        <v>32.0533333333333</v>
      </c>
      <c r="P103" s="15" t="n">
        <f aca="false">AVERAGE(G103:I103)</f>
        <v>22.79</v>
      </c>
      <c r="Q103" s="15"/>
      <c r="R103" s="15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37" t="s">
        <v>163</v>
      </c>
      <c r="C104" s="140"/>
      <c r="D104" s="141"/>
      <c r="E104" s="141"/>
      <c r="F104" s="141"/>
      <c r="G104" s="141"/>
      <c r="H104" s="141"/>
      <c r="I104" s="141"/>
      <c r="J104" s="141" t="n">
        <v>25.41</v>
      </c>
      <c r="K104" s="141" t="n">
        <v>13.11</v>
      </c>
      <c r="L104" s="141" t="n">
        <v>11.29</v>
      </c>
      <c r="M104" s="141" t="n">
        <v>33.89</v>
      </c>
      <c r="N104" s="142" t="n">
        <v>58.25</v>
      </c>
      <c r="O104" s="15"/>
      <c r="P104" s="15"/>
      <c r="Q104" s="15" t="n">
        <f aca="false">AVERAGE(J104:L104)</f>
        <v>16.6033333333333</v>
      </c>
      <c r="R104" s="15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29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5"/>
      <c r="P105" s="15"/>
      <c r="Q105" s="15"/>
      <c r="R105" s="15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31" t="s">
        <v>164</v>
      </c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5"/>
      <c r="P106" s="15"/>
      <c r="Q106" s="15"/>
      <c r="R106" s="15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32"/>
      <c r="C107" s="133" t="s">
        <v>10</v>
      </c>
      <c r="D107" s="133" t="s">
        <v>11</v>
      </c>
      <c r="E107" s="133" t="s">
        <v>12</v>
      </c>
      <c r="F107" s="133" t="s">
        <v>13</v>
      </c>
      <c r="G107" s="133" t="s">
        <v>2</v>
      </c>
      <c r="H107" s="133" t="s">
        <v>3</v>
      </c>
      <c r="I107" s="133" t="s">
        <v>4</v>
      </c>
      <c r="J107" s="133" t="s">
        <v>5</v>
      </c>
      <c r="K107" s="133" t="s">
        <v>6</v>
      </c>
      <c r="L107" s="133" t="s">
        <v>7</v>
      </c>
      <c r="M107" s="133" t="s">
        <v>8</v>
      </c>
      <c r="N107" s="133" t="s">
        <v>9</v>
      </c>
      <c r="O107" s="15"/>
      <c r="P107" s="15"/>
      <c r="Q107" s="15"/>
      <c r="R107" s="15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32"/>
      <c r="C108" s="134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6"/>
      <c r="O108" s="15"/>
      <c r="P108" s="15"/>
      <c r="Q108" s="15"/>
      <c r="R108" s="15"/>
    </row>
    <row r="109" customFormat="false" ht="12.75" hidden="false" customHeight="false" outlineLevel="0" collapsed="false">
      <c r="B109" s="137" t="s">
        <v>162</v>
      </c>
      <c r="C109" s="138" t="n">
        <v>39.8</v>
      </c>
      <c r="D109" s="130" t="n">
        <v>30.02</v>
      </c>
      <c r="E109" s="130" t="n">
        <v>29</v>
      </c>
      <c r="F109" s="130" t="n">
        <v>31.9</v>
      </c>
      <c r="G109" s="130" t="n">
        <v>21.43</v>
      </c>
      <c r="H109" s="129" t="n">
        <v>21.36</v>
      </c>
      <c r="I109" s="129" t="n">
        <v>19.66</v>
      </c>
      <c r="J109" s="143" t="n">
        <v>26.97</v>
      </c>
      <c r="K109" s="130"/>
      <c r="L109" s="130"/>
      <c r="M109" s="130"/>
      <c r="N109" s="139"/>
      <c r="O109" s="15" t="n">
        <f aca="false">AVERAGE(D109:F109)</f>
        <v>30.3066666666667</v>
      </c>
      <c r="P109" s="15" t="n">
        <f aca="false">AVERAGE(G109:I109)</f>
        <v>20.8166666666667</v>
      </c>
      <c r="Q109" s="15"/>
      <c r="R109" s="15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37" t="s">
        <v>163</v>
      </c>
      <c r="C110" s="140"/>
      <c r="D110" s="141"/>
      <c r="E110" s="141"/>
      <c r="F110" s="141"/>
      <c r="G110" s="141"/>
      <c r="H110" s="141"/>
      <c r="I110" s="141"/>
      <c r="J110" s="141" t="n">
        <v>26.16</v>
      </c>
      <c r="K110" s="141" t="n">
        <v>14.63</v>
      </c>
      <c r="L110" s="141" t="n">
        <v>15.52</v>
      </c>
      <c r="M110" s="141" t="n">
        <v>33.89</v>
      </c>
      <c r="N110" s="142" t="n">
        <v>48.51</v>
      </c>
      <c r="O110" s="15"/>
      <c r="P110" s="15"/>
      <c r="Q110" s="15" t="n">
        <f aca="false">AVERAGE(J110:L110)</f>
        <v>18.77</v>
      </c>
      <c r="R110" s="15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29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5"/>
      <c r="P111" s="15"/>
      <c r="Q111" s="15"/>
      <c r="R111" s="15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31" t="s">
        <v>165</v>
      </c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5"/>
      <c r="P112" s="15"/>
      <c r="Q112" s="15"/>
      <c r="R112" s="15"/>
    </row>
    <row r="113" customFormat="false" ht="12.75" hidden="false" customHeight="false" outlineLevel="0" collapsed="false">
      <c r="B113" s="132"/>
      <c r="C113" s="133" t="s">
        <v>10</v>
      </c>
      <c r="D113" s="133" t="s">
        <v>11</v>
      </c>
      <c r="E113" s="133" t="s">
        <v>12</v>
      </c>
      <c r="F113" s="133" t="s">
        <v>13</v>
      </c>
      <c r="G113" s="133" t="s">
        <v>2</v>
      </c>
      <c r="H113" s="133" t="s">
        <v>3</v>
      </c>
      <c r="I113" s="133" t="s">
        <v>4</v>
      </c>
      <c r="J113" s="133" t="s">
        <v>5</v>
      </c>
      <c r="K113" s="133" t="s">
        <v>6</v>
      </c>
      <c r="L113" s="133" t="s">
        <v>7</v>
      </c>
      <c r="M113" s="133" t="s">
        <v>8</v>
      </c>
      <c r="N113" s="133" t="s">
        <v>9</v>
      </c>
      <c r="O113" s="15"/>
      <c r="P113" s="15"/>
      <c r="Q113" s="15"/>
      <c r="R113" s="15"/>
    </row>
    <row r="114" customFormat="false" ht="12.75" hidden="false" customHeight="false" outlineLevel="0" collapsed="false">
      <c r="B114" s="132"/>
      <c r="C114" s="134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6"/>
      <c r="O114" s="15"/>
      <c r="P114" s="15"/>
      <c r="Q114" s="15"/>
      <c r="R114" s="15"/>
    </row>
    <row r="115" customFormat="false" ht="12.75" hidden="false" customHeight="false" outlineLevel="0" collapsed="false">
      <c r="B115" s="137" t="s">
        <v>162</v>
      </c>
      <c r="C115" s="138" t="n">
        <v>40.59</v>
      </c>
      <c r="D115" s="130" t="n">
        <v>28.29</v>
      </c>
      <c r="E115" s="130" t="n">
        <v>29.55</v>
      </c>
      <c r="F115" s="130" t="n">
        <v>31.64</v>
      </c>
      <c r="G115" s="130" t="n">
        <v>24.55</v>
      </c>
      <c r="H115" s="129" t="n">
        <v>22.17</v>
      </c>
      <c r="I115" s="129" t="n">
        <v>21.83</v>
      </c>
      <c r="J115" s="143" t="n">
        <v>27.36</v>
      </c>
      <c r="K115" s="130"/>
      <c r="L115" s="130"/>
      <c r="M115" s="130"/>
      <c r="N115" s="139"/>
      <c r="O115" s="15"/>
      <c r="P115" s="15" t="n">
        <f aca="false">AVERAGE(G115:I115)</f>
        <v>22.85</v>
      </c>
      <c r="Q115" s="15"/>
      <c r="R115" s="15"/>
    </row>
    <row r="116" customFormat="false" ht="12.75" hidden="false" customHeight="false" outlineLevel="0" collapsed="false">
      <c r="B116" s="137" t="s">
        <v>163</v>
      </c>
      <c r="C116" s="140"/>
      <c r="D116" s="141"/>
      <c r="E116" s="141"/>
      <c r="F116" s="141"/>
      <c r="G116" s="141"/>
      <c r="H116" s="141"/>
      <c r="I116" s="141"/>
      <c r="J116" s="141" t="n">
        <v>26.17</v>
      </c>
      <c r="K116" s="141"/>
      <c r="L116" s="141" t="n">
        <v>16.49</v>
      </c>
      <c r="M116" s="141" t="n">
        <v>39.99</v>
      </c>
      <c r="N116" s="142" t="n">
        <v>51.15</v>
      </c>
      <c r="O116" s="15"/>
      <c r="P116" s="15"/>
      <c r="Q116" s="15"/>
      <c r="R116" s="15"/>
    </row>
    <row r="117" customFormat="false" ht="12.75" hidden="false" customHeight="false" outlineLevel="0" collapsed="false">
      <c r="B117" s="129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5"/>
      <c r="P117" s="15"/>
      <c r="Q117" s="15"/>
      <c r="R117" s="15"/>
    </row>
    <row r="118" customFormat="false" ht="12.75" hidden="false" customHeight="false" outlineLevel="0" collapsed="false">
      <c r="B118" s="131" t="s">
        <v>166</v>
      </c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5"/>
      <c r="P118" s="15"/>
      <c r="Q118" s="15"/>
      <c r="R118" s="15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32"/>
      <c r="C119" s="133" t="s">
        <v>10</v>
      </c>
      <c r="D119" s="133" t="s">
        <v>11</v>
      </c>
      <c r="E119" s="133" t="s">
        <v>12</v>
      </c>
      <c r="F119" s="133" t="s">
        <v>13</v>
      </c>
      <c r="G119" s="133" t="s">
        <v>2</v>
      </c>
      <c r="H119" s="133" t="s">
        <v>3</v>
      </c>
      <c r="I119" s="133" t="s">
        <v>4</v>
      </c>
      <c r="J119" s="133" t="s">
        <v>5</v>
      </c>
      <c r="K119" s="133" t="s">
        <v>6</v>
      </c>
      <c r="L119" s="133" t="s">
        <v>7</v>
      </c>
      <c r="M119" s="133" t="s">
        <v>8</v>
      </c>
      <c r="N119" s="133" t="s">
        <v>9</v>
      </c>
      <c r="O119" s="15"/>
      <c r="P119" s="15"/>
      <c r="Q119" s="15"/>
      <c r="R119" s="15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32"/>
      <c r="C120" s="134" t="n">
        <v>35.36</v>
      </c>
      <c r="D120" s="135" t="n">
        <v>43.96</v>
      </c>
      <c r="E120" s="135" t="n">
        <v>39.39</v>
      </c>
      <c r="F120" s="135"/>
      <c r="G120" s="135"/>
      <c r="H120" s="135"/>
      <c r="I120" s="135"/>
      <c r="J120" s="135"/>
      <c r="K120" s="135"/>
      <c r="L120" s="135"/>
      <c r="M120" s="135"/>
      <c r="N120" s="136"/>
      <c r="O120" s="15"/>
      <c r="P120" s="15"/>
      <c r="Q120" s="15"/>
      <c r="R120" s="15"/>
    </row>
    <row r="121" customFormat="false" ht="12.75" hidden="false" customHeight="false" outlineLevel="0" collapsed="false">
      <c r="B121" s="137" t="s">
        <v>162</v>
      </c>
      <c r="C121" s="138" t="n">
        <v>41.56</v>
      </c>
      <c r="D121" s="130" t="n">
        <v>29.22</v>
      </c>
      <c r="E121" s="130" t="n">
        <v>29.55</v>
      </c>
      <c r="F121" s="130" t="n">
        <v>31.64</v>
      </c>
      <c r="G121" s="130" t="n">
        <v>25.11</v>
      </c>
      <c r="H121" s="129" t="n">
        <v>22.33</v>
      </c>
      <c r="I121" s="129" t="n">
        <v>22.43</v>
      </c>
      <c r="J121" s="129" t="n">
        <v>27.89</v>
      </c>
      <c r="K121" s="130" t="n">
        <v>29.63</v>
      </c>
      <c r="L121" s="130" t="n">
        <v>31.08</v>
      </c>
      <c r="M121" s="130" t="n">
        <v>37.53</v>
      </c>
      <c r="N121" s="139" t="n">
        <v>39.53</v>
      </c>
      <c r="O121" s="15" t="n">
        <f aca="false">AVERAGE(D121:F121)</f>
        <v>30.1366666666667</v>
      </c>
      <c r="P121" s="15" t="n">
        <f aca="false">AVERAGE(G121:I121)</f>
        <v>23.29</v>
      </c>
      <c r="Q121" s="15"/>
      <c r="R121" s="15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37" t="s">
        <v>163</v>
      </c>
      <c r="C122" s="140"/>
      <c r="D122" s="141"/>
      <c r="E122" s="141"/>
      <c r="F122" s="141"/>
      <c r="G122" s="141"/>
      <c r="H122" s="141"/>
      <c r="I122" s="141"/>
      <c r="J122" s="141" t="n">
        <v>26.17</v>
      </c>
      <c r="K122" s="141" t="n">
        <v>17.36</v>
      </c>
      <c r="L122" s="141" t="n">
        <v>17.07</v>
      </c>
      <c r="M122" s="141" t="n">
        <v>42.45</v>
      </c>
      <c r="N122" s="142" t="n">
        <v>51.86</v>
      </c>
      <c r="O122" s="15"/>
      <c r="P122" s="15"/>
      <c r="Q122" s="15" t="n">
        <f aca="false">AVERAGE(J122:L122)</f>
        <v>20.2</v>
      </c>
      <c r="R122" s="15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29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5"/>
      <c r="P123" s="15"/>
      <c r="Q123" s="15"/>
      <c r="R123" s="15"/>
    </row>
    <row r="124" customFormat="false" ht="12.75" hidden="false" customHeight="false" outlineLevel="0" collapsed="false">
      <c r="B124" s="131" t="s">
        <v>167</v>
      </c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5"/>
      <c r="P124" s="15"/>
      <c r="Q124" s="15"/>
      <c r="R124" s="15"/>
    </row>
    <row r="125" customFormat="false" ht="12.75" hidden="false" customHeight="false" outlineLevel="0" collapsed="false">
      <c r="B125" s="132"/>
      <c r="C125" s="133" t="s">
        <v>10</v>
      </c>
      <c r="D125" s="133" t="s">
        <v>11</v>
      </c>
      <c r="E125" s="133" t="s">
        <v>12</v>
      </c>
      <c r="F125" s="133" t="s">
        <v>13</v>
      </c>
      <c r="G125" s="133" t="s">
        <v>2</v>
      </c>
      <c r="H125" s="133" t="s">
        <v>3</v>
      </c>
      <c r="I125" s="133" t="s">
        <v>4</v>
      </c>
      <c r="J125" s="133" t="s">
        <v>5</v>
      </c>
      <c r="K125" s="133" t="s">
        <v>6</v>
      </c>
      <c r="L125" s="133" t="s">
        <v>7</v>
      </c>
      <c r="M125" s="133" t="s">
        <v>8</v>
      </c>
      <c r="N125" s="133" t="s">
        <v>9</v>
      </c>
      <c r="O125" s="15"/>
      <c r="P125" s="15"/>
      <c r="Q125" s="15"/>
      <c r="R125" s="15"/>
    </row>
    <row r="126" customFormat="false" ht="12.75" hidden="false" customHeight="false" outlineLevel="0" collapsed="false">
      <c r="B126" s="132"/>
      <c r="C126" s="134" t="n">
        <v>42.84</v>
      </c>
      <c r="D126" s="135" t="n">
        <v>50.78</v>
      </c>
      <c r="E126" s="135" t="n">
        <v>49.16</v>
      </c>
      <c r="F126" s="135"/>
      <c r="G126" s="135"/>
      <c r="H126" s="135"/>
      <c r="I126" s="135"/>
      <c r="J126" s="135"/>
      <c r="K126" s="135"/>
      <c r="L126" s="135"/>
      <c r="M126" s="135"/>
      <c r="N126" s="136"/>
      <c r="O126" s="15"/>
      <c r="P126" s="15"/>
      <c r="Q126" s="15"/>
      <c r="R126" s="15"/>
    </row>
    <row r="127" customFormat="false" ht="12.75" hidden="false" customHeight="false" outlineLevel="0" collapsed="false">
      <c r="B127" s="137" t="s">
        <v>162</v>
      </c>
      <c r="C127" s="138" t="n">
        <v>41.99</v>
      </c>
      <c r="D127" s="130" t="n">
        <v>31.34</v>
      </c>
      <c r="E127" s="130" t="n">
        <v>30.16</v>
      </c>
      <c r="F127" s="130" t="n">
        <v>29.65</v>
      </c>
      <c r="G127" s="130" t="n">
        <v>22.59</v>
      </c>
      <c r="H127" s="129" t="n">
        <v>22.78</v>
      </c>
      <c r="I127" s="129" t="n">
        <v>22.98</v>
      </c>
      <c r="J127" s="129" t="n">
        <v>29.72</v>
      </c>
      <c r="K127" s="130" t="n">
        <v>24.55</v>
      </c>
      <c r="L127" s="130" t="n">
        <v>29.24</v>
      </c>
      <c r="M127" s="130" t="n">
        <v>27.3</v>
      </c>
      <c r="N127" s="139" t="n">
        <v>43.86</v>
      </c>
      <c r="O127" s="15" t="n">
        <f aca="false">AVERAGE(D127:F127)</f>
        <v>30.3833333333333</v>
      </c>
      <c r="P127" s="15" t="n">
        <f aca="false">AVERAGE(G127:I127)</f>
        <v>22.7833333333333</v>
      </c>
      <c r="Q127" s="15"/>
      <c r="R127" s="15"/>
    </row>
    <row r="128" customFormat="false" ht="12.75" hidden="false" customHeight="false" outlineLevel="0" collapsed="false">
      <c r="B128" s="137" t="s">
        <v>163</v>
      </c>
      <c r="C128" s="140"/>
      <c r="D128" s="141"/>
      <c r="E128" s="141"/>
      <c r="F128" s="141"/>
      <c r="G128" s="141"/>
      <c r="H128" s="141"/>
      <c r="I128" s="141"/>
      <c r="J128" s="141" t="n">
        <v>25.39</v>
      </c>
      <c r="K128" s="141" t="n">
        <v>14.55</v>
      </c>
      <c r="L128" s="141" t="n">
        <v>11.29</v>
      </c>
      <c r="M128" s="141" t="n">
        <v>33.74</v>
      </c>
      <c r="N128" s="142" t="n">
        <v>57.63</v>
      </c>
      <c r="O128" s="15"/>
      <c r="P128" s="15"/>
      <c r="Q128" s="15" t="n">
        <f aca="false">AVERAGE(J128:L128)</f>
        <v>17.0766666666667</v>
      </c>
      <c r="R128" s="15" t="n">
        <f aca="false">AVERAGE(M128:N128,C127)</f>
        <v>44.4533333333333</v>
      </c>
    </row>
    <row r="129" customFormat="false" ht="12.75" hidden="false" customHeight="false" outlineLevel="0" collapsed="false">
      <c r="B129" s="129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5"/>
      <c r="P129" s="15"/>
      <c r="Q129" s="15"/>
      <c r="R129" s="15"/>
    </row>
    <row r="130" customFormat="false" ht="12.75" hidden="false" customHeight="false" outlineLevel="0" collapsed="false">
      <c r="B130" s="129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5"/>
      <c r="P130" s="15"/>
      <c r="Q130" s="15"/>
      <c r="R130" s="15"/>
    </row>
    <row r="132" customFormat="false" ht="12.75" hidden="false" customHeight="false" outlineLevel="0" collapsed="false">
      <c r="B132" s="39" t="s">
        <v>168</v>
      </c>
    </row>
    <row r="133" customFormat="false" ht="12.75" hidden="false" customHeight="false" outlineLevel="0" collapsed="false">
      <c r="B133" s="65" t="s">
        <v>169</v>
      </c>
      <c r="C133" s="144" t="n">
        <v>2.28</v>
      </c>
      <c r="D133" s="144" t="n">
        <v>2.83</v>
      </c>
      <c r="E133" s="144" t="n">
        <v>3.11</v>
      </c>
      <c r="F133" s="144" t="n">
        <v>2.16</v>
      </c>
      <c r="G133" s="144" t="n">
        <v>2.06</v>
      </c>
      <c r="H133" s="144" t="n">
        <v>1.76</v>
      </c>
      <c r="I133" s="144" t="n">
        <v>2.01</v>
      </c>
      <c r="J133" s="144" t="n">
        <v>2.06</v>
      </c>
      <c r="K133" s="144"/>
      <c r="L133" s="144"/>
      <c r="M133" s="144"/>
      <c r="N133" s="144"/>
    </row>
    <row r="134" customFormat="false" ht="12.75" hidden="false" customHeight="false" outlineLevel="0" collapsed="false">
      <c r="B134" s="132"/>
      <c r="C134" s="133" t="s">
        <v>10</v>
      </c>
      <c r="D134" s="133" t="s">
        <v>11</v>
      </c>
      <c r="E134" s="133" t="s">
        <v>12</v>
      </c>
      <c r="F134" s="133" t="s">
        <v>13</v>
      </c>
      <c r="G134" s="133" t="s">
        <v>2</v>
      </c>
      <c r="H134" s="133" t="s">
        <v>3</v>
      </c>
      <c r="I134" s="133" t="s">
        <v>4</v>
      </c>
      <c r="J134" s="133" t="s">
        <v>5</v>
      </c>
      <c r="K134" s="133" t="s">
        <v>6</v>
      </c>
      <c r="L134" s="133" t="s">
        <v>7</v>
      </c>
      <c r="M134" s="133" t="s">
        <v>8</v>
      </c>
      <c r="N134" s="133" t="s">
        <v>9</v>
      </c>
      <c r="O134" s="145" t="s">
        <v>51</v>
      </c>
      <c r="P134" s="145" t="s">
        <v>48</v>
      </c>
      <c r="Q134" s="145" t="s">
        <v>49</v>
      </c>
      <c r="R134" s="145" t="s">
        <v>50</v>
      </c>
    </row>
    <row r="135" customFormat="false" ht="12.75" hidden="false" customHeight="false" outlineLevel="0" collapsed="false">
      <c r="B135" s="137" t="s">
        <v>162</v>
      </c>
      <c r="C135" s="129" t="n">
        <v>23.27</v>
      </c>
      <c r="D135" s="129" t="n">
        <v>15.22</v>
      </c>
      <c r="E135" s="129" t="n">
        <v>15.05</v>
      </c>
      <c r="F135" s="129" t="n">
        <v>15.97</v>
      </c>
      <c r="G135" s="129" t="n">
        <v>14.55</v>
      </c>
      <c r="H135" s="146" t="n">
        <v>14.06</v>
      </c>
      <c r="I135" s="129"/>
      <c r="J135" s="129"/>
      <c r="K135" s="129"/>
      <c r="L135" s="129"/>
      <c r="M135" s="129"/>
      <c r="N135" s="129"/>
      <c r="O135" s="15" t="n">
        <f aca="false">AVERAGE(D135:F135)</f>
        <v>15.4133333333333</v>
      </c>
      <c r="R135" s="15"/>
    </row>
    <row r="136" customFormat="false" ht="12.75" hidden="false" customHeight="false" outlineLevel="0" collapsed="false">
      <c r="B136" s="137" t="s">
        <v>163</v>
      </c>
      <c r="C136" s="147" t="n">
        <v>17.06</v>
      </c>
      <c r="D136" s="147" t="n">
        <v>12.81</v>
      </c>
      <c r="E136" s="147" t="n">
        <v>14.31</v>
      </c>
      <c r="F136" s="147" t="n">
        <v>16.03</v>
      </c>
      <c r="G136" s="148" t="n">
        <v>14.85</v>
      </c>
      <c r="H136" s="148" t="n">
        <v>11.8</v>
      </c>
      <c r="I136" s="148" t="n">
        <v>13.25</v>
      </c>
      <c r="J136" s="148" t="n">
        <v>14.24</v>
      </c>
      <c r="K136" s="148" t="n">
        <v>7.6</v>
      </c>
      <c r="L136" s="148" t="n">
        <v>6.67</v>
      </c>
      <c r="M136" s="148" t="n">
        <v>18.21</v>
      </c>
      <c r="N136" s="148" t="n">
        <v>23.38</v>
      </c>
      <c r="O136" s="15" t="n">
        <f aca="false">AVERAGE(D136:F136)</f>
        <v>14.3833333333333</v>
      </c>
      <c r="P136" s="15" t="n">
        <f aca="false">AVERAGE(G136:I136)</f>
        <v>13.3</v>
      </c>
      <c r="Q136" s="15" t="n">
        <f aca="false">AVERAGE(J136:L136)</f>
        <v>9.50333333333333</v>
      </c>
      <c r="R136" s="15" t="n">
        <f aca="false">AVERAGE(M136:N136,C135)</f>
        <v>21.62</v>
      </c>
    </row>
    <row r="137" customFormat="false" ht="12.75" hidden="false" customHeight="false" outlineLevel="0" collapsed="false">
      <c r="B137" s="137" t="s">
        <v>170</v>
      </c>
      <c r="C137" s="140" t="n">
        <v>13.25</v>
      </c>
      <c r="D137" s="141" t="n">
        <v>13.06</v>
      </c>
      <c r="E137" s="141" t="n">
        <v>13.48</v>
      </c>
      <c r="F137" s="141" t="n">
        <v>15.59</v>
      </c>
      <c r="G137" s="141" t="n">
        <v>10.22</v>
      </c>
      <c r="H137" s="141" t="n">
        <v>9.29</v>
      </c>
      <c r="I137" s="141" t="n">
        <v>9.8</v>
      </c>
      <c r="J137" s="141" t="n">
        <v>9.89</v>
      </c>
      <c r="K137" s="141" t="n">
        <v>8.93</v>
      </c>
      <c r="L137" s="141" t="n">
        <v>8.28</v>
      </c>
      <c r="M137" s="141" t="n">
        <v>9.96</v>
      </c>
      <c r="N137" s="141" t="n">
        <v>13.19</v>
      </c>
      <c r="O137" s="15" t="n">
        <f aca="false">AVERAGE(D137:F137)</f>
        <v>14.0433333333333</v>
      </c>
      <c r="P137" s="15" t="n">
        <f aca="false">AVERAGE(G137:I137)</f>
        <v>9.77</v>
      </c>
      <c r="Q137" s="15" t="n">
        <f aca="false">AVERAGE(J137:L137)</f>
        <v>9.03333333333333</v>
      </c>
      <c r="R137" s="15" t="n">
        <f aca="false">AVERAGE(M137:N137,C136)</f>
        <v>13.4033333333333</v>
      </c>
    </row>
    <row r="138" customFormat="false" ht="12.75" hidden="false" customHeight="false" outlineLevel="0" collapsed="false">
      <c r="B138" s="132"/>
      <c r="C138" s="144" t="n">
        <v>1.55</v>
      </c>
      <c r="D138" s="144" t="n">
        <v>1.59</v>
      </c>
      <c r="E138" s="144" t="n">
        <v>2.45</v>
      </c>
      <c r="F138" s="144" t="n">
        <v>3.55</v>
      </c>
      <c r="G138" s="144" t="n">
        <v>4.05</v>
      </c>
      <c r="H138" s="144"/>
      <c r="I138" s="144" t="n">
        <v>1.46</v>
      </c>
      <c r="J138" s="144" t="n">
        <v>1.59</v>
      </c>
      <c r="K138" s="144"/>
      <c r="L138" s="144"/>
      <c r="M138" s="144"/>
      <c r="N138" s="144"/>
    </row>
    <row r="139" customFormat="false" ht="12.75" hidden="false" customHeight="false" outlineLevel="0" collapsed="false">
      <c r="B139" s="132"/>
      <c r="C139" s="149" t="n">
        <v>78.2</v>
      </c>
      <c r="D139" s="149" t="n">
        <v>67.2</v>
      </c>
      <c r="E139" s="149" t="n">
        <v>77.6</v>
      </c>
      <c r="F139" s="149" t="n">
        <v>97.8</v>
      </c>
      <c r="G139" s="149" t="n">
        <v>132</v>
      </c>
      <c r="H139" s="65"/>
      <c r="I139" s="65"/>
      <c r="J139" s="65"/>
      <c r="K139" s="65"/>
      <c r="L139" s="65"/>
      <c r="M139" s="65"/>
      <c r="N139" s="65"/>
      <c r="Q139" s="15"/>
      <c r="R139" s="150"/>
    </row>
    <row r="140" customFormat="false" ht="12.75" hidden="false" customHeight="false" outlineLevel="0" collapsed="false">
      <c r="B140" s="132" t="s">
        <v>171</v>
      </c>
      <c r="C140" s="149" t="n">
        <v>98.9</v>
      </c>
      <c r="D140" s="149" t="n">
        <v>108.5</v>
      </c>
      <c r="E140" s="149" t="n">
        <v>97</v>
      </c>
      <c r="F140" s="149" t="n">
        <v>130.1</v>
      </c>
      <c r="G140" s="149" t="n">
        <v>109.4</v>
      </c>
      <c r="H140" s="149" t="n">
        <v>132.8</v>
      </c>
      <c r="I140" s="149" t="n">
        <v>109.4</v>
      </c>
      <c r="J140" s="149" t="n">
        <v>69.97</v>
      </c>
      <c r="K140" s="149" t="n">
        <v>133.7</v>
      </c>
      <c r="L140" s="149" t="n">
        <v>143.95</v>
      </c>
      <c r="M140" s="149" t="n">
        <v>118</v>
      </c>
      <c r="N140" s="149" t="n">
        <v>107</v>
      </c>
      <c r="Q140" s="15"/>
      <c r="R140" s="150"/>
    </row>
    <row r="141" customFormat="false" ht="12.75" hidden="false" customHeight="false" outlineLevel="0" collapsed="false">
      <c r="B141" s="132"/>
      <c r="C141" s="133" t="s">
        <v>10</v>
      </c>
      <c r="D141" s="133" t="s">
        <v>11</v>
      </c>
      <c r="E141" s="133" t="s">
        <v>12</v>
      </c>
      <c r="F141" s="133" t="s">
        <v>13</v>
      </c>
      <c r="G141" s="133" t="s">
        <v>2</v>
      </c>
      <c r="H141" s="133" t="s">
        <v>3</v>
      </c>
      <c r="I141" s="133" t="s">
        <v>4</v>
      </c>
      <c r="J141" s="133" t="s">
        <v>5</v>
      </c>
      <c r="K141" s="133" t="s">
        <v>6</v>
      </c>
      <c r="L141" s="133" t="s">
        <v>7</v>
      </c>
      <c r="M141" s="133" t="s">
        <v>8</v>
      </c>
      <c r="N141" s="133" t="s">
        <v>9</v>
      </c>
      <c r="O141" s="145" t="s">
        <v>51</v>
      </c>
      <c r="P141" s="145" t="s">
        <v>48</v>
      </c>
      <c r="Q141" s="145" t="s">
        <v>49</v>
      </c>
      <c r="R141" s="145" t="s">
        <v>50</v>
      </c>
    </row>
    <row r="142" customFormat="false" ht="12.75" hidden="false" customHeight="false" outlineLevel="0" collapsed="false">
      <c r="B142" s="137" t="s">
        <v>162</v>
      </c>
      <c r="C142" s="129" t="n">
        <v>25.13</v>
      </c>
      <c r="D142" s="129" t="n">
        <v>26.09</v>
      </c>
      <c r="E142" s="129" t="n">
        <v>25.42</v>
      </c>
      <c r="F142" s="129" t="n">
        <v>24.9</v>
      </c>
      <c r="G142" s="129" t="n">
        <v>13.87</v>
      </c>
      <c r="H142" s="146" t="n">
        <v>13.61</v>
      </c>
      <c r="I142" s="129"/>
      <c r="J142" s="129"/>
      <c r="K142" s="129"/>
      <c r="L142" s="129"/>
      <c r="M142" s="129"/>
      <c r="N142" s="129"/>
      <c r="O142" s="15" t="n">
        <f aca="false">AVERAGE(D142:F142)</f>
        <v>25.47</v>
      </c>
      <c r="R142" s="15"/>
    </row>
    <row r="143" customFormat="false" ht="12.75" hidden="false" customHeight="false" outlineLevel="0" collapsed="false">
      <c r="B143" s="137" t="s">
        <v>163</v>
      </c>
      <c r="C143" s="148" t="n">
        <v>15.8</v>
      </c>
      <c r="D143" s="148" t="n">
        <v>12.95</v>
      </c>
      <c r="E143" s="148" t="n">
        <v>14.97</v>
      </c>
      <c r="F143" s="148" t="n">
        <v>16.62</v>
      </c>
      <c r="G143" s="148" t="n">
        <v>16.07</v>
      </c>
      <c r="H143" s="148" t="n">
        <v>11.51</v>
      </c>
      <c r="I143" s="148" t="n">
        <v>15.21</v>
      </c>
      <c r="J143" s="148" t="n">
        <v>18.51</v>
      </c>
      <c r="K143" s="148" t="n">
        <v>8.29</v>
      </c>
      <c r="L143" s="148" t="n">
        <v>6.05</v>
      </c>
      <c r="M143" s="148" t="n">
        <v>19.46</v>
      </c>
      <c r="N143" s="148" t="n">
        <v>27.8</v>
      </c>
      <c r="O143" s="15" t="n">
        <f aca="false">AVERAGE(D143:F143)</f>
        <v>14.8466666666667</v>
      </c>
      <c r="P143" s="15" t="n">
        <f aca="false">AVERAGE(G143:I143)</f>
        <v>14.2633333333333</v>
      </c>
      <c r="Q143" s="15" t="n">
        <f aca="false">AVERAGE(J143:L143)</f>
        <v>10.95</v>
      </c>
      <c r="R143" s="15" t="n">
        <f aca="false">AVERAGE(M143:N143,C142)</f>
        <v>24.13</v>
      </c>
    </row>
    <row r="144" customFormat="false" ht="12.75" hidden="false" customHeight="false" outlineLevel="0" collapsed="false">
      <c r="B144" s="137" t="s">
        <v>170</v>
      </c>
      <c r="C144" s="140" t="n">
        <v>12.87</v>
      </c>
      <c r="D144" s="141" t="n">
        <v>14.73</v>
      </c>
      <c r="E144" s="141" t="n">
        <v>18.32</v>
      </c>
      <c r="F144" s="141" t="n">
        <v>15.85</v>
      </c>
      <c r="G144" s="141" t="n">
        <v>8.98</v>
      </c>
      <c r="H144" s="141" t="n">
        <v>6.67</v>
      </c>
      <c r="I144" s="141" t="n">
        <v>7.2</v>
      </c>
      <c r="J144" s="141" t="n">
        <v>7.79</v>
      </c>
      <c r="K144" s="141" t="n">
        <v>5.29</v>
      </c>
      <c r="L144" s="141" t="n">
        <v>3.68</v>
      </c>
      <c r="M144" s="141" t="n">
        <v>6.58</v>
      </c>
      <c r="N144" s="141" t="n">
        <v>12.71</v>
      </c>
      <c r="O144" s="15" t="n">
        <f aca="false">AVERAGE(D144:F144)</f>
        <v>16.3</v>
      </c>
      <c r="P144" s="15" t="n">
        <f aca="false">AVERAGE(G144:I144)</f>
        <v>7.61666666666667</v>
      </c>
      <c r="Q144" s="15" t="n">
        <f aca="false">AVERAGE(J144:L144)</f>
        <v>5.58666666666667</v>
      </c>
      <c r="R144" s="15" t="n">
        <f aca="false">AVERAGE(M144:N144,C143)</f>
        <v>11.6966666666667</v>
      </c>
    </row>
    <row r="145" customFormat="false" ht="12.75" hidden="false" customHeight="false" outlineLevel="0" collapsed="false">
      <c r="B145" s="132"/>
      <c r="C145" s="149" t="n">
        <v>92.4</v>
      </c>
      <c r="D145" s="149" t="n">
        <v>92.9</v>
      </c>
      <c r="E145" s="149" t="n">
        <v>94.9</v>
      </c>
      <c r="F145" s="149" t="n">
        <v>113.4</v>
      </c>
      <c r="G145" s="149" t="n">
        <v>142.6</v>
      </c>
      <c r="H145" s="149" t="n">
        <v>143.9</v>
      </c>
      <c r="I145" s="149" t="n">
        <v>130.7</v>
      </c>
      <c r="J145" s="149" t="n">
        <v>155.5</v>
      </c>
      <c r="K145" s="149" t="n">
        <v>219.6</v>
      </c>
      <c r="L145" s="149" t="n">
        <v>260.4</v>
      </c>
      <c r="M145" s="149" t="n">
        <v>170.9</v>
      </c>
      <c r="N145" s="149" t="n">
        <v>137.2</v>
      </c>
      <c r="Q145" s="15"/>
      <c r="R145" s="150"/>
    </row>
    <row r="146" customFormat="false" ht="12.75" hidden="false" customHeight="false" outlineLevel="0" collapsed="false">
      <c r="B146" s="132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Q146" s="15"/>
      <c r="R146" s="150"/>
    </row>
    <row r="147" customFormat="false" ht="12.75" hidden="false" customHeight="false" outlineLevel="0" collapsed="false">
      <c r="B147" s="132" t="s">
        <v>172</v>
      </c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Q147" s="15"/>
      <c r="R147" s="150"/>
    </row>
    <row r="148" customFormat="false" ht="12.75" hidden="false" customHeight="false" outlineLevel="0" collapsed="false">
      <c r="B148" s="132"/>
      <c r="C148" s="133" t="s">
        <v>10</v>
      </c>
      <c r="D148" s="133" t="s">
        <v>11</v>
      </c>
      <c r="E148" s="133" t="s">
        <v>12</v>
      </c>
      <c r="F148" s="133" t="s">
        <v>13</v>
      </c>
      <c r="G148" s="133" t="s">
        <v>2</v>
      </c>
      <c r="H148" s="133" t="s">
        <v>3</v>
      </c>
      <c r="I148" s="133" t="s">
        <v>4</v>
      </c>
      <c r="J148" s="133" t="s">
        <v>5</v>
      </c>
      <c r="K148" s="133" t="s">
        <v>6</v>
      </c>
      <c r="L148" s="133" t="s">
        <v>7</v>
      </c>
      <c r="M148" s="133" t="s">
        <v>8</v>
      </c>
      <c r="N148" s="133" t="s">
        <v>9</v>
      </c>
      <c r="O148" s="145" t="s">
        <v>51</v>
      </c>
      <c r="P148" s="145" t="s">
        <v>48</v>
      </c>
      <c r="Q148" s="145" t="s">
        <v>49</v>
      </c>
      <c r="R148" s="145" t="s">
        <v>50</v>
      </c>
    </row>
    <row r="149" customFormat="false" ht="12.75" hidden="false" customHeight="false" outlineLevel="0" collapsed="false">
      <c r="B149" s="137" t="s">
        <v>162</v>
      </c>
      <c r="C149" s="129" t="n">
        <v>24.39</v>
      </c>
      <c r="D149" s="129" t="n">
        <v>25.07</v>
      </c>
      <c r="E149" s="129" t="n">
        <v>25.88</v>
      </c>
      <c r="F149" s="129" t="n">
        <v>24.07</v>
      </c>
      <c r="G149" s="129" t="n">
        <v>15.47</v>
      </c>
      <c r="H149" s="146" t="n">
        <v>14.01</v>
      </c>
      <c r="I149" s="129"/>
      <c r="J149" s="129"/>
      <c r="K149" s="129"/>
      <c r="L149" s="129"/>
      <c r="M149" s="129"/>
      <c r="N149" s="129"/>
      <c r="O149" s="15" t="n">
        <f aca="false">AVERAGE(D149:F149)</f>
        <v>25.0066666666667</v>
      </c>
      <c r="R149" s="15"/>
    </row>
    <row r="150" customFormat="false" ht="12.75" hidden="false" customHeight="false" outlineLevel="0" collapsed="false">
      <c r="B150" s="137" t="s">
        <v>163</v>
      </c>
      <c r="C150" s="148" t="n">
        <v>16.53</v>
      </c>
      <c r="D150" s="148" t="n">
        <v>13.65</v>
      </c>
      <c r="E150" s="148" t="n">
        <v>16.42</v>
      </c>
      <c r="F150" s="148" t="n">
        <v>17.4</v>
      </c>
      <c r="G150" s="148" t="n">
        <v>16.63</v>
      </c>
      <c r="H150" s="148" t="n">
        <v>11.45</v>
      </c>
      <c r="I150" s="148" t="n">
        <v>14.47</v>
      </c>
      <c r="J150" s="148" t="n">
        <v>16.28</v>
      </c>
      <c r="K150" s="148" t="n">
        <v>6.99</v>
      </c>
      <c r="L150" s="148" t="n">
        <v>4.97</v>
      </c>
      <c r="M150" s="148" t="n">
        <v>19.21</v>
      </c>
      <c r="N150" s="148" t="n">
        <v>24.79</v>
      </c>
      <c r="O150" s="15" t="n">
        <f aca="false">AVERAGE(D150:F150)</f>
        <v>15.8233333333333</v>
      </c>
      <c r="P150" s="15" t="n">
        <f aca="false">AVERAGE(G150:I150)</f>
        <v>14.1833333333333</v>
      </c>
      <c r="Q150" s="15" t="n">
        <f aca="false">AVERAGE(J150:L150)</f>
        <v>9.41333333333333</v>
      </c>
      <c r="R150" s="15" t="n">
        <f aca="false">AVERAGE(M150:N150,C149)</f>
        <v>22.7966666666667</v>
      </c>
    </row>
    <row r="151" customFormat="false" ht="12.75" hidden="false" customHeight="false" outlineLevel="0" collapsed="false">
      <c r="B151" s="137" t="s">
        <v>170</v>
      </c>
      <c r="C151" s="140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</row>
    <row r="152" customFormat="false" ht="12.75" hidden="false" customHeight="false" outlineLevel="0" collapsed="false">
      <c r="B152" s="129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B153" s="131" t="s">
        <v>173</v>
      </c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B154" s="132"/>
      <c r="C154" s="133" t="s">
        <v>10</v>
      </c>
      <c r="D154" s="133" t="s">
        <v>11</v>
      </c>
      <c r="E154" s="133" t="s">
        <v>12</v>
      </c>
      <c r="F154" s="133" t="s">
        <v>13</v>
      </c>
      <c r="G154" s="133" t="s">
        <v>2</v>
      </c>
      <c r="H154" s="133" t="s">
        <v>3</v>
      </c>
      <c r="I154" s="133" t="s">
        <v>4</v>
      </c>
      <c r="J154" s="133" t="s">
        <v>5</v>
      </c>
      <c r="K154" s="133" t="s">
        <v>6</v>
      </c>
      <c r="L154" s="133" t="s">
        <v>7</v>
      </c>
      <c r="M154" s="133" t="s">
        <v>8</v>
      </c>
      <c r="N154" s="133" t="s">
        <v>9</v>
      </c>
    </row>
    <row r="155" customFormat="false" ht="12.75" hidden="false" customHeight="false" outlineLevel="0" collapsed="false">
      <c r="B155" s="137" t="s">
        <v>162</v>
      </c>
      <c r="C155" s="151"/>
      <c r="D155" s="152"/>
      <c r="E155" s="152"/>
      <c r="F155" s="152"/>
      <c r="G155" s="153"/>
      <c r="H155" s="152"/>
      <c r="I155" s="152"/>
      <c r="J155" s="152"/>
      <c r="K155" s="152"/>
      <c r="L155" s="152"/>
      <c r="M155" s="152"/>
      <c r="N155" s="154"/>
    </row>
    <row r="156" customFormat="false" ht="12.75" hidden="false" customHeight="false" outlineLevel="0" collapsed="false">
      <c r="B156" s="137" t="s">
        <v>163</v>
      </c>
      <c r="C156" s="140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2"/>
    </row>
    <row r="157" customFormat="false" ht="12.75" hidden="false" customHeight="false" outlineLevel="0" collapsed="false">
      <c r="B157" s="129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B158" s="131" t="s">
        <v>161</v>
      </c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B159" s="132"/>
      <c r="C159" s="133" t="s">
        <v>10</v>
      </c>
      <c r="D159" s="133" t="s">
        <v>11</v>
      </c>
      <c r="E159" s="133" t="s">
        <v>12</v>
      </c>
      <c r="F159" s="133" t="s">
        <v>13</v>
      </c>
      <c r="G159" s="133" t="s">
        <v>2</v>
      </c>
      <c r="H159" s="133" t="s">
        <v>3</v>
      </c>
      <c r="I159" s="133" t="s">
        <v>4</v>
      </c>
      <c r="J159" s="133" t="s">
        <v>5</v>
      </c>
      <c r="K159" s="133" t="s">
        <v>6</v>
      </c>
      <c r="L159" s="133" t="s">
        <v>7</v>
      </c>
      <c r="M159" s="133" t="s">
        <v>8</v>
      </c>
      <c r="N159" s="133" t="s">
        <v>9</v>
      </c>
    </row>
    <row r="160" customFormat="false" ht="12.75" hidden="false" customHeight="false" outlineLevel="0" collapsed="false">
      <c r="B160" s="137" t="s">
        <v>162</v>
      </c>
      <c r="C160" s="151"/>
      <c r="D160" s="152"/>
      <c r="E160" s="152"/>
      <c r="F160" s="152"/>
      <c r="G160" s="153"/>
      <c r="H160" s="152"/>
      <c r="I160" s="152"/>
      <c r="J160" s="152"/>
      <c r="K160" s="152"/>
      <c r="L160" s="152"/>
      <c r="M160" s="152"/>
      <c r="N160" s="154"/>
    </row>
    <row r="161" customFormat="false" ht="12.75" hidden="false" customHeight="false" outlineLevel="0" collapsed="false">
      <c r="B161" s="137" t="s">
        <v>163</v>
      </c>
      <c r="C161" s="140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2"/>
    </row>
    <row r="162" customFormat="false" ht="12.75" hidden="false" customHeight="false" outlineLevel="0" collapsed="false">
      <c r="B162" s="129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B163" s="131" t="s">
        <v>164</v>
      </c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4" customFormat="false" ht="12.75" hidden="false" customHeight="false" outlineLevel="0" collapsed="false">
      <c r="B164" s="132"/>
      <c r="C164" s="133" t="s">
        <v>10</v>
      </c>
      <c r="D164" s="133" t="s">
        <v>11</v>
      </c>
      <c r="E164" s="133" t="s">
        <v>12</v>
      </c>
      <c r="F164" s="133" t="s">
        <v>13</v>
      </c>
      <c r="G164" s="133" t="s">
        <v>2</v>
      </c>
      <c r="H164" s="133" t="s">
        <v>3</v>
      </c>
      <c r="I164" s="133" t="s">
        <v>4</v>
      </c>
      <c r="J164" s="133" t="s">
        <v>5</v>
      </c>
      <c r="K164" s="133" t="s">
        <v>6</v>
      </c>
      <c r="L164" s="133" t="s">
        <v>7</v>
      </c>
      <c r="M164" s="133" t="s">
        <v>8</v>
      </c>
      <c r="N164" s="133" t="s">
        <v>9</v>
      </c>
    </row>
    <row r="165" customFormat="false" ht="12.75" hidden="false" customHeight="false" outlineLevel="0" collapsed="false">
      <c r="B165" s="137" t="s">
        <v>162</v>
      </c>
      <c r="C165" s="151"/>
      <c r="D165" s="152"/>
      <c r="E165" s="152"/>
      <c r="F165" s="152"/>
      <c r="G165" s="153"/>
      <c r="H165" s="152"/>
      <c r="I165" s="152"/>
      <c r="J165" s="152"/>
      <c r="K165" s="152"/>
      <c r="L165" s="152"/>
      <c r="M165" s="152"/>
      <c r="N165" s="154"/>
    </row>
    <row r="166" customFormat="false" ht="12.75" hidden="false" customHeight="false" outlineLevel="0" collapsed="false">
      <c r="B166" s="137" t="s">
        <v>163</v>
      </c>
      <c r="C166" s="140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2"/>
    </row>
    <row r="167" customFormat="false" ht="12.75" hidden="false" customHeight="false" outlineLevel="0" collapsed="false">
      <c r="B167" s="129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</row>
    <row r="168" customFormat="false" ht="12.75" hidden="false" customHeight="false" outlineLevel="0" collapsed="false">
      <c r="B168" s="131" t="s">
        <v>166</v>
      </c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</row>
    <row r="169" customFormat="false" ht="12.75" hidden="false" customHeight="false" outlineLevel="0" collapsed="false">
      <c r="B169" s="132"/>
      <c r="C169" s="133" t="s">
        <v>10</v>
      </c>
      <c r="D169" s="133" t="s">
        <v>11</v>
      </c>
      <c r="E169" s="133" t="s">
        <v>12</v>
      </c>
      <c r="F169" s="133" t="s">
        <v>13</v>
      </c>
      <c r="G169" s="133" t="s">
        <v>2</v>
      </c>
      <c r="H169" s="133" t="s">
        <v>3</v>
      </c>
      <c r="I169" s="133" t="s">
        <v>4</v>
      </c>
      <c r="J169" s="133" t="s">
        <v>5</v>
      </c>
      <c r="K169" s="133" t="s">
        <v>6</v>
      </c>
      <c r="L169" s="133" t="s">
        <v>7</v>
      </c>
      <c r="M169" s="133" t="s">
        <v>8</v>
      </c>
      <c r="N169" s="133" t="s">
        <v>9</v>
      </c>
    </row>
    <row r="170" customFormat="false" ht="12.75" hidden="false" customHeight="false" outlineLevel="0" collapsed="false">
      <c r="B170" s="137" t="s">
        <v>162</v>
      </c>
      <c r="C170" s="151"/>
      <c r="D170" s="152"/>
      <c r="E170" s="152"/>
      <c r="F170" s="152"/>
      <c r="G170" s="153"/>
      <c r="H170" s="152"/>
      <c r="I170" s="152"/>
      <c r="J170" s="152"/>
      <c r="K170" s="152"/>
      <c r="L170" s="152"/>
      <c r="M170" s="152"/>
      <c r="N170" s="154"/>
    </row>
    <row r="171" customFormat="false" ht="12.75" hidden="false" customHeight="false" outlineLevel="0" collapsed="false">
      <c r="B171" s="137" t="s">
        <v>163</v>
      </c>
      <c r="C171" s="140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2"/>
    </row>
    <row r="172" customFormat="false" ht="12.75" hidden="false" customHeight="false" outlineLevel="0" collapsed="false">
      <c r="B172" s="129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</row>
    <row r="173" customFormat="false" ht="12.75" hidden="false" customHeight="false" outlineLevel="0" collapsed="false">
      <c r="B173" s="131" t="s">
        <v>167</v>
      </c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</row>
    <row r="174" customFormat="false" ht="12.75" hidden="false" customHeight="false" outlineLevel="0" collapsed="false">
      <c r="B174" s="132"/>
      <c r="C174" s="133" t="s">
        <v>10</v>
      </c>
      <c r="D174" s="133" t="s">
        <v>11</v>
      </c>
      <c r="E174" s="133" t="s">
        <v>12</v>
      </c>
      <c r="F174" s="133" t="s">
        <v>13</v>
      </c>
      <c r="G174" s="133" t="s">
        <v>2</v>
      </c>
      <c r="H174" s="133" t="s">
        <v>3</v>
      </c>
      <c r="I174" s="133" t="s">
        <v>4</v>
      </c>
      <c r="J174" s="133" t="s">
        <v>5</v>
      </c>
      <c r="K174" s="133" t="s">
        <v>6</v>
      </c>
      <c r="L174" s="133" t="s">
        <v>7</v>
      </c>
      <c r="M174" s="133" t="s">
        <v>8</v>
      </c>
      <c r="N174" s="133" t="s">
        <v>9</v>
      </c>
    </row>
    <row r="175" customFormat="false" ht="12.75" hidden="false" customHeight="false" outlineLevel="0" collapsed="false">
      <c r="B175" s="137" t="s">
        <v>162</v>
      </c>
      <c r="C175" s="151"/>
      <c r="D175" s="152"/>
      <c r="E175" s="152"/>
      <c r="F175" s="152"/>
      <c r="G175" s="153"/>
      <c r="H175" s="152"/>
      <c r="I175" s="152"/>
      <c r="J175" s="152"/>
      <c r="K175" s="152"/>
      <c r="L175" s="152"/>
      <c r="M175" s="152"/>
      <c r="N175" s="154"/>
    </row>
    <row r="176" customFormat="false" ht="12.75" hidden="false" customHeight="false" outlineLevel="0" collapsed="false">
      <c r="B176" s="137" t="s">
        <v>163</v>
      </c>
      <c r="C176" s="140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2"/>
    </row>
    <row r="177" customFormat="false" ht="12.75" hidden="false" customHeight="false" outlineLevel="0" collapsed="false">
      <c r="B177" s="129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</row>
    <row r="178" customFormat="false" ht="12.75" hidden="false" customHeight="false" outlineLevel="0" collapsed="false">
      <c r="B178" s="129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N178"/>
  <sheetViews>
    <sheetView showFormulas="false" showGridLines="true" showRowColHeaders="true" showZeros="true" rightToLeft="false" tabSelected="false" showOutlineSymbols="true" defaultGridColor="true" view="normal" topLeftCell="AE1" colorId="64" zoomScale="62" zoomScaleNormal="62" zoomScalePageLayoutView="100" workbookViewId="0">
      <selection pane="topLeft" activeCell="D29" activeCellId="0" sqref="D29:E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8" min="10" style="0" width="8.85"/>
    <col collapsed="false" customWidth="true" hidden="false" outlineLevel="0" max="19" min="19" style="0" width="9.56"/>
    <col collapsed="false" customWidth="true" hidden="false" outlineLevel="0" max="20" min="20" style="0" width="5.85"/>
    <col collapsed="false" customWidth="true" hidden="false" outlineLevel="0" max="21" min="21" style="0" width="7.28"/>
    <col collapsed="false" customWidth="true" hidden="false" outlineLevel="0" max="39" min="22" style="0" width="5.85"/>
    <col collapsed="false" customWidth="true" hidden="false" outlineLevel="0" max="41" min="40" style="0" width="7.42"/>
    <col collapsed="false" customWidth="true" hidden="false" outlineLevel="0" max="46" min="42" style="0" width="7.85"/>
    <col collapsed="false" customWidth="true" hidden="false" outlineLevel="0" max="47" min="47" style="0" width="7.42"/>
    <col collapsed="false" customWidth="true" hidden="false" outlineLevel="0" max="51" min="51" style="0" width="15.85"/>
    <col collapsed="false" customWidth="true" hidden="false" outlineLevel="0" max="53" min="53" style="0" width="12.28"/>
    <col collapsed="false" customWidth="true" hidden="false" outlineLevel="0" max="56" min="56" style="0" width="13.7"/>
    <col collapsed="false" customWidth="true" hidden="false" outlineLevel="0" max="62" min="62" style="0" width="21.56"/>
  </cols>
  <sheetData>
    <row r="1" customFormat="false" ht="12.75" hidden="false" customHeight="false" outlineLevel="0" collapsed="false">
      <c r="B1" s="20" t="s">
        <v>97</v>
      </c>
      <c r="U1" s="0" t="s">
        <v>99</v>
      </c>
      <c r="V1" s="20" t="s">
        <v>100</v>
      </c>
      <c r="AB1" s="20"/>
      <c r="AU1" s="0" t="s">
        <v>118</v>
      </c>
      <c r="AV1" s="0" t="s">
        <v>119</v>
      </c>
      <c r="AW1" s="0" t="s">
        <v>120</v>
      </c>
      <c r="AX1" s="0" t="s">
        <v>121</v>
      </c>
      <c r="AY1" s="0" t="s">
        <v>178</v>
      </c>
      <c r="AZ1" s="0" t="s">
        <v>179</v>
      </c>
      <c r="BA1" s="0" t="s">
        <v>124</v>
      </c>
      <c r="BB1" s="0" t="s">
        <v>125</v>
      </c>
      <c r="BC1" s="0" t="s">
        <v>201</v>
      </c>
      <c r="BD1" s="0" t="s">
        <v>202</v>
      </c>
      <c r="BE1" s="0" t="s">
        <v>28</v>
      </c>
    </row>
    <row r="2" customFormat="false" ht="12.75" hidden="false" customHeight="false" outlineLevel="0" collapsed="false">
      <c r="B2" s="40" t="s">
        <v>101</v>
      </c>
      <c r="C2" s="40"/>
      <c r="D2" s="40" t="s">
        <v>54</v>
      </c>
      <c r="E2" s="40"/>
      <c r="F2" s="46" t="s">
        <v>65</v>
      </c>
      <c r="G2" s="46" t="s">
        <v>57</v>
      </c>
      <c r="H2" s="45" t="s">
        <v>56</v>
      </c>
      <c r="I2" s="45" t="s">
        <v>56</v>
      </c>
      <c r="J2" s="45" t="s">
        <v>203</v>
      </c>
      <c r="K2" s="45" t="s">
        <v>203</v>
      </c>
      <c r="L2" s="45" t="s">
        <v>203</v>
      </c>
      <c r="M2" s="45" t="s">
        <v>203</v>
      </c>
      <c r="N2" s="45" t="s">
        <v>55</v>
      </c>
      <c r="O2" s="45" t="s">
        <v>55</v>
      </c>
      <c r="P2" s="45" t="s">
        <v>204</v>
      </c>
      <c r="Q2" s="45" t="s">
        <v>204</v>
      </c>
      <c r="R2" s="45" t="s">
        <v>204</v>
      </c>
      <c r="S2" s="45" t="s">
        <v>204</v>
      </c>
      <c r="V2" s="46" t="s">
        <v>136</v>
      </c>
      <c r="W2" s="47"/>
      <c r="X2" s="43"/>
      <c r="Y2" s="43"/>
      <c r="Z2" s="43"/>
      <c r="AA2" s="46" t="s">
        <v>12</v>
      </c>
      <c r="AB2" s="43"/>
      <c r="AC2" s="47"/>
      <c r="AD2" s="43"/>
      <c r="AE2" s="44"/>
      <c r="AF2" s="46" t="s">
        <v>13</v>
      </c>
      <c r="AG2" s="43"/>
      <c r="AH2" s="47"/>
      <c r="AI2" s="43"/>
      <c r="AJ2" s="44"/>
      <c r="AK2" s="46" t="s">
        <v>48</v>
      </c>
      <c r="AL2" s="43"/>
      <c r="AM2" s="47"/>
      <c r="AN2" s="43"/>
      <c r="AO2" s="44"/>
      <c r="AP2" s="46" t="s">
        <v>50</v>
      </c>
      <c r="AQ2" s="43"/>
      <c r="AR2" s="47"/>
      <c r="AS2" s="43"/>
      <c r="AT2" s="44"/>
      <c r="AW2" s="36"/>
      <c r="AX2" s="36"/>
      <c r="AY2" s="36"/>
      <c r="AZ2" s="36"/>
      <c r="BA2" s="36"/>
      <c r="BB2" s="36"/>
      <c r="BC2" s="36"/>
    </row>
    <row r="3" customFormat="false" ht="12.75" hidden="false" customHeight="false" outlineLevel="0" collapsed="false">
      <c r="B3" s="49" t="s">
        <v>110</v>
      </c>
      <c r="C3" s="50" t="s">
        <v>111</v>
      </c>
      <c r="D3" s="49" t="s">
        <v>110</v>
      </c>
      <c r="E3" s="50" t="s">
        <v>111</v>
      </c>
      <c r="F3" s="49" t="s">
        <v>110</v>
      </c>
      <c r="G3" s="49" t="s">
        <v>110</v>
      </c>
      <c r="H3" s="53" t="s">
        <v>110</v>
      </c>
      <c r="I3" s="53" t="s">
        <v>111</v>
      </c>
      <c r="J3" s="53" t="s">
        <v>205</v>
      </c>
      <c r="K3" s="53" t="s">
        <v>206</v>
      </c>
      <c r="L3" s="53" t="s">
        <v>207</v>
      </c>
      <c r="M3" s="53" t="s">
        <v>208</v>
      </c>
      <c r="N3" s="53" t="s">
        <v>110</v>
      </c>
      <c r="O3" s="53" t="s">
        <v>111</v>
      </c>
      <c r="P3" s="53" t="s">
        <v>205</v>
      </c>
      <c r="Q3" s="53" t="s">
        <v>206</v>
      </c>
      <c r="R3" s="53" t="s">
        <v>207</v>
      </c>
      <c r="S3" s="53" t="s">
        <v>208</v>
      </c>
      <c r="V3" s="49" t="s">
        <v>53</v>
      </c>
      <c r="W3" s="51" t="s">
        <v>54</v>
      </c>
      <c r="X3" s="51" t="s">
        <v>57</v>
      </c>
      <c r="Y3" s="51" t="s">
        <v>75</v>
      </c>
      <c r="Z3" s="51" t="s">
        <v>76</v>
      </c>
      <c r="AA3" s="49" t="s">
        <v>53</v>
      </c>
      <c r="AB3" s="51" t="s">
        <v>54</v>
      </c>
      <c r="AC3" s="51" t="s">
        <v>57</v>
      </c>
      <c r="AD3" s="51" t="s">
        <v>75</v>
      </c>
      <c r="AE3" s="50" t="s">
        <v>76</v>
      </c>
      <c r="AF3" s="49" t="s">
        <v>53</v>
      </c>
      <c r="AG3" s="51" t="s">
        <v>54</v>
      </c>
      <c r="AH3" s="51" t="s">
        <v>57</v>
      </c>
      <c r="AI3" s="51" t="s">
        <v>75</v>
      </c>
      <c r="AJ3" s="50" t="s">
        <v>76</v>
      </c>
      <c r="AK3" s="49" t="s">
        <v>53</v>
      </c>
      <c r="AL3" s="51" t="s">
        <v>54</v>
      </c>
      <c r="AM3" s="51" t="s">
        <v>57</v>
      </c>
      <c r="AN3" s="51" t="s">
        <v>75</v>
      </c>
      <c r="AO3" s="50" t="s">
        <v>76</v>
      </c>
      <c r="AP3" s="49" t="s">
        <v>53</v>
      </c>
      <c r="AQ3" s="51" t="s">
        <v>54</v>
      </c>
      <c r="AR3" s="51" t="s">
        <v>57</v>
      </c>
      <c r="AS3" s="51" t="s">
        <v>75</v>
      </c>
      <c r="AT3" s="50" t="s">
        <v>76</v>
      </c>
      <c r="AX3" s="36"/>
      <c r="AY3" s="36"/>
      <c r="AZ3" s="36"/>
      <c r="BA3" s="36"/>
      <c r="BB3" s="78"/>
      <c r="BC3" s="78"/>
    </row>
    <row r="4" customFormat="false" ht="12.75" hidden="false" customHeight="false" outlineLevel="0" collapsed="false">
      <c r="A4" s="54" t="n">
        <v>36800</v>
      </c>
      <c r="B4" s="162"/>
      <c r="C4" s="163" t="n">
        <v>106.5</v>
      </c>
      <c r="D4" s="162"/>
      <c r="E4" s="167" t="n">
        <v>117.5</v>
      </c>
      <c r="F4" s="162"/>
      <c r="G4" s="162"/>
      <c r="H4" s="191"/>
      <c r="I4" s="191"/>
      <c r="J4" s="59"/>
      <c r="K4" s="59"/>
      <c r="L4" s="59"/>
      <c r="M4" s="59"/>
      <c r="N4" s="191"/>
      <c r="O4" s="191"/>
      <c r="P4" s="59"/>
      <c r="Q4" s="59"/>
      <c r="R4" s="59"/>
      <c r="S4" s="59"/>
      <c r="T4" s="166" t="n">
        <f aca="false">A4</f>
        <v>36800</v>
      </c>
      <c r="V4" s="62"/>
      <c r="W4" s="63"/>
      <c r="X4" s="63"/>
      <c r="Y4" s="63"/>
      <c r="Z4" s="64"/>
      <c r="AA4" s="74"/>
      <c r="AB4" s="63"/>
      <c r="AC4" s="75"/>
      <c r="AD4" s="63"/>
      <c r="AE4" s="64"/>
      <c r="AF4" s="62"/>
      <c r="AG4" s="63"/>
      <c r="AH4" s="63"/>
      <c r="AI4" s="63"/>
      <c r="AJ4" s="64"/>
      <c r="AK4" s="62"/>
      <c r="AL4" s="63"/>
      <c r="AM4" s="63"/>
      <c r="AN4" s="63"/>
      <c r="AO4" s="64"/>
      <c r="AP4" s="62"/>
      <c r="AQ4" s="63"/>
      <c r="AR4" s="63"/>
      <c r="AS4" s="63"/>
      <c r="AT4" s="64"/>
      <c r="AV4" s="77"/>
      <c r="AW4" s="78"/>
      <c r="AX4" s="77"/>
      <c r="AY4" s="78"/>
      <c r="AZ4" s="77"/>
      <c r="BA4" s="79"/>
      <c r="BB4" s="77"/>
      <c r="BC4" s="78"/>
    </row>
    <row r="5" customFormat="false" ht="12.75" hidden="false" customHeight="false" outlineLevel="0" collapsed="false">
      <c r="A5" s="54" t="n">
        <v>36801</v>
      </c>
      <c r="B5" s="162" t="n">
        <v>131</v>
      </c>
      <c r="C5" s="163" t="n">
        <v>106.5</v>
      </c>
      <c r="D5" s="162" t="n">
        <v>136</v>
      </c>
      <c r="E5" s="167" t="n">
        <v>117.5</v>
      </c>
      <c r="F5" s="174" t="n">
        <v>157</v>
      </c>
      <c r="G5" s="162" t="n">
        <v>135</v>
      </c>
      <c r="H5" s="192" t="n">
        <v>155</v>
      </c>
      <c r="I5" s="192" t="n">
        <v>64</v>
      </c>
      <c r="J5" s="72" t="n">
        <v>155</v>
      </c>
      <c r="K5" s="72" t="n">
        <v>132</v>
      </c>
      <c r="L5" s="72" t="n">
        <v>35</v>
      </c>
      <c r="M5" s="72" t="n">
        <v>13</v>
      </c>
      <c r="N5" s="192" t="n">
        <v>157</v>
      </c>
      <c r="O5" s="192" t="n">
        <v>85</v>
      </c>
      <c r="P5" s="72" t="n">
        <v>163</v>
      </c>
      <c r="Q5" s="72" t="n">
        <v>138</v>
      </c>
      <c r="R5" s="72" t="n">
        <v>132</v>
      </c>
      <c r="S5" s="72" t="n">
        <v>123</v>
      </c>
      <c r="T5" s="166" t="n">
        <f aca="false">A5</f>
        <v>36801</v>
      </c>
      <c r="U5" s="0" t="n">
        <v>157</v>
      </c>
      <c r="V5" s="74" t="n">
        <v>125</v>
      </c>
      <c r="W5" s="75" t="n">
        <v>130.5</v>
      </c>
      <c r="X5" s="75" t="n">
        <v>116</v>
      </c>
      <c r="Y5" s="75" t="n">
        <v>110</v>
      </c>
      <c r="Z5" s="76" t="n">
        <v>123</v>
      </c>
      <c r="AA5" s="74" t="n">
        <v>112</v>
      </c>
      <c r="AB5" s="75" t="n">
        <v>113.5</v>
      </c>
      <c r="AC5" s="75" t="n">
        <v>86</v>
      </c>
      <c r="AD5" s="75" t="n">
        <v>87</v>
      </c>
      <c r="AE5" s="76" t="n">
        <v>103</v>
      </c>
      <c r="AF5" s="74" t="n">
        <v>115</v>
      </c>
      <c r="AG5" s="75" t="n">
        <v>112</v>
      </c>
      <c r="AH5" s="75" t="n">
        <v>83</v>
      </c>
      <c r="AI5" s="75" t="n">
        <v>83</v>
      </c>
      <c r="AJ5" s="76" t="n">
        <v>102</v>
      </c>
      <c r="AK5" s="74" t="n">
        <v>90</v>
      </c>
      <c r="AL5" s="75" t="n">
        <v>89</v>
      </c>
      <c r="AM5" s="75" t="n">
        <v>70</v>
      </c>
      <c r="AN5" s="75" t="n">
        <v>71</v>
      </c>
      <c r="AO5" s="76" t="n">
        <v>80</v>
      </c>
      <c r="AP5" s="74" t="n">
        <v>147</v>
      </c>
      <c r="AQ5" s="75" t="n">
        <v>147</v>
      </c>
      <c r="AR5" s="75" t="n">
        <v>149</v>
      </c>
      <c r="AS5" s="75" t="n">
        <v>128</v>
      </c>
      <c r="AT5" s="76" t="n">
        <v>128</v>
      </c>
      <c r="AV5" s="77"/>
      <c r="AW5" s="78"/>
      <c r="AX5" s="77"/>
      <c r="AY5" s="78"/>
      <c r="AZ5" s="77"/>
      <c r="BA5" s="79"/>
      <c r="BB5" s="77"/>
      <c r="BC5" s="78"/>
    </row>
    <row r="6" customFormat="false" ht="12.75" hidden="false" customHeight="false" outlineLevel="0" collapsed="false">
      <c r="A6" s="54" t="n">
        <v>36802</v>
      </c>
      <c r="B6" s="162" t="n">
        <v>154</v>
      </c>
      <c r="C6" s="163" t="n">
        <v>90</v>
      </c>
      <c r="D6" s="162" t="n">
        <v>160</v>
      </c>
      <c r="E6" s="167" t="n">
        <v>96</v>
      </c>
      <c r="F6" s="174" t="n">
        <v>132</v>
      </c>
      <c r="G6" s="162" t="n">
        <v>152</v>
      </c>
      <c r="H6" s="192" t="n">
        <v>128</v>
      </c>
      <c r="I6" s="192" t="n">
        <v>77</v>
      </c>
      <c r="J6" s="72" t="n">
        <v>83</v>
      </c>
      <c r="K6" s="72" t="n">
        <v>78</v>
      </c>
      <c r="L6" s="72" t="n">
        <v>84</v>
      </c>
      <c r="M6" s="72" t="n">
        <v>76</v>
      </c>
      <c r="N6" s="192" t="n">
        <v>132</v>
      </c>
      <c r="O6" s="192" t="n">
        <v>86</v>
      </c>
      <c r="P6" s="72" t="n">
        <v>162</v>
      </c>
      <c r="Q6" s="72" t="n">
        <v>156</v>
      </c>
      <c r="R6" s="72" t="n">
        <v>134</v>
      </c>
      <c r="S6" s="72" t="n">
        <v>126</v>
      </c>
      <c r="T6" s="166" t="n">
        <f aca="false">A6</f>
        <v>36802</v>
      </c>
      <c r="U6" s="0" t="n">
        <v>135</v>
      </c>
      <c r="V6" s="127" t="n">
        <v>126</v>
      </c>
      <c r="W6" s="128" t="n">
        <v>131</v>
      </c>
      <c r="X6" s="75" t="n">
        <v>116</v>
      </c>
      <c r="Y6" s="75" t="n">
        <v>107</v>
      </c>
      <c r="Z6" s="76" t="n">
        <v>123</v>
      </c>
      <c r="AA6" s="74" t="n">
        <v>110</v>
      </c>
      <c r="AB6" s="75" t="n">
        <v>111</v>
      </c>
      <c r="AC6" s="75" t="n">
        <v>80</v>
      </c>
      <c r="AD6" s="75" t="n">
        <v>82</v>
      </c>
      <c r="AE6" s="76" t="n">
        <v>98</v>
      </c>
      <c r="AF6" s="74" t="n">
        <v>110</v>
      </c>
      <c r="AG6" s="75" t="n">
        <v>110</v>
      </c>
      <c r="AH6" s="75" t="n">
        <v>75</v>
      </c>
      <c r="AI6" s="75" t="n">
        <v>77</v>
      </c>
      <c r="AJ6" s="76" t="n">
        <v>96</v>
      </c>
      <c r="AK6" s="74" t="n">
        <v>88</v>
      </c>
      <c r="AL6" s="75" t="n">
        <v>89</v>
      </c>
      <c r="AM6" s="75" t="n">
        <v>70</v>
      </c>
      <c r="AN6" s="75" t="n">
        <v>70</v>
      </c>
      <c r="AO6" s="76" t="n">
        <v>80</v>
      </c>
      <c r="AP6" s="74" t="n">
        <v>145</v>
      </c>
      <c r="AQ6" s="75" t="n">
        <v>147</v>
      </c>
      <c r="AR6" s="75" t="n">
        <v>146</v>
      </c>
      <c r="AS6" s="75" t="n">
        <v>126</v>
      </c>
      <c r="AT6" s="76" t="n">
        <v>126</v>
      </c>
      <c r="AV6" s="77"/>
      <c r="AW6" s="78"/>
      <c r="AX6" s="77"/>
      <c r="AY6" s="78"/>
      <c r="AZ6" s="77"/>
      <c r="BA6" s="79"/>
      <c r="BB6" s="77"/>
      <c r="BC6" s="78"/>
    </row>
    <row r="7" customFormat="false" ht="12.75" hidden="false" customHeight="false" outlineLevel="0" collapsed="false">
      <c r="A7" s="54" t="n">
        <v>36803</v>
      </c>
      <c r="B7" s="162" t="n">
        <v>126</v>
      </c>
      <c r="C7" s="163" t="n">
        <v>80</v>
      </c>
      <c r="D7" s="162" t="n">
        <v>133.5</v>
      </c>
      <c r="E7" s="167" t="n">
        <v>85</v>
      </c>
      <c r="F7" s="174" t="n">
        <v>135</v>
      </c>
      <c r="G7" s="162" t="n">
        <v>125</v>
      </c>
      <c r="H7" s="192" t="n">
        <v>131</v>
      </c>
      <c r="I7" s="192" t="n">
        <v>81</v>
      </c>
      <c r="J7" s="72" t="n">
        <v>51</v>
      </c>
      <c r="K7" s="72" t="n">
        <v>36</v>
      </c>
      <c r="L7" s="72" t="n">
        <v>62</v>
      </c>
      <c r="M7" s="72" t="n">
        <v>33</v>
      </c>
      <c r="N7" s="192" t="n">
        <v>135</v>
      </c>
      <c r="O7" s="192" t="n">
        <v>97</v>
      </c>
      <c r="P7" s="72" t="n">
        <v>163</v>
      </c>
      <c r="Q7" s="72" t="n">
        <v>159</v>
      </c>
      <c r="R7" s="72" t="n">
        <v>210</v>
      </c>
      <c r="S7" s="72" t="n">
        <v>181</v>
      </c>
      <c r="T7" s="166" t="n">
        <f aca="false">A7</f>
        <v>36803</v>
      </c>
      <c r="U7" s="0" t="n">
        <v>135</v>
      </c>
      <c r="V7" s="74" t="n">
        <v>124</v>
      </c>
      <c r="W7" s="75" t="n">
        <v>129</v>
      </c>
      <c r="X7" s="75" t="n">
        <v>112</v>
      </c>
      <c r="Y7" s="75" t="n">
        <v>105</v>
      </c>
      <c r="Z7" s="76" t="n">
        <v>123</v>
      </c>
      <c r="AA7" s="74" t="n">
        <v>111</v>
      </c>
      <c r="AB7" s="75" t="n">
        <v>112</v>
      </c>
      <c r="AC7" s="75" t="n">
        <v>81</v>
      </c>
      <c r="AD7" s="75" t="n">
        <v>81.5</v>
      </c>
      <c r="AE7" s="76" t="n">
        <v>99.5</v>
      </c>
      <c r="AF7" s="74" t="n">
        <v>110</v>
      </c>
      <c r="AG7" s="75" t="n">
        <v>110</v>
      </c>
      <c r="AH7" s="75" t="n">
        <v>76</v>
      </c>
      <c r="AI7" s="75" t="n">
        <v>77</v>
      </c>
      <c r="AJ7" s="76" t="n">
        <v>96.5</v>
      </c>
      <c r="AK7" s="74" t="n">
        <v>86.25</v>
      </c>
      <c r="AL7" s="75" t="n">
        <v>87</v>
      </c>
      <c r="AM7" s="75" t="n">
        <v>68</v>
      </c>
      <c r="AN7" s="75" t="n">
        <v>69</v>
      </c>
      <c r="AO7" s="76" t="n">
        <v>79.25</v>
      </c>
      <c r="AP7" s="74" t="n">
        <v>144</v>
      </c>
      <c r="AQ7" s="75" t="n">
        <v>147</v>
      </c>
      <c r="AR7" s="75" t="n">
        <v>143</v>
      </c>
      <c r="AS7" s="75" t="n">
        <v>126</v>
      </c>
      <c r="AT7" s="76" t="n">
        <v>123</v>
      </c>
      <c r="AV7" s="77"/>
      <c r="AW7" s="78"/>
      <c r="AX7" s="77"/>
      <c r="AY7" s="78"/>
      <c r="AZ7" s="77"/>
      <c r="BA7" s="79"/>
      <c r="BB7" s="77"/>
      <c r="BC7" s="78"/>
    </row>
    <row r="8" customFormat="false" ht="12.75" hidden="false" customHeight="false" outlineLevel="0" collapsed="false">
      <c r="A8" s="54" t="n">
        <v>36804</v>
      </c>
      <c r="B8" s="162" t="n">
        <v>124</v>
      </c>
      <c r="C8" s="163" t="n">
        <v>85</v>
      </c>
      <c r="D8" s="162" t="n">
        <v>131</v>
      </c>
      <c r="E8" s="167" t="n">
        <v>92</v>
      </c>
      <c r="F8" s="174" t="n">
        <v>147</v>
      </c>
      <c r="G8" s="162" t="n">
        <v>125</v>
      </c>
      <c r="H8" s="192" t="n">
        <v>111</v>
      </c>
      <c r="I8" s="192" t="n">
        <v>58</v>
      </c>
      <c r="J8" s="72" t="n">
        <v>146</v>
      </c>
      <c r="K8" s="72" t="n">
        <v>123</v>
      </c>
      <c r="L8" s="72" t="n">
        <v>39</v>
      </c>
      <c r="M8" s="72" t="n">
        <v>14</v>
      </c>
      <c r="N8" s="192" t="n">
        <v>147</v>
      </c>
      <c r="O8" s="192" t="n">
        <v>99</v>
      </c>
      <c r="P8" s="72" t="n">
        <v>170</v>
      </c>
      <c r="Q8" s="72" t="n">
        <v>155</v>
      </c>
      <c r="R8" s="72" t="n">
        <v>106</v>
      </c>
      <c r="S8" s="72" t="n">
        <v>79</v>
      </c>
      <c r="T8" s="166" t="n">
        <f aca="false">A8</f>
        <v>36804</v>
      </c>
      <c r="U8" s="0" t="n">
        <v>145</v>
      </c>
      <c r="V8" s="74" t="n">
        <v>119</v>
      </c>
      <c r="W8" s="75" t="n">
        <v>125.5</v>
      </c>
      <c r="X8" s="75" t="n">
        <v>105</v>
      </c>
      <c r="Y8" s="75" t="n">
        <v>100</v>
      </c>
      <c r="Z8" s="76" t="n">
        <v>123</v>
      </c>
      <c r="AA8" s="74" t="n">
        <v>108</v>
      </c>
      <c r="AB8" s="75" t="n">
        <v>110</v>
      </c>
      <c r="AC8" s="75" t="n">
        <v>75</v>
      </c>
      <c r="AD8" s="75" t="n">
        <v>75</v>
      </c>
      <c r="AE8" s="76" t="n">
        <v>98</v>
      </c>
      <c r="AF8" s="74" t="n">
        <v>106</v>
      </c>
      <c r="AG8" s="75" t="n">
        <v>110</v>
      </c>
      <c r="AH8" s="75" t="n">
        <v>73</v>
      </c>
      <c r="AI8" s="75" t="n">
        <v>72</v>
      </c>
      <c r="AJ8" s="76" t="n">
        <v>93</v>
      </c>
      <c r="AK8" s="74" t="n">
        <v>82</v>
      </c>
      <c r="AL8" s="75" t="n">
        <v>84</v>
      </c>
      <c r="AM8" s="75" t="n">
        <v>66</v>
      </c>
      <c r="AN8" s="75" t="n">
        <v>67</v>
      </c>
      <c r="AO8" s="76" t="n">
        <v>76</v>
      </c>
      <c r="AP8" s="74" t="n">
        <v>140</v>
      </c>
      <c r="AQ8" s="75" t="n">
        <v>143</v>
      </c>
      <c r="AR8" s="75" t="n">
        <v>141</v>
      </c>
      <c r="AS8" s="75" t="n">
        <v>121</v>
      </c>
      <c r="AT8" s="76" t="n">
        <v>121</v>
      </c>
      <c r="AV8" s="77"/>
      <c r="AW8" s="78"/>
      <c r="AX8" s="77"/>
      <c r="AY8" s="78"/>
      <c r="AZ8" s="77"/>
      <c r="BA8" s="79"/>
      <c r="BB8" s="77"/>
      <c r="BC8" s="78"/>
      <c r="BF8" s="0" t="n">
        <f aca="false">1379/16</f>
        <v>86.1875</v>
      </c>
      <c r="BG8" s="0" t="n">
        <v>0.03</v>
      </c>
      <c r="BH8" s="0" t="n">
        <f aca="false">+BF8*BG8</f>
        <v>2.585625</v>
      </c>
    </row>
    <row r="9" customFormat="false" ht="12.75" hidden="false" customHeight="false" outlineLevel="0" collapsed="false">
      <c r="A9" s="54" t="n">
        <v>36805</v>
      </c>
      <c r="B9" s="162" t="n">
        <v>107</v>
      </c>
      <c r="C9" s="163" t="n">
        <v>78</v>
      </c>
      <c r="D9" s="162" t="n">
        <v>118</v>
      </c>
      <c r="E9" s="167" t="n">
        <v>90</v>
      </c>
      <c r="F9" s="174" t="n">
        <v>122</v>
      </c>
      <c r="G9" s="162" t="n">
        <v>101</v>
      </c>
      <c r="H9" s="192" t="n">
        <v>88</v>
      </c>
      <c r="I9" s="192" t="n">
        <v>79</v>
      </c>
      <c r="J9" s="72" t="n">
        <v>59</v>
      </c>
      <c r="K9" s="72" t="n">
        <v>47</v>
      </c>
      <c r="L9" s="72" t="n">
        <v>48</v>
      </c>
      <c r="M9" s="72" t="n">
        <v>25</v>
      </c>
      <c r="N9" s="192" t="n">
        <v>122</v>
      </c>
      <c r="O9" s="192" t="n">
        <v>122</v>
      </c>
      <c r="P9" s="72" t="n">
        <v>87</v>
      </c>
      <c r="Q9" s="72" t="n">
        <v>70</v>
      </c>
      <c r="R9" s="72" t="n">
        <v>151</v>
      </c>
      <c r="S9" s="72" t="n">
        <v>125</v>
      </c>
      <c r="T9" s="166" t="n">
        <f aca="false">A9</f>
        <v>36805</v>
      </c>
      <c r="U9" s="0" t="n">
        <v>122</v>
      </c>
      <c r="V9" s="74" t="n">
        <v>123</v>
      </c>
      <c r="W9" s="75" t="n">
        <v>129</v>
      </c>
      <c r="X9" s="75" t="n">
        <v>103</v>
      </c>
      <c r="Y9" s="75" t="n">
        <v>100</v>
      </c>
      <c r="Z9" s="76" t="n">
        <v>123</v>
      </c>
      <c r="AA9" s="74" t="n">
        <v>110</v>
      </c>
      <c r="AB9" s="75" t="n">
        <v>112</v>
      </c>
      <c r="AC9" s="75" t="n">
        <v>75</v>
      </c>
      <c r="AD9" s="75" t="n">
        <v>75</v>
      </c>
      <c r="AE9" s="76" t="n">
        <v>99</v>
      </c>
      <c r="AF9" s="74" t="n">
        <v>107</v>
      </c>
      <c r="AG9" s="75" t="n">
        <v>110</v>
      </c>
      <c r="AH9" s="75" t="n">
        <v>74</v>
      </c>
      <c r="AI9" s="75" t="n">
        <v>73</v>
      </c>
      <c r="AJ9" s="76" t="n">
        <v>94</v>
      </c>
      <c r="AK9" s="74" t="n">
        <v>83</v>
      </c>
      <c r="AL9" s="75" t="n">
        <v>82</v>
      </c>
      <c r="AM9" s="75" t="n">
        <v>66</v>
      </c>
      <c r="AN9" s="75" t="n">
        <v>66</v>
      </c>
      <c r="AO9" s="76" t="n">
        <v>75</v>
      </c>
      <c r="AP9" s="74" t="n">
        <v>138</v>
      </c>
      <c r="AQ9" s="75" t="n">
        <v>140</v>
      </c>
      <c r="AR9" s="75" t="n">
        <v>140</v>
      </c>
      <c r="AS9" s="75" t="n">
        <v>119</v>
      </c>
      <c r="AT9" s="76" t="n">
        <v>119</v>
      </c>
      <c r="AV9" s="77"/>
      <c r="AW9" s="78"/>
      <c r="AX9" s="77"/>
      <c r="AY9" s="78"/>
      <c r="AZ9" s="77"/>
      <c r="BA9" s="79"/>
      <c r="BB9" s="77"/>
      <c r="BC9" s="78"/>
      <c r="BF9" s="0" t="n">
        <f aca="false">1314/16</f>
        <v>82.125</v>
      </c>
      <c r="BG9" s="0" t="n">
        <v>0.03</v>
      </c>
      <c r="BH9" s="0" t="n">
        <f aca="false">+BF9*BG9</f>
        <v>2.46375</v>
      </c>
    </row>
    <row r="10" customFormat="false" ht="12.75" hidden="false" customHeight="false" outlineLevel="0" collapsed="false">
      <c r="A10" s="54" t="n">
        <v>36806</v>
      </c>
      <c r="B10" s="162" t="n">
        <v>107</v>
      </c>
      <c r="C10" s="163" t="n">
        <v>78</v>
      </c>
      <c r="D10" s="162" t="n">
        <v>118</v>
      </c>
      <c r="E10" s="167" t="n">
        <v>90</v>
      </c>
      <c r="F10" s="174" t="n">
        <v>109</v>
      </c>
      <c r="G10" s="162" t="n">
        <v>101</v>
      </c>
      <c r="H10" s="192" t="n">
        <v>92</v>
      </c>
      <c r="I10" s="192" t="n">
        <v>74</v>
      </c>
      <c r="J10" s="72" t="n">
        <v>20</v>
      </c>
      <c r="K10" s="72" t="n">
        <v>6</v>
      </c>
      <c r="L10" s="72" t="n">
        <v>33</v>
      </c>
      <c r="M10" s="72" t="n">
        <v>15</v>
      </c>
      <c r="N10" s="192" t="n">
        <v>109</v>
      </c>
      <c r="O10" s="192" t="n">
        <v>82</v>
      </c>
      <c r="P10" s="72" t="n">
        <v>110</v>
      </c>
      <c r="Q10" s="72" t="n">
        <v>92</v>
      </c>
      <c r="R10" s="72" t="n">
        <v>103</v>
      </c>
      <c r="S10" s="72" t="n">
        <v>89</v>
      </c>
      <c r="T10" s="166" t="n">
        <f aca="false">A10</f>
        <v>36806</v>
      </c>
      <c r="U10" s="0" t="n">
        <v>109</v>
      </c>
      <c r="V10" s="74" t="n">
        <v>123</v>
      </c>
      <c r="W10" s="75" t="n">
        <v>129</v>
      </c>
      <c r="X10" s="75" t="n">
        <v>103</v>
      </c>
      <c r="Y10" s="75" t="n">
        <v>100</v>
      </c>
      <c r="Z10" s="76" t="n">
        <v>123</v>
      </c>
      <c r="AA10" s="74" t="n">
        <v>110</v>
      </c>
      <c r="AB10" s="75" t="n">
        <v>112</v>
      </c>
      <c r="AC10" s="75" t="n">
        <v>75</v>
      </c>
      <c r="AD10" s="75" t="n">
        <v>75</v>
      </c>
      <c r="AE10" s="76" t="n">
        <v>99</v>
      </c>
      <c r="AF10" s="74" t="n">
        <v>107</v>
      </c>
      <c r="AG10" s="75" t="n">
        <v>110</v>
      </c>
      <c r="AH10" s="75" t="n">
        <v>74</v>
      </c>
      <c r="AI10" s="75" t="n">
        <v>73</v>
      </c>
      <c r="AJ10" s="76" t="n">
        <v>94</v>
      </c>
      <c r="AK10" s="74" t="n">
        <v>83</v>
      </c>
      <c r="AL10" s="75" t="n">
        <v>82</v>
      </c>
      <c r="AM10" s="75" t="n">
        <v>66</v>
      </c>
      <c r="AN10" s="75" t="n">
        <v>66</v>
      </c>
      <c r="AO10" s="76" t="n">
        <v>75</v>
      </c>
      <c r="AP10" s="74" t="n">
        <v>138</v>
      </c>
      <c r="AQ10" s="75" t="n">
        <v>140</v>
      </c>
      <c r="AR10" s="75" t="n">
        <v>140</v>
      </c>
      <c r="AS10" s="75" t="n">
        <v>119</v>
      </c>
      <c r="AT10" s="76" t="n">
        <v>119</v>
      </c>
      <c r="AV10" s="77"/>
      <c r="AW10" s="78"/>
      <c r="AX10" s="77"/>
      <c r="AY10" s="78"/>
      <c r="AZ10" s="77"/>
      <c r="BA10" s="79"/>
      <c r="BB10" s="77"/>
      <c r="BC10" s="78"/>
    </row>
    <row r="11" customFormat="false" ht="12.75" hidden="false" customHeight="false" outlineLevel="0" collapsed="false">
      <c r="A11" s="54" t="n">
        <v>36807</v>
      </c>
      <c r="B11" s="162"/>
      <c r="C11" s="163" t="n">
        <v>95</v>
      </c>
      <c r="D11" s="162"/>
      <c r="E11" s="167" t="n">
        <v>105</v>
      </c>
      <c r="F11" s="174"/>
      <c r="G11" s="162"/>
      <c r="H11" s="192"/>
      <c r="I11" s="192" t="n">
        <v>75</v>
      </c>
      <c r="J11" s="72"/>
      <c r="K11" s="72"/>
      <c r="L11" s="72" t="n">
        <v>89</v>
      </c>
      <c r="M11" s="72" t="n">
        <v>80</v>
      </c>
      <c r="N11" s="192"/>
      <c r="O11" s="192" t="n">
        <v>95</v>
      </c>
      <c r="P11" s="72"/>
      <c r="Q11" s="72"/>
      <c r="R11" s="72" t="n">
        <v>119</v>
      </c>
      <c r="S11" s="72" t="n">
        <v>108</v>
      </c>
      <c r="T11" s="166" t="n">
        <f aca="false">A11</f>
        <v>36807</v>
      </c>
      <c r="V11" s="74"/>
      <c r="W11" s="75"/>
      <c r="X11" s="75"/>
      <c r="Y11" s="75"/>
      <c r="Z11" s="76"/>
      <c r="AA11" s="74"/>
      <c r="AB11" s="75"/>
      <c r="AC11" s="75"/>
      <c r="AD11" s="75"/>
      <c r="AE11" s="76"/>
      <c r="AF11" s="74"/>
      <c r="AG11" s="75"/>
      <c r="AH11" s="75"/>
      <c r="AI11" s="75"/>
      <c r="AJ11" s="76"/>
      <c r="AK11" s="74"/>
      <c r="AL11" s="75"/>
      <c r="AM11" s="75"/>
      <c r="AN11" s="75"/>
      <c r="AO11" s="76"/>
      <c r="AP11" s="74"/>
      <c r="AQ11" s="75"/>
      <c r="AR11" s="75"/>
      <c r="AS11" s="75"/>
      <c r="AT11" s="76"/>
      <c r="AV11" s="77"/>
      <c r="AW11" s="78"/>
      <c r="AX11" s="77"/>
      <c r="AY11" s="78"/>
      <c r="AZ11" s="77"/>
      <c r="BA11" s="79"/>
      <c r="BB11" s="77"/>
      <c r="BC11" s="78"/>
    </row>
    <row r="12" customFormat="false" ht="12.75" hidden="false" customHeight="false" outlineLevel="0" collapsed="false">
      <c r="A12" s="54" t="n">
        <v>36808</v>
      </c>
      <c r="B12" s="162" t="n">
        <v>128</v>
      </c>
      <c r="C12" s="163" t="n">
        <v>95</v>
      </c>
      <c r="D12" s="162" t="n">
        <v>135</v>
      </c>
      <c r="E12" s="167" t="n">
        <v>105</v>
      </c>
      <c r="F12" s="174" t="n">
        <v>116</v>
      </c>
      <c r="G12" s="162" t="n">
        <v>109</v>
      </c>
      <c r="H12" s="192" t="n">
        <v>116</v>
      </c>
      <c r="I12" s="192" t="n">
        <v>74</v>
      </c>
      <c r="J12" s="72" t="n">
        <v>131</v>
      </c>
      <c r="K12" s="72" t="n">
        <v>124</v>
      </c>
      <c r="L12" s="72" t="n">
        <v>87</v>
      </c>
      <c r="M12" s="72" t="n">
        <v>83</v>
      </c>
      <c r="N12" s="192" t="n">
        <v>116</v>
      </c>
      <c r="O12" s="192" t="n">
        <v>84</v>
      </c>
      <c r="P12" s="72" t="n">
        <v>150</v>
      </c>
      <c r="Q12" s="72" t="n">
        <v>145</v>
      </c>
      <c r="R12" s="72" t="n">
        <v>111</v>
      </c>
      <c r="S12" s="72" t="n">
        <v>101</v>
      </c>
      <c r="T12" s="166" t="n">
        <f aca="false">A12</f>
        <v>36808</v>
      </c>
      <c r="U12" s="0" t="n">
        <v>116</v>
      </c>
      <c r="V12" s="74" t="n">
        <v>104</v>
      </c>
      <c r="W12" s="75" t="n">
        <v>110</v>
      </c>
      <c r="X12" s="75" t="n">
        <v>90</v>
      </c>
      <c r="Y12" s="75" t="n">
        <v>86</v>
      </c>
      <c r="Z12" s="76" t="n">
        <v>104</v>
      </c>
      <c r="AA12" s="74" t="n">
        <v>102.5</v>
      </c>
      <c r="AB12" s="75" t="n">
        <v>105</v>
      </c>
      <c r="AC12" s="75" t="n">
        <v>73</v>
      </c>
      <c r="AD12" s="75" t="n">
        <v>72</v>
      </c>
      <c r="AE12" s="76" t="n">
        <v>90</v>
      </c>
      <c r="AF12" s="74" t="n">
        <v>103</v>
      </c>
      <c r="AG12" s="75" t="n">
        <v>102</v>
      </c>
      <c r="AH12" s="75" t="n">
        <v>71</v>
      </c>
      <c r="AI12" s="75" t="n">
        <v>70</v>
      </c>
      <c r="AJ12" s="76" t="n">
        <v>88</v>
      </c>
      <c r="AK12" s="74" t="n">
        <v>81</v>
      </c>
      <c r="AL12" s="75" t="n">
        <v>80</v>
      </c>
      <c r="AM12" s="75" t="n">
        <v>64</v>
      </c>
      <c r="AN12" s="75" t="n">
        <v>65</v>
      </c>
      <c r="AO12" s="76" t="n">
        <v>74</v>
      </c>
      <c r="AP12" s="74" t="n">
        <v>138</v>
      </c>
      <c r="AQ12" s="75" t="n">
        <v>137</v>
      </c>
      <c r="AR12" s="75" t="n">
        <v>140</v>
      </c>
      <c r="AS12" s="75" t="n">
        <v>119</v>
      </c>
      <c r="AT12" s="76" t="n">
        <v>117</v>
      </c>
      <c r="AV12" s="77"/>
      <c r="AW12" s="78"/>
      <c r="AX12" s="77"/>
      <c r="AY12" s="78"/>
      <c r="AZ12" s="77"/>
      <c r="BA12" s="79"/>
      <c r="BB12" s="77"/>
      <c r="BC12" s="78"/>
    </row>
    <row r="13" customFormat="false" ht="12.75" hidden="false" customHeight="false" outlineLevel="0" collapsed="false">
      <c r="A13" s="54" t="n">
        <v>36809</v>
      </c>
      <c r="B13" s="162" t="n">
        <v>102</v>
      </c>
      <c r="C13" s="163" t="n">
        <v>72</v>
      </c>
      <c r="D13" s="162" t="n">
        <v>110</v>
      </c>
      <c r="E13" s="167" t="n">
        <v>82</v>
      </c>
      <c r="F13" s="174" t="n">
        <v>110</v>
      </c>
      <c r="G13" s="162" t="n">
        <v>94</v>
      </c>
      <c r="H13" s="192" t="n">
        <v>109</v>
      </c>
      <c r="I13" s="192" t="n">
        <v>89</v>
      </c>
      <c r="J13" s="72" t="n">
        <v>20</v>
      </c>
      <c r="K13" s="72" t="n">
        <v>15</v>
      </c>
      <c r="L13" s="72" t="n">
        <v>28</v>
      </c>
      <c r="M13" s="72" t="n">
        <v>19</v>
      </c>
      <c r="N13" s="192" t="n">
        <v>110</v>
      </c>
      <c r="O13" s="192" t="n">
        <v>89</v>
      </c>
      <c r="P13" s="72" t="n">
        <v>129</v>
      </c>
      <c r="Q13" s="72" t="n">
        <v>109</v>
      </c>
      <c r="R13" s="72" t="n">
        <v>158</v>
      </c>
      <c r="S13" s="72" t="n">
        <v>151</v>
      </c>
      <c r="T13" s="166" t="n">
        <f aca="false">A13</f>
        <v>36809</v>
      </c>
      <c r="U13" s="0" t="n">
        <v>110</v>
      </c>
      <c r="V13" s="74" t="n">
        <v>95</v>
      </c>
      <c r="W13" s="75" t="n">
        <v>100</v>
      </c>
      <c r="X13" s="75" t="n">
        <v>87.5</v>
      </c>
      <c r="Y13" s="75" t="n">
        <v>86</v>
      </c>
      <c r="Z13" s="76" t="n">
        <v>98</v>
      </c>
      <c r="AA13" s="74" t="n">
        <v>93</v>
      </c>
      <c r="AB13" s="75" t="n">
        <v>95</v>
      </c>
      <c r="AC13" s="75" t="n">
        <v>74</v>
      </c>
      <c r="AD13" s="75" t="n">
        <v>74</v>
      </c>
      <c r="AE13" s="76" t="n">
        <v>85</v>
      </c>
      <c r="AF13" s="74" t="n">
        <v>98</v>
      </c>
      <c r="AG13" s="75" t="n">
        <v>96</v>
      </c>
      <c r="AH13" s="75" t="n">
        <v>71</v>
      </c>
      <c r="AI13" s="75" t="n">
        <v>72</v>
      </c>
      <c r="AJ13" s="76" t="n">
        <v>84</v>
      </c>
      <c r="AK13" s="74" t="n">
        <v>78</v>
      </c>
      <c r="AL13" s="75" t="n">
        <v>78</v>
      </c>
      <c r="AM13" s="75" t="n">
        <v>63</v>
      </c>
      <c r="AN13" s="75" t="n">
        <v>64</v>
      </c>
      <c r="AO13" s="76" t="n">
        <v>72.5</v>
      </c>
      <c r="AP13" s="74" t="n">
        <v>135</v>
      </c>
      <c r="AQ13" s="75" t="n">
        <v>137</v>
      </c>
      <c r="AR13" s="75" t="n">
        <v>139</v>
      </c>
      <c r="AS13" s="75" t="n">
        <v>117</v>
      </c>
      <c r="AT13" s="76" t="n">
        <v>114</v>
      </c>
      <c r="AV13" s="77"/>
      <c r="AW13" s="78"/>
      <c r="AX13" s="77"/>
      <c r="AY13" s="78"/>
      <c r="AZ13" s="77"/>
      <c r="BA13" s="79"/>
      <c r="BB13" s="77"/>
      <c r="BC13" s="78"/>
    </row>
    <row r="14" customFormat="false" ht="12.75" hidden="false" customHeight="false" outlineLevel="0" collapsed="false">
      <c r="A14" s="54" t="n">
        <v>36810</v>
      </c>
      <c r="B14" s="162" t="n">
        <v>106.5</v>
      </c>
      <c r="C14" s="163" t="n">
        <v>76</v>
      </c>
      <c r="D14" s="162" t="n">
        <v>110</v>
      </c>
      <c r="E14" s="167" t="n">
        <v>85</v>
      </c>
      <c r="F14" s="174" t="n">
        <v>102</v>
      </c>
      <c r="G14" s="162" t="n">
        <v>92</v>
      </c>
      <c r="H14" s="192" t="n">
        <v>102</v>
      </c>
      <c r="I14" s="192" t="n">
        <v>75</v>
      </c>
      <c r="J14" s="72" t="n">
        <v>65</v>
      </c>
      <c r="K14" s="72" t="n">
        <v>37</v>
      </c>
      <c r="L14" s="72" t="n">
        <v>39</v>
      </c>
      <c r="M14" s="72" t="n">
        <v>19</v>
      </c>
      <c r="N14" s="192" t="n">
        <v>102</v>
      </c>
      <c r="O14" s="192" t="n">
        <v>85</v>
      </c>
      <c r="P14" s="72" t="n">
        <v>135</v>
      </c>
      <c r="Q14" s="72" t="n">
        <v>117</v>
      </c>
      <c r="R14" s="72" t="n">
        <v>173</v>
      </c>
      <c r="S14" s="72" t="n">
        <v>157</v>
      </c>
      <c r="T14" s="166" t="n">
        <f aca="false">A14</f>
        <v>36810</v>
      </c>
      <c r="U14" s="0" t="n">
        <v>102</v>
      </c>
      <c r="V14" s="74" t="n">
        <v>93.5</v>
      </c>
      <c r="W14" s="75" t="n">
        <v>97.5</v>
      </c>
      <c r="X14" s="75" t="n">
        <v>80</v>
      </c>
      <c r="Y14" s="75" t="n">
        <v>81</v>
      </c>
      <c r="Z14" s="76" t="n">
        <v>94</v>
      </c>
      <c r="AA14" s="74" t="n">
        <v>90</v>
      </c>
      <c r="AB14" s="75" t="n">
        <v>92</v>
      </c>
      <c r="AC14" s="75" t="n">
        <v>74.5</v>
      </c>
      <c r="AD14" s="75" t="n">
        <v>75</v>
      </c>
      <c r="AE14" s="76" t="n">
        <v>83.5</v>
      </c>
      <c r="AF14" s="74" t="n">
        <v>94</v>
      </c>
      <c r="AG14" s="75" t="n">
        <v>94</v>
      </c>
      <c r="AH14" s="75" t="n">
        <v>72</v>
      </c>
      <c r="AI14" s="75" t="n">
        <v>72.5</v>
      </c>
      <c r="AJ14" s="76" t="n">
        <v>83</v>
      </c>
      <c r="AK14" s="74" t="n">
        <v>77</v>
      </c>
      <c r="AL14" s="75" t="n">
        <v>78</v>
      </c>
      <c r="AM14" s="75" t="n">
        <v>63</v>
      </c>
      <c r="AN14" s="75" t="n">
        <v>64</v>
      </c>
      <c r="AO14" s="76" t="n">
        <v>70</v>
      </c>
      <c r="AP14" s="74" t="n">
        <v>135</v>
      </c>
      <c r="AQ14" s="75" t="n">
        <v>137</v>
      </c>
      <c r="AR14" s="75" t="n">
        <v>138</v>
      </c>
      <c r="AS14" s="75" t="n">
        <v>117</v>
      </c>
      <c r="AT14" s="76" t="n">
        <v>116</v>
      </c>
      <c r="AV14" s="77"/>
      <c r="AW14" s="78"/>
      <c r="AX14" s="77"/>
      <c r="AY14" s="78"/>
      <c r="AZ14" s="77"/>
      <c r="BA14" s="79"/>
      <c r="BB14" s="77"/>
      <c r="BC14" s="78"/>
    </row>
    <row r="15" customFormat="false" ht="12.75" hidden="false" customHeight="false" outlineLevel="0" collapsed="false">
      <c r="A15" s="54" t="n">
        <v>36811</v>
      </c>
      <c r="B15" s="162" t="n">
        <v>97</v>
      </c>
      <c r="C15" s="163" t="n">
        <v>80</v>
      </c>
      <c r="D15" s="162" t="n">
        <v>103</v>
      </c>
      <c r="E15" s="167" t="n">
        <v>84</v>
      </c>
      <c r="F15" s="162"/>
      <c r="G15" s="162" t="n">
        <v>81</v>
      </c>
      <c r="H15" s="192" t="n">
        <v>89</v>
      </c>
      <c r="I15" s="192" t="n">
        <v>67</v>
      </c>
      <c r="J15" s="72" t="n">
        <v>45</v>
      </c>
      <c r="K15" s="72" t="n">
        <v>29</v>
      </c>
      <c r="L15" s="72" t="n">
        <v>71</v>
      </c>
      <c r="M15" s="72" t="n">
        <v>40</v>
      </c>
      <c r="N15" s="192" t="n">
        <v>88</v>
      </c>
      <c r="O15" s="192" t="n">
        <v>86</v>
      </c>
      <c r="P15" s="72" t="n">
        <v>181</v>
      </c>
      <c r="Q15" s="72" t="n">
        <v>177</v>
      </c>
      <c r="R15" s="72" t="n">
        <v>149</v>
      </c>
      <c r="S15" s="72" t="n">
        <v>140</v>
      </c>
      <c r="T15" s="166" t="n">
        <f aca="false">A15</f>
        <v>36811</v>
      </c>
      <c r="U15" s="0" t="n">
        <v>88</v>
      </c>
      <c r="V15" s="74" t="n">
        <v>96</v>
      </c>
      <c r="W15" s="75" t="n">
        <v>100</v>
      </c>
      <c r="X15" s="75" t="n">
        <v>80</v>
      </c>
      <c r="Y15" s="75" t="n">
        <v>83</v>
      </c>
      <c r="Z15" s="76" t="n">
        <v>93</v>
      </c>
      <c r="AA15" s="74" t="n">
        <v>98</v>
      </c>
      <c r="AB15" s="75" t="n">
        <v>99</v>
      </c>
      <c r="AC15" s="75" t="n">
        <v>78</v>
      </c>
      <c r="AD15" s="75" t="n">
        <v>79</v>
      </c>
      <c r="AE15" s="76" t="n">
        <v>88</v>
      </c>
      <c r="AF15" s="74" t="n">
        <v>100</v>
      </c>
      <c r="AG15" s="75" t="n">
        <v>102</v>
      </c>
      <c r="AH15" s="75" t="n">
        <v>75</v>
      </c>
      <c r="AI15" s="75" t="n">
        <v>77</v>
      </c>
      <c r="AJ15" s="76" t="n">
        <v>90</v>
      </c>
      <c r="AK15" s="74" t="n">
        <v>83</v>
      </c>
      <c r="AL15" s="75" t="n">
        <v>83</v>
      </c>
      <c r="AM15" s="75" t="n">
        <v>66</v>
      </c>
      <c r="AN15" s="75" t="n">
        <v>67</v>
      </c>
      <c r="AO15" s="76" t="n">
        <v>76</v>
      </c>
      <c r="AP15" s="74" t="n">
        <v>138</v>
      </c>
      <c r="AQ15" s="75" t="n">
        <v>138</v>
      </c>
      <c r="AR15" s="75" t="n">
        <v>141</v>
      </c>
      <c r="AS15" s="75" t="n">
        <v>121</v>
      </c>
      <c r="AT15" s="76" t="n">
        <v>119</v>
      </c>
      <c r="AV15" s="77"/>
      <c r="AW15" s="78"/>
      <c r="AX15" s="77"/>
      <c r="AY15" s="78"/>
      <c r="AZ15" s="77"/>
      <c r="BA15" s="79"/>
      <c r="BB15" s="77"/>
      <c r="BC15" s="78"/>
    </row>
    <row r="16" customFormat="false" ht="12.75" hidden="false" customHeight="false" outlineLevel="0" collapsed="false">
      <c r="A16" s="54" t="n">
        <v>36812</v>
      </c>
      <c r="B16" s="162" t="n">
        <v>82</v>
      </c>
      <c r="C16" s="163" t="n">
        <v>76</v>
      </c>
      <c r="D16" s="162" t="n">
        <v>85</v>
      </c>
      <c r="E16" s="167" t="n">
        <v>80</v>
      </c>
      <c r="F16" s="162"/>
      <c r="G16" s="162" t="n">
        <v>69</v>
      </c>
      <c r="H16" s="192" t="n">
        <v>83</v>
      </c>
      <c r="I16" s="192" t="n">
        <v>71</v>
      </c>
      <c r="J16" s="72" t="n">
        <v>140</v>
      </c>
      <c r="K16" s="72" t="n">
        <v>133</v>
      </c>
      <c r="L16" s="72" t="n">
        <v>135</v>
      </c>
      <c r="M16" s="72" t="n">
        <v>110</v>
      </c>
      <c r="N16" s="192" t="n">
        <v>86</v>
      </c>
      <c r="O16" s="192" t="n">
        <v>84</v>
      </c>
      <c r="P16" s="72" t="n">
        <v>161</v>
      </c>
      <c r="Q16" s="72" t="n">
        <v>153</v>
      </c>
      <c r="R16" s="72" t="n">
        <v>154</v>
      </c>
      <c r="S16" s="72" t="n">
        <v>137</v>
      </c>
      <c r="T16" s="166" t="n">
        <f aca="false">A16</f>
        <v>36812</v>
      </c>
      <c r="U16" s="0" t="n">
        <v>86</v>
      </c>
      <c r="V16" s="74" t="n">
        <v>96</v>
      </c>
      <c r="W16" s="75" t="n">
        <v>100</v>
      </c>
      <c r="X16" s="75" t="n">
        <v>80</v>
      </c>
      <c r="Y16" s="75" t="n">
        <v>83</v>
      </c>
      <c r="Z16" s="76" t="n">
        <v>93</v>
      </c>
      <c r="AA16" s="74" t="n">
        <v>98</v>
      </c>
      <c r="AB16" s="75" t="n">
        <v>99</v>
      </c>
      <c r="AC16" s="75" t="n">
        <v>75</v>
      </c>
      <c r="AD16" s="75" t="n">
        <v>76</v>
      </c>
      <c r="AE16" s="76" t="n">
        <v>86</v>
      </c>
      <c r="AF16" s="74" t="n">
        <v>98</v>
      </c>
      <c r="AG16" s="75" t="n">
        <v>100</v>
      </c>
      <c r="AH16" s="75" t="n">
        <v>73</v>
      </c>
      <c r="AI16" s="75" t="n">
        <v>74</v>
      </c>
      <c r="AJ16" s="76" t="n">
        <v>86</v>
      </c>
      <c r="AK16" s="74" t="n">
        <v>83</v>
      </c>
      <c r="AL16" s="75" t="n">
        <v>83</v>
      </c>
      <c r="AM16" s="75" t="n">
        <v>65</v>
      </c>
      <c r="AN16" s="75" t="n">
        <v>66</v>
      </c>
      <c r="AO16" s="76" t="n">
        <v>76</v>
      </c>
      <c r="AP16" s="74" t="n">
        <v>138</v>
      </c>
      <c r="AQ16" s="75" t="n">
        <v>138</v>
      </c>
      <c r="AR16" s="75" t="n">
        <v>140</v>
      </c>
      <c r="AS16" s="75" t="n">
        <v>120</v>
      </c>
      <c r="AT16" s="76" t="n">
        <v>118</v>
      </c>
      <c r="AV16" s="77"/>
      <c r="AW16" s="78"/>
      <c r="AX16" s="77"/>
      <c r="AY16" s="78"/>
      <c r="AZ16" s="77"/>
      <c r="BA16" s="79"/>
      <c r="BB16" s="77"/>
      <c r="BC16" s="78"/>
    </row>
    <row r="17" customFormat="false" ht="12.75" hidden="false" customHeight="false" outlineLevel="0" collapsed="false">
      <c r="A17" s="54" t="n">
        <v>36813</v>
      </c>
      <c r="B17" s="162" t="n">
        <v>82</v>
      </c>
      <c r="C17" s="163" t="n">
        <v>76</v>
      </c>
      <c r="D17" s="162" t="n">
        <v>85</v>
      </c>
      <c r="E17" s="167" t="n">
        <v>80</v>
      </c>
      <c r="F17" s="162"/>
      <c r="G17" s="162" t="n">
        <v>69</v>
      </c>
      <c r="H17" s="192" t="n">
        <v>73</v>
      </c>
      <c r="I17" s="192" t="n">
        <v>70</v>
      </c>
      <c r="J17" s="72" t="n">
        <v>83</v>
      </c>
      <c r="K17" s="72" t="n">
        <v>63</v>
      </c>
      <c r="L17" s="72" t="n">
        <v>43</v>
      </c>
      <c r="M17" s="72" t="n">
        <v>18</v>
      </c>
      <c r="N17" s="192" t="n">
        <v>80</v>
      </c>
      <c r="O17" s="192" t="n">
        <v>86</v>
      </c>
      <c r="P17" s="72" t="n">
        <v>155</v>
      </c>
      <c r="Q17" s="72" t="n">
        <v>131</v>
      </c>
      <c r="R17" s="72" t="n">
        <v>119</v>
      </c>
      <c r="S17" s="72" t="n">
        <v>107</v>
      </c>
      <c r="T17" s="166" t="n">
        <f aca="false">A17</f>
        <v>36813</v>
      </c>
      <c r="U17" s="0" t="n">
        <v>80</v>
      </c>
      <c r="V17" s="74" t="n">
        <v>96</v>
      </c>
      <c r="W17" s="75" t="n">
        <v>100</v>
      </c>
      <c r="X17" s="75" t="n">
        <v>80</v>
      </c>
      <c r="Y17" s="75" t="n">
        <v>83</v>
      </c>
      <c r="Z17" s="76" t="n">
        <v>93</v>
      </c>
      <c r="AA17" s="74" t="n">
        <v>98</v>
      </c>
      <c r="AB17" s="75" t="n">
        <v>99</v>
      </c>
      <c r="AC17" s="75" t="n">
        <v>75</v>
      </c>
      <c r="AD17" s="75" t="n">
        <v>76</v>
      </c>
      <c r="AE17" s="76" t="n">
        <v>86</v>
      </c>
      <c r="AF17" s="74" t="n">
        <v>98</v>
      </c>
      <c r="AG17" s="75" t="n">
        <v>100</v>
      </c>
      <c r="AH17" s="75" t="n">
        <v>73</v>
      </c>
      <c r="AI17" s="75" t="n">
        <v>74</v>
      </c>
      <c r="AJ17" s="76" t="n">
        <v>86</v>
      </c>
      <c r="AK17" s="74" t="n">
        <v>83</v>
      </c>
      <c r="AL17" s="75" t="n">
        <v>83</v>
      </c>
      <c r="AM17" s="75" t="n">
        <v>65</v>
      </c>
      <c r="AN17" s="75" t="n">
        <v>66</v>
      </c>
      <c r="AO17" s="76" t="n">
        <v>76</v>
      </c>
      <c r="AP17" s="74" t="n">
        <v>138</v>
      </c>
      <c r="AQ17" s="75" t="n">
        <v>138</v>
      </c>
      <c r="AR17" s="75" t="n">
        <v>140</v>
      </c>
      <c r="AS17" s="75" t="n">
        <v>120</v>
      </c>
      <c r="AT17" s="76" t="n">
        <v>118</v>
      </c>
      <c r="AV17" s="77"/>
      <c r="AW17" s="78"/>
      <c r="AX17" s="77"/>
      <c r="AY17" s="78"/>
      <c r="AZ17" s="77"/>
      <c r="BA17" s="79"/>
      <c r="BB17" s="77"/>
      <c r="BC17" s="78"/>
    </row>
    <row r="18" customFormat="false" ht="12.75" hidden="false" customHeight="false" outlineLevel="0" collapsed="false">
      <c r="A18" s="54" t="n">
        <v>36814</v>
      </c>
      <c r="B18" s="162"/>
      <c r="C18" s="163" t="n">
        <v>85</v>
      </c>
      <c r="D18" s="162"/>
      <c r="E18" s="167" t="n">
        <v>90</v>
      </c>
      <c r="F18" s="162"/>
      <c r="G18" s="162"/>
      <c r="H18" s="192"/>
      <c r="I18" s="192" t="n">
        <v>57</v>
      </c>
      <c r="J18" s="72"/>
      <c r="K18" s="72"/>
      <c r="L18" s="72" t="n">
        <v>53</v>
      </c>
      <c r="M18" s="72" t="n">
        <v>27</v>
      </c>
      <c r="N18" s="192"/>
      <c r="O18" s="192" t="n">
        <v>89</v>
      </c>
      <c r="P18" s="72"/>
      <c r="Q18" s="72"/>
      <c r="R18" s="72" t="n">
        <v>55</v>
      </c>
      <c r="S18" s="72" t="n">
        <v>39</v>
      </c>
      <c r="T18" s="166" t="n">
        <f aca="false">A18</f>
        <v>36814</v>
      </c>
      <c r="V18" s="74"/>
      <c r="W18" s="75"/>
      <c r="X18" s="75"/>
      <c r="Y18" s="75"/>
      <c r="Z18" s="76"/>
      <c r="AA18" s="74"/>
      <c r="AB18" s="75"/>
      <c r="AC18" s="75"/>
      <c r="AD18" s="75"/>
      <c r="AE18" s="76"/>
      <c r="AF18" s="74"/>
      <c r="AG18" s="75"/>
      <c r="AH18" s="75"/>
      <c r="AI18" s="75"/>
      <c r="AJ18" s="76"/>
      <c r="AK18" s="74"/>
      <c r="AL18" s="75"/>
      <c r="AM18" s="75"/>
      <c r="AN18" s="75"/>
      <c r="AO18" s="76"/>
      <c r="AP18" s="74"/>
      <c r="AQ18" s="75"/>
      <c r="AR18" s="75"/>
      <c r="AS18" s="75"/>
      <c r="AT18" s="76"/>
      <c r="AV18" s="77"/>
      <c r="AW18" s="78"/>
      <c r="AX18" s="77"/>
      <c r="AY18" s="78"/>
      <c r="AZ18" s="77"/>
      <c r="BA18" s="79"/>
      <c r="BB18" s="77"/>
      <c r="BC18" s="78"/>
      <c r="BK18" s="0" t="n">
        <v>69</v>
      </c>
      <c r="BM18" s="0" t="n">
        <v>8</v>
      </c>
      <c r="BN18" s="0" t="n">
        <f aca="false">+BM18*BK18</f>
        <v>552</v>
      </c>
    </row>
    <row r="19" customFormat="false" ht="12.75" hidden="false" customHeight="false" outlineLevel="0" collapsed="false">
      <c r="A19" s="54" t="n">
        <v>36815</v>
      </c>
      <c r="B19" s="162" t="n">
        <v>95</v>
      </c>
      <c r="C19" s="163" t="n">
        <v>85</v>
      </c>
      <c r="D19" s="162" t="n">
        <v>99</v>
      </c>
      <c r="E19" s="167" t="n">
        <v>90</v>
      </c>
      <c r="F19" s="162"/>
      <c r="G19" s="162" t="n">
        <v>81</v>
      </c>
      <c r="H19" s="192" t="n">
        <v>109</v>
      </c>
      <c r="I19" s="192" t="n">
        <v>81</v>
      </c>
      <c r="J19" s="72" t="n">
        <v>165</v>
      </c>
      <c r="K19" s="72" t="n">
        <v>142</v>
      </c>
      <c r="L19" s="72" t="n">
        <v>73</v>
      </c>
      <c r="M19" s="72" t="n">
        <v>54</v>
      </c>
      <c r="N19" s="192" t="n">
        <v>111</v>
      </c>
      <c r="O19" s="192" t="n">
        <v>87</v>
      </c>
      <c r="P19" s="72" t="n">
        <v>175</v>
      </c>
      <c r="Q19" s="72" t="n">
        <v>157</v>
      </c>
      <c r="R19" s="72" t="n">
        <v>101</v>
      </c>
      <c r="S19" s="72" t="n">
        <v>89</v>
      </c>
      <c r="T19" s="166" t="n">
        <f aca="false">A19</f>
        <v>36815</v>
      </c>
      <c r="U19" s="0" t="n">
        <v>111</v>
      </c>
      <c r="V19" s="74" t="n">
        <v>102</v>
      </c>
      <c r="W19" s="75" t="n">
        <v>106</v>
      </c>
      <c r="X19" s="75" t="n">
        <v>87</v>
      </c>
      <c r="Y19" s="75" t="n">
        <v>92</v>
      </c>
      <c r="Z19" s="76" t="n">
        <v>100</v>
      </c>
      <c r="AA19" s="74" t="n">
        <v>96</v>
      </c>
      <c r="AB19" s="75" t="n">
        <v>98</v>
      </c>
      <c r="AC19" s="75" t="n">
        <v>75</v>
      </c>
      <c r="AD19" s="75" t="n">
        <v>78</v>
      </c>
      <c r="AE19" s="76" t="n">
        <v>87</v>
      </c>
      <c r="AF19" s="74" t="n">
        <v>99</v>
      </c>
      <c r="AG19" s="75" t="n">
        <v>100</v>
      </c>
      <c r="AH19" s="75" t="n">
        <v>72.5</v>
      </c>
      <c r="AI19" s="75" t="n">
        <v>75</v>
      </c>
      <c r="AJ19" s="76" t="n">
        <v>86</v>
      </c>
      <c r="AK19" s="74" t="n">
        <v>82</v>
      </c>
      <c r="AL19" s="75" t="n">
        <v>82</v>
      </c>
      <c r="AM19" s="75" t="n">
        <v>65</v>
      </c>
      <c r="AN19" s="75" t="n">
        <v>66</v>
      </c>
      <c r="AO19" s="76" t="n">
        <v>75</v>
      </c>
      <c r="AP19" s="74" t="n">
        <v>136</v>
      </c>
      <c r="AQ19" s="75" t="n">
        <v>138</v>
      </c>
      <c r="AR19" s="75" t="n">
        <v>139</v>
      </c>
      <c r="AS19" s="75" t="n">
        <v>120</v>
      </c>
      <c r="AT19" s="76" t="n">
        <v>118</v>
      </c>
      <c r="AV19" s="77"/>
      <c r="AW19" s="78"/>
      <c r="AX19" s="77"/>
      <c r="AY19" s="78"/>
      <c r="AZ19" s="77"/>
      <c r="BA19" s="79"/>
      <c r="BB19" s="77"/>
      <c r="BC19" s="78"/>
      <c r="BK19" s="0" t="n">
        <v>69</v>
      </c>
      <c r="BM19" s="0" t="n">
        <v>8</v>
      </c>
      <c r="BN19" s="0" t="n">
        <f aca="false">+BM19*BK19</f>
        <v>552</v>
      </c>
    </row>
    <row r="20" customFormat="false" ht="12.75" hidden="false" customHeight="false" outlineLevel="0" collapsed="false">
      <c r="A20" s="54" t="n">
        <v>36816</v>
      </c>
      <c r="B20" s="162" t="n">
        <v>109</v>
      </c>
      <c r="C20" s="163" t="n">
        <v>87</v>
      </c>
      <c r="D20" s="162" t="n">
        <v>114</v>
      </c>
      <c r="E20" s="167" t="n">
        <v>92</v>
      </c>
      <c r="F20" s="162"/>
      <c r="G20" s="162" t="n">
        <v>91</v>
      </c>
      <c r="H20" s="192" t="n">
        <v>110</v>
      </c>
      <c r="I20" s="192" t="n">
        <v>62</v>
      </c>
      <c r="J20" s="72" t="n">
        <v>94</v>
      </c>
      <c r="K20" s="72" t="n">
        <v>83</v>
      </c>
      <c r="L20" s="72" t="n">
        <v>9</v>
      </c>
      <c r="M20" s="72" t="n">
        <v>-9</v>
      </c>
      <c r="N20" s="192" t="n">
        <v>114</v>
      </c>
      <c r="O20" s="192" t="n">
        <v>84</v>
      </c>
      <c r="P20" s="72" t="n">
        <v>151</v>
      </c>
      <c r="Q20" s="72" t="n">
        <v>140</v>
      </c>
      <c r="R20" s="72" t="n">
        <v>127</v>
      </c>
      <c r="S20" s="72" t="n">
        <v>117</v>
      </c>
      <c r="T20" s="166" t="n">
        <f aca="false">A20</f>
        <v>36816</v>
      </c>
      <c r="U20" s="0" t="n">
        <v>114</v>
      </c>
      <c r="V20" s="74" t="n">
        <v>100</v>
      </c>
      <c r="W20" s="75" t="n">
        <v>105</v>
      </c>
      <c r="X20" s="75" t="n">
        <v>87</v>
      </c>
      <c r="Y20" s="75" t="n">
        <v>89</v>
      </c>
      <c r="Z20" s="76" t="n">
        <v>100</v>
      </c>
      <c r="AA20" s="74" t="n">
        <v>93</v>
      </c>
      <c r="AB20" s="75" t="n">
        <v>95</v>
      </c>
      <c r="AC20" s="75" t="n">
        <v>77</v>
      </c>
      <c r="AD20" s="75" t="n">
        <v>78</v>
      </c>
      <c r="AE20" s="76" t="n">
        <v>86</v>
      </c>
      <c r="AF20" s="74" t="n">
        <v>95</v>
      </c>
      <c r="AG20" s="75" t="n">
        <v>96</v>
      </c>
      <c r="AH20" s="75" t="n">
        <v>75</v>
      </c>
      <c r="AI20" s="75" t="n">
        <v>75</v>
      </c>
      <c r="AJ20" s="76" t="n">
        <v>83</v>
      </c>
      <c r="AK20" s="74" t="n">
        <v>80</v>
      </c>
      <c r="AL20" s="75" t="n">
        <v>80</v>
      </c>
      <c r="AM20" s="75" t="n">
        <v>63</v>
      </c>
      <c r="AN20" s="75" t="n">
        <v>64</v>
      </c>
      <c r="AO20" s="76" t="n">
        <v>72</v>
      </c>
      <c r="AP20" s="74" t="n">
        <v>133</v>
      </c>
      <c r="AQ20" s="75" t="n">
        <v>134</v>
      </c>
      <c r="AR20" s="75" t="n">
        <v>138</v>
      </c>
      <c r="AS20" s="75" t="n">
        <v>118</v>
      </c>
      <c r="AT20" s="76" t="n">
        <v>115</v>
      </c>
      <c r="AV20" s="77"/>
      <c r="AW20" s="78"/>
      <c r="AX20" s="77"/>
      <c r="AY20" s="78"/>
      <c r="AZ20" s="77"/>
      <c r="BA20" s="79"/>
      <c r="BB20" s="77"/>
      <c r="BC20" s="78"/>
      <c r="BK20" s="0" t="n">
        <v>100</v>
      </c>
      <c r="BM20" s="0" t="n">
        <v>32</v>
      </c>
      <c r="BN20" s="0" t="n">
        <f aca="false">+BM20*BK20</f>
        <v>3200</v>
      </c>
    </row>
    <row r="21" customFormat="false" ht="12.75" hidden="false" customHeight="false" outlineLevel="0" collapsed="false">
      <c r="A21" s="54" t="n">
        <v>36817</v>
      </c>
      <c r="B21" s="162" t="n">
        <v>106</v>
      </c>
      <c r="C21" s="163" t="n">
        <v>88</v>
      </c>
      <c r="D21" s="162" t="n">
        <v>114</v>
      </c>
      <c r="E21" s="167" t="n">
        <v>90</v>
      </c>
      <c r="F21" s="162"/>
      <c r="G21" s="162" t="n">
        <v>94</v>
      </c>
      <c r="H21" s="192" t="n">
        <v>104</v>
      </c>
      <c r="I21" s="192" t="n">
        <v>52</v>
      </c>
      <c r="J21" s="72" t="n">
        <v>90</v>
      </c>
      <c r="K21" s="72" t="n">
        <v>49</v>
      </c>
      <c r="L21" s="72" t="n">
        <v>8</v>
      </c>
      <c r="M21" s="72" t="n">
        <v>0</v>
      </c>
      <c r="N21" s="192" t="n">
        <v>113</v>
      </c>
      <c r="O21" s="192" t="n">
        <v>89</v>
      </c>
      <c r="P21" s="72" t="n">
        <v>112</v>
      </c>
      <c r="Q21" s="72" t="n">
        <v>93</v>
      </c>
      <c r="R21" s="72" t="n">
        <v>146</v>
      </c>
      <c r="S21" s="72" t="n">
        <v>127</v>
      </c>
      <c r="T21" s="166" t="n">
        <f aca="false">A21</f>
        <v>36817</v>
      </c>
      <c r="U21" s="0" t="n">
        <v>113</v>
      </c>
      <c r="V21" s="74" t="n">
        <v>101</v>
      </c>
      <c r="W21" s="75" t="n">
        <v>107</v>
      </c>
      <c r="X21" s="75" t="n">
        <v>85</v>
      </c>
      <c r="Y21" s="75" t="n">
        <v>89</v>
      </c>
      <c r="Z21" s="76" t="n">
        <v>108</v>
      </c>
      <c r="AA21" s="74" t="n">
        <v>93</v>
      </c>
      <c r="AB21" s="75" t="n">
        <v>95</v>
      </c>
      <c r="AC21" s="75" t="n">
        <v>77</v>
      </c>
      <c r="AD21" s="75" t="n">
        <v>78</v>
      </c>
      <c r="AE21" s="76" t="n">
        <v>88</v>
      </c>
      <c r="AF21" s="74" t="n">
        <v>95</v>
      </c>
      <c r="AG21" s="75" t="n">
        <v>97</v>
      </c>
      <c r="AH21" s="75" t="n">
        <v>75</v>
      </c>
      <c r="AI21" s="75" t="n">
        <v>76</v>
      </c>
      <c r="AJ21" s="76" t="n">
        <v>84</v>
      </c>
      <c r="AK21" s="74" t="n">
        <v>81</v>
      </c>
      <c r="AL21" s="75" t="n">
        <v>80</v>
      </c>
      <c r="AM21" s="75" t="n">
        <v>63</v>
      </c>
      <c r="AN21" s="75" t="n">
        <v>64</v>
      </c>
      <c r="AO21" s="76" t="n">
        <v>73</v>
      </c>
      <c r="AP21" s="74" t="n">
        <v>133</v>
      </c>
      <c r="AQ21" s="75" t="n">
        <v>134</v>
      </c>
      <c r="AR21" s="75" t="n">
        <v>138</v>
      </c>
      <c r="AS21" s="75" t="n">
        <v>118</v>
      </c>
      <c r="AT21" s="76" t="n">
        <v>119</v>
      </c>
      <c r="AV21" s="77"/>
      <c r="AW21" s="78"/>
      <c r="AX21" s="77"/>
      <c r="AY21" s="78"/>
      <c r="AZ21" s="77"/>
      <c r="BA21" s="79"/>
      <c r="BB21" s="77"/>
      <c r="BC21" s="78"/>
    </row>
    <row r="22" customFormat="false" ht="12.75" hidden="false" customHeight="false" outlineLevel="0" collapsed="false">
      <c r="A22" s="54" t="n">
        <v>36818</v>
      </c>
      <c r="B22" s="162" t="n">
        <v>104</v>
      </c>
      <c r="C22" s="163" t="n">
        <v>85</v>
      </c>
      <c r="D22" s="162" t="n">
        <v>114</v>
      </c>
      <c r="E22" s="167" t="n">
        <v>90</v>
      </c>
      <c r="F22" s="162"/>
      <c r="G22" s="162" t="n">
        <v>92</v>
      </c>
      <c r="H22" s="192" t="n">
        <v>101</v>
      </c>
      <c r="I22" s="192" t="n">
        <v>64</v>
      </c>
      <c r="J22" s="72" t="n">
        <v>90</v>
      </c>
      <c r="K22" s="72" t="n">
        <v>62</v>
      </c>
      <c r="L22" s="72" t="n">
        <v>46</v>
      </c>
      <c r="M22" s="72" t="n">
        <v>38</v>
      </c>
      <c r="N22" s="192" t="n">
        <v>21</v>
      </c>
      <c r="O22" s="192" t="n">
        <v>89</v>
      </c>
      <c r="P22" s="72" t="n">
        <v>156</v>
      </c>
      <c r="Q22" s="72" t="n">
        <v>142</v>
      </c>
      <c r="R22" s="72" t="n">
        <v>133</v>
      </c>
      <c r="S22" s="72" t="n">
        <v>130</v>
      </c>
      <c r="T22" s="166" t="n">
        <f aca="false">A22</f>
        <v>36818</v>
      </c>
      <c r="U22" s="0" t="n">
        <v>121</v>
      </c>
      <c r="V22" s="74" t="n">
        <v>101</v>
      </c>
      <c r="W22" s="75" t="n">
        <v>107</v>
      </c>
      <c r="X22" s="75"/>
      <c r="Y22" s="75"/>
      <c r="Z22" s="76"/>
      <c r="AA22" s="74" t="n">
        <v>91.5</v>
      </c>
      <c r="AB22" s="75" t="n">
        <v>93.5</v>
      </c>
      <c r="AC22" s="75"/>
      <c r="AD22" s="75"/>
      <c r="AE22" s="76"/>
      <c r="AF22" s="74"/>
      <c r="AG22" s="75"/>
      <c r="AH22" s="75"/>
      <c r="AI22" s="75"/>
      <c r="AJ22" s="76"/>
      <c r="AK22" s="74"/>
      <c r="AL22" s="75"/>
      <c r="AM22" s="75"/>
      <c r="AN22" s="75"/>
      <c r="AO22" s="76"/>
      <c r="AP22" s="74"/>
      <c r="AQ22" s="75"/>
      <c r="AR22" s="75"/>
      <c r="AS22" s="75"/>
      <c r="AT22" s="76"/>
      <c r="AV22" s="77"/>
      <c r="AW22" s="81"/>
      <c r="AX22" s="77"/>
      <c r="AY22" s="81"/>
      <c r="AZ22" s="77"/>
      <c r="BA22" s="81"/>
      <c r="BB22" s="77"/>
      <c r="BC22" s="24"/>
      <c r="BN22" s="0" t="n">
        <f aca="false">SUM(BN18:BN20)/SUM(BM18:BM20)</f>
        <v>89.6666666666667</v>
      </c>
    </row>
    <row r="23" customFormat="false" ht="12.75" hidden="false" customHeight="false" outlineLevel="0" collapsed="false">
      <c r="A23" s="54" t="n">
        <v>36819</v>
      </c>
      <c r="B23" s="162" t="n">
        <v>97</v>
      </c>
      <c r="C23" s="163" t="n">
        <v>86</v>
      </c>
      <c r="D23" s="162" t="n">
        <v>108</v>
      </c>
      <c r="E23" s="167" t="n">
        <v>91</v>
      </c>
      <c r="F23" s="162"/>
      <c r="G23" s="162" t="n">
        <v>80</v>
      </c>
      <c r="H23" s="192" t="n">
        <v>107</v>
      </c>
      <c r="I23" s="192" t="n">
        <v>57</v>
      </c>
      <c r="J23" s="72" t="n">
        <v>86</v>
      </c>
      <c r="K23" s="72" t="n">
        <v>71</v>
      </c>
      <c r="L23" s="72" t="n">
        <v>29</v>
      </c>
      <c r="M23" s="72" t="n">
        <v>12</v>
      </c>
      <c r="N23" s="192" t="n">
        <v>111</v>
      </c>
      <c r="O23" s="192" t="n">
        <v>85</v>
      </c>
      <c r="P23" s="72" t="n">
        <v>99</v>
      </c>
      <c r="Q23" s="72" t="n">
        <v>84</v>
      </c>
      <c r="R23" s="72" t="n">
        <v>203</v>
      </c>
      <c r="S23" s="72" t="n">
        <v>189</v>
      </c>
      <c r="T23" s="166" t="n">
        <f aca="false">A23</f>
        <v>36819</v>
      </c>
      <c r="U23" s="0" t="n">
        <v>111.2</v>
      </c>
      <c r="V23" s="74" t="n">
        <v>101</v>
      </c>
      <c r="W23" s="75" t="n">
        <v>107</v>
      </c>
      <c r="X23" s="75" t="n">
        <v>83</v>
      </c>
      <c r="Y23" s="75" t="n">
        <v>86</v>
      </c>
      <c r="Z23" s="76" t="n">
        <v>105</v>
      </c>
      <c r="AA23" s="74" t="n">
        <v>91</v>
      </c>
      <c r="AB23" s="75" t="n">
        <v>93</v>
      </c>
      <c r="AC23" s="75" t="n">
        <v>73</v>
      </c>
      <c r="AD23" s="75" t="n">
        <v>74</v>
      </c>
      <c r="AE23" s="76" t="n">
        <v>84</v>
      </c>
      <c r="AF23" s="74" t="n">
        <v>91</v>
      </c>
      <c r="AG23" s="75" t="n">
        <v>93</v>
      </c>
      <c r="AH23" s="75" t="n">
        <v>73</v>
      </c>
      <c r="AI23" s="75" t="n">
        <v>73</v>
      </c>
      <c r="AJ23" s="76" t="n">
        <v>82</v>
      </c>
      <c r="AK23" s="74" t="n">
        <v>78</v>
      </c>
      <c r="AL23" s="75" t="n">
        <v>78</v>
      </c>
      <c r="AM23" s="75" t="n">
        <v>61</v>
      </c>
      <c r="AN23" s="75" t="n">
        <v>62</v>
      </c>
      <c r="AO23" s="76" t="n">
        <v>70</v>
      </c>
      <c r="AP23" s="74" t="n">
        <v>131</v>
      </c>
      <c r="AQ23" s="75" t="n">
        <v>132</v>
      </c>
      <c r="AR23" s="75" t="n">
        <v>136</v>
      </c>
      <c r="AS23" s="75" t="n">
        <v>111</v>
      </c>
      <c r="AT23" s="76" t="n">
        <v>112</v>
      </c>
      <c r="AV23" s="77"/>
      <c r="AW23" s="81"/>
      <c r="AX23" s="77"/>
      <c r="AY23" s="81"/>
      <c r="AZ23" s="77"/>
      <c r="BA23" s="81"/>
      <c r="BB23" s="77"/>
      <c r="BC23" s="24"/>
    </row>
    <row r="24" customFormat="false" ht="12.75" hidden="false" customHeight="false" outlineLevel="0" collapsed="false">
      <c r="A24" s="54" t="n">
        <v>36820</v>
      </c>
      <c r="B24" s="162" t="n">
        <v>97</v>
      </c>
      <c r="C24" s="163" t="n">
        <v>86</v>
      </c>
      <c r="D24" s="162" t="n">
        <v>108</v>
      </c>
      <c r="E24" s="167" t="n">
        <v>91</v>
      </c>
      <c r="F24" s="175"/>
      <c r="G24" s="162" t="n">
        <v>80</v>
      </c>
      <c r="H24" s="192" t="n">
        <v>67</v>
      </c>
      <c r="I24" s="192" t="n">
        <v>73</v>
      </c>
      <c r="J24" s="72" t="n">
        <v>31</v>
      </c>
      <c r="K24" s="72" t="n">
        <v>23</v>
      </c>
      <c r="L24" s="72" t="n">
        <v>25</v>
      </c>
      <c r="M24" s="72" t="n">
        <v>24</v>
      </c>
      <c r="N24" s="192" t="n">
        <v>87</v>
      </c>
      <c r="O24" s="192" t="n">
        <v>84</v>
      </c>
      <c r="P24" s="72" t="n">
        <v>130</v>
      </c>
      <c r="Q24" s="72" t="n">
        <v>121</v>
      </c>
      <c r="R24" s="72" t="n">
        <v>176</v>
      </c>
      <c r="S24" s="72" t="n">
        <v>172</v>
      </c>
      <c r="T24" s="166" t="n">
        <f aca="false">A24</f>
        <v>36820</v>
      </c>
      <c r="U24" s="0" t="n">
        <v>86</v>
      </c>
      <c r="V24" s="74" t="n">
        <v>101</v>
      </c>
      <c r="W24" s="75" t="n">
        <v>107</v>
      </c>
      <c r="X24" s="75" t="n">
        <v>83</v>
      </c>
      <c r="Y24" s="75" t="n">
        <v>86</v>
      </c>
      <c r="Z24" s="76" t="n">
        <v>105</v>
      </c>
      <c r="AA24" s="74" t="n">
        <v>91</v>
      </c>
      <c r="AB24" s="75" t="n">
        <v>93</v>
      </c>
      <c r="AC24" s="75" t="n">
        <v>73</v>
      </c>
      <c r="AD24" s="75" t="n">
        <v>74</v>
      </c>
      <c r="AE24" s="76" t="n">
        <v>84</v>
      </c>
      <c r="AF24" s="74" t="n">
        <v>91</v>
      </c>
      <c r="AG24" s="75" t="n">
        <v>93</v>
      </c>
      <c r="AH24" s="75" t="n">
        <v>73</v>
      </c>
      <c r="AI24" s="75" t="n">
        <v>73</v>
      </c>
      <c r="AJ24" s="76" t="n">
        <v>82</v>
      </c>
      <c r="AK24" s="74" t="n">
        <v>78</v>
      </c>
      <c r="AL24" s="75" t="n">
        <v>78</v>
      </c>
      <c r="AM24" s="75" t="n">
        <v>61</v>
      </c>
      <c r="AN24" s="75" t="n">
        <v>62</v>
      </c>
      <c r="AO24" s="76" t="n">
        <v>70</v>
      </c>
      <c r="AP24" s="74" t="n">
        <v>131</v>
      </c>
      <c r="AQ24" s="75" t="n">
        <v>132</v>
      </c>
      <c r="AR24" s="75" t="n">
        <v>136</v>
      </c>
      <c r="AS24" s="75" t="n">
        <v>111</v>
      </c>
      <c r="AT24" s="76" t="n">
        <v>112</v>
      </c>
      <c r="AV24" s="77"/>
      <c r="AW24" s="81"/>
      <c r="AX24" s="77"/>
      <c r="AY24" s="81"/>
      <c r="AZ24" s="77"/>
      <c r="BA24" s="81"/>
      <c r="BB24" s="77"/>
      <c r="BC24" s="24"/>
    </row>
    <row r="25" customFormat="false" ht="12.75" hidden="false" customHeight="false" outlineLevel="0" collapsed="false">
      <c r="A25" s="54" t="n">
        <v>36821</v>
      </c>
      <c r="B25" s="162"/>
      <c r="C25" s="163" t="n">
        <v>99</v>
      </c>
      <c r="D25" s="162"/>
      <c r="E25" s="167" t="n">
        <v>100</v>
      </c>
      <c r="F25" s="175"/>
      <c r="G25" s="162"/>
      <c r="H25" s="192"/>
      <c r="I25" s="192" t="n">
        <v>58</v>
      </c>
      <c r="J25" s="72"/>
      <c r="K25" s="72"/>
      <c r="L25" s="72" t="n">
        <v>29</v>
      </c>
      <c r="M25" s="72" t="n">
        <v>24</v>
      </c>
      <c r="N25" s="192"/>
      <c r="O25" s="192" t="n">
        <v>92</v>
      </c>
      <c r="P25" s="72"/>
      <c r="Q25" s="72"/>
      <c r="R25" s="72" t="n">
        <v>139</v>
      </c>
      <c r="S25" s="72" t="n">
        <v>130</v>
      </c>
      <c r="T25" s="166" t="n">
        <f aca="false">A25</f>
        <v>36821</v>
      </c>
      <c r="V25" s="74"/>
      <c r="W25" s="75"/>
      <c r="X25" s="75"/>
      <c r="Y25" s="75"/>
      <c r="Z25" s="76"/>
      <c r="AA25" s="74"/>
      <c r="AB25" s="75"/>
      <c r="AC25" s="75"/>
      <c r="AD25" s="75"/>
      <c r="AE25" s="76"/>
      <c r="AF25" s="74"/>
      <c r="AG25" s="75"/>
      <c r="AH25" s="75"/>
      <c r="AI25" s="75"/>
      <c r="AJ25" s="76"/>
      <c r="AK25" s="74"/>
      <c r="AL25" s="75"/>
      <c r="AM25" s="75"/>
      <c r="AN25" s="75"/>
      <c r="AO25" s="76"/>
      <c r="AP25" s="74"/>
      <c r="AQ25" s="75"/>
      <c r="AR25" s="75"/>
      <c r="AS25" s="75"/>
      <c r="AT25" s="76"/>
      <c r="AV25" s="77"/>
      <c r="AW25" s="81"/>
      <c r="AX25" s="77"/>
      <c r="AY25" s="81"/>
      <c r="AZ25" s="77"/>
      <c r="BA25" s="81"/>
      <c r="BB25" s="77"/>
      <c r="BC25" s="24"/>
    </row>
    <row r="26" customFormat="false" ht="12.75" hidden="false" customHeight="false" outlineLevel="0" collapsed="false">
      <c r="A26" s="54" t="n">
        <v>36822</v>
      </c>
      <c r="B26" s="162" t="n">
        <v>103</v>
      </c>
      <c r="C26" s="163" t="n">
        <v>99</v>
      </c>
      <c r="D26" s="162" t="n">
        <v>109</v>
      </c>
      <c r="E26" s="167" t="n">
        <v>100</v>
      </c>
      <c r="F26" s="175"/>
      <c r="G26" s="162" t="n">
        <v>86</v>
      </c>
      <c r="H26" s="192" t="n">
        <v>95</v>
      </c>
      <c r="I26" s="192" t="n">
        <v>31</v>
      </c>
      <c r="J26" s="72" t="n">
        <v>108</v>
      </c>
      <c r="K26" s="72" t="n">
        <v>95</v>
      </c>
      <c r="L26" s="72" t="n">
        <v>22</v>
      </c>
      <c r="M26" s="72" t="n">
        <v>11</v>
      </c>
      <c r="N26" s="192" t="n">
        <v>105</v>
      </c>
      <c r="O26" s="192" t="n">
        <v>81</v>
      </c>
      <c r="P26" s="72" t="n">
        <v>112</v>
      </c>
      <c r="Q26" s="72" t="n">
        <v>104</v>
      </c>
      <c r="R26" s="72" t="n">
        <v>122</v>
      </c>
      <c r="S26" s="72" t="n">
        <v>109</v>
      </c>
      <c r="T26" s="166" t="n">
        <f aca="false">A26</f>
        <v>36822</v>
      </c>
      <c r="U26" s="0" t="n">
        <v>105</v>
      </c>
      <c r="V26" s="74" t="n">
        <v>100</v>
      </c>
      <c r="W26" s="75" t="n">
        <v>105</v>
      </c>
      <c r="X26" s="75" t="n">
        <v>79</v>
      </c>
      <c r="Y26" s="75" t="n">
        <v>86</v>
      </c>
      <c r="Z26" s="76" t="n">
        <v>105</v>
      </c>
      <c r="AA26" s="74" t="n">
        <v>88</v>
      </c>
      <c r="AB26" s="75" t="n">
        <v>90</v>
      </c>
      <c r="AC26" s="75" t="n">
        <v>73</v>
      </c>
      <c r="AD26" s="75" t="n">
        <v>74</v>
      </c>
      <c r="AE26" s="76" t="n">
        <v>85</v>
      </c>
      <c r="AF26" s="74" t="n">
        <v>91</v>
      </c>
      <c r="AG26" s="75" t="n">
        <v>92</v>
      </c>
      <c r="AH26" s="75" t="n">
        <v>73</v>
      </c>
      <c r="AI26" s="75" t="n">
        <v>73</v>
      </c>
      <c r="AJ26" s="76" t="n">
        <v>82</v>
      </c>
      <c r="AK26" s="74" t="n">
        <v>77</v>
      </c>
      <c r="AL26" s="75" t="n">
        <v>78</v>
      </c>
      <c r="AM26" s="75" t="n">
        <v>61</v>
      </c>
      <c r="AN26" s="75" t="n">
        <v>62</v>
      </c>
      <c r="AO26" s="76" t="n">
        <v>70</v>
      </c>
      <c r="AP26" s="74" t="n">
        <v>132</v>
      </c>
      <c r="AQ26" s="75" t="n">
        <v>132</v>
      </c>
      <c r="AR26" s="75" t="n">
        <v>136</v>
      </c>
      <c r="AS26" s="75" t="n">
        <v>113</v>
      </c>
      <c r="AT26" s="76" t="n">
        <v>113</v>
      </c>
      <c r="AV26" s="77"/>
      <c r="AW26" s="81"/>
      <c r="AX26" s="77"/>
      <c r="AY26" s="81"/>
      <c r="AZ26" s="77"/>
      <c r="BA26" s="81"/>
      <c r="BB26" s="77"/>
      <c r="BC26" s="24"/>
    </row>
    <row r="27" customFormat="false" ht="12.75" hidden="false" customHeight="false" outlineLevel="0" collapsed="false">
      <c r="A27" s="54" t="n">
        <v>36823</v>
      </c>
      <c r="B27" s="162" t="n">
        <v>97</v>
      </c>
      <c r="C27" s="163" t="n">
        <v>85</v>
      </c>
      <c r="D27" s="162" t="n">
        <v>106</v>
      </c>
      <c r="E27" s="167" t="n">
        <v>87</v>
      </c>
      <c r="F27" s="175"/>
      <c r="G27" s="162" t="n">
        <v>82</v>
      </c>
      <c r="H27" s="192" t="n">
        <v>99</v>
      </c>
      <c r="I27" s="192" t="n">
        <v>94</v>
      </c>
      <c r="J27" s="72" t="n">
        <v>117</v>
      </c>
      <c r="K27" s="72" t="n">
        <v>87</v>
      </c>
      <c r="L27" s="72" t="n">
        <v>44</v>
      </c>
      <c r="M27" s="72" t="n">
        <v>28</v>
      </c>
      <c r="N27" s="192" t="n">
        <v>109</v>
      </c>
      <c r="O27" s="192" t="n">
        <v>100</v>
      </c>
      <c r="P27" s="72" t="n">
        <v>134</v>
      </c>
      <c r="Q27" s="72" t="n">
        <v>117</v>
      </c>
      <c r="R27" s="72" t="n">
        <v>58</v>
      </c>
      <c r="S27" s="72" t="n">
        <v>41</v>
      </c>
      <c r="T27" s="166" t="n">
        <f aca="false">A27</f>
        <v>36823</v>
      </c>
      <c r="U27" s="0" t="n">
        <v>109</v>
      </c>
      <c r="V27" s="74" t="n">
        <v>100</v>
      </c>
      <c r="W27" s="75" t="n">
        <v>105</v>
      </c>
      <c r="X27" s="75" t="n">
        <v>79</v>
      </c>
      <c r="Y27" s="75" t="n">
        <v>86</v>
      </c>
      <c r="Z27" s="76" t="n">
        <v>105</v>
      </c>
      <c r="AA27" s="74" t="n">
        <v>87</v>
      </c>
      <c r="AB27" s="75" t="n">
        <v>89</v>
      </c>
      <c r="AC27" s="75" t="n">
        <v>72</v>
      </c>
      <c r="AD27" s="75" t="n">
        <v>73</v>
      </c>
      <c r="AE27" s="76" t="n">
        <v>86</v>
      </c>
      <c r="AF27" s="74" t="n">
        <v>91</v>
      </c>
      <c r="AG27" s="75" t="n">
        <v>91</v>
      </c>
      <c r="AH27" s="75" t="n">
        <v>71</v>
      </c>
      <c r="AI27" s="75" t="n">
        <v>72</v>
      </c>
      <c r="AJ27" s="76" t="n">
        <v>82</v>
      </c>
      <c r="AK27" s="74" t="n">
        <v>76</v>
      </c>
      <c r="AL27" s="75" t="n">
        <v>77</v>
      </c>
      <c r="AM27" s="75" t="n">
        <v>61</v>
      </c>
      <c r="AN27" s="75" t="n">
        <v>62</v>
      </c>
      <c r="AO27" s="76" t="n">
        <v>70</v>
      </c>
      <c r="AP27" s="74" t="n">
        <v>130</v>
      </c>
      <c r="AQ27" s="75" t="n">
        <v>132</v>
      </c>
      <c r="AR27" s="75" t="n">
        <v>134</v>
      </c>
      <c r="AS27" s="75" t="n">
        <v>113</v>
      </c>
      <c r="AT27" s="76" t="n">
        <v>113</v>
      </c>
      <c r="AV27" s="77"/>
      <c r="AW27" s="78"/>
      <c r="AX27" s="77"/>
      <c r="AY27" s="78"/>
      <c r="AZ27" s="77"/>
      <c r="BA27" s="79"/>
      <c r="BB27" s="77"/>
      <c r="BC27" s="78"/>
    </row>
    <row r="28" customFormat="false" ht="12.75" hidden="false" customHeight="false" outlineLevel="0" collapsed="false">
      <c r="A28" s="54" t="n">
        <v>36824</v>
      </c>
      <c r="B28" s="162" t="n">
        <v>97</v>
      </c>
      <c r="C28" s="163" t="n">
        <v>85</v>
      </c>
      <c r="D28" s="162" t="n">
        <v>106</v>
      </c>
      <c r="E28" s="167" t="n">
        <v>87</v>
      </c>
      <c r="F28" s="175"/>
      <c r="G28" s="162" t="n">
        <v>82</v>
      </c>
      <c r="H28" s="192" t="n">
        <v>100</v>
      </c>
      <c r="I28" s="192" t="n">
        <v>60</v>
      </c>
      <c r="J28" s="72" t="n">
        <v>68</v>
      </c>
      <c r="K28" s="72" t="n">
        <v>61</v>
      </c>
      <c r="L28" s="72" t="n">
        <v>46</v>
      </c>
      <c r="M28" s="72" t="n">
        <v>32</v>
      </c>
      <c r="N28" s="192" t="n">
        <v>106</v>
      </c>
      <c r="O28" s="192" t="n">
        <v>88</v>
      </c>
      <c r="P28" s="72" t="n">
        <v>147</v>
      </c>
      <c r="Q28" s="72" t="n">
        <v>139</v>
      </c>
      <c r="R28" s="72" t="n">
        <v>163</v>
      </c>
      <c r="S28" s="72" t="n">
        <v>151</v>
      </c>
      <c r="T28" s="166" t="n">
        <f aca="false">A28</f>
        <v>36824</v>
      </c>
      <c r="U28" s="0" t="n">
        <v>106</v>
      </c>
      <c r="V28" s="74" t="n">
        <v>100</v>
      </c>
      <c r="W28" s="75" t="n">
        <v>105</v>
      </c>
      <c r="X28" s="75" t="n">
        <v>79</v>
      </c>
      <c r="Y28" s="75" t="n">
        <v>86</v>
      </c>
      <c r="Z28" s="76" t="n">
        <v>105</v>
      </c>
      <c r="AA28" s="74" t="n">
        <v>88</v>
      </c>
      <c r="AB28" s="75" t="n">
        <v>90</v>
      </c>
      <c r="AC28" s="75" t="n">
        <v>72</v>
      </c>
      <c r="AD28" s="75" t="n">
        <v>73</v>
      </c>
      <c r="AE28" s="76" t="n">
        <v>88</v>
      </c>
      <c r="AF28" s="74" t="n">
        <v>91</v>
      </c>
      <c r="AG28" s="75" t="n">
        <v>91</v>
      </c>
      <c r="AH28" s="75" t="n">
        <v>70</v>
      </c>
      <c r="AI28" s="75" t="n">
        <v>71</v>
      </c>
      <c r="AJ28" s="76" t="n">
        <v>86</v>
      </c>
      <c r="AK28" s="74" t="n">
        <v>76</v>
      </c>
      <c r="AL28" s="75" t="n">
        <v>76</v>
      </c>
      <c r="AM28" s="75" t="n">
        <v>60</v>
      </c>
      <c r="AN28" s="75" t="n">
        <v>61</v>
      </c>
      <c r="AO28" s="76" t="n">
        <v>70</v>
      </c>
      <c r="AP28" s="74" t="n">
        <v>130</v>
      </c>
      <c r="AQ28" s="75" t="n">
        <v>132</v>
      </c>
      <c r="AR28" s="75" t="n">
        <v>133</v>
      </c>
      <c r="AS28" s="75" t="n">
        <v>113</v>
      </c>
      <c r="AT28" s="76" t="n">
        <v>112</v>
      </c>
      <c r="AV28" s="77"/>
      <c r="AW28" s="78"/>
      <c r="AX28" s="77"/>
      <c r="AY28" s="78"/>
      <c r="AZ28" s="77"/>
      <c r="BA28" s="79"/>
      <c r="BB28" s="77"/>
      <c r="BC28" s="78"/>
    </row>
    <row r="29" customFormat="false" ht="12.75" hidden="false" customHeight="false" outlineLevel="0" collapsed="false">
      <c r="A29" s="54" t="n">
        <v>36825</v>
      </c>
      <c r="B29" s="162" t="n">
        <v>97</v>
      </c>
      <c r="C29" s="163" t="n">
        <v>85</v>
      </c>
      <c r="D29" s="162" t="n">
        <v>106</v>
      </c>
      <c r="E29" s="167" t="n">
        <v>87</v>
      </c>
      <c r="F29" s="175"/>
      <c r="G29" s="162" t="n">
        <v>82</v>
      </c>
      <c r="H29" s="192" t="n">
        <v>88</v>
      </c>
      <c r="I29" s="192" t="n">
        <v>80</v>
      </c>
      <c r="J29" s="72" t="n">
        <v>49.91</v>
      </c>
      <c r="K29" s="72" t="n">
        <v>37.8</v>
      </c>
      <c r="L29" s="72" t="n">
        <v>14</v>
      </c>
      <c r="M29" s="72" t="n">
        <v>0</v>
      </c>
      <c r="N29" s="192" t="n">
        <v>103</v>
      </c>
      <c r="O29" s="192" t="n">
        <v>88</v>
      </c>
      <c r="P29" s="190" t="n">
        <v>182</v>
      </c>
      <c r="Q29" s="190" t="n">
        <v>169</v>
      </c>
      <c r="R29" s="72" t="n">
        <v>144</v>
      </c>
      <c r="S29" s="72" t="n">
        <v>135</v>
      </c>
      <c r="T29" s="166" t="n">
        <f aca="false">A29</f>
        <v>36825</v>
      </c>
      <c r="U29" s="0" t="n">
        <v>103</v>
      </c>
      <c r="V29" s="74" t="n">
        <v>100</v>
      </c>
      <c r="W29" s="75" t="n">
        <v>105</v>
      </c>
      <c r="X29" s="75" t="n">
        <v>79</v>
      </c>
      <c r="Y29" s="75" t="n">
        <v>86</v>
      </c>
      <c r="Z29" s="76" t="n">
        <v>105</v>
      </c>
      <c r="AA29" s="74" t="n">
        <v>91</v>
      </c>
      <c r="AB29" s="75" t="n">
        <v>93</v>
      </c>
      <c r="AC29" s="75" t="n">
        <v>72</v>
      </c>
      <c r="AD29" s="75" t="n">
        <v>74</v>
      </c>
      <c r="AE29" s="76" t="n">
        <v>91</v>
      </c>
      <c r="AF29" s="74" t="n">
        <v>92</v>
      </c>
      <c r="AG29" s="75" t="n">
        <v>93</v>
      </c>
      <c r="AH29" s="75" t="n">
        <v>72</v>
      </c>
      <c r="AI29" s="75" t="n">
        <v>72</v>
      </c>
      <c r="AJ29" s="76" t="n">
        <v>90</v>
      </c>
      <c r="AK29" s="74" t="n">
        <v>77</v>
      </c>
      <c r="AL29" s="75" t="n">
        <v>76</v>
      </c>
      <c r="AM29" s="75" t="n">
        <v>60</v>
      </c>
      <c r="AN29" s="75" t="n">
        <v>61</v>
      </c>
      <c r="AO29" s="76" t="n">
        <v>70</v>
      </c>
      <c r="AP29" s="74" t="n">
        <v>130</v>
      </c>
      <c r="AQ29" s="75" t="n">
        <v>132</v>
      </c>
      <c r="AR29" s="75" t="n">
        <v>133</v>
      </c>
      <c r="AS29" s="75" t="n">
        <v>113</v>
      </c>
      <c r="AT29" s="76" t="n">
        <v>112</v>
      </c>
      <c r="AV29" s="77"/>
      <c r="AW29" s="78"/>
      <c r="AX29" s="77"/>
      <c r="AY29" s="78"/>
      <c r="AZ29" s="77"/>
      <c r="BA29" s="79"/>
      <c r="BB29" s="77"/>
      <c r="BC29" s="78"/>
    </row>
    <row r="30" customFormat="false" ht="12.75" hidden="false" customHeight="false" outlineLevel="0" collapsed="false">
      <c r="A30" s="54" t="n">
        <v>36826</v>
      </c>
      <c r="B30" s="162" t="n">
        <v>90</v>
      </c>
      <c r="C30" s="163" t="n">
        <v>84</v>
      </c>
      <c r="D30" s="162" t="n">
        <v>99</v>
      </c>
      <c r="E30" s="167" t="n">
        <v>89</v>
      </c>
      <c r="F30" s="175"/>
      <c r="G30" s="162" t="n">
        <v>73</v>
      </c>
      <c r="H30" s="192" t="n">
        <v>78</v>
      </c>
      <c r="I30" s="192" t="n">
        <v>40</v>
      </c>
      <c r="J30" s="72" t="n">
        <v>75</v>
      </c>
      <c r="K30" s="72" t="n">
        <v>54</v>
      </c>
      <c r="L30" s="72" t="n">
        <v>16</v>
      </c>
      <c r="M30" s="72" t="n">
        <v>0</v>
      </c>
      <c r="N30" s="192" t="n">
        <v>94</v>
      </c>
      <c r="O30" s="192" t="n">
        <v>93</v>
      </c>
      <c r="P30" s="190" t="n">
        <v>108</v>
      </c>
      <c r="Q30" s="190" t="n">
        <v>84</v>
      </c>
      <c r="R30" s="72" t="n">
        <v>122</v>
      </c>
      <c r="S30" s="72" t="n">
        <v>108</v>
      </c>
      <c r="T30" s="166" t="n">
        <f aca="false">A30</f>
        <v>36826</v>
      </c>
      <c r="U30" s="0" t="n">
        <v>94</v>
      </c>
      <c r="V30" s="74"/>
      <c r="W30" s="75"/>
      <c r="X30" s="75"/>
      <c r="Y30" s="75"/>
      <c r="Z30" s="76"/>
      <c r="AA30" s="74" t="n">
        <v>83</v>
      </c>
      <c r="AB30" s="75" t="n">
        <v>84</v>
      </c>
      <c r="AC30" s="75" t="n">
        <v>68</v>
      </c>
      <c r="AD30" s="75" t="n">
        <v>70</v>
      </c>
      <c r="AE30" s="76" t="n">
        <v>77</v>
      </c>
      <c r="AF30" s="74" t="n">
        <v>88</v>
      </c>
      <c r="AG30" s="75" t="n">
        <v>87</v>
      </c>
      <c r="AH30" s="75" t="n">
        <v>68</v>
      </c>
      <c r="AI30" s="75" t="n">
        <v>69</v>
      </c>
      <c r="AJ30" s="76" t="n">
        <v>74</v>
      </c>
      <c r="AK30" s="74"/>
      <c r="AL30" s="75"/>
      <c r="AM30" s="75"/>
      <c r="AN30" s="75"/>
      <c r="AO30" s="76"/>
      <c r="AP30" s="74"/>
      <c r="AQ30" s="75"/>
      <c r="AR30" s="75"/>
      <c r="AS30" s="75"/>
      <c r="AT30" s="76" t="n">
        <v>104</v>
      </c>
      <c r="AV30" s="77"/>
      <c r="AW30" s="78"/>
      <c r="AX30" s="77"/>
      <c r="AY30" s="78"/>
      <c r="AZ30" s="77"/>
      <c r="BA30" s="79"/>
      <c r="BB30" s="77"/>
      <c r="BC30" s="78"/>
    </row>
    <row r="31" customFormat="false" ht="12.75" hidden="false" customHeight="false" outlineLevel="0" collapsed="false">
      <c r="A31" s="54" t="n">
        <v>36827</v>
      </c>
      <c r="B31" s="162" t="n">
        <v>90</v>
      </c>
      <c r="C31" s="163" t="n">
        <v>84</v>
      </c>
      <c r="D31" s="162" t="n">
        <v>99</v>
      </c>
      <c r="E31" s="167" t="n">
        <v>89</v>
      </c>
      <c r="F31" s="175"/>
      <c r="G31" s="162" t="n">
        <v>73</v>
      </c>
      <c r="H31" s="192" t="n">
        <v>53</v>
      </c>
      <c r="I31" s="192" t="n">
        <v>81</v>
      </c>
      <c r="J31" s="72" t="n">
        <v>57</v>
      </c>
      <c r="K31" s="72" t="n">
        <v>37</v>
      </c>
      <c r="L31" s="72" t="n">
        <v>17</v>
      </c>
      <c r="M31" s="72" t="n">
        <v>5</v>
      </c>
      <c r="N31" s="192" t="n">
        <v>87</v>
      </c>
      <c r="O31" s="192" t="n">
        <v>98</v>
      </c>
      <c r="P31" s="190" t="n">
        <v>167</v>
      </c>
      <c r="Q31" s="190" t="n">
        <v>154</v>
      </c>
      <c r="R31" s="72" t="n">
        <v>111</v>
      </c>
      <c r="S31" s="72" t="n">
        <v>100</v>
      </c>
      <c r="T31" s="166" t="n">
        <f aca="false">A31</f>
        <v>36827</v>
      </c>
      <c r="U31" s="0" t="n">
        <v>85</v>
      </c>
      <c r="V31" s="74"/>
      <c r="W31" s="75"/>
      <c r="X31" s="75"/>
      <c r="Y31" s="75"/>
      <c r="Z31" s="76"/>
      <c r="AA31" s="74"/>
      <c r="AB31" s="75"/>
      <c r="AC31" s="75"/>
      <c r="AD31" s="75"/>
      <c r="AE31" s="76"/>
      <c r="AF31" s="74"/>
      <c r="AG31" s="75"/>
      <c r="AH31" s="75"/>
      <c r="AI31" s="75"/>
      <c r="AJ31" s="76"/>
      <c r="AK31" s="74"/>
      <c r="AL31" s="75"/>
      <c r="AM31" s="75"/>
      <c r="AN31" s="75"/>
      <c r="AO31" s="76"/>
      <c r="AP31" s="74"/>
      <c r="AQ31" s="75"/>
      <c r="AR31" s="75"/>
      <c r="AS31" s="75"/>
      <c r="AT31" s="76"/>
      <c r="AW31" s="78"/>
      <c r="AY31" s="78"/>
      <c r="BA31" s="79"/>
      <c r="BC31" s="79"/>
    </row>
    <row r="32" customFormat="false" ht="12.75" hidden="false" customHeight="false" outlineLevel="0" collapsed="false">
      <c r="A32" s="54" t="n">
        <v>36828</v>
      </c>
      <c r="B32" s="162"/>
      <c r="C32" s="163" t="n">
        <v>87.25</v>
      </c>
      <c r="D32" s="162"/>
      <c r="E32" s="167" t="n">
        <v>99</v>
      </c>
      <c r="F32" s="175"/>
      <c r="G32" s="162"/>
      <c r="H32" s="192"/>
      <c r="I32" s="192"/>
      <c r="J32" s="72"/>
      <c r="K32" s="72"/>
      <c r="L32" s="72" t="n">
        <v>69</v>
      </c>
      <c r="M32" s="72" t="n">
        <v>54</v>
      </c>
      <c r="N32" s="192"/>
      <c r="O32" s="192" t="n">
        <v>103</v>
      </c>
      <c r="P32" s="190"/>
      <c r="Q32" s="190"/>
      <c r="R32" s="72" t="n">
        <v>97</v>
      </c>
      <c r="S32" s="72" t="n">
        <v>86</v>
      </c>
      <c r="T32" s="166" t="n">
        <f aca="false">A32</f>
        <v>36828</v>
      </c>
      <c r="V32" s="74"/>
      <c r="W32" s="75"/>
      <c r="X32" s="75"/>
      <c r="Y32" s="75"/>
      <c r="Z32" s="76"/>
      <c r="AA32" s="74"/>
      <c r="AB32" s="75"/>
      <c r="AC32" s="83"/>
      <c r="AD32" s="75"/>
      <c r="AE32" s="76"/>
      <c r="AF32" s="74"/>
      <c r="AG32" s="75"/>
      <c r="AH32" s="75"/>
      <c r="AI32" s="75"/>
      <c r="AJ32" s="76"/>
      <c r="AK32" s="74"/>
      <c r="AL32" s="75"/>
      <c r="AM32" s="75"/>
      <c r="AN32" s="75"/>
      <c r="AO32" s="76"/>
      <c r="AP32" s="74"/>
      <c r="AQ32" s="75"/>
      <c r="AR32" s="75"/>
      <c r="AS32" s="75"/>
      <c r="AT32" s="76"/>
      <c r="AW32" s="78"/>
      <c r="AY32" s="78"/>
      <c r="BA32" s="79"/>
      <c r="BC32" s="79"/>
    </row>
    <row r="33" customFormat="false" ht="12.75" hidden="false" customHeight="false" outlineLevel="0" collapsed="false">
      <c r="A33" s="54" t="n">
        <v>36829</v>
      </c>
      <c r="B33" s="162" t="n">
        <v>92</v>
      </c>
      <c r="C33" s="163" t="n">
        <v>87</v>
      </c>
      <c r="D33" s="162" t="n">
        <v>102</v>
      </c>
      <c r="E33" s="167" t="n">
        <v>99</v>
      </c>
      <c r="F33" s="175"/>
      <c r="G33" s="162" t="n">
        <v>77</v>
      </c>
      <c r="H33" s="192" t="n">
        <v>80</v>
      </c>
      <c r="I33" s="192" t="n">
        <v>64</v>
      </c>
      <c r="J33" s="72" t="n">
        <v>33</v>
      </c>
      <c r="K33" s="72" t="n">
        <v>16</v>
      </c>
      <c r="L33" s="72" t="n">
        <v>-9</v>
      </c>
      <c r="M33" s="72" t="n">
        <v>-20</v>
      </c>
      <c r="N33" s="192" t="n">
        <v>101</v>
      </c>
      <c r="O33" s="192" t="n">
        <v>92</v>
      </c>
      <c r="P33" s="190" t="n">
        <v>194</v>
      </c>
      <c r="Q33" s="190" t="n">
        <v>176</v>
      </c>
      <c r="R33" s="72" t="n">
        <v>123</v>
      </c>
      <c r="S33" s="72" t="n">
        <v>97</v>
      </c>
      <c r="T33" s="166" t="n">
        <f aca="false">A33</f>
        <v>36829</v>
      </c>
      <c r="U33" s="0" t="n">
        <v>101</v>
      </c>
      <c r="V33" s="74"/>
      <c r="W33" s="75"/>
      <c r="X33" s="75"/>
      <c r="Y33" s="75"/>
      <c r="Z33" s="76"/>
      <c r="AA33" s="74" t="n">
        <v>87</v>
      </c>
      <c r="AB33" s="75" t="n">
        <v>88</v>
      </c>
      <c r="AC33" s="75" t="n">
        <v>67</v>
      </c>
      <c r="AD33" s="75" t="n">
        <v>69</v>
      </c>
      <c r="AE33" s="76" t="n">
        <v>82</v>
      </c>
      <c r="AF33" s="74" t="n">
        <v>87</v>
      </c>
      <c r="AG33" s="75" t="n">
        <v>87</v>
      </c>
      <c r="AH33" s="75" t="n">
        <v>67</v>
      </c>
      <c r="AI33" s="75" t="n">
        <v>68</v>
      </c>
      <c r="AJ33" s="76" t="n">
        <v>78</v>
      </c>
      <c r="AK33" s="74" t="n">
        <v>73</v>
      </c>
      <c r="AL33" s="75" t="n">
        <v>73</v>
      </c>
      <c r="AM33" s="75" t="n">
        <v>57</v>
      </c>
      <c r="AN33" s="75" t="n">
        <v>58</v>
      </c>
      <c r="AO33" s="76" t="n">
        <v>67</v>
      </c>
      <c r="AP33" s="74" t="n">
        <v>128</v>
      </c>
      <c r="AQ33" s="75" t="n">
        <v>129</v>
      </c>
      <c r="AR33" s="75" t="n">
        <v>131</v>
      </c>
      <c r="AS33" s="75" t="n">
        <v>108</v>
      </c>
      <c r="AT33" s="76" t="n">
        <v>107</v>
      </c>
      <c r="AW33" s="78"/>
      <c r="AY33" s="78"/>
      <c r="BA33" s="79"/>
      <c r="BC33" s="79"/>
    </row>
    <row r="34" customFormat="false" ht="12.75" hidden="false" customHeight="false" outlineLevel="0" collapsed="false">
      <c r="A34" s="54" t="n">
        <v>36830</v>
      </c>
      <c r="B34" s="170" t="n">
        <v>90</v>
      </c>
      <c r="C34" s="171" t="n">
        <v>83</v>
      </c>
      <c r="D34" s="170" t="n">
        <v>102</v>
      </c>
      <c r="E34" s="171" t="n">
        <v>91</v>
      </c>
      <c r="F34" s="176"/>
      <c r="G34" s="193" t="n">
        <v>72</v>
      </c>
      <c r="H34" s="84" t="n">
        <v>95</v>
      </c>
      <c r="I34" s="84" t="n">
        <v>48</v>
      </c>
      <c r="J34" s="88" t="n">
        <v>48</v>
      </c>
      <c r="K34" s="88" t="n">
        <v>34</v>
      </c>
      <c r="L34" s="88" t="n">
        <v>6</v>
      </c>
      <c r="M34" s="88" t="n">
        <v>2</v>
      </c>
      <c r="N34" s="84" t="n">
        <v>95</v>
      </c>
      <c r="O34" s="84" t="n">
        <v>86</v>
      </c>
      <c r="P34" s="194" t="n">
        <v>71</v>
      </c>
      <c r="Q34" s="194" t="n">
        <v>58</v>
      </c>
      <c r="R34" s="88" t="n">
        <v>148</v>
      </c>
      <c r="S34" s="89" t="n">
        <v>126</v>
      </c>
      <c r="T34" s="166" t="n">
        <f aca="false">A34</f>
        <v>36830</v>
      </c>
      <c r="U34" s="0" t="n">
        <v>95</v>
      </c>
      <c r="V34" s="90"/>
      <c r="W34" s="91"/>
      <c r="X34" s="91"/>
      <c r="Y34" s="91"/>
      <c r="Z34" s="92"/>
      <c r="AA34" s="90" t="n">
        <v>86.5</v>
      </c>
      <c r="AB34" s="91" t="n">
        <v>88</v>
      </c>
      <c r="AC34" s="91" t="n">
        <v>68</v>
      </c>
      <c r="AD34" s="91" t="n">
        <v>72</v>
      </c>
      <c r="AE34" s="92" t="n">
        <v>86</v>
      </c>
      <c r="AF34" s="90" t="n">
        <v>89.5</v>
      </c>
      <c r="AG34" s="91" t="n">
        <v>89.5</v>
      </c>
      <c r="AH34" s="91" t="n">
        <v>69</v>
      </c>
      <c r="AI34" s="91" t="n">
        <v>71</v>
      </c>
      <c r="AJ34" s="92" t="n">
        <v>82</v>
      </c>
      <c r="AK34" s="90" t="n">
        <v>74</v>
      </c>
      <c r="AL34" s="91" t="n">
        <v>74</v>
      </c>
      <c r="AM34" s="91" t="n">
        <v>58</v>
      </c>
      <c r="AN34" s="91" t="n">
        <v>59</v>
      </c>
      <c r="AO34" s="92" t="n">
        <v>68</v>
      </c>
      <c r="AP34" s="90" t="n">
        <v>130</v>
      </c>
      <c r="AQ34" s="91" t="n">
        <v>131</v>
      </c>
      <c r="AR34" s="91" t="n">
        <v>135</v>
      </c>
      <c r="AS34" s="91" t="n">
        <v>112</v>
      </c>
      <c r="AT34" s="92" t="n">
        <v>111</v>
      </c>
      <c r="AW34" s="78"/>
      <c r="AY34" s="78"/>
      <c r="BA34" s="79"/>
      <c r="BC34" s="79"/>
    </row>
    <row r="35" customFormat="false" ht="12.75" hidden="false" customHeight="false" outlineLevel="0" collapsed="false">
      <c r="A35" s="93"/>
      <c r="B35" s="0" t="s">
        <v>53</v>
      </c>
      <c r="D35" s="0" t="s">
        <v>54</v>
      </c>
      <c r="F35" s="0" t="s">
        <v>65</v>
      </c>
      <c r="G35" s="0" t="s">
        <v>57</v>
      </c>
      <c r="H35" s="0" t="s">
        <v>56</v>
      </c>
      <c r="I35" s="0" t="s">
        <v>56</v>
      </c>
      <c r="J35" s="0" t="s">
        <v>213</v>
      </c>
      <c r="K35" s="0" t="s">
        <v>214</v>
      </c>
      <c r="L35" s="0" t="s">
        <v>215</v>
      </c>
      <c r="M35" s="0" t="s">
        <v>216</v>
      </c>
      <c r="N35" s="0" t="s">
        <v>55</v>
      </c>
      <c r="O35" s="0" t="s">
        <v>55</v>
      </c>
      <c r="P35" s="0" t="s">
        <v>217</v>
      </c>
      <c r="Q35" s="0" t="s">
        <v>218</v>
      </c>
      <c r="R35" s="0" t="s">
        <v>219</v>
      </c>
      <c r="S35" s="0" t="s">
        <v>220</v>
      </c>
      <c r="U35" s="95" t="n">
        <f aca="false">AVERAGE(U4:U34)</f>
        <v>109.2</v>
      </c>
      <c r="AJ35" s="77"/>
      <c r="AK35" s="96"/>
      <c r="AO35" s="81"/>
      <c r="AP35" s="81"/>
      <c r="AQ35" s="95"/>
      <c r="AR35" s="95"/>
      <c r="AS35" s="95"/>
      <c r="AT35" s="95"/>
      <c r="AU35" s="95"/>
      <c r="AV35" s="77"/>
      <c r="AW35" s="96"/>
      <c r="BA35" s="81"/>
      <c r="BB35" s="81"/>
      <c r="BC35" s="81"/>
    </row>
    <row r="36" customFormat="false" ht="12.75" hidden="false" customHeight="false" outlineLevel="0" collapsed="false">
      <c r="A36" s="93" t="s">
        <v>127</v>
      </c>
      <c r="B36" s="15" t="n">
        <f aca="false">AVERAGE(B4:B33)</f>
        <v>104.82</v>
      </c>
      <c r="C36" s="15" t="n">
        <f aca="false">AVERAGE(C4:C33)</f>
        <v>86.375</v>
      </c>
      <c r="D36" s="15" t="n">
        <f aca="false">AVERAGE(D4:D33)</f>
        <v>112.34</v>
      </c>
      <c r="E36" s="15" t="n">
        <f aca="false">AVERAGE(E4:E33)</f>
        <v>92.6666666666667</v>
      </c>
      <c r="F36" s="15" t="n">
        <f aca="false">AVERAGE(F4:F33)</f>
        <v>125.555555555556</v>
      </c>
      <c r="G36" s="15" t="n">
        <f aca="false">AVERAGE(G4:G33)</f>
        <v>93.04</v>
      </c>
      <c r="H36" s="15" t="n">
        <f aca="false">AVERAGE(H4:H33)</f>
        <v>98.72</v>
      </c>
      <c r="I36" s="15" t="n">
        <f aca="false">AVERAGE(I4:I33)</f>
        <v>68.1428571428571</v>
      </c>
      <c r="J36" s="15" t="n">
        <f aca="false">AVERAGE(J4:J33)</f>
        <v>82.4764</v>
      </c>
      <c r="K36" s="70" t="n">
        <f aca="false">AVERAGE(K4:K33)</f>
        <v>65.632</v>
      </c>
      <c r="L36" s="15" t="n">
        <f aca="false">AVERAGE(L4:L33)</f>
        <v>44.2758620689655</v>
      </c>
      <c r="M36" s="15" t="n">
        <f aca="false">AVERAGE(M4:M33)</f>
        <v>28.448275862069</v>
      </c>
      <c r="N36" s="15" t="n">
        <f aca="false">AVERAGE(N4:N33)</f>
        <v>105.84</v>
      </c>
      <c r="O36" s="15" t="n">
        <f aca="false">AVERAGE(O4:O33)</f>
        <v>90.4137931034483</v>
      </c>
      <c r="P36" s="15" t="n">
        <f aca="false">AVERAGE(P4:P33)</f>
        <v>145.32</v>
      </c>
      <c r="Q36" s="15" t="n">
        <f aca="false">AVERAGE(Q4:Q33)</f>
        <v>131.28</v>
      </c>
      <c r="R36" s="15" t="n">
        <f aca="false">AVERAGE(R4:R33)</f>
        <v>132.379310344828</v>
      </c>
      <c r="S36" s="15" t="n">
        <f aca="false">AVERAGE(S4:S33)</f>
        <v>118.758620689655</v>
      </c>
      <c r="X36" s="0" t="n">
        <v>68</v>
      </c>
      <c r="Y36" s="0" t="n">
        <v>73</v>
      </c>
      <c r="AC36" s="0" t="n">
        <v>140</v>
      </c>
      <c r="AD36" s="77" t="n">
        <v>145</v>
      </c>
      <c r="AE36" s="15" t="n">
        <v>145</v>
      </c>
      <c r="AF36" s="0" t="n">
        <v>145</v>
      </c>
      <c r="AG36" s="0" t="n">
        <v>145</v>
      </c>
      <c r="AH36" s="0" t="n">
        <v>147</v>
      </c>
      <c r="AI36" s="15"/>
      <c r="AJ36" s="81"/>
      <c r="AK36" s="24"/>
      <c r="AL36" s="24"/>
      <c r="AM36" s="24"/>
      <c r="AN36" s="24"/>
      <c r="AO36" s="24"/>
      <c r="AP36" s="77"/>
      <c r="AQ36" s="15"/>
      <c r="AU36" s="15"/>
      <c r="AV36" s="81"/>
      <c r="AW36" s="81"/>
      <c r="BA36" s="0" t="s">
        <v>75</v>
      </c>
      <c r="BB36" s="0" t="n">
        <v>100</v>
      </c>
      <c r="BC36" s="0" t="n">
        <v>60</v>
      </c>
      <c r="BE36" s="15" t="e">
        <f aca="false">+BB36*#REF!+BC36*#REF!</f>
        <v>#REF!</v>
      </c>
    </row>
    <row r="37" customFormat="false" ht="13.5" hidden="false" customHeight="false" outlineLevel="0" collapsed="false">
      <c r="A37" s="93" t="s">
        <v>128</v>
      </c>
      <c r="B37" s="15" t="n">
        <f aca="false">MIN(B4:B33)</f>
        <v>82</v>
      </c>
      <c r="C37" s="15" t="n">
        <f aca="false">MIN(C4:C33)</f>
        <v>72</v>
      </c>
      <c r="D37" s="15" t="n">
        <f aca="false">MIN(D4:D33)</f>
        <v>85</v>
      </c>
      <c r="E37" s="15" t="n">
        <f aca="false">MIN(E4:E33)</f>
        <v>80</v>
      </c>
      <c r="F37" s="15" t="n">
        <f aca="false">MIN(F4:F33)</f>
        <v>102</v>
      </c>
      <c r="G37" s="15" t="n">
        <f aca="false">MIN(G4:G33)</f>
        <v>69</v>
      </c>
      <c r="H37" s="15" t="n">
        <f aca="false">MIN(H4:H33)</f>
        <v>53</v>
      </c>
      <c r="I37" s="15" t="n">
        <f aca="false">MIN(I4:I33)</f>
        <v>31</v>
      </c>
      <c r="J37" s="15" t="n">
        <f aca="false">MIN(J4:J33)</f>
        <v>20</v>
      </c>
      <c r="K37" s="15" t="n">
        <f aca="false">MIN(K4:K33)</f>
        <v>6</v>
      </c>
      <c r="L37" s="15" t="n">
        <f aca="false">MIN(L4:L33)</f>
        <v>-9</v>
      </c>
      <c r="M37" s="15" t="n">
        <f aca="false">MIN(M4:M33)</f>
        <v>-20</v>
      </c>
      <c r="N37" s="15" t="n">
        <f aca="false">MIN(N4:N33)</f>
        <v>21</v>
      </c>
      <c r="O37" s="15" t="n">
        <f aca="false">MIN(O4:O33)</f>
        <v>81</v>
      </c>
      <c r="P37" s="15" t="n">
        <f aca="false">MIN(P4:P33)</f>
        <v>87</v>
      </c>
      <c r="Q37" s="15" t="n">
        <f aca="false">MIN(Q4:Q33)</f>
        <v>70</v>
      </c>
      <c r="R37" s="15" t="n">
        <f aca="false">MIN(R4:R33)</f>
        <v>55</v>
      </c>
      <c r="S37" s="15" t="n">
        <f aca="false">MIN(S4:S33)</f>
        <v>39</v>
      </c>
      <c r="T37" s="0" t="n">
        <v>88</v>
      </c>
      <c r="U37" s="0" t="n">
        <v>92</v>
      </c>
      <c r="W37" s="0" t="n">
        <v>94</v>
      </c>
      <c r="X37" s="0" t="n">
        <v>59</v>
      </c>
      <c r="Y37" s="0" t="n">
        <v>60</v>
      </c>
      <c r="AD37" s="15"/>
      <c r="AE37" s="15"/>
      <c r="AH37" s="35"/>
      <c r="AI37" s="70"/>
      <c r="AJ37" s="24"/>
      <c r="AK37" s="24"/>
      <c r="AL37" s="24" t="n">
        <v>66.35</v>
      </c>
      <c r="AM37" s="24"/>
      <c r="AN37" s="24"/>
      <c r="AO37" s="24"/>
      <c r="AP37" s="24"/>
      <c r="AQ37" s="24"/>
      <c r="AR37" s="24"/>
      <c r="AS37" s="24"/>
      <c r="AT37" s="24"/>
      <c r="AU37" s="24"/>
    </row>
    <row r="38" customFormat="false" ht="12.75" hidden="false" customHeight="false" outlineLevel="0" collapsed="false">
      <c r="A38" s="93" t="s">
        <v>131</v>
      </c>
      <c r="B38" s="15" t="n">
        <f aca="false">MAX(B4:B33)</f>
        <v>154</v>
      </c>
      <c r="C38" s="15" t="n">
        <f aca="false">MAX(C4:C33)</f>
        <v>106.5</v>
      </c>
      <c r="D38" s="15" t="n">
        <f aca="false">MAX(D4:D33)</f>
        <v>160</v>
      </c>
      <c r="E38" s="15" t="n">
        <f aca="false">MAX(E4:E33)</f>
        <v>117.5</v>
      </c>
      <c r="F38" s="15" t="n">
        <f aca="false">MAX(F4:F33)</f>
        <v>157</v>
      </c>
      <c r="G38" s="15" t="n">
        <f aca="false">MAX(G4:G33)</f>
        <v>152</v>
      </c>
      <c r="H38" s="15" t="n">
        <f aca="false">MAX(H4:H33)</f>
        <v>155</v>
      </c>
      <c r="I38" s="15" t="n">
        <f aca="false">MAX(I4:I33)</f>
        <v>94</v>
      </c>
      <c r="J38" s="15" t="n">
        <f aca="false">MAX(J4:J33)</f>
        <v>165</v>
      </c>
      <c r="K38" s="15" t="n">
        <f aca="false">MAX(K4:K33)</f>
        <v>142</v>
      </c>
      <c r="L38" s="15" t="n">
        <f aca="false">MAX(L4:L33)</f>
        <v>135</v>
      </c>
      <c r="M38" s="15" t="n">
        <f aca="false">MAX(M4:M33)</f>
        <v>110</v>
      </c>
      <c r="N38" s="15" t="n">
        <f aca="false">MAX(N4:N33)</f>
        <v>157</v>
      </c>
      <c r="O38" s="15" t="n">
        <f aca="false">MAX(O4:O33)</f>
        <v>122</v>
      </c>
      <c r="P38" s="15" t="n">
        <f aca="false">MAX(P4:P33)</f>
        <v>194</v>
      </c>
      <c r="Q38" s="15" t="n">
        <f aca="false">MAX(Q4:Q33)</f>
        <v>177</v>
      </c>
      <c r="R38" s="15" t="n">
        <f aca="false">MAX(R4:R33)</f>
        <v>210</v>
      </c>
      <c r="S38" s="15" t="n">
        <f aca="false">MAX(S4:S33)</f>
        <v>189</v>
      </c>
      <c r="AD38" s="15"/>
      <c r="AE38" s="15"/>
      <c r="AH38" s="35"/>
      <c r="AI38" s="70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BA38" s="0" t="s">
        <v>221</v>
      </c>
      <c r="BD38" s="0" t="s">
        <v>222</v>
      </c>
      <c r="BE38" s="15" t="e">
        <f aca="false">+#REF!-BE36</f>
        <v>#REF!</v>
      </c>
      <c r="BF38" s="0" t="s">
        <v>223</v>
      </c>
      <c r="BI38" s="157"/>
      <c r="BJ38" s="158"/>
      <c r="BK38" s="158"/>
      <c r="BL38" s="158"/>
      <c r="BM38" s="158"/>
      <c r="BN38" s="159"/>
    </row>
    <row r="39" customFormat="false" ht="12" hidden="false" customHeight="true" outlineLevel="0" collapsed="false">
      <c r="H39" s="0" t="n">
        <v>76</v>
      </c>
      <c r="I39" s="0" t="n">
        <v>79</v>
      </c>
      <c r="X39" s="35"/>
      <c r="Y39" s="96"/>
      <c r="AB39" s="35"/>
      <c r="AC39" s="96"/>
      <c r="AD39" s="95"/>
      <c r="AE39" s="95"/>
      <c r="BA39" s="0" t="n">
        <v>22.8</v>
      </c>
      <c r="BI39" s="98"/>
      <c r="BJ39" s="2"/>
      <c r="BK39" s="99" t="s">
        <v>73</v>
      </c>
      <c r="BL39" s="99" t="s">
        <v>74</v>
      </c>
      <c r="BM39" s="99" t="s">
        <v>134</v>
      </c>
      <c r="BN39" s="100"/>
    </row>
    <row r="40" customFormat="false" ht="12.75" hidden="false" customHeight="false" outlineLevel="0" collapsed="false">
      <c r="B40" s="20" t="s">
        <v>136</v>
      </c>
      <c r="H40" s="20" t="s">
        <v>12</v>
      </c>
      <c r="J40" s="0" t="n">
        <v>84</v>
      </c>
      <c r="K40" s="0" t="n">
        <v>87</v>
      </c>
      <c r="L40" s="0" t="n">
        <v>69</v>
      </c>
      <c r="M40" s="0" t="n">
        <v>72</v>
      </c>
      <c r="N40" s="20" t="s">
        <v>13</v>
      </c>
      <c r="P40" s="0" t="n">
        <v>80</v>
      </c>
      <c r="Q40" s="0" t="n">
        <v>81</v>
      </c>
      <c r="T40" s="20" t="s">
        <v>48</v>
      </c>
      <c r="V40" s="0" t="n">
        <v>67.5</v>
      </c>
      <c r="X40" s="0" t="n">
        <v>56.75</v>
      </c>
      <c r="Y40" s="0" t="n">
        <v>60.5</v>
      </c>
      <c r="Z40" s="20" t="s">
        <v>50</v>
      </c>
      <c r="AB40" s="0" t="n">
        <v>107</v>
      </c>
      <c r="AC40" s="0" t="n">
        <v>117</v>
      </c>
      <c r="AD40" s="0" t="n">
        <v>112</v>
      </c>
      <c r="AE40" s="0" t="n">
        <v>117</v>
      </c>
      <c r="AF40" s="20"/>
      <c r="AL40" s="20" t="s">
        <v>48</v>
      </c>
      <c r="BA40" s="0" t="n">
        <v>0.049</v>
      </c>
      <c r="BD40" s="0" t="s">
        <v>137</v>
      </c>
      <c r="BE40" s="0" t="n">
        <v>1.71</v>
      </c>
      <c r="BF40" s="0" t="s">
        <v>223</v>
      </c>
      <c r="BI40" s="98"/>
      <c r="BJ40" s="102" t="s">
        <v>137</v>
      </c>
      <c r="BK40" s="25" t="n">
        <f aca="false">0.59/16*100</f>
        <v>3.6875</v>
      </c>
      <c r="BL40" s="25" t="n">
        <f aca="false">0.59/8*100</f>
        <v>7.375</v>
      </c>
      <c r="BM40" s="25" t="n">
        <f aca="false">0.59/24*100</f>
        <v>2.45833333333333</v>
      </c>
      <c r="BN40" s="100"/>
    </row>
    <row r="41" customFormat="false" ht="12.75" hidden="false" customHeight="false" outlineLevel="0" collapsed="false">
      <c r="B41" s="46" t="s">
        <v>224</v>
      </c>
      <c r="C41" s="106"/>
      <c r="D41" s="43" t="s">
        <v>225</v>
      </c>
      <c r="E41" s="47"/>
      <c r="F41" s="46" t="s">
        <v>226</v>
      </c>
      <c r="G41" s="47"/>
      <c r="H41" s="46" t="s">
        <v>224</v>
      </c>
      <c r="I41" s="106"/>
      <c r="J41" s="43" t="s">
        <v>225</v>
      </c>
      <c r="K41" s="47"/>
      <c r="L41" s="46" t="s">
        <v>226</v>
      </c>
      <c r="M41" s="47"/>
      <c r="N41" s="46" t="s">
        <v>224</v>
      </c>
      <c r="O41" s="106"/>
      <c r="P41" s="43" t="s">
        <v>225</v>
      </c>
      <c r="Q41" s="47"/>
      <c r="R41" s="46" t="s">
        <v>226</v>
      </c>
      <c r="S41" s="47"/>
      <c r="T41" s="46" t="s">
        <v>224</v>
      </c>
      <c r="U41" s="106"/>
      <c r="V41" s="43" t="s">
        <v>225</v>
      </c>
      <c r="W41" s="47"/>
      <c r="X41" s="46" t="s">
        <v>226</v>
      </c>
      <c r="Y41" s="47"/>
      <c r="Z41" s="46" t="s">
        <v>224</v>
      </c>
      <c r="AA41" s="106"/>
      <c r="AB41" s="43" t="s">
        <v>225</v>
      </c>
      <c r="AC41" s="47"/>
      <c r="AD41" s="46" t="s">
        <v>226</v>
      </c>
      <c r="AE41" s="47"/>
      <c r="AF41" s="46" t="s">
        <v>224</v>
      </c>
      <c r="AG41" s="106"/>
      <c r="AH41" s="43" t="s">
        <v>225</v>
      </c>
      <c r="AI41" s="47"/>
      <c r="AJ41" s="46" t="s">
        <v>226</v>
      </c>
      <c r="AK41" s="47"/>
      <c r="AL41" s="46" t="s">
        <v>224</v>
      </c>
      <c r="AM41" s="106"/>
      <c r="AN41" s="43" t="s">
        <v>225</v>
      </c>
      <c r="AO41" s="47"/>
      <c r="AP41" s="46" t="s">
        <v>226</v>
      </c>
      <c r="AQ41" s="106"/>
      <c r="AR41" s="46" t="s">
        <v>227</v>
      </c>
      <c r="AS41" s="106"/>
      <c r="AT41" s="46" t="s">
        <v>228</v>
      </c>
      <c r="AU41" s="106"/>
      <c r="BA41" s="15" t="n">
        <f aca="false">+BA39*BA40</f>
        <v>1.1172</v>
      </c>
      <c r="BD41" s="0" t="s">
        <v>229</v>
      </c>
      <c r="BE41" s="0" t="n">
        <f aca="false">+BA39*0.03</f>
        <v>0.684</v>
      </c>
      <c r="BF41" s="0" t="s">
        <v>223</v>
      </c>
      <c r="BH41" s="0" t="n">
        <v>81</v>
      </c>
      <c r="BI41" s="98"/>
      <c r="BJ41" s="2" t="s">
        <v>141</v>
      </c>
      <c r="BK41" s="107" t="n">
        <v>0.03</v>
      </c>
      <c r="BL41" s="107" t="n">
        <v>0.03</v>
      </c>
      <c r="BM41" s="107" t="n">
        <v>0.03</v>
      </c>
      <c r="BN41" s="100"/>
    </row>
    <row r="42" customFormat="false" ht="12.75" hidden="false" customHeight="false" outlineLevel="0" collapsed="false">
      <c r="B42" s="49" t="s">
        <v>143</v>
      </c>
      <c r="C42" s="50" t="s">
        <v>14</v>
      </c>
      <c r="D42" s="51" t="s">
        <v>143</v>
      </c>
      <c r="E42" s="51" t="s">
        <v>14</v>
      </c>
      <c r="F42" s="49" t="s">
        <v>143</v>
      </c>
      <c r="G42" s="51" t="s">
        <v>14</v>
      </c>
      <c r="H42" s="49" t="s">
        <v>143</v>
      </c>
      <c r="I42" s="50" t="s">
        <v>14</v>
      </c>
      <c r="J42" s="51" t="s">
        <v>143</v>
      </c>
      <c r="K42" s="51" t="s">
        <v>14</v>
      </c>
      <c r="L42" s="49" t="s">
        <v>143</v>
      </c>
      <c r="M42" s="51" t="s">
        <v>14</v>
      </c>
      <c r="N42" s="49" t="s">
        <v>143</v>
      </c>
      <c r="O42" s="50" t="s">
        <v>14</v>
      </c>
      <c r="P42" s="51" t="s">
        <v>143</v>
      </c>
      <c r="Q42" s="51" t="s">
        <v>14</v>
      </c>
      <c r="R42" s="49" t="s">
        <v>143</v>
      </c>
      <c r="S42" s="51" t="s">
        <v>14</v>
      </c>
      <c r="T42" s="49" t="s">
        <v>143</v>
      </c>
      <c r="U42" s="50" t="s">
        <v>14</v>
      </c>
      <c r="V42" s="51" t="s">
        <v>143</v>
      </c>
      <c r="W42" s="51" t="s">
        <v>14</v>
      </c>
      <c r="X42" s="49" t="s">
        <v>143</v>
      </c>
      <c r="Y42" s="51" t="s">
        <v>14</v>
      </c>
      <c r="Z42" s="49" t="s">
        <v>143</v>
      </c>
      <c r="AA42" s="50" t="s">
        <v>14</v>
      </c>
      <c r="AB42" s="51" t="s">
        <v>143</v>
      </c>
      <c r="AC42" s="51" t="s">
        <v>14</v>
      </c>
      <c r="AD42" s="49" t="s">
        <v>143</v>
      </c>
      <c r="AE42" s="51" t="s">
        <v>14</v>
      </c>
      <c r="AF42" s="49" t="s">
        <v>143</v>
      </c>
      <c r="AG42" s="50" t="s">
        <v>14</v>
      </c>
      <c r="AH42" s="51" t="s">
        <v>143</v>
      </c>
      <c r="AI42" s="51" t="s">
        <v>14</v>
      </c>
      <c r="AJ42" s="49" t="s">
        <v>143</v>
      </c>
      <c r="AK42" s="51" t="s">
        <v>14</v>
      </c>
      <c r="AL42" s="49" t="s">
        <v>143</v>
      </c>
      <c r="AM42" s="50" t="s">
        <v>14</v>
      </c>
      <c r="AN42" s="51" t="s">
        <v>143</v>
      </c>
      <c r="AO42" s="51" t="s">
        <v>14</v>
      </c>
      <c r="AP42" s="49" t="s">
        <v>143</v>
      </c>
      <c r="AQ42" s="50" t="s">
        <v>14</v>
      </c>
      <c r="AR42" s="49" t="s">
        <v>143</v>
      </c>
      <c r="AS42" s="50" t="s">
        <v>14</v>
      </c>
      <c r="AT42" s="49" t="s">
        <v>143</v>
      </c>
      <c r="AU42" s="50" t="s">
        <v>14</v>
      </c>
      <c r="BD42" s="0" t="s">
        <v>144</v>
      </c>
      <c r="BE42" s="0" t="n">
        <v>1.34</v>
      </c>
      <c r="BF42" s="0" t="s">
        <v>223</v>
      </c>
      <c r="BI42" s="98"/>
      <c r="BJ42" s="2" t="s">
        <v>144</v>
      </c>
      <c r="BK42" s="25" t="n">
        <f aca="false">0.46/16*100</f>
        <v>2.875</v>
      </c>
      <c r="BL42" s="25" t="n">
        <f aca="false">0.46/8*100</f>
        <v>5.75</v>
      </c>
      <c r="BM42" s="25" t="n">
        <f aca="false">0.46/24*100</f>
        <v>1.91666666666667</v>
      </c>
      <c r="BN42" s="100"/>
    </row>
    <row r="43" customFormat="false" ht="12.75" hidden="false" customHeight="false" outlineLevel="0" collapsed="false">
      <c r="B43" s="110" t="n">
        <v>87.5</v>
      </c>
      <c r="C43" s="115" t="n">
        <v>90</v>
      </c>
      <c r="D43" s="111" t="n">
        <v>89.5</v>
      </c>
      <c r="E43" s="111" t="n">
        <v>92</v>
      </c>
      <c r="F43" s="110"/>
      <c r="G43" s="111"/>
      <c r="H43" s="110" t="n">
        <v>85</v>
      </c>
      <c r="I43" s="115" t="n">
        <v>90</v>
      </c>
      <c r="J43" s="111" t="n">
        <v>85</v>
      </c>
      <c r="K43" s="111" t="n">
        <v>92</v>
      </c>
      <c r="L43" s="110"/>
      <c r="M43" s="111"/>
      <c r="N43" s="112" t="n">
        <v>90</v>
      </c>
      <c r="O43" s="113" t="n">
        <v>90.5</v>
      </c>
      <c r="P43" s="112" t="n">
        <v>87</v>
      </c>
      <c r="Q43" s="114" t="n">
        <v>90</v>
      </c>
      <c r="R43" s="112" t="n">
        <v>68.5</v>
      </c>
      <c r="S43" s="113" t="n">
        <v>69.5</v>
      </c>
      <c r="T43" s="112" t="n">
        <v>74.5</v>
      </c>
      <c r="U43" s="113" t="n">
        <v>75.25</v>
      </c>
      <c r="V43" s="112"/>
      <c r="W43" s="114"/>
      <c r="X43" s="112" t="n">
        <v>56</v>
      </c>
      <c r="Y43" s="113" t="n">
        <v>59</v>
      </c>
      <c r="Z43" s="112" t="n">
        <v>129</v>
      </c>
      <c r="AA43" s="113" t="n">
        <v>134</v>
      </c>
      <c r="AB43" s="112" t="n">
        <v>131</v>
      </c>
      <c r="AC43" s="114" t="n">
        <v>133</v>
      </c>
      <c r="AD43" s="112" t="n">
        <v>135</v>
      </c>
      <c r="AE43" s="113" t="n">
        <v>138</v>
      </c>
      <c r="AF43" s="112"/>
      <c r="AG43" s="113"/>
      <c r="AH43" s="112"/>
      <c r="AI43" s="114"/>
      <c r="AJ43" s="112"/>
      <c r="AK43" s="113"/>
      <c r="AL43" s="112"/>
      <c r="AM43" s="113"/>
      <c r="AN43" s="112"/>
      <c r="AO43" s="114"/>
      <c r="AP43" s="112"/>
      <c r="AQ43" s="113"/>
      <c r="AR43" s="112"/>
      <c r="AS43" s="113"/>
      <c r="AT43" s="112"/>
      <c r="AU43" s="113"/>
      <c r="BA43" s="0" t="n">
        <f aca="false">2.88+0.43</f>
        <v>3.31</v>
      </c>
      <c r="BD43" s="0" t="s">
        <v>230</v>
      </c>
      <c r="BE43" s="15" t="n">
        <f aca="false">0.019*BH43</f>
        <v>1.539</v>
      </c>
      <c r="BF43" s="0" t="s">
        <v>223</v>
      </c>
      <c r="BH43" s="0" t="n">
        <v>81</v>
      </c>
      <c r="BI43" s="98"/>
      <c r="BJ43" s="2" t="s">
        <v>146</v>
      </c>
      <c r="BK43" s="107" t="n">
        <v>0.019</v>
      </c>
      <c r="BL43" s="107" t="n">
        <v>0.019</v>
      </c>
      <c r="BM43" s="107" t="n">
        <v>0.019</v>
      </c>
      <c r="BN43" s="100"/>
    </row>
    <row r="44" customFormat="false" ht="12.75" hidden="false" customHeight="false" outlineLevel="0" collapsed="false">
      <c r="B44" s="195"/>
      <c r="C44" s="115"/>
      <c r="D44" s="111"/>
      <c r="E44" s="111"/>
      <c r="F44" s="110"/>
      <c r="G44" s="115"/>
      <c r="H44" s="110" t="n">
        <v>88</v>
      </c>
      <c r="I44" s="115" t="n">
        <v>87</v>
      </c>
      <c r="J44" s="111" t="n">
        <v>89</v>
      </c>
      <c r="K44" s="111" t="n">
        <v>89.5</v>
      </c>
      <c r="L44" s="110"/>
      <c r="M44" s="111"/>
      <c r="N44" s="110"/>
      <c r="O44" s="115"/>
      <c r="P44" s="110"/>
      <c r="Q44" s="111"/>
      <c r="R44" s="110" t="n">
        <v>68.75</v>
      </c>
      <c r="S44" s="115" t="n">
        <v>69</v>
      </c>
      <c r="T44" s="116"/>
      <c r="U44" s="115"/>
      <c r="V44" s="110"/>
      <c r="W44" s="111"/>
      <c r="X44" s="110"/>
      <c r="Y44" s="115"/>
      <c r="Z44" s="110"/>
      <c r="AA44" s="115"/>
      <c r="AB44" s="110"/>
      <c r="AC44" s="111"/>
      <c r="AD44" s="110"/>
      <c r="AE44" s="115"/>
      <c r="AF44" s="110"/>
      <c r="AG44" s="115"/>
      <c r="AH44" s="110"/>
      <c r="AI44" s="111"/>
      <c r="AJ44" s="110"/>
      <c r="AK44" s="115"/>
      <c r="AL44" s="110"/>
      <c r="AM44" s="115"/>
      <c r="AN44" s="110"/>
      <c r="AO44" s="111"/>
      <c r="AP44" s="110"/>
      <c r="AQ44" s="115"/>
      <c r="AR44" s="110"/>
      <c r="AS44" s="115"/>
      <c r="AT44" s="110"/>
      <c r="AU44" s="115"/>
      <c r="BD44" s="0" t="s">
        <v>231</v>
      </c>
      <c r="BE44" s="15" t="n">
        <f aca="false">+BH44*0.03</f>
        <v>1.71</v>
      </c>
      <c r="BF44" s="0" t="s">
        <v>223</v>
      </c>
      <c r="BH44" s="0" t="n">
        <v>57</v>
      </c>
      <c r="BI44" s="98"/>
      <c r="BJ44" s="2" t="s">
        <v>148</v>
      </c>
      <c r="BK44" s="2" t="n">
        <v>22.8</v>
      </c>
      <c r="BL44" s="2" t="n">
        <v>22.8</v>
      </c>
      <c r="BM44" s="2" t="n">
        <v>22.8</v>
      </c>
      <c r="BN44" s="100"/>
    </row>
    <row r="45" customFormat="false" ht="12.75" hidden="false" customHeight="false" outlineLevel="0" collapsed="false">
      <c r="B45" s="110"/>
      <c r="C45" s="115"/>
      <c r="D45" s="111"/>
      <c r="E45" s="111"/>
      <c r="F45" s="110"/>
      <c r="G45" s="111"/>
      <c r="H45" s="110" t="n">
        <v>85</v>
      </c>
      <c r="I45" s="115" t="n">
        <v>87</v>
      </c>
      <c r="J45" s="111" t="n">
        <v>87</v>
      </c>
      <c r="K45" s="111" t="n">
        <v>90</v>
      </c>
      <c r="L45" s="110" t="n">
        <v>67</v>
      </c>
      <c r="M45" s="111" t="n">
        <v>67.5</v>
      </c>
      <c r="N45" s="110"/>
      <c r="O45" s="111"/>
      <c r="P45" s="110"/>
      <c r="Q45" s="115"/>
      <c r="R45" s="110"/>
      <c r="S45" s="115"/>
      <c r="T45" s="110"/>
      <c r="U45" s="115"/>
      <c r="V45" s="110"/>
      <c r="W45" s="111"/>
      <c r="X45" s="110"/>
      <c r="Y45" s="115"/>
      <c r="Z45" s="110"/>
      <c r="AA45" s="115"/>
      <c r="AB45" s="110"/>
      <c r="AC45" s="111"/>
      <c r="AD45" s="110"/>
      <c r="AE45" s="115"/>
      <c r="AF45" s="110"/>
      <c r="AG45" s="115"/>
      <c r="AH45" s="110"/>
      <c r="AI45" s="111"/>
      <c r="AJ45" s="110"/>
      <c r="AK45" s="115"/>
      <c r="AL45" s="110"/>
      <c r="AM45" s="115"/>
      <c r="AN45" s="110"/>
      <c r="AO45" s="111"/>
      <c r="AP45" s="110"/>
      <c r="AQ45" s="115"/>
      <c r="AR45" s="110"/>
      <c r="AS45" s="115"/>
      <c r="AT45" s="110"/>
      <c r="AU45" s="115"/>
      <c r="BD45" s="0" t="s">
        <v>232</v>
      </c>
      <c r="BE45" s="0" t="n">
        <v>2.15</v>
      </c>
      <c r="BF45" s="0" t="s">
        <v>223</v>
      </c>
      <c r="BI45" s="98"/>
      <c r="BJ45" s="2" t="s">
        <v>150</v>
      </c>
      <c r="BK45" s="2" t="n">
        <v>2.15</v>
      </c>
      <c r="BL45" s="2" t="n">
        <v>2.15</v>
      </c>
      <c r="BM45" s="2" t="n">
        <v>2.15</v>
      </c>
      <c r="BN45" s="100"/>
    </row>
    <row r="46" customFormat="false" ht="12.75" hidden="false" customHeight="false" outlineLevel="0" collapsed="false">
      <c r="B46" s="110"/>
      <c r="C46" s="115"/>
      <c r="D46" s="111"/>
      <c r="E46" s="111"/>
      <c r="F46" s="110"/>
      <c r="G46" s="111"/>
      <c r="H46" s="110"/>
      <c r="I46" s="115"/>
      <c r="J46" s="111"/>
      <c r="K46" s="111"/>
      <c r="L46" s="110"/>
      <c r="M46" s="111"/>
      <c r="N46" s="110"/>
      <c r="O46" s="115"/>
      <c r="P46" s="111"/>
      <c r="Q46" s="111"/>
      <c r="R46" s="110"/>
      <c r="S46" s="115"/>
      <c r="T46" s="110"/>
      <c r="U46" s="115"/>
      <c r="V46" s="111"/>
      <c r="W46" s="111"/>
      <c r="X46" s="110"/>
      <c r="Y46" s="115"/>
      <c r="Z46" s="110"/>
      <c r="AA46" s="115"/>
      <c r="AB46" s="111"/>
      <c r="AC46" s="111"/>
      <c r="AD46" s="110"/>
      <c r="AE46" s="115"/>
      <c r="AF46" s="110"/>
      <c r="AG46" s="115"/>
      <c r="AH46" s="111"/>
      <c r="AI46" s="111"/>
      <c r="AJ46" s="110"/>
      <c r="AK46" s="115"/>
      <c r="AL46" s="110"/>
      <c r="AM46" s="115"/>
      <c r="AN46" s="111"/>
      <c r="AO46" s="111"/>
      <c r="AP46" s="110"/>
      <c r="AQ46" s="115"/>
      <c r="AR46" s="110"/>
      <c r="AS46" s="115"/>
      <c r="AT46" s="110"/>
      <c r="AU46" s="115"/>
      <c r="BD46" s="0" t="s">
        <v>156</v>
      </c>
      <c r="BE46" s="0" t="n">
        <v>0.25</v>
      </c>
      <c r="BI46" s="98"/>
      <c r="BJ46" s="2" t="s">
        <v>152</v>
      </c>
      <c r="BK46" s="2" t="n">
        <v>1.83</v>
      </c>
      <c r="BL46" s="2" t="n">
        <v>1.83</v>
      </c>
      <c r="BM46" s="2" t="n">
        <v>1.83</v>
      </c>
      <c r="BN46" s="100"/>
    </row>
    <row r="47" customFormat="false" ht="12.75" hidden="false" customHeight="false" outlineLevel="0" collapsed="false">
      <c r="B47" s="196"/>
      <c r="C47" s="119"/>
      <c r="D47" s="118"/>
      <c r="E47" s="118"/>
      <c r="F47" s="117"/>
      <c r="G47" s="118"/>
      <c r="H47" s="196"/>
      <c r="I47" s="119"/>
      <c r="J47" s="118"/>
      <c r="K47" s="118"/>
      <c r="L47" s="117"/>
      <c r="M47" s="118"/>
      <c r="N47" s="117"/>
      <c r="O47" s="119"/>
      <c r="P47" s="117"/>
      <c r="Q47" s="118"/>
      <c r="R47" s="117"/>
      <c r="S47" s="119"/>
      <c r="T47" s="117"/>
      <c r="U47" s="119"/>
      <c r="V47" s="117"/>
      <c r="W47" s="118"/>
      <c r="X47" s="117"/>
      <c r="Y47" s="119"/>
      <c r="Z47" s="117"/>
      <c r="AA47" s="119"/>
      <c r="AB47" s="117"/>
      <c r="AC47" s="118"/>
      <c r="AD47" s="117"/>
      <c r="AE47" s="119"/>
      <c r="AF47" s="117"/>
      <c r="AG47" s="119"/>
      <c r="AH47" s="117"/>
      <c r="AI47" s="118"/>
      <c r="AJ47" s="117"/>
      <c r="AK47" s="119"/>
      <c r="AL47" s="117"/>
      <c r="AM47" s="119"/>
      <c r="AN47" s="117"/>
      <c r="AO47" s="118"/>
      <c r="AP47" s="117"/>
      <c r="AQ47" s="119"/>
      <c r="AR47" s="117"/>
      <c r="AS47" s="119"/>
      <c r="AT47" s="117"/>
      <c r="AU47" s="119"/>
      <c r="BD47" s="0" t="s">
        <v>233</v>
      </c>
      <c r="BI47" s="98"/>
      <c r="BJ47" s="2" t="s">
        <v>154</v>
      </c>
      <c r="BK47" s="25" t="n">
        <v>3</v>
      </c>
      <c r="BL47" s="25" t="n">
        <v>1</v>
      </c>
      <c r="BM47" s="2" t="n">
        <f aca="false">+BK47*0.67+BL47*0.33</f>
        <v>2.34</v>
      </c>
      <c r="BN47" s="100"/>
    </row>
    <row r="48" customFormat="false" ht="12.75" hidden="false" customHeight="false" outlineLevel="0" collapsed="false">
      <c r="X48" s="35"/>
      <c r="Y48" s="96"/>
      <c r="Z48" s="15"/>
      <c r="AD48" s="15"/>
      <c r="BI48" s="98"/>
      <c r="BJ48" s="2" t="s">
        <v>156</v>
      </c>
      <c r="BK48" s="2" t="n">
        <v>0.25</v>
      </c>
      <c r="BL48" s="2" t="n">
        <v>0.25</v>
      </c>
      <c r="BM48" s="4" t="n">
        <v>0.25</v>
      </c>
      <c r="BN48" s="100"/>
    </row>
    <row r="49" customFormat="false" ht="12.75" hidden="false" customHeight="false" outlineLevel="0" collapsed="false">
      <c r="B49" s="39"/>
      <c r="X49" s="35"/>
      <c r="Y49" s="96"/>
      <c r="Z49" s="15"/>
      <c r="AA49" s="15"/>
      <c r="AC49" s="96"/>
      <c r="AD49" s="15"/>
      <c r="AE49" s="15"/>
      <c r="BD49" s="0" t="s">
        <v>234</v>
      </c>
      <c r="BE49" s="15" t="n">
        <f aca="false">SUM(BE40:BE47)</f>
        <v>9.383</v>
      </c>
      <c r="BI49" s="98"/>
      <c r="BJ49" s="2" t="s">
        <v>158</v>
      </c>
      <c r="BK49" s="25" t="n">
        <f aca="false">SUM(BK41,BK43)*BK44</f>
        <v>1.1172</v>
      </c>
      <c r="BL49" s="25" t="n">
        <f aca="false">SUM(BL41,BL43)*BL44</f>
        <v>1.1172</v>
      </c>
      <c r="BM49" s="25" t="n">
        <f aca="false">SUM(BM41,BM43)*BM44</f>
        <v>1.1172</v>
      </c>
      <c r="BN49" s="100"/>
    </row>
    <row r="50" customFormat="false" ht="12.75" hidden="false" customHeight="false" outlineLevel="0" collapsed="false">
      <c r="B50" s="65" t="s">
        <v>169</v>
      </c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X50" s="35"/>
      <c r="Y50" s="96"/>
      <c r="AC50" s="96"/>
      <c r="BI50" s="98"/>
      <c r="BJ50" s="2"/>
      <c r="BK50" s="2"/>
      <c r="BL50" s="2"/>
      <c r="BM50" s="2"/>
      <c r="BN50" s="100"/>
    </row>
    <row r="51" customFormat="false" ht="13.5" hidden="false" customHeight="false" outlineLevel="0" collapsed="false">
      <c r="B51" s="132"/>
      <c r="C51" s="133" t="s">
        <v>2</v>
      </c>
      <c r="D51" s="133" t="s">
        <v>3</v>
      </c>
      <c r="E51" s="133" t="s">
        <v>4</v>
      </c>
      <c r="F51" s="133" t="s">
        <v>5</v>
      </c>
      <c r="G51" s="133" t="s">
        <v>6</v>
      </c>
      <c r="H51" s="133" t="s">
        <v>7</v>
      </c>
      <c r="I51" s="133" t="s">
        <v>8</v>
      </c>
      <c r="J51" s="133" t="s">
        <v>9</v>
      </c>
      <c r="K51" s="133" t="s">
        <v>10</v>
      </c>
      <c r="L51" s="133" t="s">
        <v>11</v>
      </c>
      <c r="M51" s="133" t="s">
        <v>12</v>
      </c>
      <c r="N51" s="133" t="s">
        <v>13</v>
      </c>
      <c r="O51" s="145" t="s">
        <v>48</v>
      </c>
      <c r="P51" s="145" t="s">
        <v>49</v>
      </c>
      <c r="Q51" s="145" t="s">
        <v>50</v>
      </c>
      <c r="R51" s="145" t="s">
        <v>51</v>
      </c>
      <c r="BI51" s="123"/>
      <c r="BJ51" s="124" t="s">
        <v>159</v>
      </c>
      <c r="BK51" s="125" t="n">
        <f aca="false">SUM(BK40,BK42,BK45,BK46,BK47,BK48,BK49)</f>
        <v>14.9097</v>
      </c>
      <c r="BL51" s="125" t="n">
        <f aca="false">SUM(BL40,BL42,BL45,BL46,BL47,BL48,BL49)</f>
        <v>19.4722</v>
      </c>
      <c r="BM51" s="125" t="n">
        <f aca="false">SUM(BM40,BM42,BM45,BM46,BM47,BM48,BM49)</f>
        <v>12.0622</v>
      </c>
      <c r="BN51" s="126"/>
    </row>
    <row r="52" customFormat="false" ht="12.75" hidden="false" customHeight="false" outlineLevel="0" collapsed="false">
      <c r="B52" s="185" t="s">
        <v>235</v>
      </c>
      <c r="C52" s="197" t="n">
        <v>24.14</v>
      </c>
      <c r="D52" s="198" t="n">
        <v>21.31</v>
      </c>
      <c r="E52" s="198" t="n">
        <v>21.22</v>
      </c>
      <c r="F52" s="198" t="n">
        <v>26.71</v>
      </c>
      <c r="G52" s="198" t="n">
        <v>28.1</v>
      </c>
      <c r="H52" s="198" t="n">
        <v>32.57</v>
      </c>
      <c r="I52" s="198" t="n">
        <v>41.58</v>
      </c>
      <c r="J52" s="198" t="n">
        <v>42.51</v>
      </c>
      <c r="K52" s="198" t="n">
        <v>33.34</v>
      </c>
      <c r="L52" s="198" t="n">
        <v>41.06</v>
      </c>
      <c r="M52" s="198" t="n">
        <v>33.71</v>
      </c>
      <c r="N52" s="199"/>
      <c r="O52" s="200" t="n">
        <f aca="false">AVERAGE(C52:E52)</f>
        <v>22.2233333333333</v>
      </c>
      <c r="P52" s="15" t="n">
        <f aca="false">AVERAGE(F52:H52)</f>
        <v>29.1266666666667</v>
      </c>
      <c r="Q52" s="15" t="n">
        <f aca="false">AVERAGE(I52:K52)</f>
        <v>39.1433333333333</v>
      </c>
      <c r="R52" s="145"/>
    </row>
    <row r="53" customFormat="false" ht="12.75" hidden="false" customHeight="false" outlineLevel="0" collapsed="false">
      <c r="B53" s="178" t="s">
        <v>197</v>
      </c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145"/>
      <c r="P53" s="145"/>
      <c r="Q53" s="145"/>
      <c r="R53" s="145"/>
    </row>
    <row r="54" customFormat="false" ht="12.75" hidden="false" customHeight="false" outlineLevel="0" collapsed="false">
      <c r="B54" s="178" t="s">
        <v>198</v>
      </c>
      <c r="C54" s="202" t="n">
        <v>0.95</v>
      </c>
      <c r="D54" s="203" t="n">
        <v>0.85</v>
      </c>
      <c r="E54" s="203" t="n">
        <v>0.75</v>
      </c>
      <c r="F54" s="146" t="n">
        <v>0.15</v>
      </c>
      <c r="G54" s="201" t="n">
        <v>0.55</v>
      </c>
      <c r="H54" s="201" t="n">
        <v>0.65</v>
      </c>
      <c r="I54" s="204" t="n">
        <v>0.35</v>
      </c>
      <c r="J54" s="203" t="n">
        <v>0.75</v>
      </c>
      <c r="K54" s="203" t="n">
        <v>0.75</v>
      </c>
      <c r="L54" s="201"/>
      <c r="M54" s="201"/>
      <c r="N54" s="201"/>
      <c r="O54" s="145"/>
      <c r="P54" s="145"/>
      <c r="Q54" s="145"/>
      <c r="R54" s="145"/>
    </row>
    <row r="55" customFormat="false" ht="12.75" hidden="false" customHeight="false" outlineLevel="0" collapsed="false">
      <c r="B55" s="178" t="s">
        <v>199</v>
      </c>
      <c r="C55" s="203" t="n">
        <v>0.85</v>
      </c>
      <c r="D55" s="201" t="n">
        <v>0.55</v>
      </c>
      <c r="E55" s="205" t="n">
        <v>0.35</v>
      </c>
      <c r="F55" s="146" t="n">
        <v>0.15</v>
      </c>
      <c r="G55" s="205" t="n">
        <v>0.35</v>
      </c>
      <c r="H55" s="205" t="n">
        <v>0.35</v>
      </c>
      <c r="I55" s="201" t="n">
        <v>0.55</v>
      </c>
      <c r="J55" s="204" t="n">
        <v>0.25</v>
      </c>
      <c r="K55" s="204" t="n">
        <v>0.25</v>
      </c>
      <c r="L55" s="201"/>
      <c r="M55" s="201"/>
      <c r="N55" s="201"/>
      <c r="O55" s="145"/>
      <c r="P55" s="145"/>
      <c r="Q55" s="145"/>
      <c r="R55" s="145"/>
    </row>
    <row r="56" customFormat="false" ht="12.75" hidden="false" customHeight="false" outlineLevel="0" collapsed="false">
      <c r="B56" s="185" t="s">
        <v>236</v>
      </c>
      <c r="C56" s="197" t="n">
        <v>22.17</v>
      </c>
      <c r="D56" s="198" t="n">
        <v>20.49</v>
      </c>
      <c r="E56" s="198" t="n">
        <v>21.85</v>
      </c>
      <c r="F56" s="198" t="n">
        <v>25.52</v>
      </c>
      <c r="G56" s="198" t="n">
        <v>20.91</v>
      </c>
      <c r="H56" s="198" t="n">
        <v>20.69</v>
      </c>
      <c r="I56" s="198" t="n">
        <v>42.33</v>
      </c>
      <c r="J56" s="198" t="n">
        <v>51.1</v>
      </c>
      <c r="K56" s="198" t="n">
        <v>41.89</v>
      </c>
      <c r="L56" s="198" t="n">
        <v>27.11</v>
      </c>
      <c r="M56" s="198" t="n">
        <v>27.78</v>
      </c>
      <c r="N56" s="199" t="n">
        <v>27.47</v>
      </c>
      <c r="O56" s="15" t="n">
        <f aca="false">AVERAGE(C56:E56)</f>
        <v>21.5033333333333</v>
      </c>
      <c r="P56" s="15"/>
      <c r="Q56" s="15" t="n">
        <f aca="false">AVERAGE(I56:K56)</f>
        <v>45.1066666666667</v>
      </c>
      <c r="R56" s="15" t="n">
        <f aca="false">AVERAGE(L56:N56)</f>
        <v>27.4533333333333</v>
      </c>
      <c r="X56" s="0" t="s">
        <v>10</v>
      </c>
      <c r="Y56" s="0" t="s">
        <v>237</v>
      </c>
      <c r="Z56" s="15"/>
    </row>
    <row r="57" customFormat="false" ht="12.75" hidden="false" customHeight="false" outlineLevel="0" collapsed="false">
      <c r="B57" s="178" t="s">
        <v>197</v>
      </c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15"/>
      <c r="P57" s="15"/>
      <c r="Q57" s="15"/>
      <c r="R57" s="15"/>
      <c r="Z57" s="15"/>
    </row>
    <row r="58" customFormat="false" ht="12.75" hidden="false" customHeight="false" outlineLevel="0" collapsed="false">
      <c r="B58" s="178" t="s">
        <v>198</v>
      </c>
      <c r="C58" s="203" t="n">
        <v>0.85</v>
      </c>
      <c r="D58" s="146" t="n">
        <v>0.15</v>
      </c>
      <c r="E58" s="204" t="n">
        <v>0.35</v>
      </c>
      <c r="F58" s="146" t="n">
        <v>0.15</v>
      </c>
      <c r="G58" s="204" t="n">
        <v>0.25</v>
      </c>
      <c r="H58" s="204" t="n">
        <v>0.25</v>
      </c>
      <c r="I58" s="202" t="n">
        <v>0.95</v>
      </c>
      <c r="J58" s="202" t="n">
        <v>0.95</v>
      </c>
      <c r="K58" s="202" t="n">
        <v>0.95</v>
      </c>
      <c r="L58" s="201" t="n">
        <v>0.45</v>
      </c>
      <c r="M58" s="201" t="n">
        <v>0.65</v>
      </c>
      <c r="N58" s="201" t="n">
        <v>0.55</v>
      </c>
      <c r="O58" s="15"/>
      <c r="P58" s="15"/>
      <c r="Q58" s="15"/>
      <c r="R58" s="15"/>
      <c r="Z58" s="15"/>
    </row>
    <row r="59" customFormat="false" ht="12.75" hidden="false" customHeight="false" outlineLevel="0" collapsed="false">
      <c r="B59" s="178" t="s">
        <v>199</v>
      </c>
      <c r="C59" s="206" t="n">
        <v>0.75</v>
      </c>
      <c r="D59" s="205" t="n">
        <v>0.35</v>
      </c>
      <c r="E59" s="206" t="n">
        <v>0.75</v>
      </c>
      <c r="F59" s="204" t="n">
        <v>0.25</v>
      </c>
      <c r="G59" s="207" t="n">
        <v>0.35</v>
      </c>
      <c r="H59" s="205" t="n">
        <v>0.35</v>
      </c>
      <c r="I59" s="206" t="n">
        <v>0.75</v>
      </c>
      <c r="J59" s="202" t="n">
        <v>0.95</v>
      </c>
      <c r="K59" s="201" t="n">
        <v>0.45</v>
      </c>
      <c r="L59" s="201" t="n">
        <v>0.45</v>
      </c>
      <c r="M59" s="205" t="n">
        <v>0.35</v>
      </c>
      <c r="N59" s="201" t="n">
        <v>0.45</v>
      </c>
      <c r="O59" s="15"/>
      <c r="P59" s="15"/>
      <c r="Q59" s="15"/>
      <c r="R59" s="15"/>
      <c r="Z59" s="15"/>
    </row>
    <row r="60" customFormat="false" ht="12.75" hidden="false" customHeight="false" outlineLevel="0" collapsed="false">
      <c r="B60" s="185" t="s">
        <v>238</v>
      </c>
      <c r="C60" s="208"/>
      <c r="D60" s="209"/>
      <c r="E60" s="209"/>
      <c r="F60" s="209"/>
      <c r="G60" s="210" t="n">
        <v>28.77</v>
      </c>
      <c r="H60" s="210" t="n">
        <v>26</v>
      </c>
      <c r="I60" s="210" t="n">
        <v>34.77</v>
      </c>
      <c r="J60" s="210" t="n">
        <v>39.98</v>
      </c>
      <c r="K60" s="210" t="n">
        <v>44.27</v>
      </c>
      <c r="L60" s="210" t="n">
        <v>26.88</v>
      </c>
      <c r="M60" s="210" t="n">
        <v>24.6</v>
      </c>
      <c r="N60" s="105" t="n">
        <v>22.55</v>
      </c>
      <c r="O60" s="15"/>
      <c r="P60" s="15"/>
      <c r="Q60" s="15" t="n">
        <f aca="false">AVERAGE(I60:K60)</f>
        <v>39.6733333333333</v>
      </c>
      <c r="R60" s="15" t="n">
        <f aca="false">AVERAGE(L60:N60)</f>
        <v>24.6766666666667</v>
      </c>
      <c r="X60" s="0" t="s">
        <v>239</v>
      </c>
      <c r="Y60" s="0" t="s">
        <v>237</v>
      </c>
      <c r="Z60" s="15" t="n">
        <f aca="false">AVERAGE(Z17:Z50)</f>
        <v>105.454545454545</v>
      </c>
    </row>
    <row r="61" customFormat="false" ht="12.75" hidden="false" customHeight="false" outlineLevel="0" collapsed="false">
      <c r="B61" s="178" t="s">
        <v>197</v>
      </c>
      <c r="C61" s="179"/>
      <c r="D61" s="179"/>
      <c r="E61" s="179"/>
      <c r="F61" s="179"/>
      <c r="G61" s="180"/>
      <c r="H61" s="180"/>
      <c r="I61" s="180"/>
      <c r="J61" s="180"/>
      <c r="K61" s="180"/>
      <c r="L61" s="180"/>
      <c r="M61" s="180"/>
      <c r="N61" s="180"/>
      <c r="O61" s="15"/>
      <c r="P61" s="15"/>
      <c r="Q61" s="15"/>
      <c r="R61" s="15"/>
      <c r="Z61" s="15"/>
    </row>
    <row r="62" customFormat="false" ht="12.75" hidden="false" customHeight="false" outlineLevel="0" collapsed="false">
      <c r="B62" s="178" t="s">
        <v>198</v>
      </c>
      <c r="C62" s="179"/>
      <c r="D62" s="179"/>
      <c r="E62" s="179"/>
      <c r="F62" s="179"/>
      <c r="G62" s="181" t="n">
        <v>0.95</v>
      </c>
      <c r="H62" s="180" t="n">
        <v>0.45</v>
      </c>
      <c r="I62" s="180" t="n">
        <v>0.65</v>
      </c>
      <c r="J62" s="181" t="n">
        <v>0.9</v>
      </c>
      <c r="K62" s="181" t="n">
        <v>0.95</v>
      </c>
      <c r="L62" s="180" t="n">
        <v>0.65</v>
      </c>
      <c r="M62" s="182" t="n">
        <v>0.75</v>
      </c>
      <c r="N62" s="183" t="n">
        <v>0.15</v>
      </c>
      <c r="O62" s="15"/>
      <c r="P62" s="15"/>
      <c r="Q62" s="15"/>
      <c r="R62" s="15"/>
      <c r="Z62" s="15"/>
    </row>
    <row r="63" customFormat="false" ht="12.75" hidden="false" customHeight="false" outlineLevel="0" collapsed="false">
      <c r="B63" s="178" t="s">
        <v>199</v>
      </c>
      <c r="C63" s="179"/>
      <c r="D63" s="179"/>
      <c r="E63" s="179"/>
      <c r="F63" s="179"/>
      <c r="G63" s="181" t="n">
        <v>0.95</v>
      </c>
      <c r="H63" s="182" t="n">
        <v>0.75</v>
      </c>
      <c r="I63" s="180" t="n">
        <v>0.45</v>
      </c>
      <c r="J63" s="181" t="n">
        <v>0.95</v>
      </c>
      <c r="K63" s="181" t="n">
        <v>0.95</v>
      </c>
      <c r="L63" s="184" t="n">
        <v>0.85</v>
      </c>
      <c r="M63" s="182" t="n">
        <v>0.75</v>
      </c>
      <c r="N63" s="180" t="n">
        <v>0.45</v>
      </c>
      <c r="O63" s="15"/>
      <c r="P63" s="15"/>
      <c r="Q63" s="15"/>
      <c r="R63" s="15"/>
      <c r="Z63" s="15"/>
    </row>
    <row r="64" customFormat="false" ht="12.75" hidden="false" customHeight="false" outlineLevel="0" collapsed="false">
      <c r="B64" s="185"/>
      <c r="C64" s="140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5"/>
      <c r="P64" s="15"/>
      <c r="Q64" s="15"/>
      <c r="R64" s="15"/>
      <c r="T64" s="15"/>
    </row>
    <row r="65" customFormat="false" ht="12.75" hidden="false" customHeight="false" outlineLevel="0" collapsed="false">
      <c r="B65" s="132"/>
      <c r="C65" s="144" t="n">
        <v>1.55</v>
      </c>
      <c r="D65" s="144" t="n">
        <v>1.59</v>
      </c>
      <c r="E65" s="144" t="n">
        <v>2.45</v>
      </c>
      <c r="F65" s="144" t="n">
        <v>3.55</v>
      </c>
      <c r="G65" s="144" t="n">
        <v>4.05</v>
      </c>
      <c r="H65" s="144"/>
      <c r="I65" s="144" t="n">
        <v>1.46</v>
      </c>
      <c r="J65" s="144" t="n">
        <v>1.59</v>
      </c>
      <c r="K65" s="144"/>
      <c r="L65" s="144"/>
      <c r="M65" s="144"/>
      <c r="N65" s="144"/>
    </row>
    <row r="66" customFormat="false" ht="12.75" hidden="false" customHeight="false" outlineLevel="0" collapsed="false">
      <c r="B66" s="132"/>
      <c r="C66" s="149" t="n">
        <v>78.2</v>
      </c>
      <c r="D66" s="149" t="n">
        <v>67.2</v>
      </c>
      <c r="E66" s="149" t="n">
        <v>77.6</v>
      </c>
      <c r="F66" s="149" t="n">
        <v>97.8</v>
      </c>
      <c r="G66" s="149" t="n">
        <v>132</v>
      </c>
      <c r="H66" s="149" t="n">
        <v>140</v>
      </c>
      <c r="I66" s="186" t="n">
        <v>130.15</v>
      </c>
      <c r="J66" s="187" t="n">
        <v>120</v>
      </c>
      <c r="K66" s="188" t="n">
        <f aca="false">(173.5+164.4+159.8+187.2+193.9)/5</f>
        <v>175.76</v>
      </c>
      <c r="L66" s="187" t="n">
        <v>186</v>
      </c>
      <c r="M66" s="187" t="n">
        <v>187</v>
      </c>
      <c r="N66" s="65"/>
    </row>
    <row r="67" customFormat="false" ht="12.75" hidden="false" customHeight="false" outlineLevel="0" collapsed="false">
      <c r="B67" s="132" t="s">
        <v>171</v>
      </c>
      <c r="C67" s="149" t="n">
        <v>98.9</v>
      </c>
      <c r="D67" s="149" t="n">
        <v>108.5</v>
      </c>
      <c r="E67" s="149" t="n">
        <v>97</v>
      </c>
      <c r="F67" s="149" t="n">
        <v>130.1</v>
      </c>
      <c r="G67" s="149" t="n">
        <v>109.4</v>
      </c>
      <c r="H67" s="149" t="n">
        <v>132.8</v>
      </c>
      <c r="I67" s="149" t="n">
        <v>109.4</v>
      </c>
      <c r="J67" s="149" t="n">
        <v>69.97</v>
      </c>
      <c r="K67" s="149" t="n">
        <v>133.7</v>
      </c>
      <c r="L67" s="149" t="n">
        <v>143.95</v>
      </c>
      <c r="M67" s="149" t="n">
        <v>118</v>
      </c>
      <c r="N67" s="149" t="n">
        <v>107</v>
      </c>
    </row>
    <row r="68" customFormat="false" ht="12.75" hidden="false" customHeight="false" outlineLevel="0" collapsed="false">
      <c r="B68" s="132"/>
      <c r="C68" s="133" t="s">
        <v>10</v>
      </c>
      <c r="D68" s="133" t="s">
        <v>11</v>
      </c>
      <c r="E68" s="133" t="s">
        <v>12</v>
      </c>
      <c r="F68" s="133" t="s">
        <v>13</v>
      </c>
      <c r="G68" s="133" t="s">
        <v>2</v>
      </c>
      <c r="H68" s="133" t="s">
        <v>3</v>
      </c>
      <c r="I68" s="133" t="s">
        <v>4</v>
      </c>
      <c r="J68" s="133" t="s">
        <v>5</v>
      </c>
      <c r="K68" s="133" t="s">
        <v>6</v>
      </c>
      <c r="L68" s="133" t="s">
        <v>7</v>
      </c>
      <c r="M68" s="133" t="s">
        <v>8</v>
      </c>
      <c r="N68" s="133" t="s">
        <v>9</v>
      </c>
    </row>
    <row r="69" customFormat="false" ht="12.75" hidden="false" customHeight="false" outlineLevel="0" collapsed="false">
      <c r="B69" s="137" t="s">
        <v>200</v>
      </c>
      <c r="C69" s="129" t="n">
        <v>32.11</v>
      </c>
      <c r="D69" s="129" t="n">
        <v>45.13</v>
      </c>
      <c r="E69" s="129" t="n">
        <v>44.24</v>
      </c>
      <c r="F69" s="129"/>
      <c r="G69" s="129"/>
      <c r="H69" s="129"/>
      <c r="I69" s="129"/>
      <c r="J69" s="129"/>
      <c r="K69" s="129"/>
      <c r="L69" s="129"/>
      <c r="M69" s="129"/>
      <c r="N69" s="129"/>
    </row>
    <row r="70" customFormat="false" ht="12.75" hidden="false" customHeight="false" outlineLevel="0" collapsed="false">
      <c r="B70" s="137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</row>
    <row r="71" customFormat="false" ht="12.75" hidden="false" customHeight="false" outlineLevel="0" collapsed="false">
      <c r="B71" s="137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</row>
    <row r="72" customFormat="false" ht="12.75" hidden="false" customHeight="false" outlineLevel="0" collapsed="false">
      <c r="B72" s="137" t="s">
        <v>162</v>
      </c>
      <c r="C72" s="129" t="n">
        <v>39.87</v>
      </c>
      <c r="D72" s="129" t="n">
        <v>30.48</v>
      </c>
      <c r="E72" s="129" t="n">
        <v>28.52</v>
      </c>
      <c r="F72" s="129" t="n">
        <v>31.19</v>
      </c>
      <c r="G72" s="129" t="n">
        <v>17.95</v>
      </c>
      <c r="H72" s="129" t="n">
        <v>18.26</v>
      </c>
      <c r="I72" s="129" t="n">
        <v>16.39</v>
      </c>
      <c r="J72" s="129" t="n">
        <v>24.06</v>
      </c>
      <c r="K72" s="129" t="n">
        <v>28.25</v>
      </c>
      <c r="L72" s="129" t="n">
        <v>23.73</v>
      </c>
      <c r="M72" s="148" t="n">
        <v>24.72</v>
      </c>
      <c r="N72" s="129" t="n">
        <v>29.84</v>
      </c>
      <c r="O72" s="15" t="n">
        <f aca="false">AVERAGE(D72:F72)</f>
        <v>30.0633333333333</v>
      </c>
      <c r="P72" s="15" t="n">
        <f aca="false">AVERAGE(G72:I72)</f>
        <v>17.5333333333333</v>
      </c>
      <c r="Q72" s="15" t="n">
        <f aca="false">AVERAGE(J72:L72)</f>
        <v>25.3466666666667</v>
      </c>
      <c r="R72" s="15" t="n">
        <f aca="false">AVERAGE(M72:N72,C69)</f>
        <v>28.89</v>
      </c>
    </row>
    <row r="73" customFormat="false" ht="12.75" hidden="false" customHeight="false" outlineLevel="0" collapsed="false">
      <c r="B73" s="137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48"/>
      <c r="N73" s="129"/>
      <c r="O73" s="15"/>
      <c r="P73" s="15"/>
      <c r="Q73" s="15"/>
      <c r="R73" s="15"/>
    </row>
    <row r="74" customFormat="false" ht="12.75" hidden="false" customHeight="false" outlineLevel="0" collapsed="false">
      <c r="B74" s="137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48"/>
      <c r="N74" s="129"/>
      <c r="O74" s="15"/>
      <c r="P74" s="15"/>
      <c r="Q74" s="15"/>
      <c r="R74" s="15"/>
    </row>
    <row r="75" customFormat="false" ht="12.75" hidden="false" customHeight="false" outlineLevel="0" collapsed="false">
      <c r="B75" s="137" t="s">
        <v>163</v>
      </c>
      <c r="C75" s="148" t="n">
        <v>20.19</v>
      </c>
      <c r="D75" s="148" t="n">
        <v>18.51</v>
      </c>
      <c r="E75" s="148" t="n">
        <v>18.96</v>
      </c>
      <c r="F75" s="148" t="n">
        <v>20.07</v>
      </c>
      <c r="G75" s="148" t="n">
        <v>19.39</v>
      </c>
      <c r="H75" s="148" t="n">
        <v>14.34</v>
      </c>
      <c r="I75" s="148" t="n">
        <v>18.74</v>
      </c>
      <c r="J75" s="148" t="n">
        <v>24.23</v>
      </c>
      <c r="K75" s="148" t="n">
        <v>14.8</v>
      </c>
      <c r="L75" s="148" t="n">
        <v>13.79</v>
      </c>
      <c r="M75" s="148" t="n">
        <v>26.32</v>
      </c>
      <c r="N75" s="148" t="n">
        <v>51.04</v>
      </c>
      <c r="O75" s="15" t="n">
        <f aca="false">AVERAGE(D75:F75)</f>
        <v>19.18</v>
      </c>
      <c r="P75" s="15" t="n">
        <f aca="false">AVERAGE(G75:I75)</f>
        <v>17.49</v>
      </c>
      <c r="Q75" s="15" t="n">
        <f aca="false">AVERAGE(J75:L75)</f>
        <v>17.6066666666667</v>
      </c>
      <c r="R75" s="15" t="n">
        <f aca="false">AVERAGE(M75:N75,C72)</f>
        <v>39.0766666666667</v>
      </c>
    </row>
    <row r="76" customFormat="false" ht="12.75" hidden="false" customHeight="false" outlineLevel="0" collapsed="false">
      <c r="B76" s="137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5"/>
      <c r="P76" s="15"/>
      <c r="Q76" s="15"/>
      <c r="R76" s="15"/>
    </row>
    <row r="77" customFormat="false" ht="12.75" hidden="false" customHeight="false" outlineLevel="0" collapsed="false">
      <c r="B77" s="137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5"/>
      <c r="P77" s="15"/>
      <c r="Q77" s="15"/>
      <c r="R77" s="15"/>
    </row>
    <row r="78" customFormat="false" ht="12.75" hidden="false" customHeight="false" outlineLevel="0" collapsed="false">
      <c r="B78" s="137" t="s">
        <v>170</v>
      </c>
      <c r="C78" s="140" t="n">
        <v>15.47</v>
      </c>
      <c r="D78" s="141" t="n">
        <v>18.02</v>
      </c>
      <c r="E78" s="141" t="n">
        <v>24.18</v>
      </c>
      <c r="F78" s="141" t="n">
        <v>25</v>
      </c>
      <c r="G78" s="141" t="n">
        <v>17.22</v>
      </c>
      <c r="H78" s="141" t="n">
        <v>10.39</v>
      </c>
      <c r="I78" s="141" t="n">
        <v>11.59</v>
      </c>
      <c r="J78" s="141" t="n">
        <v>13.1</v>
      </c>
      <c r="K78" s="141" t="n">
        <v>16.66</v>
      </c>
      <c r="L78" s="141" t="n">
        <v>11.62</v>
      </c>
      <c r="M78" s="141" t="n">
        <v>12.33</v>
      </c>
      <c r="N78" s="141" t="n">
        <v>17.47</v>
      </c>
      <c r="O78" s="15" t="n">
        <f aca="false">AVERAGE(D78:F78)</f>
        <v>22.4</v>
      </c>
      <c r="P78" s="15" t="n">
        <f aca="false">AVERAGE(G78:I78)</f>
        <v>13.0666666666667</v>
      </c>
      <c r="Q78" s="15" t="n">
        <f aca="false">AVERAGE(J78:L78)</f>
        <v>13.7933333333333</v>
      </c>
      <c r="R78" s="15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32"/>
      <c r="C79" s="149" t="n">
        <v>92.4</v>
      </c>
      <c r="D79" s="149" t="n">
        <v>92.9</v>
      </c>
      <c r="E79" s="149" t="n">
        <v>94.9</v>
      </c>
      <c r="F79" s="149" t="n">
        <v>113.4</v>
      </c>
      <c r="G79" s="149" t="n">
        <v>142.6</v>
      </c>
      <c r="H79" s="149" t="n">
        <v>143.9</v>
      </c>
      <c r="I79" s="149" t="n">
        <v>130.7</v>
      </c>
      <c r="J79" s="149" t="n">
        <v>155.5</v>
      </c>
      <c r="K79" s="149" t="n">
        <v>219.6</v>
      </c>
      <c r="L79" s="149" t="n">
        <v>260.4</v>
      </c>
      <c r="M79" s="149" t="n">
        <v>170.9</v>
      </c>
      <c r="N79" s="149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32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U80" s="0" t="n">
        <v>24.18</v>
      </c>
      <c r="V80" s="0" t="n">
        <v>94.9</v>
      </c>
    </row>
    <row r="81" customFormat="false" ht="12.75" hidden="false" customHeight="false" outlineLevel="0" collapsed="false">
      <c r="B81" s="132" t="s">
        <v>172</v>
      </c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U81" s="0" t="n">
        <v>25</v>
      </c>
      <c r="V81" s="0" t="n">
        <v>113.4</v>
      </c>
    </row>
    <row r="82" customFormat="false" ht="12.75" hidden="false" customHeight="false" outlineLevel="0" collapsed="false">
      <c r="B82" s="132"/>
      <c r="C82" s="133" t="s">
        <v>10</v>
      </c>
      <c r="D82" s="133" t="s">
        <v>11</v>
      </c>
      <c r="E82" s="133" t="s">
        <v>12</v>
      </c>
      <c r="F82" s="133" t="s">
        <v>13</v>
      </c>
      <c r="G82" s="133" t="s">
        <v>2</v>
      </c>
      <c r="H82" s="133" t="s">
        <v>3</v>
      </c>
      <c r="I82" s="133" t="s">
        <v>4</v>
      </c>
      <c r="J82" s="133" t="s">
        <v>5</v>
      </c>
      <c r="K82" s="133" t="s">
        <v>6</v>
      </c>
      <c r="L82" s="133" t="s">
        <v>7</v>
      </c>
      <c r="M82" s="133" t="s">
        <v>8</v>
      </c>
      <c r="N82" s="133" t="s">
        <v>9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37" t="s">
        <v>200</v>
      </c>
      <c r="C83" s="129" t="n">
        <v>36.71</v>
      </c>
      <c r="D83" s="129" t="n">
        <v>49.33</v>
      </c>
      <c r="E83" s="129" t="n">
        <v>49.32</v>
      </c>
      <c r="F83" s="129"/>
      <c r="G83" s="129"/>
      <c r="H83" s="129"/>
      <c r="I83" s="129"/>
      <c r="J83" s="129"/>
      <c r="K83" s="129"/>
      <c r="L83" s="129"/>
      <c r="M83" s="129"/>
      <c r="N83" s="129"/>
    </row>
    <row r="84" customFormat="false" ht="12.75" hidden="false" customHeight="false" outlineLevel="0" collapsed="false">
      <c r="B84" s="137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</row>
    <row r="85" customFormat="false" ht="12.75" hidden="false" customHeight="false" outlineLevel="0" collapsed="false">
      <c r="B85" s="137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</row>
    <row r="86" customFormat="false" ht="12.75" hidden="false" customHeight="false" outlineLevel="0" collapsed="false">
      <c r="B86" s="137" t="s">
        <v>162</v>
      </c>
      <c r="C86" s="129" t="n">
        <v>40.75</v>
      </c>
      <c r="D86" s="129" t="n">
        <v>31.34</v>
      </c>
      <c r="E86" s="129" t="n">
        <v>29.72</v>
      </c>
      <c r="F86" s="129" t="n">
        <v>30.3</v>
      </c>
      <c r="G86" s="129" t="n">
        <v>21.57</v>
      </c>
      <c r="H86" s="129" t="n">
        <v>20.36</v>
      </c>
      <c r="I86" s="129" t="n">
        <v>18.79</v>
      </c>
      <c r="J86" s="129" t="n">
        <v>25.79</v>
      </c>
      <c r="K86" s="129" t="n">
        <v>28.44</v>
      </c>
      <c r="L86" s="129" t="n">
        <v>28.3</v>
      </c>
      <c r="M86" s="129" t="n">
        <v>36.76</v>
      </c>
      <c r="N86" s="129" t="n">
        <v>34.97</v>
      </c>
      <c r="O86" s="15" t="n">
        <f aca="false">AVERAGE(D86:F86)</f>
        <v>30.4533333333333</v>
      </c>
      <c r="P86" s="15" t="n">
        <f aca="false">AVERAGE(G86:I86)</f>
        <v>20.24</v>
      </c>
      <c r="Q86" s="15" t="n">
        <f aca="false">AVERAGE(J86:L86)</f>
        <v>27.51</v>
      </c>
      <c r="R86" s="15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37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5"/>
      <c r="P87" s="15"/>
      <c r="Q87" s="15"/>
      <c r="R87" s="15"/>
    </row>
    <row r="88" customFormat="false" ht="12.75" hidden="false" customHeight="false" outlineLevel="0" collapsed="false">
      <c r="B88" s="137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5"/>
      <c r="P88" s="15"/>
      <c r="Q88" s="15"/>
      <c r="R88" s="15"/>
    </row>
    <row r="89" customFormat="false" ht="12.75" hidden="false" customHeight="false" outlineLevel="0" collapsed="false">
      <c r="B89" s="137" t="s">
        <v>163</v>
      </c>
      <c r="C89" s="148" t="n">
        <v>24.93</v>
      </c>
      <c r="D89" s="148" t="n">
        <v>21.75</v>
      </c>
      <c r="E89" s="148" t="n">
        <v>23.29</v>
      </c>
      <c r="F89" s="148" t="n">
        <v>22.5</v>
      </c>
      <c r="G89" s="148" t="n">
        <v>20.21</v>
      </c>
      <c r="H89" s="148" t="n">
        <v>16.69</v>
      </c>
      <c r="I89" s="148" t="n">
        <v>20.25</v>
      </c>
      <c r="J89" s="148" t="n">
        <v>25.24</v>
      </c>
      <c r="K89" s="148" t="n">
        <v>15.8</v>
      </c>
      <c r="L89" s="148" t="n">
        <v>15.79</v>
      </c>
      <c r="M89" s="148" t="n">
        <v>31.42</v>
      </c>
      <c r="N89" s="148" t="n">
        <v>51.03</v>
      </c>
      <c r="O89" s="15" t="n">
        <f aca="false">AVERAGE(D89:F89)</f>
        <v>22.5133333333333</v>
      </c>
      <c r="P89" s="15" t="n">
        <f aca="false">AVERAGE(G89:I89)</f>
        <v>19.05</v>
      </c>
      <c r="Q89" s="15" t="n">
        <f aca="false">AVERAGE(J89:L89)</f>
        <v>18.9433333333333</v>
      </c>
      <c r="R89" s="15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89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5"/>
      <c r="P90" s="15"/>
      <c r="Q90" s="15"/>
      <c r="R90" s="15"/>
    </row>
    <row r="91" customFormat="false" ht="12.75" hidden="false" customHeight="false" outlineLevel="0" collapsed="false">
      <c r="B91" s="137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5"/>
      <c r="P91" s="15"/>
      <c r="Q91" s="15"/>
      <c r="R91" s="15"/>
    </row>
    <row r="92" customFormat="false" ht="12.75" hidden="false" customHeight="false" outlineLevel="0" collapsed="false">
      <c r="B92" s="137" t="s">
        <v>170</v>
      </c>
      <c r="C92" s="140" t="n">
        <v>16.64</v>
      </c>
      <c r="D92" s="141" t="n">
        <v>20.24</v>
      </c>
      <c r="E92" s="141" t="n">
        <v>26.27</v>
      </c>
      <c r="F92" s="141" t="n">
        <v>26</v>
      </c>
      <c r="G92" s="141" t="n">
        <v>18.8</v>
      </c>
      <c r="H92" s="141" t="n">
        <v>11.37</v>
      </c>
      <c r="I92" s="141" t="n">
        <v>13.38</v>
      </c>
      <c r="J92" s="141" t="n">
        <v>16.49</v>
      </c>
      <c r="K92" s="141" t="n">
        <v>20.65</v>
      </c>
      <c r="L92" s="141" t="n">
        <v>16.45</v>
      </c>
      <c r="M92" s="141" t="n">
        <v>17.25</v>
      </c>
      <c r="N92" s="141" t="n">
        <v>21.96</v>
      </c>
      <c r="O92" s="15" t="n">
        <f aca="false">AVERAGE(D92:F92)</f>
        <v>24.17</v>
      </c>
      <c r="P92" s="15" t="n">
        <f aca="false">AVERAGE(G92:I92)</f>
        <v>14.5166666666667</v>
      </c>
      <c r="Q92" s="15" t="n">
        <f aca="false">AVERAGE(J92:L92)</f>
        <v>17.8633333333333</v>
      </c>
      <c r="R92" s="15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29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5"/>
      <c r="P93" s="15"/>
      <c r="Q93" s="15"/>
      <c r="R93" s="15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31" t="s">
        <v>173</v>
      </c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45" t="s">
        <v>51</v>
      </c>
      <c r="P94" s="145" t="s">
        <v>48</v>
      </c>
      <c r="Q94" s="145" t="s">
        <v>49</v>
      </c>
      <c r="R94" s="145" t="s">
        <v>50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32"/>
      <c r="C95" s="133" t="s">
        <v>10</v>
      </c>
      <c r="D95" s="133" t="s">
        <v>11</v>
      </c>
      <c r="E95" s="133" t="s">
        <v>12</v>
      </c>
      <c r="F95" s="133" t="s">
        <v>13</v>
      </c>
      <c r="G95" s="133" t="s">
        <v>2</v>
      </c>
      <c r="H95" s="133" t="s">
        <v>3</v>
      </c>
      <c r="I95" s="133" t="s">
        <v>4</v>
      </c>
      <c r="J95" s="133" t="s">
        <v>5</v>
      </c>
      <c r="K95" s="133" t="s">
        <v>6</v>
      </c>
      <c r="L95" s="133" t="s">
        <v>7</v>
      </c>
      <c r="M95" s="133" t="s">
        <v>8</v>
      </c>
      <c r="N95" s="133" t="s">
        <v>9</v>
      </c>
      <c r="O95" s="15"/>
      <c r="P95" s="15"/>
      <c r="Q95" s="15"/>
      <c r="R95" s="15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32"/>
      <c r="C96" s="134" t="n">
        <v>43.68</v>
      </c>
      <c r="D96" s="135" t="n">
        <v>65.74</v>
      </c>
      <c r="E96" s="135" t="n">
        <v>55.72</v>
      </c>
      <c r="F96" s="135"/>
      <c r="G96" s="135"/>
      <c r="H96" s="135"/>
      <c r="I96" s="135"/>
      <c r="J96" s="135"/>
      <c r="K96" s="135"/>
      <c r="L96" s="135"/>
      <c r="M96" s="135"/>
      <c r="N96" s="136"/>
      <c r="O96" s="15"/>
      <c r="P96" s="15"/>
      <c r="Q96" s="15"/>
      <c r="R96" s="15"/>
    </row>
    <row r="97" customFormat="false" ht="12.75" hidden="false" customHeight="false" outlineLevel="0" collapsed="false">
      <c r="B97" s="137" t="s">
        <v>162</v>
      </c>
      <c r="C97" s="138" t="n">
        <v>40.62</v>
      </c>
      <c r="D97" s="130" t="n">
        <v>30.26</v>
      </c>
      <c r="E97" s="130" t="n">
        <v>29.95</v>
      </c>
      <c r="F97" s="130" t="n">
        <v>32.41</v>
      </c>
      <c r="G97" s="130" t="n">
        <v>25.24</v>
      </c>
      <c r="H97" s="129" t="n">
        <v>22.32</v>
      </c>
      <c r="I97" s="129" t="n">
        <v>22.41</v>
      </c>
      <c r="J97" s="129" t="n">
        <v>27.76</v>
      </c>
      <c r="K97" s="130" t="n">
        <v>30.27</v>
      </c>
      <c r="L97" s="130" t="n">
        <v>31.12</v>
      </c>
      <c r="M97" s="130" t="n">
        <v>38.8</v>
      </c>
      <c r="N97" s="139" t="n">
        <v>40.86</v>
      </c>
      <c r="O97" s="15" t="n">
        <f aca="false">AVERAGE(D97:F97)</f>
        <v>30.8733333333333</v>
      </c>
      <c r="P97" s="15" t="n">
        <f aca="false">AVERAGE(G97:I97)</f>
        <v>23.3233333333333</v>
      </c>
      <c r="Q97" s="15"/>
      <c r="R97" s="15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37" t="s">
        <v>163</v>
      </c>
      <c r="C98" s="140"/>
      <c r="D98" s="141"/>
      <c r="E98" s="141"/>
      <c r="F98" s="141"/>
      <c r="G98" s="141"/>
      <c r="H98" s="141"/>
      <c r="I98" s="141"/>
      <c r="J98" s="141" t="n">
        <v>26.17</v>
      </c>
      <c r="K98" s="141" t="n">
        <v>17.36</v>
      </c>
      <c r="L98" s="141" t="n">
        <v>16.86</v>
      </c>
      <c r="M98" s="141" t="n">
        <v>41.13</v>
      </c>
      <c r="N98" s="142" t="n">
        <v>48.79</v>
      </c>
      <c r="O98" s="15"/>
      <c r="P98" s="15"/>
      <c r="Q98" s="15" t="n">
        <f aca="false">AVERAGE(J98:L98)</f>
        <v>20.13</v>
      </c>
      <c r="R98" s="15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29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5"/>
      <c r="P99" s="15"/>
      <c r="Q99" s="15"/>
      <c r="R99" s="15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31" t="s">
        <v>161</v>
      </c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5"/>
      <c r="P100" s="15"/>
      <c r="Q100" s="15"/>
      <c r="R100" s="15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32"/>
      <c r="C101" s="133" t="s">
        <v>10</v>
      </c>
      <c r="D101" s="133" t="s">
        <v>11</v>
      </c>
      <c r="E101" s="133" t="s">
        <v>12</v>
      </c>
      <c r="F101" s="133" t="s">
        <v>13</v>
      </c>
      <c r="G101" s="133" t="s">
        <v>2</v>
      </c>
      <c r="H101" s="133" t="s">
        <v>3</v>
      </c>
      <c r="I101" s="133" t="s">
        <v>4</v>
      </c>
      <c r="J101" s="133" t="s">
        <v>5</v>
      </c>
      <c r="K101" s="133" t="s">
        <v>6</v>
      </c>
      <c r="L101" s="133" t="s">
        <v>7</v>
      </c>
      <c r="M101" s="133" t="s">
        <v>8</v>
      </c>
      <c r="N101" s="133" t="s">
        <v>9</v>
      </c>
      <c r="O101" s="15"/>
      <c r="P101" s="15"/>
      <c r="Q101" s="15"/>
      <c r="R101" s="15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32"/>
      <c r="C102" s="134" t="n">
        <v>45.02</v>
      </c>
      <c r="D102" s="135" t="n">
        <v>77.77</v>
      </c>
      <c r="E102" s="135" t="n">
        <v>79.48</v>
      </c>
      <c r="F102" s="135"/>
      <c r="G102" s="135"/>
      <c r="H102" s="135"/>
      <c r="I102" s="135"/>
      <c r="J102" s="135"/>
      <c r="K102" s="135"/>
      <c r="L102" s="135"/>
      <c r="M102" s="135"/>
      <c r="N102" s="136"/>
      <c r="O102" s="15"/>
      <c r="P102" s="15"/>
      <c r="Q102" s="15"/>
      <c r="R102" s="15"/>
    </row>
    <row r="103" customFormat="false" ht="12.75" hidden="false" customHeight="false" outlineLevel="0" collapsed="false">
      <c r="B103" s="137" t="s">
        <v>162</v>
      </c>
      <c r="C103" s="138" t="n">
        <v>45.64</v>
      </c>
      <c r="D103" s="130" t="n">
        <v>33.09</v>
      </c>
      <c r="E103" s="130" t="n">
        <v>31.88</v>
      </c>
      <c r="F103" s="130" t="n">
        <v>31.19</v>
      </c>
      <c r="G103" s="130" t="n">
        <v>22.61</v>
      </c>
      <c r="H103" s="129" t="n">
        <v>22.78</v>
      </c>
      <c r="I103" s="129" t="n">
        <v>22.98</v>
      </c>
      <c r="J103" s="129" t="n">
        <v>29.72</v>
      </c>
      <c r="K103" s="130" t="n">
        <v>24.55</v>
      </c>
      <c r="L103" s="130" t="n">
        <v>29.24</v>
      </c>
      <c r="M103" s="130" t="n">
        <v>27.3</v>
      </c>
      <c r="N103" s="139" t="n">
        <v>44.74</v>
      </c>
      <c r="O103" s="15" t="n">
        <f aca="false">AVERAGE(D103:F103)</f>
        <v>32.0533333333333</v>
      </c>
      <c r="P103" s="15" t="n">
        <f aca="false">AVERAGE(G103:I103)</f>
        <v>22.79</v>
      </c>
      <c r="Q103" s="15"/>
      <c r="R103" s="15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37" t="s">
        <v>163</v>
      </c>
      <c r="C104" s="140"/>
      <c r="D104" s="141"/>
      <c r="E104" s="141"/>
      <c r="F104" s="141"/>
      <c r="G104" s="141"/>
      <c r="H104" s="141"/>
      <c r="I104" s="141"/>
      <c r="J104" s="141" t="n">
        <v>25.41</v>
      </c>
      <c r="K104" s="141" t="n">
        <v>13.11</v>
      </c>
      <c r="L104" s="141" t="n">
        <v>11.29</v>
      </c>
      <c r="M104" s="141" t="n">
        <v>33.89</v>
      </c>
      <c r="N104" s="142" t="n">
        <v>58.25</v>
      </c>
      <c r="O104" s="15"/>
      <c r="P104" s="15"/>
      <c r="Q104" s="15" t="n">
        <f aca="false">AVERAGE(J104:L104)</f>
        <v>16.6033333333333</v>
      </c>
      <c r="R104" s="15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29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5"/>
      <c r="P105" s="15"/>
      <c r="Q105" s="15"/>
      <c r="R105" s="15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31" t="s">
        <v>164</v>
      </c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5"/>
      <c r="P106" s="15"/>
      <c r="Q106" s="15"/>
      <c r="R106" s="15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32"/>
      <c r="C107" s="133" t="s">
        <v>10</v>
      </c>
      <c r="D107" s="133" t="s">
        <v>11</v>
      </c>
      <c r="E107" s="133" t="s">
        <v>12</v>
      </c>
      <c r="F107" s="133" t="s">
        <v>13</v>
      </c>
      <c r="G107" s="133" t="s">
        <v>2</v>
      </c>
      <c r="H107" s="133" t="s">
        <v>3</v>
      </c>
      <c r="I107" s="133" t="s">
        <v>4</v>
      </c>
      <c r="J107" s="133" t="s">
        <v>5</v>
      </c>
      <c r="K107" s="133" t="s">
        <v>6</v>
      </c>
      <c r="L107" s="133" t="s">
        <v>7</v>
      </c>
      <c r="M107" s="133" t="s">
        <v>8</v>
      </c>
      <c r="N107" s="133" t="s">
        <v>9</v>
      </c>
      <c r="O107" s="15"/>
      <c r="P107" s="15"/>
      <c r="Q107" s="15"/>
      <c r="R107" s="15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32"/>
      <c r="C108" s="134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6"/>
      <c r="O108" s="15"/>
      <c r="P108" s="15"/>
      <c r="Q108" s="15"/>
      <c r="R108" s="15"/>
    </row>
    <row r="109" customFormat="false" ht="12.75" hidden="false" customHeight="false" outlineLevel="0" collapsed="false">
      <c r="B109" s="137" t="s">
        <v>162</v>
      </c>
      <c r="C109" s="138" t="n">
        <v>39.8</v>
      </c>
      <c r="D109" s="130" t="n">
        <v>30.02</v>
      </c>
      <c r="E109" s="130" t="n">
        <v>29</v>
      </c>
      <c r="F109" s="130" t="n">
        <v>31.9</v>
      </c>
      <c r="G109" s="130" t="n">
        <v>21.43</v>
      </c>
      <c r="H109" s="129" t="n">
        <v>21.36</v>
      </c>
      <c r="I109" s="129" t="n">
        <v>19.66</v>
      </c>
      <c r="J109" s="143" t="n">
        <v>26.97</v>
      </c>
      <c r="K109" s="130"/>
      <c r="L109" s="130"/>
      <c r="M109" s="130"/>
      <c r="N109" s="139"/>
      <c r="O109" s="15" t="n">
        <f aca="false">AVERAGE(D109:F109)</f>
        <v>30.3066666666667</v>
      </c>
      <c r="P109" s="15" t="n">
        <f aca="false">AVERAGE(G109:I109)</f>
        <v>20.8166666666667</v>
      </c>
      <c r="Q109" s="15"/>
      <c r="R109" s="15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37" t="s">
        <v>163</v>
      </c>
      <c r="C110" s="140"/>
      <c r="D110" s="141"/>
      <c r="E110" s="141"/>
      <c r="F110" s="141"/>
      <c r="G110" s="141"/>
      <c r="H110" s="141"/>
      <c r="I110" s="141"/>
      <c r="J110" s="141" t="n">
        <v>26.16</v>
      </c>
      <c r="K110" s="141" t="n">
        <v>14.63</v>
      </c>
      <c r="L110" s="141" t="n">
        <v>15.52</v>
      </c>
      <c r="M110" s="141" t="n">
        <v>33.89</v>
      </c>
      <c r="N110" s="142" t="n">
        <v>48.51</v>
      </c>
      <c r="O110" s="15"/>
      <c r="P110" s="15"/>
      <c r="Q110" s="15" t="n">
        <f aca="false">AVERAGE(J110:L110)</f>
        <v>18.77</v>
      </c>
      <c r="R110" s="15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29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5"/>
      <c r="P111" s="15"/>
      <c r="Q111" s="15"/>
      <c r="R111" s="15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31" t="s">
        <v>165</v>
      </c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5"/>
      <c r="P112" s="15"/>
      <c r="Q112" s="15"/>
      <c r="R112" s="15"/>
    </row>
    <row r="113" customFormat="false" ht="12.75" hidden="false" customHeight="false" outlineLevel="0" collapsed="false">
      <c r="B113" s="132"/>
      <c r="C113" s="133" t="s">
        <v>10</v>
      </c>
      <c r="D113" s="133" t="s">
        <v>11</v>
      </c>
      <c r="E113" s="133" t="s">
        <v>12</v>
      </c>
      <c r="F113" s="133" t="s">
        <v>13</v>
      </c>
      <c r="G113" s="133" t="s">
        <v>2</v>
      </c>
      <c r="H113" s="133" t="s">
        <v>3</v>
      </c>
      <c r="I113" s="133" t="s">
        <v>4</v>
      </c>
      <c r="J113" s="133" t="s">
        <v>5</v>
      </c>
      <c r="K113" s="133" t="s">
        <v>6</v>
      </c>
      <c r="L113" s="133" t="s">
        <v>7</v>
      </c>
      <c r="M113" s="133" t="s">
        <v>8</v>
      </c>
      <c r="N113" s="133" t="s">
        <v>9</v>
      </c>
      <c r="O113" s="15"/>
      <c r="P113" s="15"/>
      <c r="Q113" s="15"/>
      <c r="R113" s="15"/>
    </row>
    <row r="114" customFormat="false" ht="12.75" hidden="false" customHeight="false" outlineLevel="0" collapsed="false">
      <c r="B114" s="132"/>
      <c r="C114" s="134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6"/>
      <c r="O114" s="15"/>
      <c r="P114" s="15"/>
      <c r="Q114" s="15"/>
      <c r="R114" s="15"/>
    </row>
    <row r="115" customFormat="false" ht="12.75" hidden="false" customHeight="false" outlineLevel="0" collapsed="false">
      <c r="B115" s="137" t="s">
        <v>162</v>
      </c>
      <c r="C115" s="138" t="n">
        <v>40.59</v>
      </c>
      <c r="D115" s="130" t="n">
        <v>28.29</v>
      </c>
      <c r="E115" s="130" t="n">
        <v>29.55</v>
      </c>
      <c r="F115" s="130" t="n">
        <v>31.64</v>
      </c>
      <c r="G115" s="130" t="n">
        <v>24.55</v>
      </c>
      <c r="H115" s="129" t="n">
        <v>22.17</v>
      </c>
      <c r="I115" s="129" t="n">
        <v>21.83</v>
      </c>
      <c r="J115" s="143" t="n">
        <v>27.36</v>
      </c>
      <c r="K115" s="130"/>
      <c r="L115" s="130"/>
      <c r="M115" s="130"/>
      <c r="N115" s="139"/>
      <c r="O115" s="15"/>
      <c r="P115" s="15" t="n">
        <f aca="false">AVERAGE(G115:I115)</f>
        <v>22.85</v>
      </c>
      <c r="Q115" s="15"/>
      <c r="R115" s="15"/>
    </row>
    <row r="116" customFormat="false" ht="12.75" hidden="false" customHeight="false" outlineLevel="0" collapsed="false">
      <c r="B116" s="137" t="s">
        <v>163</v>
      </c>
      <c r="C116" s="140"/>
      <c r="D116" s="141"/>
      <c r="E116" s="141"/>
      <c r="F116" s="141"/>
      <c r="G116" s="141"/>
      <c r="H116" s="141"/>
      <c r="I116" s="141"/>
      <c r="J116" s="141" t="n">
        <v>26.17</v>
      </c>
      <c r="K116" s="141"/>
      <c r="L116" s="141" t="n">
        <v>16.49</v>
      </c>
      <c r="M116" s="141" t="n">
        <v>39.99</v>
      </c>
      <c r="N116" s="142" t="n">
        <v>51.15</v>
      </c>
      <c r="O116" s="15"/>
      <c r="P116" s="15"/>
      <c r="Q116" s="15"/>
      <c r="R116" s="15"/>
    </row>
    <row r="117" customFormat="false" ht="12.75" hidden="false" customHeight="false" outlineLevel="0" collapsed="false">
      <c r="B117" s="129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5"/>
      <c r="P117" s="15"/>
      <c r="Q117" s="15"/>
      <c r="R117" s="15"/>
    </row>
    <row r="118" customFormat="false" ht="12.75" hidden="false" customHeight="false" outlineLevel="0" collapsed="false">
      <c r="B118" s="131" t="s">
        <v>166</v>
      </c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5"/>
      <c r="P118" s="15"/>
      <c r="Q118" s="15"/>
      <c r="R118" s="15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32"/>
      <c r="C119" s="133" t="s">
        <v>10</v>
      </c>
      <c r="D119" s="133" t="s">
        <v>11</v>
      </c>
      <c r="E119" s="133" t="s">
        <v>12</v>
      </c>
      <c r="F119" s="133" t="s">
        <v>13</v>
      </c>
      <c r="G119" s="133" t="s">
        <v>2</v>
      </c>
      <c r="H119" s="133" t="s">
        <v>3</v>
      </c>
      <c r="I119" s="133" t="s">
        <v>4</v>
      </c>
      <c r="J119" s="133" t="s">
        <v>5</v>
      </c>
      <c r="K119" s="133" t="s">
        <v>6</v>
      </c>
      <c r="L119" s="133" t="s">
        <v>7</v>
      </c>
      <c r="M119" s="133" t="s">
        <v>8</v>
      </c>
      <c r="N119" s="133" t="s">
        <v>9</v>
      </c>
      <c r="O119" s="15"/>
      <c r="P119" s="15"/>
      <c r="Q119" s="15"/>
      <c r="R119" s="15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32"/>
      <c r="C120" s="134" t="n">
        <v>35.36</v>
      </c>
      <c r="D120" s="135" t="n">
        <v>43.96</v>
      </c>
      <c r="E120" s="135" t="n">
        <v>39.39</v>
      </c>
      <c r="F120" s="135"/>
      <c r="G120" s="135"/>
      <c r="H120" s="135"/>
      <c r="I120" s="135"/>
      <c r="J120" s="135"/>
      <c r="K120" s="135"/>
      <c r="L120" s="135"/>
      <c r="M120" s="135"/>
      <c r="N120" s="136"/>
      <c r="O120" s="15"/>
      <c r="P120" s="15"/>
      <c r="Q120" s="15"/>
      <c r="R120" s="15"/>
    </row>
    <row r="121" customFormat="false" ht="12.75" hidden="false" customHeight="false" outlineLevel="0" collapsed="false">
      <c r="B121" s="137" t="s">
        <v>162</v>
      </c>
      <c r="C121" s="138" t="n">
        <v>41.56</v>
      </c>
      <c r="D121" s="130" t="n">
        <v>29.22</v>
      </c>
      <c r="E121" s="130" t="n">
        <v>29.55</v>
      </c>
      <c r="F121" s="130" t="n">
        <v>31.64</v>
      </c>
      <c r="G121" s="130" t="n">
        <v>25.11</v>
      </c>
      <c r="H121" s="129" t="n">
        <v>22.33</v>
      </c>
      <c r="I121" s="129" t="n">
        <v>22.43</v>
      </c>
      <c r="J121" s="129" t="n">
        <v>27.89</v>
      </c>
      <c r="K121" s="130" t="n">
        <v>29.63</v>
      </c>
      <c r="L121" s="130" t="n">
        <v>31.08</v>
      </c>
      <c r="M121" s="130" t="n">
        <v>37.53</v>
      </c>
      <c r="N121" s="139" t="n">
        <v>39.53</v>
      </c>
      <c r="O121" s="15" t="n">
        <f aca="false">AVERAGE(D121:F121)</f>
        <v>30.1366666666667</v>
      </c>
      <c r="P121" s="15" t="n">
        <f aca="false">AVERAGE(G121:I121)</f>
        <v>23.29</v>
      </c>
      <c r="Q121" s="15"/>
      <c r="R121" s="15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37" t="s">
        <v>163</v>
      </c>
      <c r="C122" s="140"/>
      <c r="D122" s="141"/>
      <c r="E122" s="141"/>
      <c r="F122" s="141"/>
      <c r="G122" s="141"/>
      <c r="H122" s="141"/>
      <c r="I122" s="141"/>
      <c r="J122" s="141" t="n">
        <v>26.17</v>
      </c>
      <c r="K122" s="141" t="n">
        <v>17.36</v>
      </c>
      <c r="L122" s="141" t="n">
        <v>17.07</v>
      </c>
      <c r="M122" s="141" t="n">
        <v>42.45</v>
      </c>
      <c r="N122" s="142" t="n">
        <v>51.86</v>
      </c>
      <c r="O122" s="15"/>
      <c r="P122" s="15"/>
      <c r="Q122" s="15" t="n">
        <f aca="false">AVERAGE(J122:L122)</f>
        <v>20.2</v>
      </c>
      <c r="R122" s="15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29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5"/>
      <c r="P123" s="15"/>
      <c r="Q123" s="15"/>
      <c r="R123" s="15"/>
    </row>
    <row r="124" customFormat="false" ht="12.75" hidden="false" customHeight="false" outlineLevel="0" collapsed="false">
      <c r="B124" s="131" t="s">
        <v>167</v>
      </c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5"/>
      <c r="P124" s="15"/>
      <c r="Q124" s="15"/>
      <c r="R124" s="15"/>
    </row>
    <row r="125" customFormat="false" ht="12.75" hidden="false" customHeight="false" outlineLevel="0" collapsed="false">
      <c r="B125" s="132"/>
      <c r="C125" s="133" t="s">
        <v>10</v>
      </c>
      <c r="D125" s="133" t="s">
        <v>11</v>
      </c>
      <c r="E125" s="133" t="s">
        <v>12</v>
      </c>
      <c r="F125" s="133" t="s">
        <v>13</v>
      </c>
      <c r="G125" s="133" t="s">
        <v>2</v>
      </c>
      <c r="H125" s="133" t="s">
        <v>3</v>
      </c>
      <c r="I125" s="133" t="s">
        <v>4</v>
      </c>
      <c r="J125" s="133" t="s">
        <v>5</v>
      </c>
      <c r="K125" s="133" t="s">
        <v>6</v>
      </c>
      <c r="L125" s="133" t="s">
        <v>7</v>
      </c>
      <c r="M125" s="133" t="s">
        <v>8</v>
      </c>
      <c r="N125" s="133" t="s">
        <v>9</v>
      </c>
      <c r="O125" s="15"/>
      <c r="P125" s="15"/>
      <c r="Q125" s="15"/>
      <c r="R125" s="15"/>
    </row>
    <row r="126" customFormat="false" ht="12.75" hidden="false" customHeight="false" outlineLevel="0" collapsed="false">
      <c r="B126" s="132"/>
      <c r="C126" s="134" t="n">
        <v>42.84</v>
      </c>
      <c r="D126" s="135" t="n">
        <v>50.78</v>
      </c>
      <c r="E126" s="135" t="n">
        <v>49.16</v>
      </c>
      <c r="F126" s="135"/>
      <c r="G126" s="135"/>
      <c r="H126" s="135"/>
      <c r="I126" s="135"/>
      <c r="J126" s="135"/>
      <c r="K126" s="135"/>
      <c r="L126" s="135"/>
      <c r="M126" s="135"/>
      <c r="N126" s="136"/>
      <c r="O126" s="15"/>
      <c r="P126" s="15"/>
      <c r="Q126" s="15"/>
      <c r="R126" s="15"/>
    </row>
    <row r="127" customFormat="false" ht="12.75" hidden="false" customHeight="false" outlineLevel="0" collapsed="false">
      <c r="B127" s="137" t="s">
        <v>162</v>
      </c>
      <c r="C127" s="138" t="n">
        <v>41.99</v>
      </c>
      <c r="D127" s="130" t="n">
        <v>31.34</v>
      </c>
      <c r="E127" s="130" t="n">
        <v>30.16</v>
      </c>
      <c r="F127" s="130" t="n">
        <v>29.65</v>
      </c>
      <c r="G127" s="130" t="n">
        <v>22.59</v>
      </c>
      <c r="H127" s="129" t="n">
        <v>22.78</v>
      </c>
      <c r="I127" s="129" t="n">
        <v>22.98</v>
      </c>
      <c r="J127" s="129" t="n">
        <v>29.72</v>
      </c>
      <c r="K127" s="130" t="n">
        <v>24.55</v>
      </c>
      <c r="L127" s="130" t="n">
        <v>29.24</v>
      </c>
      <c r="M127" s="130" t="n">
        <v>27.3</v>
      </c>
      <c r="N127" s="139" t="n">
        <v>43.86</v>
      </c>
      <c r="O127" s="15" t="n">
        <f aca="false">AVERAGE(D127:F127)</f>
        <v>30.3833333333333</v>
      </c>
      <c r="P127" s="15" t="n">
        <f aca="false">AVERAGE(G127:I127)</f>
        <v>22.7833333333333</v>
      </c>
      <c r="Q127" s="15"/>
      <c r="R127" s="15"/>
    </row>
    <row r="128" customFormat="false" ht="12.75" hidden="false" customHeight="false" outlineLevel="0" collapsed="false">
      <c r="B128" s="137" t="s">
        <v>163</v>
      </c>
      <c r="C128" s="140"/>
      <c r="D128" s="141"/>
      <c r="E128" s="141"/>
      <c r="F128" s="141"/>
      <c r="G128" s="141"/>
      <c r="H128" s="141"/>
      <c r="I128" s="141"/>
      <c r="J128" s="141" t="n">
        <v>25.39</v>
      </c>
      <c r="K128" s="141" t="n">
        <v>14.55</v>
      </c>
      <c r="L128" s="141" t="n">
        <v>11.29</v>
      </c>
      <c r="M128" s="141" t="n">
        <v>33.74</v>
      </c>
      <c r="N128" s="142" t="n">
        <v>57.63</v>
      </c>
      <c r="O128" s="15"/>
      <c r="P128" s="15"/>
      <c r="Q128" s="15" t="n">
        <f aca="false">AVERAGE(J128:L128)</f>
        <v>17.0766666666667</v>
      </c>
      <c r="R128" s="15" t="n">
        <f aca="false">AVERAGE(M128:N128,C127)</f>
        <v>44.4533333333333</v>
      </c>
    </row>
    <row r="129" customFormat="false" ht="12.75" hidden="false" customHeight="false" outlineLevel="0" collapsed="false">
      <c r="B129" s="129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5"/>
      <c r="P129" s="15"/>
      <c r="Q129" s="15"/>
      <c r="R129" s="15"/>
    </row>
    <row r="130" customFormat="false" ht="12.75" hidden="false" customHeight="false" outlineLevel="0" collapsed="false">
      <c r="B130" s="129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5"/>
      <c r="P130" s="15"/>
      <c r="Q130" s="15"/>
      <c r="R130" s="15"/>
    </row>
    <row r="132" customFormat="false" ht="12.75" hidden="false" customHeight="false" outlineLevel="0" collapsed="false">
      <c r="B132" s="39" t="s">
        <v>168</v>
      </c>
    </row>
    <row r="133" customFormat="false" ht="12.75" hidden="false" customHeight="false" outlineLevel="0" collapsed="false">
      <c r="B133" s="65" t="s">
        <v>169</v>
      </c>
      <c r="C133" s="144" t="n">
        <v>2.28</v>
      </c>
      <c r="D133" s="144" t="n">
        <v>2.83</v>
      </c>
      <c r="E133" s="144" t="n">
        <v>3.11</v>
      </c>
      <c r="F133" s="144" t="n">
        <v>2.16</v>
      </c>
      <c r="G133" s="144" t="n">
        <v>2.06</v>
      </c>
      <c r="H133" s="144" t="n">
        <v>1.76</v>
      </c>
      <c r="I133" s="144" t="n">
        <v>2.01</v>
      </c>
      <c r="J133" s="144" t="n">
        <v>2.06</v>
      </c>
      <c r="K133" s="144"/>
      <c r="L133" s="144"/>
      <c r="M133" s="144"/>
      <c r="N133" s="144"/>
    </row>
    <row r="134" customFormat="false" ht="12.75" hidden="false" customHeight="false" outlineLevel="0" collapsed="false">
      <c r="B134" s="132"/>
      <c r="C134" s="133" t="s">
        <v>10</v>
      </c>
      <c r="D134" s="133" t="s">
        <v>11</v>
      </c>
      <c r="E134" s="133" t="s">
        <v>12</v>
      </c>
      <c r="F134" s="133" t="s">
        <v>13</v>
      </c>
      <c r="G134" s="133" t="s">
        <v>2</v>
      </c>
      <c r="H134" s="133" t="s">
        <v>3</v>
      </c>
      <c r="I134" s="133" t="s">
        <v>4</v>
      </c>
      <c r="J134" s="133" t="s">
        <v>5</v>
      </c>
      <c r="K134" s="133" t="s">
        <v>6</v>
      </c>
      <c r="L134" s="133" t="s">
        <v>7</v>
      </c>
      <c r="M134" s="133" t="s">
        <v>8</v>
      </c>
      <c r="N134" s="133" t="s">
        <v>9</v>
      </c>
      <c r="O134" s="145" t="s">
        <v>51</v>
      </c>
      <c r="P134" s="145" t="s">
        <v>48</v>
      </c>
      <c r="Q134" s="145" t="s">
        <v>49</v>
      </c>
      <c r="R134" s="145" t="s">
        <v>50</v>
      </c>
    </row>
    <row r="135" customFormat="false" ht="12.75" hidden="false" customHeight="false" outlineLevel="0" collapsed="false">
      <c r="B135" s="137" t="s">
        <v>162</v>
      </c>
      <c r="C135" s="129" t="n">
        <v>23.27</v>
      </c>
      <c r="D135" s="129" t="n">
        <v>15.22</v>
      </c>
      <c r="E135" s="129" t="n">
        <v>15.05</v>
      </c>
      <c r="F135" s="129" t="n">
        <v>15.97</v>
      </c>
      <c r="G135" s="129" t="n">
        <v>14.55</v>
      </c>
      <c r="H135" s="146" t="n">
        <v>14.06</v>
      </c>
      <c r="I135" s="129"/>
      <c r="J135" s="129"/>
      <c r="K135" s="129"/>
      <c r="L135" s="129"/>
      <c r="M135" s="129"/>
      <c r="N135" s="129"/>
      <c r="O135" s="15" t="n">
        <f aca="false">AVERAGE(D135:F135)</f>
        <v>15.4133333333333</v>
      </c>
      <c r="R135" s="15"/>
    </row>
    <row r="136" customFormat="false" ht="12.75" hidden="false" customHeight="false" outlineLevel="0" collapsed="false">
      <c r="B136" s="137" t="s">
        <v>163</v>
      </c>
      <c r="C136" s="147" t="n">
        <v>17.06</v>
      </c>
      <c r="D136" s="147" t="n">
        <v>12.81</v>
      </c>
      <c r="E136" s="147" t="n">
        <v>14.31</v>
      </c>
      <c r="F136" s="147" t="n">
        <v>16.03</v>
      </c>
      <c r="G136" s="148" t="n">
        <v>14.85</v>
      </c>
      <c r="H136" s="148" t="n">
        <v>11.8</v>
      </c>
      <c r="I136" s="148" t="n">
        <v>13.25</v>
      </c>
      <c r="J136" s="148" t="n">
        <v>14.24</v>
      </c>
      <c r="K136" s="148" t="n">
        <v>7.6</v>
      </c>
      <c r="L136" s="148" t="n">
        <v>6.67</v>
      </c>
      <c r="M136" s="148" t="n">
        <v>18.21</v>
      </c>
      <c r="N136" s="148" t="n">
        <v>23.38</v>
      </c>
      <c r="O136" s="15" t="n">
        <f aca="false">AVERAGE(D136:F136)</f>
        <v>14.3833333333333</v>
      </c>
      <c r="P136" s="15" t="n">
        <f aca="false">AVERAGE(G136:I136)</f>
        <v>13.3</v>
      </c>
      <c r="Q136" s="15" t="n">
        <f aca="false">AVERAGE(J136:L136)</f>
        <v>9.50333333333333</v>
      </c>
      <c r="R136" s="15" t="n">
        <f aca="false">AVERAGE(M136:N136,C135)</f>
        <v>21.62</v>
      </c>
    </row>
    <row r="137" customFormat="false" ht="12.75" hidden="false" customHeight="false" outlineLevel="0" collapsed="false">
      <c r="B137" s="137" t="s">
        <v>170</v>
      </c>
      <c r="C137" s="140" t="n">
        <v>13.25</v>
      </c>
      <c r="D137" s="141" t="n">
        <v>13.06</v>
      </c>
      <c r="E137" s="141" t="n">
        <v>13.48</v>
      </c>
      <c r="F137" s="141" t="n">
        <v>15.59</v>
      </c>
      <c r="G137" s="141" t="n">
        <v>10.22</v>
      </c>
      <c r="H137" s="141" t="n">
        <v>9.29</v>
      </c>
      <c r="I137" s="141" t="n">
        <v>9.8</v>
      </c>
      <c r="J137" s="141" t="n">
        <v>9.89</v>
      </c>
      <c r="K137" s="141" t="n">
        <v>8.93</v>
      </c>
      <c r="L137" s="141" t="n">
        <v>8.28</v>
      </c>
      <c r="M137" s="141" t="n">
        <v>9.96</v>
      </c>
      <c r="N137" s="141" t="n">
        <v>13.19</v>
      </c>
      <c r="O137" s="15" t="n">
        <f aca="false">AVERAGE(D137:F137)</f>
        <v>14.0433333333333</v>
      </c>
      <c r="P137" s="15" t="n">
        <f aca="false">AVERAGE(G137:I137)</f>
        <v>9.77</v>
      </c>
      <c r="Q137" s="15" t="n">
        <f aca="false">AVERAGE(J137:L137)</f>
        <v>9.03333333333333</v>
      </c>
      <c r="R137" s="15" t="n">
        <f aca="false">AVERAGE(M137:N137,C136)</f>
        <v>13.4033333333333</v>
      </c>
    </row>
    <row r="138" customFormat="false" ht="12.75" hidden="false" customHeight="false" outlineLevel="0" collapsed="false">
      <c r="B138" s="132"/>
      <c r="C138" s="144" t="n">
        <v>1.55</v>
      </c>
      <c r="D138" s="144" t="n">
        <v>1.59</v>
      </c>
      <c r="E138" s="144" t="n">
        <v>2.45</v>
      </c>
      <c r="F138" s="144" t="n">
        <v>3.55</v>
      </c>
      <c r="G138" s="144" t="n">
        <v>4.05</v>
      </c>
      <c r="H138" s="144"/>
      <c r="I138" s="144" t="n">
        <v>1.46</v>
      </c>
      <c r="J138" s="144" t="n">
        <v>1.59</v>
      </c>
      <c r="K138" s="144"/>
      <c r="L138" s="144"/>
      <c r="M138" s="144"/>
      <c r="N138" s="144"/>
    </row>
    <row r="139" customFormat="false" ht="12.75" hidden="false" customHeight="false" outlineLevel="0" collapsed="false">
      <c r="B139" s="132"/>
      <c r="C139" s="149" t="n">
        <v>78.2</v>
      </c>
      <c r="D139" s="149" t="n">
        <v>67.2</v>
      </c>
      <c r="E139" s="149" t="n">
        <v>77.6</v>
      </c>
      <c r="F139" s="149" t="n">
        <v>97.8</v>
      </c>
      <c r="G139" s="149" t="n">
        <v>132</v>
      </c>
      <c r="H139" s="65"/>
      <c r="I139" s="65"/>
      <c r="J139" s="65"/>
      <c r="K139" s="65"/>
      <c r="L139" s="65"/>
      <c r="M139" s="65"/>
      <c r="N139" s="65"/>
      <c r="Q139" s="15"/>
      <c r="R139" s="150"/>
    </row>
    <row r="140" customFormat="false" ht="12.75" hidden="false" customHeight="false" outlineLevel="0" collapsed="false">
      <c r="B140" s="132" t="s">
        <v>171</v>
      </c>
      <c r="C140" s="149" t="n">
        <v>98.9</v>
      </c>
      <c r="D140" s="149" t="n">
        <v>108.5</v>
      </c>
      <c r="E140" s="149" t="n">
        <v>97</v>
      </c>
      <c r="F140" s="149" t="n">
        <v>130.1</v>
      </c>
      <c r="G140" s="149" t="n">
        <v>109.4</v>
      </c>
      <c r="H140" s="149" t="n">
        <v>132.8</v>
      </c>
      <c r="I140" s="149" t="n">
        <v>109.4</v>
      </c>
      <c r="J140" s="149" t="n">
        <v>69.97</v>
      </c>
      <c r="K140" s="149" t="n">
        <v>133.7</v>
      </c>
      <c r="L140" s="149" t="n">
        <v>143.95</v>
      </c>
      <c r="M140" s="149" t="n">
        <v>118</v>
      </c>
      <c r="N140" s="149" t="n">
        <v>107</v>
      </c>
      <c r="Q140" s="15"/>
      <c r="R140" s="150"/>
    </row>
    <row r="141" customFormat="false" ht="12.75" hidden="false" customHeight="false" outlineLevel="0" collapsed="false">
      <c r="B141" s="132"/>
      <c r="C141" s="133" t="s">
        <v>10</v>
      </c>
      <c r="D141" s="133" t="s">
        <v>11</v>
      </c>
      <c r="E141" s="133" t="s">
        <v>12</v>
      </c>
      <c r="F141" s="133" t="s">
        <v>13</v>
      </c>
      <c r="G141" s="133" t="s">
        <v>2</v>
      </c>
      <c r="H141" s="133" t="s">
        <v>3</v>
      </c>
      <c r="I141" s="133" t="s">
        <v>4</v>
      </c>
      <c r="J141" s="133" t="s">
        <v>5</v>
      </c>
      <c r="K141" s="133" t="s">
        <v>6</v>
      </c>
      <c r="L141" s="133" t="s">
        <v>7</v>
      </c>
      <c r="M141" s="133" t="s">
        <v>8</v>
      </c>
      <c r="N141" s="133" t="s">
        <v>9</v>
      </c>
      <c r="O141" s="145" t="s">
        <v>51</v>
      </c>
      <c r="P141" s="145" t="s">
        <v>48</v>
      </c>
      <c r="Q141" s="145" t="s">
        <v>49</v>
      </c>
      <c r="R141" s="145" t="s">
        <v>50</v>
      </c>
    </row>
    <row r="142" customFormat="false" ht="12.75" hidden="false" customHeight="false" outlineLevel="0" collapsed="false">
      <c r="B142" s="137" t="s">
        <v>162</v>
      </c>
      <c r="C142" s="129" t="n">
        <v>25.13</v>
      </c>
      <c r="D142" s="129" t="n">
        <v>26.09</v>
      </c>
      <c r="E142" s="129" t="n">
        <v>25.42</v>
      </c>
      <c r="F142" s="129" t="n">
        <v>24.9</v>
      </c>
      <c r="G142" s="129" t="n">
        <v>13.87</v>
      </c>
      <c r="H142" s="146" t="n">
        <v>13.61</v>
      </c>
      <c r="I142" s="129"/>
      <c r="J142" s="129"/>
      <c r="K142" s="129"/>
      <c r="L142" s="129"/>
      <c r="M142" s="129"/>
      <c r="N142" s="129"/>
      <c r="O142" s="15" t="n">
        <f aca="false">AVERAGE(D142:F142)</f>
        <v>25.47</v>
      </c>
      <c r="R142" s="15"/>
    </row>
    <row r="143" customFormat="false" ht="12.75" hidden="false" customHeight="false" outlineLevel="0" collapsed="false">
      <c r="B143" s="137" t="s">
        <v>163</v>
      </c>
      <c r="C143" s="148" t="n">
        <v>15.8</v>
      </c>
      <c r="D143" s="148" t="n">
        <v>12.95</v>
      </c>
      <c r="E143" s="148" t="n">
        <v>14.97</v>
      </c>
      <c r="F143" s="148" t="n">
        <v>16.62</v>
      </c>
      <c r="G143" s="148" t="n">
        <v>16.07</v>
      </c>
      <c r="H143" s="148" t="n">
        <v>11.51</v>
      </c>
      <c r="I143" s="148" t="n">
        <v>15.21</v>
      </c>
      <c r="J143" s="148" t="n">
        <v>18.51</v>
      </c>
      <c r="K143" s="148" t="n">
        <v>8.29</v>
      </c>
      <c r="L143" s="148" t="n">
        <v>6.05</v>
      </c>
      <c r="M143" s="148" t="n">
        <v>19.46</v>
      </c>
      <c r="N143" s="148" t="n">
        <v>27.8</v>
      </c>
      <c r="O143" s="15" t="n">
        <f aca="false">AVERAGE(D143:F143)</f>
        <v>14.8466666666667</v>
      </c>
      <c r="P143" s="15" t="n">
        <f aca="false">AVERAGE(G143:I143)</f>
        <v>14.2633333333333</v>
      </c>
      <c r="Q143" s="15" t="n">
        <f aca="false">AVERAGE(J143:L143)</f>
        <v>10.95</v>
      </c>
      <c r="R143" s="15" t="n">
        <f aca="false">AVERAGE(M143:N143,C142)</f>
        <v>24.13</v>
      </c>
    </row>
    <row r="144" customFormat="false" ht="12.75" hidden="false" customHeight="false" outlineLevel="0" collapsed="false">
      <c r="B144" s="137" t="s">
        <v>170</v>
      </c>
      <c r="C144" s="140" t="n">
        <v>12.87</v>
      </c>
      <c r="D144" s="141" t="n">
        <v>14.73</v>
      </c>
      <c r="E144" s="141" t="n">
        <v>18.32</v>
      </c>
      <c r="F144" s="141" t="n">
        <v>15.85</v>
      </c>
      <c r="G144" s="141" t="n">
        <v>8.98</v>
      </c>
      <c r="H144" s="141" t="n">
        <v>6.67</v>
      </c>
      <c r="I144" s="141" t="n">
        <v>7.2</v>
      </c>
      <c r="J144" s="141" t="n">
        <v>7.79</v>
      </c>
      <c r="K144" s="141" t="n">
        <v>5.29</v>
      </c>
      <c r="L144" s="141" t="n">
        <v>3.68</v>
      </c>
      <c r="M144" s="141" t="n">
        <v>6.58</v>
      </c>
      <c r="N144" s="141" t="n">
        <v>12.71</v>
      </c>
      <c r="O144" s="15" t="n">
        <f aca="false">AVERAGE(D144:F144)</f>
        <v>16.3</v>
      </c>
      <c r="P144" s="15" t="n">
        <f aca="false">AVERAGE(G144:I144)</f>
        <v>7.61666666666667</v>
      </c>
      <c r="Q144" s="15" t="n">
        <f aca="false">AVERAGE(J144:L144)</f>
        <v>5.58666666666667</v>
      </c>
      <c r="R144" s="15" t="n">
        <f aca="false">AVERAGE(M144:N144,C143)</f>
        <v>11.6966666666667</v>
      </c>
    </row>
    <row r="145" customFormat="false" ht="12.75" hidden="false" customHeight="false" outlineLevel="0" collapsed="false">
      <c r="B145" s="132"/>
      <c r="C145" s="149" t="n">
        <v>92.4</v>
      </c>
      <c r="D145" s="149" t="n">
        <v>92.9</v>
      </c>
      <c r="E145" s="149" t="n">
        <v>94.9</v>
      </c>
      <c r="F145" s="149" t="n">
        <v>113.4</v>
      </c>
      <c r="G145" s="149" t="n">
        <v>142.6</v>
      </c>
      <c r="H145" s="149" t="n">
        <v>143.9</v>
      </c>
      <c r="I145" s="149" t="n">
        <v>130.7</v>
      </c>
      <c r="J145" s="149" t="n">
        <v>155.5</v>
      </c>
      <c r="K145" s="149" t="n">
        <v>219.6</v>
      </c>
      <c r="L145" s="149" t="n">
        <v>260.4</v>
      </c>
      <c r="M145" s="149" t="n">
        <v>170.9</v>
      </c>
      <c r="N145" s="149" t="n">
        <v>137.2</v>
      </c>
      <c r="Q145" s="15"/>
      <c r="R145" s="150"/>
    </row>
    <row r="146" customFormat="false" ht="12.75" hidden="false" customHeight="false" outlineLevel="0" collapsed="false">
      <c r="B146" s="132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Q146" s="15"/>
      <c r="R146" s="150"/>
    </row>
    <row r="147" customFormat="false" ht="12.75" hidden="false" customHeight="false" outlineLevel="0" collapsed="false">
      <c r="B147" s="132" t="s">
        <v>172</v>
      </c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Q147" s="15"/>
      <c r="R147" s="150"/>
    </row>
    <row r="148" customFormat="false" ht="12.75" hidden="false" customHeight="false" outlineLevel="0" collapsed="false">
      <c r="B148" s="132"/>
      <c r="C148" s="133" t="s">
        <v>10</v>
      </c>
      <c r="D148" s="133" t="s">
        <v>11</v>
      </c>
      <c r="E148" s="133" t="s">
        <v>12</v>
      </c>
      <c r="F148" s="133" t="s">
        <v>13</v>
      </c>
      <c r="G148" s="133" t="s">
        <v>2</v>
      </c>
      <c r="H148" s="133" t="s">
        <v>3</v>
      </c>
      <c r="I148" s="133" t="s">
        <v>4</v>
      </c>
      <c r="J148" s="133" t="s">
        <v>5</v>
      </c>
      <c r="K148" s="133" t="s">
        <v>6</v>
      </c>
      <c r="L148" s="133" t="s">
        <v>7</v>
      </c>
      <c r="M148" s="133" t="s">
        <v>8</v>
      </c>
      <c r="N148" s="133" t="s">
        <v>9</v>
      </c>
      <c r="O148" s="145" t="s">
        <v>51</v>
      </c>
      <c r="P148" s="145" t="s">
        <v>48</v>
      </c>
      <c r="Q148" s="145" t="s">
        <v>49</v>
      </c>
      <c r="R148" s="145" t="s">
        <v>50</v>
      </c>
    </row>
    <row r="149" customFormat="false" ht="12.75" hidden="false" customHeight="false" outlineLevel="0" collapsed="false">
      <c r="B149" s="137" t="s">
        <v>162</v>
      </c>
      <c r="C149" s="129" t="n">
        <v>24.39</v>
      </c>
      <c r="D149" s="129" t="n">
        <v>25.07</v>
      </c>
      <c r="E149" s="129" t="n">
        <v>25.88</v>
      </c>
      <c r="F149" s="129" t="n">
        <v>24.07</v>
      </c>
      <c r="G149" s="129" t="n">
        <v>15.47</v>
      </c>
      <c r="H149" s="146" t="n">
        <v>14.01</v>
      </c>
      <c r="I149" s="129"/>
      <c r="J149" s="129"/>
      <c r="K149" s="129"/>
      <c r="L149" s="129"/>
      <c r="M149" s="129"/>
      <c r="N149" s="129"/>
      <c r="O149" s="15" t="n">
        <f aca="false">AVERAGE(D149:F149)</f>
        <v>25.0066666666667</v>
      </c>
      <c r="R149" s="15"/>
    </row>
    <row r="150" customFormat="false" ht="12.75" hidden="false" customHeight="false" outlineLevel="0" collapsed="false">
      <c r="B150" s="137" t="s">
        <v>163</v>
      </c>
      <c r="C150" s="148" t="n">
        <v>16.53</v>
      </c>
      <c r="D150" s="148" t="n">
        <v>13.65</v>
      </c>
      <c r="E150" s="148" t="n">
        <v>16.42</v>
      </c>
      <c r="F150" s="148" t="n">
        <v>17.4</v>
      </c>
      <c r="G150" s="148" t="n">
        <v>16.63</v>
      </c>
      <c r="H150" s="148" t="n">
        <v>11.45</v>
      </c>
      <c r="I150" s="148" t="n">
        <v>14.47</v>
      </c>
      <c r="J150" s="148" t="n">
        <v>16.28</v>
      </c>
      <c r="K150" s="148" t="n">
        <v>6.99</v>
      </c>
      <c r="L150" s="148" t="n">
        <v>4.97</v>
      </c>
      <c r="M150" s="148" t="n">
        <v>19.21</v>
      </c>
      <c r="N150" s="148" t="n">
        <v>24.79</v>
      </c>
      <c r="O150" s="15" t="n">
        <f aca="false">AVERAGE(D150:F150)</f>
        <v>15.8233333333333</v>
      </c>
      <c r="P150" s="15" t="n">
        <f aca="false">AVERAGE(G150:I150)</f>
        <v>14.1833333333333</v>
      </c>
      <c r="Q150" s="15" t="n">
        <f aca="false">AVERAGE(J150:L150)</f>
        <v>9.41333333333333</v>
      </c>
      <c r="R150" s="15" t="n">
        <f aca="false">AVERAGE(M150:N150,C149)</f>
        <v>22.7966666666667</v>
      </c>
    </row>
    <row r="151" customFormat="false" ht="12.75" hidden="false" customHeight="false" outlineLevel="0" collapsed="false">
      <c r="B151" s="137" t="s">
        <v>170</v>
      </c>
      <c r="C151" s="140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</row>
    <row r="152" customFormat="false" ht="12.75" hidden="false" customHeight="false" outlineLevel="0" collapsed="false">
      <c r="B152" s="129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B153" s="131" t="s">
        <v>173</v>
      </c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B154" s="132"/>
      <c r="C154" s="133" t="s">
        <v>10</v>
      </c>
      <c r="D154" s="133" t="s">
        <v>11</v>
      </c>
      <c r="E154" s="133" t="s">
        <v>12</v>
      </c>
      <c r="F154" s="133" t="s">
        <v>13</v>
      </c>
      <c r="G154" s="133" t="s">
        <v>2</v>
      </c>
      <c r="H154" s="133" t="s">
        <v>3</v>
      </c>
      <c r="I154" s="133" t="s">
        <v>4</v>
      </c>
      <c r="J154" s="133" t="s">
        <v>5</v>
      </c>
      <c r="K154" s="133" t="s">
        <v>6</v>
      </c>
      <c r="L154" s="133" t="s">
        <v>7</v>
      </c>
      <c r="M154" s="133" t="s">
        <v>8</v>
      </c>
      <c r="N154" s="133" t="s">
        <v>9</v>
      </c>
    </row>
    <row r="155" customFormat="false" ht="12.75" hidden="false" customHeight="false" outlineLevel="0" collapsed="false">
      <c r="B155" s="137" t="s">
        <v>162</v>
      </c>
      <c r="C155" s="151"/>
      <c r="D155" s="152"/>
      <c r="E155" s="152"/>
      <c r="F155" s="152"/>
      <c r="G155" s="153"/>
      <c r="H155" s="152"/>
      <c r="I155" s="152"/>
      <c r="J155" s="152"/>
      <c r="K155" s="152"/>
      <c r="L155" s="152"/>
      <c r="M155" s="152"/>
      <c r="N155" s="154"/>
    </row>
    <row r="156" customFormat="false" ht="12.75" hidden="false" customHeight="false" outlineLevel="0" collapsed="false">
      <c r="B156" s="137" t="s">
        <v>163</v>
      </c>
      <c r="C156" s="140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2"/>
    </row>
    <row r="157" customFormat="false" ht="12.75" hidden="false" customHeight="false" outlineLevel="0" collapsed="false">
      <c r="B157" s="129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B158" s="131" t="s">
        <v>161</v>
      </c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B159" s="132"/>
      <c r="C159" s="133" t="s">
        <v>10</v>
      </c>
      <c r="D159" s="133" t="s">
        <v>11</v>
      </c>
      <c r="E159" s="133" t="s">
        <v>12</v>
      </c>
      <c r="F159" s="133" t="s">
        <v>13</v>
      </c>
      <c r="G159" s="133" t="s">
        <v>2</v>
      </c>
      <c r="H159" s="133" t="s">
        <v>3</v>
      </c>
      <c r="I159" s="133" t="s">
        <v>4</v>
      </c>
      <c r="J159" s="133" t="s">
        <v>5</v>
      </c>
      <c r="K159" s="133" t="s">
        <v>6</v>
      </c>
      <c r="L159" s="133" t="s">
        <v>7</v>
      </c>
      <c r="M159" s="133" t="s">
        <v>8</v>
      </c>
      <c r="N159" s="133" t="s">
        <v>9</v>
      </c>
    </row>
    <row r="160" customFormat="false" ht="12.75" hidden="false" customHeight="false" outlineLevel="0" collapsed="false">
      <c r="B160" s="137" t="s">
        <v>162</v>
      </c>
      <c r="C160" s="151"/>
      <c r="D160" s="152"/>
      <c r="E160" s="152"/>
      <c r="F160" s="152"/>
      <c r="G160" s="153"/>
      <c r="H160" s="152"/>
      <c r="I160" s="152"/>
      <c r="J160" s="152"/>
      <c r="K160" s="152"/>
      <c r="L160" s="152"/>
      <c r="M160" s="152"/>
      <c r="N160" s="154"/>
    </row>
    <row r="161" customFormat="false" ht="12.75" hidden="false" customHeight="false" outlineLevel="0" collapsed="false">
      <c r="B161" s="137" t="s">
        <v>163</v>
      </c>
      <c r="C161" s="140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2"/>
    </row>
    <row r="162" customFormat="false" ht="12.75" hidden="false" customHeight="false" outlineLevel="0" collapsed="false">
      <c r="B162" s="129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B163" s="131" t="s">
        <v>164</v>
      </c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4" customFormat="false" ht="12.75" hidden="false" customHeight="false" outlineLevel="0" collapsed="false">
      <c r="B164" s="132"/>
      <c r="C164" s="133" t="s">
        <v>10</v>
      </c>
      <c r="D164" s="133" t="s">
        <v>11</v>
      </c>
      <c r="E164" s="133" t="s">
        <v>12</v>
      </c>
      <c r="F164" s="133" t="s">
        <v>13</v>
      </c>
      <c r="G164" s="133" t="s">
        <v>2</v>
      </c>
      <c r="H164" s="133" t="s">
        <v>3</v>
      </c>
      <c r="I164" s="133" t="s">
        <v>4</v>
      </c>
      <c r="J164" s="133" t="s">
        <v>5</v>
      </c>
      <c r="K164" s="133" t="s">
        <v>6</v>
      </c>
      <c r="L164" s="133" t="s">
        <v>7</v>
      </c>
      <c r="M164" s="133" t="s">
        <v>8</v>
      </c>
      <c r="N164" s="133" t="s">
        <v>9</v>
      </c>
    </row>
    <row r="165" customFormat="false" ht="12.75" hidden="false" customHeight="false" outlineLevel="0" collapsed="false">
      <c r="B165" s="137" t="s">
        <v>162</v>
      </c>
      <c r="C165" s="151"/>
      <c r="D165" s="152"/>
      <c r="E165" s="152"/>
      <c r="F165" s="152"/>
      <c r="G165" s="153"/>
      <c r="H165" s="152"/>
      <c r="I165" s="152"/>
      <c r="J165" s="152"/>
      <c r="K165" s="152"/>
      <c r="L165" s="152"/>
      <c r="M165" s="152"/>
      <c r="N165" s="154"/>
    </row>
    <row r="166" customFormat="false" ht="12.75" hidden="false" customHeight="false" outlineLevel="0" collapsed="false">
      <c r="B166" s="137" t="s">
        <v>163</v>
      </c>
      <c r="C166" s="140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2"/>
    </row>
    <row r="167" customFormat="false" ht="12.75" hidden="false" customHeight="false" outlineLevel="0" collapsed="false">
      <c r="B167" s="129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</row>
    <row r="168" customFormat="false" ht="12.75" hidden="false" customHeight="false" outlineLevel="0" collapsed="false">
      <c r="B168" s="131" t="s">
        <v>166</v>
      </c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</row>
    <row r="169" customFormat="false" ht="12.75" hidden="false" customHeight="false" outlineLevel="0" collapsed="false">
      <c r="B169" s="132"/>
      <c r="C169" s="133" t="s">
        <v>10</v>
      </c>
      <c r="D169" s="133" t="s">
        <v>11</v>
      </c>
      <c r="E169" s="133" t="s">
        <v>12</v>
      </c>
      <c r="F169" s="133" t="s">
        <v>13</v>
      </c>
      <c r="G169" s="133" t="s">
        <v>2</v>
      </c>
      <c r="H169" s="133" t="s">
        <v>3</v>
      </c>
      <c r="I169" s="133" t="s">
        <v>4</v>
      </c>
      <c r="J169" s="133" t="s">
        <v>5</v>
      </c>
      <c r="K169" s="133" t="s">
        <v>6</v>
      </c>
      <c r="L169" s="133" t="s">
        <v>7</v>
      </c>
      <c r="M169" s="133" t="s">
        <v>8</v>
      </c>
      <c r="N169" s="133" t="s">
        <v>9</v>
      </c>
    </row>
    <row r="170" customFormat="false" ht="12.75" hidden="false" customHeight="false" outlineLevel="0" collapsed="false">
      <c r="B170" s="137" t="s">
        <v>162</v>
      </c>
      <c r="C170" s="151"/>
      <c r="D170" s="152"/>
      <c r="E170" s="152"/>
      <c r="F170" s="152"/>
      <c r="G170" s="153"/>
      <c r="H170" s="152"/>
      <c r="I170" s="152"/>
      <c r="J170" s="152"/>
      <c r="K170" s="152"/>
      <c r="L170" s="152"/>
      <c r="M170" s="152"/>
      <c r="N170" s="154"/>
    </row>
    <row r="171" customFormat="false" ht="12.75" hidden="false" customHeight="false" outlineLevel="0" collapsed="false">
      <c r="B171" s="137" t="s">
        <v>163</v>
      </c>
      <c r="C171" s="140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2"/>
    </row>
    <row r="172" customFormat="false" ht="12.75" hidden="false" customHeight="false" outlineLevel="0" collapsed="false">
      <c r="B172" s="129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</row>
    <row r="173" customFormat="false" ht="12.75" hidden="false" customHeight="false" outlineLevel="0" collapsed="false">
      <c r="B173" s="131" t="s">
        <v>167</v>
      </c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</row>
    <row r="174" customFormat="false" ht="12.75" hidden="false" customHeight="false" outlineLevel="0" collapsed="false">
      <c r="B174" s="132"/>
      <c r="C174" s="133" t="s">
        <v>10</v>
      </c>
      <c r="D174" s="133" t="s">
        <v>11</v>
      </c>
      <c r="E174" s="133" t="s">
        <v>12</v>
      </c>
      <c r="F174" s="133" t="s">
        <v>13</v>
      </c>
      <c r="G174" s="133" t="s">
        <v>2</v>
      </c>
      <c r="H174" s="133" t="s">
        <v>3</v>
      </c>
      <c r="I174" s="133" t="s">
        <v>4</v>
      </c>
      <c r="J174" s="133" t="s">
        <v>5</v>
      </c>
      <c r="K174" s="133" t="s">
        <v>6</v>
      </c>
      <c r="L174" s="133" t="s">
        <v>7</v>
      </c>
      <c r="M174" s="133" t="s">
        <v>8</v>
      </c>
      <c r="N174" s="133" t="s">
        <v>9</v>
      </c>
    </row>
    <row r="175" customFormat="false" ht="12.75" hidden="false" customHeight="false" outlineLevel="0" collapsed="false">
      <c r="B175" s="137" t="s">
        <v>162</v>
      </c>
      <c r="C175" s="151"/>
      <c r="D175" s="152"/>
      <c r="E175" s="152"/>
      <c r="F175" s="152"/>
      <c r="G175" s="153"/>
      <c r="H175" s="152"/>
      <c r="I175" s="152"/>
      <c r="J175" s="152"/>
      <c r="K175" s="152"/>
      <c r="L175" s="152"/>
      <c r="M175" s="152"/>
      <c r="N175" s="154"/>
    </row>
    <row r="176" customFormat="false" ht="12.75" hidden="false" customHeight="false" outlineLevel="0" collapsed="false">
      <c r="B176" s="137" t="s">
        <v>163</v>
      </c>
      <c r="C176" s="140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2"/>
    </row>
    <row r="177" customFormat="false" ht="12.75" hidden="false" customHeight="false" outlineLevel="0" collapsed="false">
      <c r="B177" s="129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</row>
    <row r="178" customFormat="false" ht="12.75" hidden="false" customHeight="false" outlineLevel="0" collapsed="false">
      <c r="B178" s="129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N178"/>
  <sheetViews>
    <sheetView showFormulas="false" showGridLines="true" showRowColHeaders="true" showZeros="true" rightToLeft="false" tabSelected="false" showOutlineSymbols="true" defaultGridColor="true" view="normal" topLeftCell="AE1" colorId="64" zoomScale="62" zoomScaleNormal="62" zoomScalePageLayoutView="100" workbookViewId="0">
      <selection pane="topLeft" activeCell="B23" activeCellId="0" sqref="B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0" min="10" style="0" width="7.56"/>
    <col collapsed="false" customWidth="true" hidden="false" outlineLevel="0" max="11" min="11" style="0" width="8.14"/>
    <col collapsed="false" customWidth="true" hidden="false" outlineLevel="0" max="12" min="12" style="0" width="8.41"/>
    <col collapsed="false" customWidth="true" hidden="false" outlineLevel="0" max="13" min="13" style="0" width="8.14"/>
    <col collapsed="false" customWidth="true" hidden="false" outlineLevel="0" max="14" min="14" style="0" width="6.28"/>
    <col collapsed="false" customWidth="true" hidden="false" outlineLevel="0" max="15" min="15" style="0" width="5.85"/>
    <col collapsed="false" customWidth="true" hidden="false" outlineLevel="0" max="16" min="16" style="0" width="7.28"/>
    <col collapsed="false" customWidth="true" hidden="false" outlineLevel="0" max="17" min="17" style="0" width="7.42"/>
    <col collapsed="false" customWidth="true" hidden="false" outlineLevel="0" max="18" min="18" style="0" width="8.41"/>
    <col collapsed="false" customWidth="true" hidden="false" outlineLevel="0" max="20" min="19" style="0" width="6.99"/>
    <col collapsed="false" customWidth="true" hidden="false" outlineLevel="0" max="21" min="21" style="0" width="7.28"/>
    <col collapsed="false" customWidth="true" hidden="false" outlineLevel="0" max="22" min="22" style="0" width="7.14"/>
    <col collapsed="false" customWidth="true" hidden="false" outlineLevel="0" max="23" min="23" style="0" width="7.42"/>
    <col collapsed="false" customWidth="true" hidden="false" outlineLevel="0" max="25" min="24" style="0" width="7.28"/>
    <col collapsed="false" customWidth="true" hidden="false" outlineLevel="0" max="27" min="26" style="0" width="6.99"/>
    <col collapsed="false" customWidth="true" hidden="false" outlineLevel="0" max="28" min="28" style="0" width="6.85"/>
    <col collapsed="false" customWidth="true" hidden="false" outlineLevel="0" max="32" min="29" style="0" width="7.28"/>
    <col collapsed="false" customWidth="true" hidden="false" outlineLevel="0" max="33" min="33" style="0" width="7.42"/>
    <col collapsed="false" customWidth="true" hidden="false" outlineLevel="0" max="34" min="34" style="0" width="7.28"/>
    <col collapsed="false" customWidth="true" hidden="false" outlineLevel="0" max="35" min="35" style="0" width="6.99"/>
    <col collapsed="false" customWidth="true" hidden="false" outlineLevel="0" max="36" min="36" style="0" width="6.85"/>
    <col collapsed="false" customWidth="true" hidden="false" outlineLevel="0" max="37" min="37" style="0" width="7.7"/>
    <col collapsed="false" customWidth="true" hidden="false" outlineLevel="0" max="38" min="38" style="0" width="7.42"/>
    <col collapsed="false" customWidth="true" hidden="false" outlineLevel="0" max="39" min="39" style="0" width="7.7"/>
    <col collapsed="false" customWidth="true" hidden="false" outlineLevel="0" max="44" min="40" style="0" width="7.42"/>
    <col collapsed="false" customWidth="true" hidden="false" outlineLevel="0" max="45" min="45" style="0" width="8.85"/>
    <col collapsed="false" customWidth="true" hidden="false" outlineLevel="0" max="46" min="46" style="0" width="10.71"/>
    <col collapsed="false" customWidth="true" hidden="false" outlineLevel="0" max="47" min="47" style="0" width="7.42"/>
    <col collapsed="false" customWidth="true" hidden="false" outlineLevel="0" max="51" min="51" style="0" width="15.85"/>
    <col collapsed="false" customWidth="true" hidden="false" outlineLevel="0" max="53" min="53" style="0" width="12.28"/>
    <col collapsed="false" customWidth="true" hidden="false" outlineLevel="0" max="56" min="56" style="0" width="13.7"/>
    <col collapsed="false" customWidth="true" hidden="false" outlineLevel="0" max="62" min="62" style="0" width="21.56"/>
  </cols>
  <sheetData>
    <row r="1" customFormat="false" ht="12.75" hidden="false" customHeight="false" outlineLevel="0" collapsed="false">
      <c r="B1" s="20" t="s">
        <v>97</v>
      </c>
      <c r="O1" s="0" t="s">
        <v>99</v>
      </c>
      <c r="P1" s="20" t="s">
        <v>100</v>
      </c>
      <c r="V1" s="20"/>
      <c r="AO1" s="0" t="s">
        <v>118</v>
      </c>
      <c r="AP1" s="0" t="s">
        <v>119</v>
      </c>
      <c r="AQ1" s="0" t="s">
        <v>120</v>
      </c>
      <c r="AR1" s="0" t="s">
        <v>121</v>
      </c>
      <c r="AS1" s="0" t="s">
        <v>178</v>
      </c>
      <c r="AT1" s="0" t="s">
        <v>179</v>
      </c>
      <c r="AU1" s="0" t="s">
        <v>124</v>
      </c>
      <c r="AV1" s="0" t="s">
        <v>125</v>
      </c>
      <c r="AW1" s="0" t="s">
        <v>201</v>
      </c>
      <c r="AX1" s="0" t="s">
        <v>202</v>
      </c>
      <c r="AY1" s="0" t="s">
        <v>28</v>
      </c>
    </row>
    <row r="2" customFormat="false" ht="12.75" hidden="false" customHeight="false" outlineLevel="0" collapsed="false">
      <c r="B2" s="40" t="s">
        <v>101</v>
      </c>
      <c r="C2" s="40"/>
      <c r="D2" s="40" t="s">
        <v>54</v>
      </c>
      <c r="E2" s="40"/>
      <c r="F2" s="46" t="s">
        <v>65</v>
      </c>
      <c r="G2" s="46" t="s">
        <v>57</v>
      </c>
      <c r="H2" s="45" t="s">
        <v>56</v>
      </c>
      <c r="I2" s="45" t="s">
        <v>56</v>
      </c>
      <c r="J2" s="45" t="s">
        <v>203</v>
      </c>
      <c r="K2" s="45" t="s">
        <v>55</v>
      </c>
      <c r="L2" s="45" t="s">
        <v>55</v>
      </c>
      <c r="M2" s="45" t="s">
        <v>204</v>
      </c>
      <c r="P2" s="46" t="s">
        <v>136</v>
      </c>
      <c r="Q2" s="47"/>
      <c r="R2" s="43"/>
      <c r="S2" s="43"/>
      <c r="T2" s="43"/>
      <c r="U2" s="46" t="s">
        <v>11</v>
      </c>
      <c r="V2" s="43"/>
      <c r="W2" s="47"/>
      <c r="X2" s="43"/>
      <c r="Y2" s="44"/>
      <c r="Z2" s="46" t="s">
        <v>12</v>
      </c>
      <c r="AA2" s="43"/>
      <c r="AB2" s="47"/>
      <c r="AC2" s="43"/>
      <c r="AD2" s="44"/>
      <c r="AE2" s="46" t="s">
        <v>51</v>
      </c>
      <c r="AF2" s="43"/>
      <c r="AG2" s="47"/>
      <c r="AH2" s="43"/>
      <c r="AI2" s="44"/>
      <c r="AJ2" s="46" t="s">
        <v>50</v>
      </c>
      <c r="AK2" s="43"/>
      <c r="AL2" s="47"/>
      <c r="AM2" s="43"/>
      <c r="AN2" s="44"/>
      <c r="AQ2" s="36"/>
      <c r="AR2" s="36"/>
      <c r="AS2" s="36"/>
      <c r="AT2" s="36"/>
      <c r="AU2" s="36"/>
      <c r="AV2" s="36"/>
      <c r="AW2" s="36"/>
    </row>
    <row r="3" customFormat="false" ht="12.75" hidden="false" customHeight="false" outlineLevel="0" collapsed="false">
      <c r="B3" s="49" t="s">
        <v>110</v>
      </c>
      <c r="C3" s="50" t="s">
        <v>111</v>
      </c>
      <c r="D3" s="49" t="s">
        <v>110</v>
      </c>
      <c r="E3" s="50" t="s">
        <v>111</v>
      </c>
      <c r="F3" s="49" t="s">
        <v>110</v>
      </c>
      <c r="G3" s="49" t="s">
        <v>110</v>
      </c>
      <c r="H3" s="53" t="s">
        <v>110</v>
      </c>
      <c r="I3" s="53" t="s">
        <v>111</v>
      </c>
      <c r="J3" s="53" t="s">
        <v>110</v>
      </c>
      <c r="K3" s="53" t="s">
        <v>110</v>
      </c>
      <c r="L3" s="53" t="s">
        <v>111</v>
      </c>
      <c r="M3" s="53" t="s">
        <v>110</v>
      </c>
      <c r="P3" s="49" t="s">
        <v>53</v>
      </c>
      <c r="Q3" s="51" t="s">
        <v>54</v>
      </c>
      <c r="R3" s="51" t="s">
        <v>57</v>
      </c>
      <c r="S3" s="51" t="s">
        <v>75</v>
      </c>
      <c r="T3" s="51" t="s">
        <v>76</v>
      </c>
      <c r="U3" s="49" t="s">
        <v>53</v>
      </c>
      <c r="V3" s="51" t="s">
        <v>54</v>
      </c>
      <c r="W3" s="51" t="s">
        <v>57</v>
      </c>
      <c r="X3" s="51" t="s">
        <v>75</v>
      </c>
      <c r="Y3" s="50" t="s">
        <v>76</v>
      </c>
      <c r="Z3" s="49" t="s">
        <v>53</v>
      </c>
      <c r="AA3" s="51" t="s">
        <v>54</v>
      </c>
      <c r="AB3" s="51" t="s">
        <v>57</v>
      </c>
      <c r="AC3" s="51" t="s">
        <v>75</v>
      </c>
      <c r="AD3" s="50" t="s">
        <v>76</v>
      </c>
      <c r="AE3" s="49" t="s">
        <v>53</v>
      </c>
      <c r="AF3" s="51" t="s">
        <v>54</v>
      </c>
      <c r="AG3" s="51" t="s">
        <v>57</v>
      </c>
      <c r="AH3" s="51" t="s">
        <v>75</v>
      </c>
      <c r="AI3" s="50" t="s">
        <v>76</v>
      </c>
      <c r="AJ3" s="49" t="s">
        <v>53</v>
      </c>
      <c r="AK3" s="51" t="s">
        <v>54</v>
      </c>
      <c r="AL3" s="51" t="s">
        <v>57</v>
      </c>
      <c r="AM3" s="51" t="s">
        <v>75</v>
      </c>
      <c r="AN3" s="50" t="s">
        <v>76</v>
      </c>
      <c r="AR3" s="36"/>
      <c r="AS3" s="36"/>
      <c r="AT3" s="36"/>
      <c r="AU3" s="36"/>
      <c r="AV3" s="78"/>
      <c r="AW3" s="78"/>
    </row>
    <row r="4" customFormat="false" ht="12.75" hidden="false" customHeight="false" outlineLevel="0" collapsed="false">
      <c r="A4" s="54" t="n">
        <v>36770</v>
      </c>
      <c r="B4" s="55" t="n">
        <v>102</v>
      </c>
      <c r="C4" s="56" t="n">
        <v>65</v>
      </c>
      <c r="D4" s="55" t="n">
        <v>101</v>
      </c>
      <c r="E4" s="71" t="n">
        <v>70</v>
      </c>
      <c r="F4" s="55" t="n">
        <v>66</v>
      </c>
      <c r="G4" s="55" t="n">
        <v>102</v>
      </c>
      <c r="H4" s="191" t="n">
        <v>63</v>
      </c>
      <c r="I4" s="191" t="n">
        <v>46</v>
      </c>
      <c r="J4" s="191" t="n">
        <v>122</v>
      </c>
      <c r="K4" s="191" t="n">
        <v>66</v>
      </c>
      <c r="L4" s="191" t="n">
        <v>63</v>
      </c>
      <c r="M4" s="191" t="n">
        <v>168</v>
      </c>
      <c r="N4" s="166" t="n">
        <f aca="false">A4</f>
        <v>36770</v>
      </c>
      <c r="O4" s="0" t="n">
        <v>66</v>
      </c>
      <c r="P4" s="62" t="n">
        <v>120</v>
      </c>
      <c r="Q4" s="63" t="n">
        <v>120</v>
      </c>
      <c r="R4" s="63" t="n">
        <v>115</v>
      </c>
      <c r="S4" s="63" t="n">
        <v>108</v>
      </c>
      <c r="T4" s="64" t="n">
        <v>120</v>
      </c>
      <c r="U4" s="74" t="n">
        <v>105</v>
      </c>
      <c r="V4" s="63" t="n">
        <v>102</v>
      </c>
      <c r="W4" s="75" t="n">
        <v>88</v>
      </c>
      <c r="X4" s="63" t="n">
        <v>89</v>
      </c>
      <c r="Y4" s="64" t="n">
        <v>100</v>
      </c>
      <c r="Z4" s="62"/>
      <c r="AA4" s="63"/>
      <c r="AB4" s="63"/>
      <c r="AC4" s="63"/>
      <c r="AD4" s="64"/>
      <c r="AE4" s="62" t="n">
        <v>101</v>
      </c>
      <c r="AF4" s="63" t="n">
        <v>99</v>
      </c>
      <c r="AG4" s="63" t="n">
        <v>74</v>
      </c>
      <c r="AH4" s="63" t="n">
        <v>76</v>
      </c>
      <c r="AI4" s="64" t="n">
        <v>88</v>
      </c>
      <c r="AJ4" s="62" t="n">
        <v>140</v>
      </c>
      <c r="AK4" s="63" t="n">
        <v>140</v>
      </c>
      <c r="AL4" s="63" t="n">
        <v>142</v>
      </c>
      <c r="AM4" s="63" t="n">
        <v>121</v>
      </c>
      <c r="AN4" s="64" t="n">
        <v>123</v>
      </c>
      <c r="AP4" s="77"/>
      <c r="AQ4" s="78"/>
      <c r="AR4" s="77"/>
      <c r="AS4" s="78"/>
      <c r="AT4" s="77"/>
      <c r="AU4" s="79"/>
      <c r="AV4" s="77"/>
      <c r="AW4" s="78"/>
    </row>
    <row r="5" customFormat="false" ht="12.75" hidden="false" customHeight="false" outlineLevel="0" collapsed="false">
      <c r="A5" s="54" t="n">
        <v>36771</v>
      </c>
      <c r="B5" s="55" t="n">
        <v>102</v>
      </c>
      <c r="C5" s="56" t="n">
        <v>65</v>
      </c>
      <c r="D5" s="55" t="n">
        <v>101</v>
      </c>
      <c r="E5" s="71" t="n">
        <v>70</v>
      </c>
      <c r="F5" s="55" t="n">
        <v>60</v>
      </c>
      <c r="G5" s="55" t="n">
        <v>102</v>
      </c>
      <c r="H5" s="192" t="n">
        <v>54</v>
      </c>
      <c r="I5" s="192" t="n">
        <v>32</v>
      </c>
      <c r="J5" s="192" t="n">
        <v>21</v>
      </c>
      <c r="K5" s="192" t="n">
        <v>60</v>
      </c>
      <c r="L5" s="192" t="n">
        <v>63</v>
      </c>
      <c r="M5" s="192" t="n">
        <v>109</v>
      </c>
      <c r="N5" s="166" t="n">
        <f aca="false">A5</f>
        <v>36771</v>
      </c>
      <c r="O5" s="0" t="n">
        <v>60</v>
      </c>
      <c r="P5" s="74" t="n">
        <v>120</v>
      </c>
      <c r="Q5" s="75" t="n">
        <v>120</v>
      </c>
      <c r="R5" s="75" t="n">
        <v>115</v>
      </c>
      <c r="S5" s="75" t="n">
        <v>108</v>
      </c>
      <c r="T5" s="76" t="n">
        <v>120</v>
      </c>
      <c r="U5" s="74" t="n">
        <v>105</v>
      </c>
      <c r="V5" s="75" t="n">
        <v>102</v>
      </c>
      <c r="W5" s="75" t="n">
        <v>88</v>
      </c>
      <c r="X5" s="75" t="n">
        <v>89</v>
      </c>
      <c r="Y5" s="76" t="n">
        <v>100</v>
      </c>
      <c r="Z5" s="74"/>
      <c r="AA5" s="75"/>
      <c r="AB5" s="75"/>
      <c r="AC5" s="75"/>
      <c r="AD5" s="76"/>
      <c r="AE5" s="74" t="n">
        <v>101</v>
      </c>
      <c r="AF5" s="75" t="n">
        <v>99</v>
      </c>
      <c r="AG5" s="75" t="n">
        <v>74</v>
      </c>
      <c r="AH5" s="75" t="n">
        <v>76</v>
      </c>
      <c r="AI5" s="76" t="n">
        <v>88</v>
      </c>
      <c r="AJ5" s="74" t="n">
        <v>140</v>
      </c>
      <c r="AK5" s="75" t="n">
        <v>140</v>
      </c>
      <c r="AL5" s="75" t="n">
        <v>142</v>
      </c>
      <c r="AM5" s="75" t="n">
        <v>121</v>
      </c>
      <c r="AN5" s="76" t="n">
        <v>123</v>
      </c>
      <c r="AP5" s="77"/>
      <c r="AQ5" s="78"/>
      <c r="AR5" s="77"/>
      <c r="AS5" s="78"/>
      <c r="AT5" s="77"/>
      <c r="AU5" s="79"/>
      <c r="AV5" s="77"/>
      <c r="AW5" s="78"/>
    </row>
    <row r="6" customFormat="false" ht="12.75" hidden="false" customHeight="false" outlineLevel="0" collapsed="false">
      <c r="A6" s="54" t="n">
        <v>36772</v>
      </c>
      <c r="B6" s="55"/>
      <c r="C6" s="56" t="n">
        <v>75</v>
      </c>
      <c r="D6" s="55"/>
      <c r="E6" s="71" t="n">
        <v>72</v>
      </c>
      <c r="F6" s="55"/>
      <c r="G6" s="55"/>
      <c r="H6" s="192"/>
      <c r="I6" s="192" t="n">
        <v>72</v>
      </c>
      <c r="J6" s="192"/>
      <c r="K6" s="192"/>
      <c r="L6" s="192" t="n">
        <v>76</v>
      </c>
      <c r="M6" s="192"/>
      <c r="N6" s="166" t="n">
        <f aca="false">A6</f>
        <v>36772</v>
      </c>
      <c r="P6" s="127"/>
      <c r="Q6" s="128"/>
      <c r="R6" s="75"/>
      <c r="S6" s="75"/>
      <c r="T6" s="76"/>
      <c r="U6" s="74"/>
      <c r="V6" s="75"/>
      <c r="W6" s="75"/>
      <c r="X6" s="75"/>
      <c r="Y6" s="76"/>
      <c r="Z6" s="74"/>
      <c r="AA6" s="75"/>
      <c r="AB6" s="75"/>
      <c r="AC6" s="75"/>
      <c r="AD6" s="76"/>
      <c r="AE6" s="74"/>
      <c r="AF6" s="75"/>
      <c r="AG6" s="75"/>
      <c r="AH6" s="75"/>
      <c r="AI6" s="76"/>
      <c r="AJ6" s="74"/>
      <c r="AK6" s="75"/>
      <c r="AL6" s="75"/>
      <c r="AM6" s="75"/>
      <c r="AN6" s="76"/>
      <c r="AP6" s="77"/>
      <c r="AQ6" s="78"/>
      <c r="AR6" s="77"/>
      <c r="AS6" s="78"/>
      <c r="AT6" s="77"/>
      <c r="AU6" s="79"/>
      <c r="AV6" s="77"/>
      <c r="AW6" s="78"/>
    </row>
    <row r="7" customFormat="false" ht="12.75" hidden="false" customHeight="false" outlineLevel="0" collapsed="false">
      <c r="A7" s="54" t="n">
        <v>36773</v>
      </c>
      <c r="B7" s="55"/>
      <c r="C7" s="56" t="n">
        <v>75</v>
      </c>
      <c r="D7" s="55"/>
      <c r="E7" s="71" t="n">
        <v>72</v>
      </c>
      <c r="F7" s="55"/>
      <c r="G7" s="55"/>
      <c r="H7" s="192"/>
      <c r="I7" s="192" t="n">
        <v>57</v>
      </c>
      <c r="J7" s="192"/>
      <c r="K7" s="192"/>
      <c r="L7" s="192" t="n">
        <v>64</v>
      </c>
      <c r="M7" s="192"/>
      <c r="N7" s="166" t="n">
        <f aca="false">A7</f>
        <v>36773</v>
      </c>
      <c r="P7" s="74"/>
      <c r="Q7" s="75"/>
      <c r="R7" s="75"/>
      <c r="S7" s="75"/>
      <c r="T7" s="76"/>
      <c r="U7" s="74"/>
      <c r="V7" s="75"/>
      <c r="W7" s="75"/>
      <c r="X7" s="75"/>
      <c r="Y7" s="76"/>
      <c r="Z7" s="74"/>
      <c r="AA7" s="75"/>
      <c r="AB7" s="75"/>
      <c r="AC7" s="75"/>
      <c r="AD7" s="76"/>
      <c r="AE7" s="74"/>
      <c r="AF7" s="75"/>
      <c r="AG7" s="75"/>
      <c r="AH7" s="75"/>
      <c r="AI7" s="76"/>
      <c r="AJ7" s="74"/>
      <c r="AK7" s="75"/>
      <c r="AL7" s="75"/>
      <c r="AM7" s="75"/>
      <c r="AN7" s="76"/>
      <c r="AP7" s="77"/>
      <c r="AQ7" s="78"/>
      <c r="AR7" s="77"/>
      <c r="AS7" s="78"/>
      <c r="AT7" s="77"/>
      <c r="AU7" s="79"/>
      <c r="AV7" s="77"/>
      <c r="AW7" s="78"/>
    </row>
    <row r="8" customFormat="false" ht="12.75" hidden="false" customHeight="false" outlineLevel="0" collapsed="false">
      <c r="A8" s="54" t="n">
        <v>36774</v>
      </c>
      <c r="B8" s="55" t="n">
        <v>85</v>
      </c>
      <c r="C8" s="56" t="n">
        <v>64</v>
      </c>
      <c r="D8" s="55" t="n">
        <v>90</v>
      </c>
      <c r="E8" s="71" t="n">
        <v>65</v>
      </c>
      <c r="F8" s="55" t="n">
        <v>80</v>
      </c>
      <c r="G8" s="55" t="n">
        <v>79</v>
      </c>
      <c r="H8" s="192" t="n">
        <v>79</v>
      </c>
      <c r="I8" s="192" t="n">
        <v>36</v>
      </c>
      <c r="J8" s="192" t="n">
        <v>168</v>
      </c>
      <c r="K8" s="192" t="n">
        <v>80</v>
      </c>
      <c r="L8" s="192" t="n">
        <v>54</v>
      </c>
      <c r="M8" s="192" t="n">
        <v>238</v>
      </c>
      <c r="N8" s="166" t="n">
        <f aca="false">A8</f>
        <v>36774</v>
      </c>
      <c r="O8" s="0" t="n">
        <v>80</v>
      </c>
      <c r="P8" s="74" t="n">
        <v>125</v>
      </c>
      <c r="Q8" s="75" t="n">
        <v>125</v>
      </c>
      <c r="R8" s="75" t="n">
        <v>120</v>
      </c>
      <c r="S8" s="75" t="n">
        <v>115</v>
      </c>
      <c r="T8" s="76" t="n">
        <v>123</v>
      </c>
      <c r="U8" s="74" t="n">
        <v>114</v>
      </c>
      <c r="V8" s="75" t="n">
        <v>115</v>
      </c>
      <c r="W8" s="75" t="n">
        <v>95</v>
      </c>
      <c r="X8" s="75" t="n">
        <v>99</v>
      </c>
      <c r="Y8" s="76" t="n">
        <v>110</v>
      </c>
      <c r="Z8" s="74" t="n">
        <v>98</v>
      </c>
      <c r="AA8" s="75" t="n">
        <v>96</v>
      </c>
      <c r="AB8" s="75" t="n">
        <v>76</v>
      </c>
      <c r="AC8" s="75" t="n">
        <v>81</v>
      </c>
      <c r="AD8" s="76" t="n">
        <v>77</v>
      </c>
      <c r="AE8" s="74" t="n">
        <v>105</v>
      </c>
      <c r="AF8" s="75" t="n">
        <v>103.666666666667</v>
      </c>
      <c r="AG8" s="75" t="n">
        <v>80.6666666666667</v>
      </c>
      <c r="AH8" s="75" t="n">
        <v>83</v>
      </c>
      <c r="AI8" s="76" t="n">
        <v>92</v>
      </c>
      <c r="AJ8" s="74" t="n">
        <v>145</v>
      </c>
      <c r="AK8" s="75" t="n">
        <v>150</v>
      </c>
      <c r="AL8" s="75" t="n">
        <v>146</v>
      </c>
      <c r="AM8" s="75" t="n">
        <v>124</v>
      </c>
      <c r="AN8" s="76" t="n">
        <v>126</v>
      </c>
      <c r="AP8" s="77"/>
      <c r="AQ8" s="78"/>
      <c r="AR8" s="77"/>
      <c r="AS8" s="78"/>
      <c r="AT8" s="77"/>
      <c r="AU8" s="79"/>
      <c r="AV8" s="77"/>
      <c r="AW8" s="78"/>
      <c r="BE8" s="0" t="s">
        <v>241</v>
      </c>
      <c r="BF8" s="0" t="n">
        <f aca="false">1379/16</f>
        <v>86.1875</v>
      </c>
      <c r="BG8" s="0" t="n">
        <v>0.03</v>
      </c>
      <c r="BH8" s="0" t="n">
        <f aca="false">+BF8*BG8</f>
        <v>2.585625</v>
      </c>
    </row>
    <row r="9" customFormat="false" ht="12.75" hidden="false" customHeight="false" outlineLevel="0" collapsed="false">
      <c r="A9" s="54" t="n">
        <v>36775</v>
      </c>
      <c r="B9" s="55" t="n">
        <v>122</v>
      </c>
      <c r="C9" s="56" t="n">
        <v>74</v>
      </c>
      <c r="D9" s="55" t="n">
        <v>125</v>
      </c>
      <c r="E9" s="71" t="n">
        <v>75</v>
      </c>
      <c r="F9" s="55" t="n">
        <v>106</v>
      </c>
      <c r="G9" s="55" t="n">
        <v>110</v>
      </c>
      <c r="H9" s="192" t="n">
        <v>114</v>
      </c>
      <c r="I9" s="192" t="n">
        <v>66</v>
      </c>
      <c r="J9" s="192" t="n">
        <v>116</v>
      </c>
      <c r="K9" s="192" t="n">
        <v>106</v>
      </c>
      <c r="L9" s="192" t="n">
        <v>71</v>
      </c>
      <c r="M9" s="192" t="n">
        <v>214</v>
      </c>
      <c r="N9" s="166" t="n">
        <f aca="false">A9</f>
        <v>36775</v>
      </c>
      <c r="O9" s="0" t="n">
        <v>118</v>
      </c>
      <c r="P9" s="74" t="n">
        <v>139</v>
      </c>
      <c r="Q9" s="75" t="n">
        <v>140</v>
      </c>
      <c r="R9" s="75" t="n">
        <v>120</v>
      </c>
      <c r="S9" s="75" t="n">
        <v>122</v>
      </c>
      <c r="T9" s="76" t="n">
        <v>134</v>
      </c>
      <c r="U9" s="74" t="n">
        <v>124</v>
      </c>
      <c r="V9" s="75" t="n">
        <v>123.5</v>
      </c>
      <c r="W9" s="75" t="n">
        <v>105</v>
      </c>
      <c r="X9" s="75" t="n">
        <v>105</v>
      </c>
      <c r="Y9" s="76" t="n">
        <v>120</v>
      </c>
      <c r="Z9" s="74" t="n">
        <v>103</v>
      </c>
      <c r="AA9" s="75" t="n">
        <v>100</v>
      </c>
      <c r="AB9" s="75" t="n">
        <v>80</v>
      </c>
      <c r="AC9" s="75" t="n">
        <v>81</v>
      </c>
      <c r="AD9" s="76" t="n">
        <v>91</v>
      </c>
      <c r="AE9" s="74" t="n">
        <v>112</v>
      </c>
      <c r="AF9" s="75" t="n">
        <v>109</v>
      </c>
      <c r="AG9" s="75" t="n">
        <v>87</v>
      </c>
      <c r="AH9" s="75" t="n">
        <v>88</v>
      </c>
      <c r="AI9" s="76" t="n">
        <v>99</v>
      </c>
      <c r="AJ9" s="74" t="n">
        <v>147</v>
      </c>
      <c r="AK9" s="75" t="n">
        <v>150</v>
      </c>
      <c r="AL9" s="75" t="n">
        <v>148</v>
      </c>
      <c r="AM9" s="75" t="n">
        <v>127</v>
      </c>
      <c r="AN9" s="76" t="n">
        <v>126</v>
      </c>
      <c r="AP9" s="77"/>
      <c r="AQ9" s="78"/>
      <c r="AR9" s="77"/>
      <c r="AS9" s="78"/>
      <c r="AT9" s="77"/>
      <c r="AU9" s="79"/>
      <c r="AV9" s="77"/>
      <c r="AW9" s="78"/>
      <c r="BA9" s="0" t="n">
        <v>384</v>
      </c>
      <c r="BB9" s="94"/>
      <c r="BC9" s="94"/>
      <c r="BE9" s="0" t="s">
        <v>242</v>
      </c>
      <c r="BF9" s="0" t="n">
        <f aca="false">1314/16</f>
        <v>82.125</v>
      </c>
      <c r="BG9" s="0" t="n">
        <v>0.03</v>
      </c>
      <c r="BH9" s="0" t="n">
        <f aca="false">+BF9*BG9</f>
        <v>2.46375</v>
      </c>
    </row>
    <row r="10" customFormat="false" ht="12.75" hidden="false" customHeight="false" outlineLevel="0" collapsed="false">
      <c r="A10" s="54" t="n">
        <v>36776</v>
      </c>
      <c r="B10" s="55" t="n">
        <v>147</v>
      </c>
      <c r="C10" s="56" t="n">
        <v>85</v>
      </c>
      <c r="D10" s="55" t="n">
        <v>147</v>
      </c>
      <c r="E10" s="71" t="n">
        <v>90</v>
      </c>
      <c r="F10" s="55" t="n">
        <v>154</v>
      </c>
      <c r="G10" s="55" t="n">
        <v>134</v>
      </c>
      <c r="H10" s="192" t="n">
        <v>149</v>
      </c>
      <c r="I10" s="192" t="n">
        <v>70</v>
      </c>
      <c r="J10" s="192" t="n">
        <v>162</v>
      </c>
      <c r="K10" s="192" t="n">
        <v>154</v>
      </c>
      <c r="L10" s="192" t="n">
        <v>97</v>
      </c>
      <c r="M10" s="192" t="n">
        <v>194</v>
      </c>
      <c r="N10" s="166" t="n">
        <f aca="false">A10</f>
        <v>36776</v>
      </c>
      <c r="O10" s="0" t="n">
        <v>154</v>
      </c>
      <c r="P10" s="74"/>
      <c r="Q10" s="75"/>
      <c r="R10" s="75"/>
      <c r="S10" s="75"/>
      <c r="T10" s="76"/>
      <c r="U10" s="74"/>
      <c r="V10" s="75"/>
      <c r="W10" s="75"/>
      <c r="X10" s="75"/>
      <c r="Y10" s="76"/>
      <c r="Z10" s="74"/>
      <c r="AA10" s="75"/>
      <c r="AB10" s="75"/>
      <c r="AC10" s="75"/>
      <c r="AD10" s="76"/>
      <c r="AE10" s="74"/>
      <c r="AF10" s="75"/>
      <c r="AG10" s="75"/>
      <c r="AH10" s="75"/>
      <c r="AI10" s="76"/>
      <c r="AJ10" s="74"/>
      <c r="AK10" s="75"/>
      <c r="AL10" s="75"/>
      <c r="AM10" s="75"/>
      <c r="AN10" s="76"/>
      <c r="AP10" s="77"/>
      <c r="AQ10" s="78"/>
      <c r="AR10" s="77"/>
      <c r="AS10" s="78"/>
      <c r="AT10" s="77"/>
      <c r="AU10" s="79"/>
      <c r="AV10" s="77"/>
      <c r="AW10" s="78"/>
      <c r="BC10" s="70"/>
    </row>
    <row r="11" customFormat="false" ht="12.75" hidden="false" customHeight="false" outlineLevel="0" collapsed="false">
      <c r="A11" s="54" t="n">
        <v>36777</v>
      </c>
      <c r="B11" s="55" t="n">
        <v>117</v>
      </c>
      <c r="C11" s="56" t="n">
        <v>90</v>
      </c>
      <c r="D11" s="55" t="n">
        <v>119</v>
      </c>
      <c r="E11" s="71" t="n">
        <v>90</v>
      </c>
      <c r="F11" s="55" t="n">
        <v>124</v>
      </c>
      <c r="G11" s="55" t="n">
        <v>108</v>
      </c>
      <c r="H11" s="192" t="n">
        <v>112</v>
      </c>
      <c r="I11" s="192" t="n">
        <v>54</v>
      </c>
      <c r="J11" s="192" t="n">
        <v>100</v>
      </c>
      <c r="K11" s="192" t="n">
        <v>124</v>
      </c>
      <c r="L11" s="192" t="n">
        <v>156</v>
      </c>
      <c r="M11" s="192" t="n">
        <v>159</v>
      </c>
      <c r="N11" s="166" t="n">
        <f aca="false">A11</f>
        <v>36777</v>
      </c>
      <c r="O11" s="0" t="n">
        <v>124</v>
      </c>
      <c r="P11" s="74" t="n">
        <v>139</v>
      </c>
      <c r="Q11" s="75" t="n">
        <v>140</v>
      </c>
      <c r="R11" s="75" t="n">
        <v>120</v>
      </c>
      <c r="S11" s="75" t="n">
        <v>124</v>
      </c>
      <c r="T11" s="76" t="n">
        <v>134</v>
      </c>
      <c r="U11" s="74" t="n">
        <v>123</v>
      </c>
      <c r="V11" s="75" t="n">
        <v>124</v>
      </c>
      <c r="W11" s="75" t="n">
        <v>105</v>
      </c>
      <c r="X11" s="75" t="n">
        <v>104</v>
      </c>
      <c r="Y11" s="76" t="n">
        <v>118</v>
      </c>
      <c r="Z11" s="74" t="n">
        <v>103</v>
      </c>
      <c r="AA11" s="75" t="n">
        <v>100</v>
      </c>
      <c r="AB11" s="75" t="n">
        <v>78</v>
      </c>
      <c r="AC11" s="75" t="n">
        <v>80</v>
      </c>
      <c r="AD11" s="76" t="n">
        <v>91</v>
      </c>
      <c r="AE11" s="74" t="n">
        <v>112</v>
      </c>
      <c r="AF11" s="75" t="n">
        <v>111</v>
      </c>
      <c r="AG11" s="75" t="n">
        <v>86</v>
      </c>
      <c r="AH11" s="75" t="n">
        <v>87</v>
      </c>
      <c r="AI11" s="76" t="n">
        <v>99</v>
      </c>
      <c r="AJ11" s="74" t="n">
        <v>145</v>
      </c>
      <c r="AK11" s="75" t="n">
        <v>150</v>
      </c>
      <c r="AL11" s="75" t="n">
        <v>148</v>
      </c>
      <c r="AM11" s="75" t="n">
        <v>126</v>
      </c>
      <c r="AN11" s="76" t="n">
        <v>125</v>
      </c>
      <c r="AP11" s="77"/>
      <c r="AQ11" s="78"/>
      <c r="AR11" s="77"/>
      <c r="AS11" s="78"/>
      <c r="AT11" s="77"/>
      <c r="AU11" s="79"/>
      <c r="AV11" s="77"/>
      <c r="AW11" s="78"/>
    </row>
    <row r="12" customFormat="false" ht="12.75" hidden="false" customHeight="false" outlineLevel="0" collapsed="false">
      <c r="A12" s="54" t="n">
        <v>36778</v>
      </c>
      <c r="B12" s="55" t="n">
        <v>117</v>
      </c>
      <c r="C12" s="56" t="n">
        <v>90</v>
      </c>
      <c r="D12" s="55" t="n">
        <v>119</v>
      </c>
      <c r="E12" s="71" t="n">
        <v>90</v>
      </c>
      <c r="F12" s="55" t="n">
        <v>94</v>
      </c>
      <c r="G12" s="55" t="n">
        <v>108</v>
      </c>
      <c r="H12" s="192" t="n">
        <v>88</v>
      </c>
      <c r="I12" s="192" t="n">
        <v>73</v>
      </c>
      <c r="J12" s="192" t="n">
        <v>11</v>
      </c>
      <c r="K12" s="192" t="n">
        <v>94</v>
      </c>
      <c r="L12" s="192" t="n">
        <v>102</v>
      </c>
      <c r="M12" s="192" t="n">
        <v>203</v>
      </c>
      <c r="N12" s="166" t="n">
        <f aca="false">A12</f>
        <v>36778</v>
      </c>
      <c r="O12" s="0" t="n">
        <v>94</v>
      </c>
      <c r="P12" s="74" t="n">
        <v>139</v>
      </c>
      <c r="Q12" s="75" t="n">
        <v>140</v>
      </c>
      <c r="R12" s="75" t="n">
        <v>120</v>
      </c>
      <c r="S12" s="75" t="n">
        <v>124</v>
      </c>
      <c r="T12" s="76" t="n">
        <v>134</v>
      </c>
      <c r="U12" s="74" t="n">
        <v>123</v>
      </c>
      <c r="V12" s="75" t="n">
        <v>124</v>
      </c>
      <c r="W12" s="75" t="n">
        <v>105</v>
      </c>
      <c r="X12" s="75" t="n">
        <v>104</v>
      </c>
      <c r="Y12" s="76" t="n">
        <v>118</v>
      </c>
      <c r="Z12" s="74" t="n">
        <v>103</v>
      </c>
      <c r="AA12" s="75" t="n">
        <v>100</v>
      </c>
      <c r="AB12" s="75" t="n">
        <v>78</v>
      </c>
      <c r="AC12" s="75" t="n">
        <v>80</v>
      </c>
      <c r="AD12" s="76" t="n">
        <v>91</v>
      </c>
      <c r="AE12" s="74" t="n">
        <v>112</v>
      </c>
      <c r="AF12" s="75" t="n">
        <v>111</v>
      </c>
      <c r="AG12" s="75" t="n">
        <v>86</v>
      </c>
      <c r="AH12" s="75" t="n">
        <v>87</v>
      </c>
      <c r="AI12" s="76" t="n">
        <v>99</v>
      </c>
      <c r="AJ12" s="74" t="n">
        <v>145</v>
      </c>
      <c r="AK12" s="75" t="n">
        <v>150</v>
      </c>
      <c r="AL12" s="75" t="n">
        <v>148</v>
      </c>
      <c r="AM12" s="75" t="n">
        <v>126</v>
      </c>
      <c r="AN12" s="76" t="n">
        <v>125</v>
      </c>
      <c r="AP12" s="77"/>
      <c r="AQ12" s="78"/>
      <c r="AR12" s="77"/>
      <c r="AS12" s="78"/>
      <c r="AT12" s="77"/>
      <c r="AU12" s="79"/>
      <c r="AV12" s="77"/>
      <c r="AW12" s="78"/>
    </row>
    <row r="13" customFormat="false" ht="12.75" hidden="false" customHeight="false" outlineLevel="0" collapsed="false">
      <c r="A13" s="54" t="n">
        <v>36779</v>
      </c>
      <c r="B13" s="55"/>
      <c r="C13" s="56" t="n">
        <v>123</v>
      </c>
      <c r="D13" s="55"/>
      <c r="E13" s="71" t="n">
        <v>128</v>
      </c>
      <c r="F13" s="55"/>
      <c r="G13" s="55"/>
      <c r="H13" s="192"/>
      <c r="I13" s="192" t="n">
        <v>101</v>
      </c>
      <c r="J13" s="192"/>
      <c r="K13" s="192"/>
      <c r="L13" s="192" t="n">
        <v>117</v>
      </c>
      <c r="M13" s="192"/>
      <c r="N13" s="166" t="n">
        <f aca="false">A13</f>
        <v>36779</v>
      </c>
      <c r="P13" s="74"/>
      <c r="Q13" s="75"/>
      <c r="R13" s="75"/>
      <c r="S13" s="75"/>
      <c r="T13" s="76"/>
      <c r="U13" s="74"/>
      <c r="V13" s="75"/>
      <c r="W13" s="75"/>
      <c r="X13" s="75"/>
      <c r="Y13" s="76"/>
      <c r="Z13" s="74"/>
      <c r="AA13" s="75"/>
      <c r="AB13" s="75"/>
      <c r="AC13" s="75"/>
      <c r="AD13" s="76"/>
      <c r="AE13" s="74"/>
      <c r="AF13" s="75"/>
      <c r="AG13" s="75"/>
      <c r="AH13" s="75"/>
      <c r="AI13" s="76"/>
      <c r="AJ13" s="74"/>
      <c r="AK13" s="75"/>
      <c r="AL13" s="75"/>
      <c r="AM13" s="75"/>
      <c r="AN13" s="76"/>
      <c r="AP13" s="77"/>
      <c r="AQ13" s="78"/>
      <c r="AR13" s="77"/>
      <c r="AS13" s="78"/>
      <c r="AT13" s="77"/>
      <c r="AU13" s="79"/>
      <c r="AV13" s="77"/>
      <c r="AW13" s="78"/>
    </row>
    <row r="14" customFormat="false" ht="12.75" hidden="false" customHeight="false" outlineLevel="0" collapsed="false">
      <c r="A14" s="54" t="n">
        <v>36780</v>
      </c>
      <c r="B14" s="55" t="n">
        <v>146</v>
      </c>
      <c r="C14" s="56" t="n">
        <v>123</v>
      </c>
      <c r="D14" s="55" t="n">
        <v>146</v>
      </c>
      <c r="E14" s="71" t="n">
        <v>128</v>
      </c>
      <c r="F14" s="55" t="n">
        <v>126</v>
      </c>
      <c r="G14" s="55" t="n">
        <v>132</v>
      </c>
      <c r="H14" s="192" t="n">
        <v>137</v>
      </c>
      <c r="I14" s="192" t="n">
        <v>45</v>
      </c>
      <c r="J14" s="192" t="n">
        <v>218</v>
      </c>
      <c r="K14" s="192" t="n">
        <v>126</v>
      </c>
      <c r="L14" s="192" t="n">
        <v>86</v>
      </c>
      <c r="M14" s="192" t="n">
        <v>224</v>
      </c>
      <c r="N14" s="166" t="n">
        <f aca="false">A14</f>
        <v>36780</v>
      </c>
      <c r="O14" s="0" t="n">
        <v>140</v>
      </c>
      <c r="P14" s="74" t="n">
        <v>147</v>
      </c>
      <c r="Q14" s="75" t="n">
        <v>150</v>
      </c>
      <c r="R14" s="75" t="n">
        <v>140</v>
      </c>
      <c r="S14" s="75" t="n">
        <v>134</v>
      </c>
      <c r="T14" s="76" t="n">
        <v>140</v>
      </c>
      <c r="U14" s="74" t="n">
        <v>127</v>
      </c>
      <c r="V14" s="75" t="n">
        <v>127</v>
      </c>
      <c r="W14" s="75" t="n">
        <v>107</v>
      </c>
      <c r="X14" s="75" t="n">
        <v>106</v>
      </c>
      <c r="Y14" s="76" t="n">
        <v>123</v>
      </c>
      <c r="Z14" s="74" t="n">
        <v>108</v>
      </c>
      <c r="AA14" s="75" t="n">
        <v>107</v>
      </c>
      <c r="AB14" s="75" t="n">
        <v>78</v>
      </c>
      <c r="AC14" s="75" t="n">
        <v>79</v>
      </c>
      <c r="AD14" s="76" t="n">
        <v>92</v>
      </c>
      <c r="AE14" s="74" t="n">
        <v>118</v>
      </c>
      <c r="AF14" s="75" t="n">
        <v>118</v>
      </c>
      <c r="AG14" s="75" t="n">
        <v>87</v>
      </c>
      <c r="AH14" s="75" t="n">
        <v>88</v>
      </c>
      <c r="AI14" s="76" t="n">
        <v>103</v>
      </c>
      <c r="AJ14" s="74" t="n">
        <v>151</v>
      </c>
      <c r="AK14" s="75" t="n">
        <v>151</v>
      </c>
      <c r="AL14" s="75" t="n">
        <v>152</v>
      </c>
      <c r="AM14" s="75" t="n">
        <v>126</v>
      </c>
      <c r="AN14" s="76" t="n">
        <v>125</v>
      </c>
      <c r="AP14" s="77"/>
      <c r="AQ14" s="78"/>
      <c r="AR14" s="77"/>
      <c r="AS14" s="78"/>
      <c r="AT14" s="77"/>
      <c r="AU14" s="79"/>
      <c r="AV14" s="77"/>
      <c r="AW14" s="78"/>
    </row>
    <row r="15" customFormat="false" ht="12.75" hidden="false" customHeight="false" outlineLevel="0" collapsed="false">
      <c r="A15" s="54" t="n">
        <v>36781</v>
      </c>
      <c r="B15" s="55" t="n">
        <v>157</v>
      </c>
      <c r="C15" s="56" t="n">
        <v>90</v>
      </c>
      <c r="D15" s="55" t="n">
        <v>160</v>
      </c>
      <c r="E15" s="71" t="n">
        <v>93</v>
      </c>
      <c r="F15" s="55" t="n">
        <v>114</v>
      </c>
      <c r="G15" s="55" t="n">
        <v>150</v>
      </c>
      <c r="H15" s="192" t="n">
        <v>120</v>
      </c>
      <c r="I15" s="192" t="n">
        <v>63</v>
      </c>
      <c r="J15" s="192" t="n">
        <v>231</v>
      </c>
      <c r="K15" s="192" t="n">
        <v>114</v>
      </c>
      <c r="L15" s="192" t="n">
        <v>93</v>
      </c>
      <c r="M15" s="192" t="n">
        <v>231</v>
      </c>
      <c r="N15" s="166" t="n">
        <f aca="false">A15</f>
        <v>36781</v>
      </c>
      <c r="O15" s="0" t="n">
        <v>125</v>
      </c>
      <c r="P15" s="74" t="n">
        <v>150</v>
      </c>
      <c r="Q15" s="75" t="n">
        <v>155</v>
      </c>
      <c r="R15" s="75" t="n">
        <v>155</v>
      </c>
      <c r="S15" s="75" t="n">
        <v>144</v>
      </c>
      <c r="T15" s="76" t="n">
        <v>146</v>
      </c>
      <c r="U15" s="74" t="n">
        <v>132</v>
      </c>
      <c r="V15" s="75" t="n">
        <v>133</v>
      </c>
      <c r="W15" s="75" t="n">
        <v>110</v>
      </c>
      <c r="X15" s="75" t="n">
        <v>112</v>
      </c>
      <c r="Y15" s="76" t="n">
        <v>122</v>
      </c>
      <c r="Z15" s="74" t="n">
        <v>108</v>
      </c>
      <c r="AA15" s="75" t="n">
        <v>107</v>
      </c>
      <c r="AB15" s="75" t="n">
        <v>78</v>
      </c>
      <c r="AC15" s="75" t="n">
        <v>79</v>
      </c>
      <c r="AD15" s="76" t="n">
        <v>92</v>
      </c>
      <c r="AE15" s="74" t="n">
        <v>120</v>
      </c>
      <c r="AF15" s="75" t="n">
        <v>119.666666666667</v>
      </c>
      <c r="AG15" s="75" t="n">
        <v>88</v>
      </c>
      <c r="AH15" s="75" t="n">
        <v>89.6666666666667</v>
      </c>
      <c r="AI15" s="76" t="n">
        <v>103</v>
      </c>
      <c r="AJ15" s="74" t="n">
        <v>151</v>
      </c>
      <c r="AK15" s="75" t="n">
        <v>151</v>
      </c>
      <c r="AL15" s="75" t="n">
        <v>152</v>
      </c>
      <c r="AM15" s="75" t="n">
        <v>128</v>
      </c>
      <c r="AN15" s="76" t="n">
        <v>128</v>
      </c>
      <c r="AP15" s="77"/>
      <c r="AQ15" s="78"/>
      <c r="AR15" s="77"/>
      <c r="AS15" s="78"/>
      <c r="AT15" s="77"/>
      <c r="AU15" s="79"/>
      <c r="AV15" s="77"/>
      <c r="AW15" s="78"/>
      <c r="BA15" s="39" t="s">
        <v>132</v>
      </c>
      <c r="BC15" s="39" t="s">
        <v>133</v>
      </c>
    </row>
    <row r="16" customFormat="false" ht="12.75" hidden="false" customHeight="false" outlineLevel="0" collapsed="false">
      <c r="A16" s="54" t="n">
        <v>36782</v>
      </c>
      <c r="B16" s="55" t="n">
        <v>168</v>
      </c>
      <c r="C16" s="56" t="n">
        <v>94</v>
      </c>
      <c r="D16" s="55" t="n">
        <v>170</v>
      </c>
      <c r="E16" s="71" t="n">
        <v>100</v>
      </c>
      <c r="F16" s="55" t="n">
        <v>146</v>
      </c>
      <c r="G16" s="55" t="n">
        <v>161</v>
      </c>
      <c r="H16" s="192" t="n">
        <v>192</v>
      </c>
      <c r="I16" s="192" t="n">
        <v>93</v>
      </c>
      <c r="J16" s="192" t="n">
        <v>225</v>
      </c>
      <c r="K16" s="192" t="n">
        <v>146</v>
      </c>
      <c r="L16" s="192" t="n">
        <v>105</v>
      </c>
      <c r="M16" s="192" t="n">
        <v>234</v>
      </c>
      <c r="N16" s="166" t="n">
        <f aca="false">A16</f>
        <v>36782</v>
      </c>
      <c r="O16" s="0" t="n">
        <v>196</v>
      </c>
      <c r="P16" s="74" t="n">
        <v>171</v>
      </c>
      <c r="Q16" s="75" t="n">
        <v>175</v>
      </c>
      <c r="R16" s="75" t="n">
        <v>165</v>
      </c>
      <c r="S16" s="75" t="n">
        <v>162</v>
      </c>
      <c r="T16" s="76" t="n">
        <v>164</v>
      </c>
      <c r="U16" s="74" t="n">
        <v>135</v>
      </c>
      <c r="V16" s="75" t="n">
        <v>136</v>
      </c>
      <c r="W16" s="75" t="n">
        <v>122</v>
      </c>
      <c r="X16" s="75" t="n">
        <v>121</v>
      </c>
      <c r="Y16" s="76" t="n">
        <v>126</v>
      </c>
      <c r="Z16" s="74" t="n">
        <v>112</v>
      </c>
      <c r="AA16" s="75" t="n">
        <v>111</v>
      </c>
      <c r="AB16" s="75"/>
      <c r="AC16" s="75"/>
      <c r="AD16" s="76"/>
      <c r="AE16" s="74" t="n">
        <v>125</v>
      </c>
      <c r="AF16" s="75" t="n">
        <v>125</v>
      </c>
      <c r="AG16" s="75"/>
      <c r="AH16" s="75"/>
      <c r="AI16" s="76"/>
      <c r="AJ16" s="74" t="n">
        <v>155</v>
      </c>
      <c r="AK16" s="75" t="n">
        <v>155</v>
      </c>
      <c r="AL16" s="75"/>
      <c r="AM16" s="75"/>
      <c r="AN16" s="76"/>
      <c r="AP16" s="77"/>
      <c r="AQ16" s="78"/>
      <c r="AR16" s="77"/>
      <c r="AS16" s="78"/>
      <c r="AT16" s="77"/>
      <c r="AU16" s="79"/>
      <c r="AV16" s="77"/>
      <c r="AW16" s="78"/>
    </row>
    <row r="17" customFormat="false" ht="12.75" hidden="false" customHeight="false" outlineLevel="0" collapsed="false">
      <c r="A17" s="54" t="n">
        <v>36783</v>
      </c>
      <c r="B17" s="55" t="n">
        <v>188</v>
      </c>
      <c r="C17" s="56" t="n">
        <v>105</v>
      </c>
      <c r="D17" s="55" t="n">
        <v>190</v>
      </c>
      <c r="E17" s="71" t="n">
        <v>113</v>
      </c>
      <c r="F17" s="55" t="n">
        <v>171</v>
      </c>
      <c r="G17" s="55" t="n">
        <v>211</v>
      </c>
      <c r="H17" s="192" t="n">
        <v>219</v>
      </c>
      <c r="I17" s="192" t="n">
        <v>108</v>
      </c>
      <c r="J17" s="192" t="n">
        <v>223</v>
      </c>
      <c r="K17" s="192" t="n">
        <v>161</v>
      </c>
      <c r="L17" s="192" t="n">
        <v>129</v>
      </c>
      <c r="M17" s="192" t="n">
        <v>223</v>
      </c>
      <c r="N17" s="166" t="n">
        <f aca="false">A17</f>
        <v>36783</v>
      </c>
      <c r="O17" s="0" t="n">
        <v>222</v>
      </c>
      <c r="P17" s="74" t="n">
        <v>180</v>
      </c>
      <c r="Q17" s="75" t="n">
        <v>180</v>
      </c>
      <c r="R17" s="75" t="n">
        <v>175</v>
      </c>
      <c r="S17" s="75" t="n">
        <v>167</v>
      </c>
      <c r="T17" s="76" t="n">
        <v>164</v>
      </c>
      <c r="U17" s="74" t="n">
        <v>137</v>
      </c>
      <c r="V17" s="75" t="n">
        <v>137</v>
      </c>
      <c r="W17" s="75" t="n">
        <v>126</v>
      </c>
      <c r="X17" s="75" t="n">
        <v>123</v>
      </c>
      <c r="Y17" s="76" t="n">
        <v>126</v>
      </c>
      <c r="Z17" s="74" t="n">
        <v>111</v>
      </c>
      <c r="AA17" s="75" t="n">
        <v>111</v>
      </c>
      <c r="AB17" s="75" t="n">
        <v>82.5</v>
      </c>
      <c r="AC17" s="75" t="n">
        <v>82</v>
      </c>
      <c r="AD17" s="76" t="n">
        <v>94</v>
      </c>
      <c r="AE17" s="74" t="n">
        <v>123.666666666667</v>
      </c>
      <c r="AF17" s="75" t="n">
        <v>123.333333333333</v>
      </c>
      <c r="AG17" s="75" t="n">
        <v>97</v>
      </c>
      <c r="AH17" s="75" t="n">
        <v>95</v>
      </c>
      <c r="AI17" s="76" t="n">
        <v>105</v>
      </c>
      <c r="AJ17" s="74" t="n">
        <v>155</v>
      </c>
      <c r="AK17" s="75" t="n">
        <v>155</v>
      </c>
      <c r="AL17" s="75" t="n">
        <v>153</v>
      </c>
      <c r="AM17" s="75" t="n">
        <v>128</v>
      </c>
      <c r="AN17" s="76" t="n">
        <v>128</v>
      </c>
      <c r="AP17" s="77"/>
      <c r="AQ17" s="78"/>
      <c r="AR17" s="77"/>
      <c r="AS17" s="78"/>
      <c r="AT17" s="77"/>
      <c r="AU17" s="79"/>
      <c r="AV17" s="77"/>
      <c r="AW17" s="78"/>
      <c r="AZ17" s="7"/>
      <c r="BA17" s="103" t="n">
        <v>372</v>
      </c>
      <c r="BB17" s="104"/>
      <c r="BC17" s="105" t="e">
        <f aca="false">GROWTH(AY17:AY18,AX17:AX18,BA17)</f>
        <v>#VALUE!</v>
      </c>
    </row>
    <row r="18" customFormat="false" ht="12.75" hidden="false" customHeight="false" outlineLevel="0" collapsed="false">
      <c r="A18" s="54" t="n">
        <v>36784</v>
      </c>
      <c r="B18" s="55" t="n">
        <v>173</v>
      </c>
      <c r="C18" s="56" t="n">
        <v>100</v>
      </c>
      <c r="D18" s="55" t="n">
        <v>176</v>
      </c>
      <c r="E18" s="71" t="n">
        <v>105</v>
      </c>
      <c r="F18" s="55" t="n">
        <v>179</v>
      </c>
      <c r="G18" s="55" t="n">
        <v>185</v>
      </c>
      <c r="H18" s="192" t="n">
        <v>184</v>
      </c>
      <c r="I18" s="192" t="n">
        <v>79</v>
      </c>
      <c r="J18" s="192" t="n">
        <v>175</v>
      </c>
      <c r="K18" s="192" t="n">
        <v>179</v>
      </c>
      <c r="L18" s="192" t="n">
        <v>112</v>
      </c>
      <c r="M18" s="192" t="n">
        <v>186</v>
      </c>
      <c r="N18" s="166" t="n">
        <f aca="false">A18</f>
        <v>36784</v>
      </c>
      <c r="O18" s="0" t="n">
        <v>194</v>
      </c>
      <c r="P18" s="74" t="n">
        <v>180</v>
      </c>
      <c r="Q18" s="75" t="n">
        <v>180</v>
      </c>
      <c r="R18" s="75" t="n">
        <v>175</v>
      </c>
      <c r="S18" s="75" t="n">
        <v>165</v>
      </c>
      <c r="T18" s="76" t="n">
        <v>162</v>
      </c>
      <c r="U18" s="74" t="n">
        <v>134</v>
      </c>
      <c r="V18" s="75" t="n">
        <v>135</v>
      </c>
      <c r="W18" s="75" t="n">
        <v>123</v>
      </c>
      <c r="X18" s="75" t="n">
        <v>120</v>
      </c>
      <c r="Y18" s="76" t="n">
        <v>123</v>
      </c>
      <c r="Z18" s="74" t="n">
        <v>110</v>
      </c>
      <c r="AA18" s="75" t="n">
        <v>109</v>
      </c>
      <c r="AB18" s="75" t="n">
        <v>83</v>
      </c>
      <c r="AC18" s="75" t="n">
        <v>82</v>
      </c>
      <c r="AD18" s="76" t="n">
        <v>91</v>
      </c>
      <c r="AE18" s="74" t="n">
        <v>122</v>
      </c>
      <c r="AF18" s="75" t="n">
        <v>122</v>
      </c>
      <c r="AG18" s="75" t="n">
        <v>96</v>
      </c>
      <c r="AH18" s="75" t="n">
        <v>94</v>
      </c>
      <c r="AI18" s="76" t="n">
        <v>102</v>
      </c>
      <c r="AJ18" s="74" t="n">
        <v>155</v>
      </c>
      <c r="AK18" s="75" t="n">
        <v>156</v>
      </c>
      <c r="AL18" s="75" t="n">
        <v>154</v>
      </c>
      <c r="AM18" s="75" t="n">
        <v>128</v>
      </c>
      <c r="AN18" s="76" t="n">
        <v>128</v>
      </c>
      <c r="AP18" s="77"/>
      <c r="AQ18" s="78"/>
      <c r="AR18" s="77"/>
      <c r="AS18" s="78"/>
      <c r="AT18" s="77"/>
      <c r="AU18" s="79"/>
      <c r="AV18" s="77"/>
      <c r="AW18" s="78"/>
      <c r="AZ18" s="8"/>
      <c r="BA18" s="108"/>
      <c r="BB18" s="102"/>
      <c r="BC18" s="109"/>
      <c r="BK18" s="0" t="n">
        <v>69</v>
      </c>
      <c r="BM18" s="0" t="n">
        <v>8</v>
      </c>
      <c r="BN18" s="0" t="n">
        <f aca="false">+BM18*BK18</f>
        <v>552</v>
      </c>
    </row>
    <row r="19" customFormat="false" ht="12.75" hidden="false" customHeight="false" outlineLevel="0" collapsed="false">
      <c r="A19" s="54" t="n">
        <v>36785</v>
      </c>
      <c r="B19" s="55" t="n">
        <v>173</v>
      </c>
      <c r="C19" s="56" t="n">
        <v>100</v>
      </c>
      <c r="D19" s="55" t="n">
        <v>176</v>
      </c>
      <c r="E19" s="71" t="n">
        <v>105</v>
      </c>
      <c r="F19" s="55" t="n">
        <v>147</v>
      </c>
      <c r="G19" s="55" t="n">
        <v>185</v>
      </c>
      <c r="H19" s="192" t="n">
        <v>134</v>
      </c>
      <c r="I19" s="192"/>
      <c r="J19" s="192" t="n">
        <v>214</v>
      </c>
      <c r="K19" s="192" t="n">
        <v>147</v>
      </c>
      <c r="L19" s="192"/>
      <c r="M19" s="192" t="n">
        <v>216</v>
      </c>
      <c r="N19" s="166" t="n">
        <f aca="false">A19</f>
        <v>36785</v>
      </c>
      <c r="O19" s="0" t="n">
        <v>146</v>
      </c>
      <c r="P19" s="74" t="n">
        <v>180</v>
      </c>
      <c r="Q19" s="75" t="n">
        <v>180</v>
      </c>
      <c r="R19" s="75" t="n">
        <v>175</v>
      </c>
      <c r="S19" s="75" t="n">
        <v>165</v>
      </c>
      <c r="T19" s="76" t="n">
        <v>162</v>
      </c>
      <c r="U19" s="74" t="n">
        <v>134</v>
      </c>
      <c r="V19" s="75" t="n">
        <v>135</v>
      </c>
      <c r="W19" s="75" t="n">
        <v>123</v>
      </c>
      <c r="X19" s="75" t="n">
        <v>120</v>
      </c>
      <c r="Y19" s="76" t="n">
        <v>123</v>
      </c>
      <c r="Z19" s="74" t="n">
        <v>110</v>
      </c>
      <c r="AA19" s="75" t="n">
        <v>109</v>
      </c>
      <c r="AB19" s="75" t="n">
        <v>83</v>
      </c>
      <c r="AC19" s="75" t="n">
        <v>82</v>
      </c>
      <c r="AD19" s="76" t="n">
        <v>91</v>
      </c>
      <c r="AE19" s="74" t="n">
        <v>122</v>
      </c>
      <c r="AF19" s="75" t="n">
        <v>122</v>
      </c>
      <c r="AG19" s="75" t="n">
        <v>96</v>
      </c>
      <c r="AH19" s="75" t="n">
        <v>94</v>
      </c>
      <c r="AI19" s="76" t="n">
        <v>102</v>
      </c>
      <c r="AJ19" s="74" t="n">
        <v>155</v>
      </c>
      <c r="AK19" s="75" t="n">
        <v>156</v>
      </c>
      <c r="AL19" s="75" t="n">
        <v>154</v>
      </c>
      <c r="AM19" s="75" t="n">
        <v>128</v>
      </c>
      <c r="AN19" s="76" t="n">
        <v>128</v>
      </c>
      <c r="AP19" s="77"/>
      <c r="AQ19" s="78"/>
      <c r="AR19" s="77"/>
      <c r="AS19" s="78"/>
      <c r="AT19" s="77"/>
      <c r="AU19" s="79"/>
      <c r="AV19" s="77"/>
      <c r="AW19" s="78"/>
      <c r="AZ19" s="8"/>
      <c r="BA19" s="108"/>
      <c r="BB19" s="102"/>
      <c r="BC19" s="109"/>
      <c r="BK19" s="0" t="n">
        <v>69</v>
      </c>
      <c r="BM19" s="0" t="n">
        <v>8</v>
      </c>
      <c r="BN19" s="0" t="n">
        <f aca="false">+BM19*BK19</f>
        <v>552</v>
      </c>
    </row>
    <row r="20" customFormat="false" ht="12.75" hidden="false" customHeight="false" outlineLevel="0" collapsed="false">
      <c r="A20" s="54" t="n">
        <v>36786</v>
      </c>
      <c r="B20" s="55"/>
      <c r="C20" s="56" t="n">
        <v>125</v>
      </c>
      <c r="D20" s="55"/>
      <c r="E20" s="71" t="n">
        <v>130</v>
      </c>
      <c r="F20" s="55"/>
      <c r="G20" s="55"/>
      <c r="H20" s="192"/>
      <c r="I20" s="192"/>
      <c r="J20" s="192"/>
      <c r="K20" s="192"/>
      <c r="L20" s="192"/>
      <c r="M20" s="192"/>
      <c r="N20" s="166" t="n">
        <f aca="false">A20</f>
        <v>36786</v>
      </c>
      <c r="P20" s="74"/>
      <c r="Q20" s="75"/>
      <c r="R20" s="75"/>
      <c r="S20" s="75"/>
      <c r="T20" s="76"/>
      <c r="U20" s="74"/>
      <c r="V20" s="75"/>
      <c r="W20" s="75"/>
      <c r="X20" s="75"/>
      <c r="Y20" s="76"/>
      <c r="Z20" s="74"/>
      <c r="AA20" s="75"/>
      <c r="AB20" s="75"/>
      <c r="AC20" s="75"/>
      <c r="AD20" s="76"/>
      <c r="AE20" s="74"/>
      <c r="AF20" s="75"/>
      <c r="AG20" s="75"/>
      <c r="AH20" s="75"/>
      <c r="AI20" s="76"/>
      <c r="AJ20" s="74"/>
      <c r="AK20" s="75"/>
      <c r="AL20" s="75"/>
      <c r="AM20" s="75"/>
      <c r="AN20" s="76"/>
      <c r="AP20" s="77"/>
      <c r="AQ20" s="78"/>
      <c r="AR20" s="77"/>
      <c r="AS20" s="78"/>
      <c r="AT20" s="77"/>
      <c r="AU20" s="79"/>
      <c r="AV20" s="77"/>
      <c r="AW20" s="78"/>
      <c r="AZ20" s="8"/>
      <c r="BA20" s="108" t="n">
        <v>372</v>
      </c>
      <c r="BB20" s="102"/>
      <c r="BC20" s="109" t="e">
        <f aca="false">GROWTH(AY20:AY21,AX20:AX21,BA20)</f>
        <v>#VALUE!</v>
      </c>
      <c r="BK20" s="0" t="n">
        <v>100</v>
      </c>
      <c r="BM20" s="0" t="n">
        <v>32</v>
      </c>
      <c r="BN20" s="0" t="n">
        <f aca="false">+BM20*BK20</f>
        <v>3200</v>
      </c>
    </row>
    <row r="21" customFormat="false" ht="12.75" hidden="false" customHeight="false" outlineLevel="0" collapsed="false">
      <c r="A21" s="54" t="n">
        <v>36787</v>
      </c>
      <c r="B21" s="55" t="n">
        <v>198</v>
      </c>
      <c r="C21" s="56" t="n">
        <v>125</v>
      </c>
      <c r="D21" s="55" t="n">
        <v>203</v>
      </c>
      <c r="E21" s="71" t="n">
        <v>130</v>
      </c>
      <c r="F21" s="55" t="n">
        <v>141</v>
      </c>
      <c r="G21" s="55" t="n">
        <v>225</v>
      </c>
      <c r="H21" s="192" t="n">
        <v>197</v>
      </c>
      <c r="I21" s="192"/>
      <c r="J21" s="192" t="n">
        <v>229</v>
      </c>
      <c r="K21" s="192" t="n">
        <v>142</v>
      </c>
      <c r="L21" s="192"/>
      <c r="M21" s="192" t="n">
        <v>232</v>
      </c>
      <c r="N21" s="166" t="n">
        <f aca="false">A21</f>
        <v>36787</v>
      </c>
      <c r="O21" s="0" t="n">
        <v>199</v>
      </c>
      <c r="P21" s="74" t="n">
        <v>155</v>
      </c>
      <c r="Q21" s="75" t="n">
        <v>160</v>
      </c>
      <c r="R21" s="75" t="n">
        <v>160</v>
      </c>
      <c r="S21" s="75" t="n">
        <v>151</v>
      </c>
      <c r="T21" s="76" t="n">
        <v>148</v>
      </c>
      <c r="U21" s="74" t="n">
        <v>123</v>
      </c>
      <c r="V21" s="75" t="n">
        <v>123</v>
      </c>
      <c r="W21" s="75" t="n">
        <v>113</v>
      </c>
      <c r="X21" s="75" t="n">
        <v>109</v>
      </c>
      <c r="Y21" s="76" t="n">
        <v>117</v>
      </c>
      <c r="Z21" s="74" t="n">
        <v>105</v>
      </c>
      <c r="AA21" s="75" t="n">
        <v>100</v>
      </c>
      <c r="AB21" s="75" t="n">
        <v>80</v>
      </c>
      <c r="AC21" s="75" t="n">
        <v>80</v>
      </c>
      <c r="AD21" s="76" t="n">
        <v>89</v>
      </c>
      <c r="AE21" s="74" t="n">
        <v>115</v>
      </c>
      <c r="AF21" s="75" t="n">
        <v>113</v>
      </c>
      <c r="AG21" s="75" t="n">
        <v>90</v>
      </c>
      <c r="AH21" s="75" t="n">
        <v>89</v>
      </c>
      <c r="AI21" s="76" t="n">
        <v>98</v>
      </c>
      <c r="AJ21" s="74" t="n">
        <v>147</v>
      </c>
      <c r="AK21" s="75" t="n">
        <v>150</v>
      </c>
      <c r="AL21" s="75" t="n">
        <v>147</v>
      </c>
      <c r="AM21" s="75" t="n">
        <v>124</v>
      </c>
      <c r="AN21" s="76" t="n">
        <v>125</v>
      </c>
      <c r="AP21" s="77"/>
      <c r="AQ21" s="78"/>
      <c r="AR21" s="77"/>
      <c r="AS21" s="78"/>
      <c r="AT21" s="77"/>
      <c r="AU21" s="79"/>
      <c r="AV21" s="77"/>
      <c r="AW21" s="78"/>
      <c r="AZ21" s="8"/>
      <c r="BA21" s="108"/>
      <c r="BB21" s="102"/>
      <c r="BC21" s="109"/>
    </row>
    <row r="22" customFormat="false" ht="12.75" hidden="false" customHeight="false" outlineLevel="0" collapsed="false">
      <c r="A22" s="54" t="n">
        <v>36788</v>
      </c>
      <c r="B22" s="55" t="n">
        <v>205</v>
      </c>
      <c r="C22" s="56" t="n">
        <v>104</v>
      </c>
      <c r="D22" s="55" t="n">
        <v>210</v>
      </c>
      <c r="E22" s="71" t="n">
        <v>110</v>
      </c>
      <c r="F22" s="55" t="n">
        <v>169</v>
      </c>
      <c r="G22" s="55" t="n">
        <v>227</v>
      </c>
      <c r="H22" s="192" t="n">
        <v>214</v>
      </c>
      <c r="I22" s="192"/>
      <c r="J22" s="192" t="n">
        <v>179</v>
      </c>
      <c r="K22" s="192" t="n">
        <v>169</v>
      </c>
      <c r="L22" s="192"/>
      <c r="M22" s="192" t="n">
        <v>228</v>
      </c>
      <c r="N22" s="166" t="n">
        <f aca="false">A22</f>
        <v>36788</v>
      </c>
      <c r="O22" s="0" t="n">
        <v>216</v>
      </c>
      <c r="P22" s="74" t="n">
        <v>150</v>
      </c>
      <c r="Q22" s="75" t="n">
        <v>155</v>
      </c>
      <c r="R22" s="75" t="n">
        <v>150</v>
      </c>
      <c r="S22" s="75" t="n">
        <v>140</v>
      </c>
      <c r="T22" s="76" t="n">
        <v>140</v>
      </c>
      <c r="U22" s="74" t="n">
        <v>119</v>
      </c>
      <c r="V22" s="75" t="n">
        <v>119.5</v>
      </c>
      <c r="W22" s="75" t="n">
        <v>110</v>
      </c>
      <c r="X22" s="75" t="n">
        <v>105</v>
      </c>
      <c r="Y22" s="76" t="n">
        <v>113</v>
      </c>
      <c r="Z22" s="74" t="n">
        <v>105</v>
      </c>
      <c r="AA22" s="75" t="n">
        <v>98</v>
      </c>
      <c r="AB22" s="75" t="n">
        <v>80</v>
      </c>
      <c r="AC22" s="75" t="n">
        <v>80</v>
      </c>
      <c r="AD22" s="76" t="n">
        <v>87</v>
      </c>
      <c r="AE22" s="74" t="n">
        <v>114</v>
      </c>
      <c r="AF22" s="75" t="n">
        <v>110</v>
      </c>
      <c r="AG22" s="75" t="n">
        <v>89</v>
      </c>
      <c r="AH22" s="75" t="n">
        <v>88</v>
      </c>
      <c r="AI22" s="76" t="n">
        <v>95</v>
      </c>
      <c r="AJ22" s="74" t="n">
        <v>147</v>
      </c>
      <c r="AK22" s="75" t="n">
        <v>149</v>
      </c>
      <c r="AL22" s="75" t="n">
        <v>147</v>
      </c>
      <c r="AM22" s="75" t="n">
        <v>126</v>
      </c>
      <c r="AN22" s="76" t="n">
        <v>124</v>
      </c>
      <c r="AP22" s="77"/>
      <c r="AQ22" s="78"/>
      <c r="AR22" s="77"/>
      <c r="AS22" s="81"/>
      <c r="AT22" s="77"/>
      <c r="AU22" s="81"/>
      <c r="AV22" s="77"/>
      <c r="AW22" s="24"/>
      <c r="AZ22" s="8"/>
      <c r="BA22" s="108"/>
      <c r="BB22" s="102"/>
      <c r="BC22" s="109"/>
      <c r="BN22" s="0" t="n">
        <f aca="false">SUM(BN18:BN20)/SUM(BM18:BM20)</f>
        <v>89.6666666666667</v>
      </c>
    </row>
    <row r="23" customFormat="false" ht="12.75" hidden="false" customHeight="false" outlineLevel="0" collapsed="false">
      <c r="A23" s="54" t="n">
        <v>36789</v>
      </c>
      <c r="B23" s="55" t="n">
        <v>206</v>
      </c>
      <c r="C23" s="56" t="n">
        <v>100</v>
      </c>
      <c r="D23" s="55" t="n">
        <v>215</v>
      </c>
      <c r="E23" s="71" t="n">
        <v>110</v>
      </c>
      <c r="F23" s="55" t="n">
        <v>229</v>
      </c>
      <c r="G23" s="55" t="n">
        <v>227</v>
      </c>
      <c r="H23" s="192" t="n">
        <v>225</v>
      </c>
      <c r="I23" s="192"/>
      <c r="J23" s="192" t="n">
        <v>211</v>
      </c>
      <c r="K23" s="192" t="n">
        <v>229</v>
      </c>
      <c r="L23" s="192"/>
      <c r="M23" s="192" t="n">
        <v>244</v>
      </c>
      <c r="N23" s="166" t="n">
        <f aca="false">A23</f>
        <v>36789</v>
      </c>
      <c r="O23" s="0" t="n">
        <v>229</v>
      </c>
      <c r="P23" s="74" t="n">
        <v>128</v>
      </c>
      <c r="Q23" s="75" t="n">
        <v>130</v>
      </c>
      <c r="R23" s="75" t="n">
        <v>127</v>
      </c>
      <c r="S23" s="75" t="n">
        <v>121</v>
      </c>
      <c r="T23" s="76" t="n">
        <v>118</v>
      </c>
      <c r="U23" s="74" t="n">
        <v>114</v>
      </c>
      <c r="V23" s="75" t="n">
        <v>114.5</v>
      </c>
      <c r="W23" s="75" t="n">
        <v>106</v>
      </c>
      <c r="X23" s="75" t="n">
        <v>101</v>
      </c>
      <c r="Y23" s="76" t="n">
        <v>107</v>
      </c>
      <c r="Z23" s="74" t="n">
        <v>105</v>
      </c>
      <c r="AA23" s="75" t="n">
        <v>98</v>
      </c>
      <c r="AB23" s="75" t="n">
        <v>76</v>
      </c>
      <c r="AC23" s="75" t="n">
        <v>77</v>
      </c>
      <c r="AD23" s="76" t="n">
        <v>85</v>
      </c>
      <c r="AE23" s="74" t="n">
        <v>110</v>
      </c>
      <c r="AF23" s="75" t="n">
        <v>106</v>
      </c>
      <c r="AG23" s="75" t="n">
        <v>85</v>
      </c>
      <c r="AH23" s="75" t="n">
        <v>85</v>
      </c>
      <c r="AI23" s="76" t="n">
        <v>92</v>
      </c>
      <c r="AJ23" s="74" t="n">
        <v>145</v>
      </c>
      <c r="AK23" s="75" t="n">
        <v>146</v>
      </c>
      <c r="AL23" s="75" t="n">
        <v>144</v>
      </c>
      <c r="AM23" s="75" t="n">
        <v>122</v>
      </c>
      <c r="AN23" s="76" t="n">
        <v>122</v>
      </c>
      <c r="AP23" s="77"/>
      <c r="AQ23" s="78"/>
      <c r="AR23" s="77"/>
      <c r="AS23" s="81"/>
      <c r="AT23" s="77"/>
      <c r="AU23" s="81"/>
      <c r="AV23" s="77"/>
      <c r="AW23" s="24"/>
      <c r="AZ23" s="8"/>
      <c r="BA23" s="108" t="n">
        <f aca="false">86+94+110+99</f>
        <v>389</v>
      </c>
      <c r="BB23" s="102"/>
      <c r="BC23" s="109" t="e">
        <f aca="false">GROWTH(AY23:AY25,AX23:AX25,BA23)</f>
        <v>#VALUE!</v>
      </c>
    </row>
    <row r="24" customFormat="false" ht="12.75" hidden="false" customHeight="false" outlineLevel="0" collapsed="false">
      <c r="A24" s="54" t="n">
        <v>36790</v>
      </c>
      <c r="B24" s="55" t="n">
        <v>174</v>
      </c>
      <c r="C24" s="56" t="n">
        <v>85</v>
      </c>
      <c r="D24" s="55" t="n">
        <v>179</v>
      </c>
      <c r="E24" s="71" t="n">
        <v>96</v>
      </c>
      <c r="F24" s="110" t="n">
        <v>144</v>
      </c>
      <c r="G24" s="55" t="n">
        <v>184</v>
      </c>
      <c r="H24" s="192" t="n">
        <v>134</v>
      </c>
      <c r="I24" s="192"/>
      <c r="J24" s="192" t="n">
        <v>34</v>
      </c>
      <c r="K24" s="192" t="n">
        <v>144</v>
      </c>
      <c r="L24" s="192"/>
      <c r="M24" s="192" t="n">
        <v>93</v>
      </c>
      <c r="N24" s="166" t="n">
        <f aca="false">A24</f>
        <v>36790</v>
      </c>
      <c r="O24" s="0" t="n">
        <v>144</v>
      </c>
      <c r="P24" s="74" t="n">
        <v>104</v>
      </c>
      <c r="Q24" s="75" t="n">
        <v>108</v>
      </c>
      <c r="R24" s="75" t="n">
        <v>23</v>
      </c>
      <c r="S24" s="75" t="n">
        <v>104</v>
      </c>
      <c r="T24" s="76" t="n">
        <v>102</v>
      </c>
      <c r="U24" s="74" t="n">
        <v>107</v>
      </c>
      <c r="V24" s="75" t="n">
        <v>108</v>
      </c>
      <c r="W24" s="75" t="n">
        <v>97</v>
      </c>
      <c r="X24" s="75" t="n">
        <v>92</v>
      </c>
      <c r="Y24" s="76" t="n">
        <v>100</v>
      </c>
      <c r="Z24" s="74" t="n">
        <v>102</v>
      </c>
      <c r="AA24" s="75" t="n">
        <v>97</v>
      </c>
      <c r="AB24" s="75" t="n">
        <v>71</v>
      </c>
      <c r="AC24" s="75" t="n">
        <v>72</v>
      </c>
      <c r="AD24" s="76" t="n">
        <v>83</v>
      </c>
      <c r="AE24" s="74" t="n">
        <v>105</v>
      </c>
      <c r="AF24" s="75" t="n">
        <v>102</v>
      </c>
      <c r="AG24" s="75" t="n">
        <v>79</v>
      </c>
      <c r="AH24" s="75" t="n">
        <v>78</v>
      </c>
      <c r="AI24" s="76" t="n">
        <v>89</v>
      </c>
      <c r="AJ24" s="74" t="n">
        <v>143</v>
      </c>
      <c r="AK24" s="75" t="n">
        <v>145</v>
      </c>
      <c r="AL24" s="75" t="n">
        <v>140</v>
      </c>
      <c r="AM24" s="75" t="n">
        <v>120</v>
      </c>
      <c r="AN24" s="76" t="n">
        <v>120</v>
      </c>
      <c r="AP24" s="77"/>
      <c r="AQ24" s="78"/>
      <c r="AR24" s="77"/>
      <c r="AS24" s="81"/>
      <c r="AT24" s="77"/>
      <c r="AU24" s="81"/>
      <c r="AV24" s="77"/>
      <c r="AW24" s="24"/>
      <c r="AZ24" s="8"/>
      <c r="BA24" s="108"/>
      <c r="BB24" s="102"/>
      <c r="BC24" s="109"/>
    </row>
    <row r="25" customFormat="false" ht="12.75" hidden="false" customHeight="false" outlineLevel="0" collapsed="false">
      <c r="A25" s="54" t="n">
        <v>36791</v>
      </c>
      <c r="B25" s="55" t="n">
        <v>105</v>
      </c>
      <c r="C25" s="56" t="n">
        <v>70</v>
      </c>
      <c r="D25" s="55" t="n">
        <v>111</v>
      </c>
      <c r="E25" s="71" t="n">
        <v>80</v>
      </c>
      <c r="F25" s="110" t="n">
        <v>100</v>
      </c>
      <c r="G25" s="55" t="n">
        <v>101</v>
      </c>
      <c r="H25" s="192" t="n">
        <v>97</v>
      </c>
      <c r="I25" s="192"/>
      <c r="J25" s="192" t="n">
        <v>67</v>
      </c>
      <c r="K25" s="192" t="n">
        <v>100</v>
      </c>
      <c r="L25" s="192"/>
      <c r="M25" s="192" t="n">
        <v>116</v>
      </c>
      <c r="N25" s="166" t="n">
        <f aca="false">A25</f>
        <v>36791</v>
      </c>
      <c r="O25" s="0" t="n">
        <v>99.5</v>
      </c>
      <c r="P25" s="74" t="n">
        <v>99</v>
      </c>
      <c r="Q25" s="75" t="n">
        <v>100</v>
      </c>
      <c r="R25" s="75"/>
      <c r="S25" s="75"/>
      <c r="T25" s="76"/>
      <c r="U25" s="74" t="n">
        <v>102</v>
      </c>
      <c r="V25" s="75" t="n">
        <v>103</v>
      </c>
      <c r="W25" s="75" t="n">
        <v>92</v>
      </c>
      <c r="X25" s="75" t="n">
        <v>90</v>
      </c>
      <c r="Y25" s="76" t="n">
        <v>98</v>
      </c>
      <c r="Z25" s="74" t="n">
        <v>94</v>
      </c>
      <c r="AA25" s="75" t="n">
        <v>92</v>
      </c>
      <c r="AB25" s="75"/>
      <c r="AC25" s="75" t="n">
        <v>72</v>
      </c>
      <c r="AD25" s="76" t="n">
        <v>82</v>
      </c>
      <c r="AE25" s="74" t="n">
        <v>100</v>
      </c>
      <c r="AF25" s="75" t="n">
        <v>98</v>
      </c>
      <c r="AG25" s="75"/>
      <c r="AH25" s="75" t="n">
        <v>78</v>
      </c>
      <c r="AI25" s="76" t="n">
        <v>87</v>
      </c>
      <c r="AJ25" s="74" t="n">
        <v>141</v>
      </c>
      <c r="AK25" s="75" t="n">
        <v>141</v>
      </c>
      <c r="AL25" s="75"/>
      <c r="AM25" s="75" t="n">
        <v>120</v>
      </c>
      <c r="AN25" s="76" t="n">
        <v>120</v>
      </c>
      <c r="AP25" s="77"/>
      <c r="AQ25" s="78"/>
      <c r="AR25" s="77"/>
      <c r="AS25" s="81"/>
      <c r="AT25" s="77"/>
      <c r="AU25" s="81"/>
      <c r="AV25" s="77"/>
      <c r="AW25" s="24"/>
      <c r="AZ25" s="32"/>
      <c r="BA25" s="120"/>
      <c r="BB25" s="121"/>
      <c r="BC25" s="122"/>
    </row>
    <row r="26" customFormat="false" ht="12.75" hidden="false" customHeight="false" outlineLevel="0" collapsed="false">
      <c r="A26" s="54" t="n">
        <v>36792</v>
      </c>
      <c r="B26" s="55" t="n">
        <v>105</v>
      </c>
      <c r="C26" s="56" t="n">
        <v>70</v>
      </c>
      <c r="D26" s="55" t="n">
        <v>111</v>
      </c>
      <c r="E26" s="71" t="n">
        <v>80</v>
      </c>
      <c r="F26" s="110" t="n">
        <v>74</v>
      </c>
      <c r="G26" s="55" t="n">
        <v>101</v>
      </c>
      <c r="H26" s="192" t="n">
        <v>57</v>
      </c>
      <c r="I26" s="192"/>
      <c r="J26" s="192" t="n">
        <v>79</v>
      </c>
      <c r="K26" s="192" t="n">
        <v>74</v>
      </c>
      <c r="L26" s="192"/>
      <c r="M26" s="192" t="n">
        <v>151</v>
      </c>
      <c r="N26" s="166" t="n">
        <f aca="false">A26</f>
        <v>36792</v>
      </c>
      <c r="O26" s="0" t="n">
        <v>74</v>
      </c>
      <c r="P26" s="74" t="n">
        <v>99</v>
      </c>
      <c r="Q26" s="75" t="n">
        <v>100</v>
      </c>
      <c r="R26" s="75"/>
      <c r="S26" s="75"/>
      <c r="T26" s="76"/>
      <c r="U26" s="74" t="n">
        <v>102</v>
      </c>
      <c r="V26" s="75" t="n">
        <v>103</v>
      </c>
      <c r="W26" s="75" t="n">
        <v>92</v>
      </c>
      <c r="X26" s="75" t="n">
        <v>90</v>
      </c>
      <c r="Y26" s="76" t="n">
        <v>98</v>
      </c>
      <c r="Z26" s="74" t="n">
        <v>94</v>
      </c>
      <c r="AA26" s="75" t="n">
        <v>92</v>
      </c>
      <c r="AB26" s="75"/>
      <c r="AC26" s="75" t="n">
        <v>72</v>
      </c>
      <c r="AD26" s="76" t="n">
        <v>82</v>
      </c>
      <c r="AE26" s="74" t="n">
        <v>100</v>
      </c>
      <c r="AF26" s="75" t="n">
        <v>98</v>
      </c>
      <c r="AG26" s="75" t="n">
        <v>79</v>
      </c>
      <c r="AH26" s="75" t="n">
        <v>78</v>
      </c>
      <c r="AI26" s="76" t="n">
        <v>87</v>
      </c>
      <c r="AJ26" s="74" t="n">
        <v>141</v>
      </c>
      <c r="AK26" s="75" t="n">
        <v>141</v>
      </c>
      <c r="AL26" s="75" t="n">
        <v>140</v>
      </c>
      <c r="AM26" s="75" t="n">
        <v>120</v>
      </c>
      <c r="AN26" s="76" t="n">
        <v>120</v>
      </c>
      <c r="AP26" s="77"/>
      <c r="AQ26" s="78"/>
      <c r="AR26" s="77"/>
      <c r="AS26" s="81"/>
      <c r="AT26" s="77"/>
      <c r="AU26" s="81"/>
      <c r="AV26" s="77"/>
      <c r="AW26" s="24"/>
    </row>
    <row r="27" customFormat="false" ht="12.75" hidden="false" customHeight="false" outlineLevel="0" collapsed="false">
      <c r="A27" s="54" t="n">
        <v>36793</v>
      </c>
      <c r="B27" s="55"/>
      <c r="C27" s="56" t="n">
        <v>75</v>
      </c>
      <c r="D27" s="55"/>
      <c r="E27" s="71" t="n">
        <v>82</v>
      </c>
      <c r="F27" s="110"/>
      <c r="G27" s="55"/>
      <c r="H27" s="192"/>
      <c r="I27" s="192"/>
      <c r="J27" s="192"/>
      <c r="K27" s="192"/>
      <c r="L27" s="192"/>
      <c r="M27" s="192"/>
      <c r="N27" s="166" t="n">
        <f aca="false">A27</f>
        <v>36793</v>
      </c>
      <c r="P27" s="74"/>
      <c r="Q27" s="75"/>
      <c r="R27" s="75"/>
      <c r="S27" s="75"/>
      <c r="T27" s="76"/>
      <c r="U27" s="74"/>
      <c r="V27" s="75"/>
      <c r="W27" s="75"/>
      <c r="X27" s="75"/>
      <c r="Y27" s="76"/>
      <c r="Z27" s="74"/>
      <c r="AA27" s="75"/>
      <c r="AB27" s="75"/>
      <c r="AC27" s="75"/>
      <c r="AD27" s="76"/>
      <c r="AE27" s="74"/>
      <c r="AF27" s="75"/>
      <c r="AG27" s="75"/>
      <c r="AH27" s="75"/>
      <c r="AI27" s="76"/>
      <c r="AJ27" s="74"/>
      <c r="AK27" s="75"/>
      <c r="AL27" s="75"/>
      <c r="AM27" s="75"/>
      <c r="AN27" s="76"/>
      <c r="AP27" s="77"/>
      <c r="AQ27" s="78"/>
      <c r="AR27" s="77"/>
      <c r="AS27" s="78"/>
      <c r="AT27" s="77"/>
      <c r="AU27" s="79"/>
      <c r="AV27" s="77"/>
      <c r="AW27" s="78"/>
    </row>
    <row r="28" customFormat="false" ht="12.75" hidden="false" customHeight="false" outlineLevel="0" collapsed="false">
      <c r="A28" s="54" t="n">
        <v>36794</v>
      </c>
      <c r="B28" s="55" t="n">
        <v>93</v>
      </c>
      <c r="C28" s="56" t="n">
        <v>75</v>
      </c>
      <c r="D28" s="55" t="n">
        <v>100</v>
      </c>
      <c r="E28" s="71" t="n">
        <v>82</v>
      </c>
      <c r="F28" s="110" t="n">
        <v>113</v>
      </c>
      <c r="G28" s="55" t="n">
        <v>93</v>
      </c>
      <c r="H28" s="192" t="n">
        <v>102</v>
      </c>
      <c r="I28" s="192"/>
      <c r="J28" s="192" t="n">
        <v>147</v>
      </c>
      <c r="K28" s="192" t="n">
        <v>113</v>
      </c>
      <c r="L28" s="192"/>
      <c r="M28" s="212" t="n">
        <v>198</v>
      </c>
      <c r="N28" s="166" t="n">
        <f aca="false">A28</f>
        <v>36794</v>
      </c>
      <c r="O28" s="0" t="n">
        <v>113</v>
      </c>
      <c r="P28" s="74" t="n">
        <v>105</v>
      </c>
      <c r="Q28" s="75" t="n">
        <v>108</v>
      </c>
      <c r="R28" s="75" t="n">
        <v>100</v>
      </c>
      <c r="S28" s="75" t="n">
        <v>94</v>
      </c>
      <c r="T28" s="76"/>
      <c r="U28" s="74" t="n">
        <v>112</v>
      </c>
      <c r="V28" s="75" t="n">
        <v>115</v>
      </c>
      <c r="W28" s="75" t="n">
        <v>106</v>
      </c>
      <c r="X28" s="75" t="n">
        <v>100</v>
      </c>
      <c r="Y28" s="76" t="n">
        <v>110</v>
      </c>
      <c r="Z28" s="74" t="n">
        <v>101</v>
      </c>
      <c r="AA28" s="75" t="n">
        <v>100</v>
      </c>
      <c r="AB28" s="75" t="n">
        <v>78</v>
      </c>
      <c r="AC28" s="75" t="n">
        <v>81</v>
      </c>
      <c r="AD28" s="76" t="n">
        <v>89</v>
      </c>
      <c r="AE28" s="74" t="n">
        <v>109</v>
      </c>
      <c r="AF28" s="75" t="n">
        <v>109</v>
      </c>
      <c r="AG28" s="75" t="n">
        <v>87</v>
      </c>
      <c r="AH28" s="75" t="n">
        <v>86</v>
      </c>
      <c r="AI28" s="76" t="n">
        <v>97</v>
      </c>
      <c r="AJ28" s="74" t="n">
        <v>144</v>
      </c>
      <c r="AK28" s="75" t="n">
        <v>144</v>
      </c>
      <c r="AL28" s="75" t="n">
        <v>143</v>
      </c>
      <c r="AM28" s="75" t="n">
        <v>124</v>
      </c>
      <c r="AN28" s="76" t="n">
        <v>124</v>
      </c>
      <c r="AP28" s="77"/>
      <c r="AQ28" s="78"/>
      <c r="AR28" s="77"/>
      <c r="AS28" s="78"/>
      <c r="AT28" s="77"/>
      <c r="AU28" s="79"/>
      <c r="AV28" s="77"/>
      <c r="AW28" s="78"/>
    </row>
    <row r="29" customFormat="false" ht="12.75" hidden="false" customHeight="false" outlineLevel="0" collapsed="false">
      <c r="A29" s="54" t="n">
        <v>36795</v>
      </c>
      <c r="B29" s="55" t="n">
        <v>105</v>
      </c>
      <c r="C29" s="56" t="n">
        <v>71</v>
      </c>
      <c r="D29" s="55" t="n">
        <v>110</v>
      </c>
      <c r="E29" s="71" t="n">
        <v>72.5</v>
      </c>
      <c r="F29" s="110" t="n">
        <v>116</v>
      </c>
      <c r="G29" s="55" t="n">
        <v>99</v>
      </c>
      <c r="H29" s="192" t="n">
        <v>108</v>
      </c>
      <c r="I29" s="192"/>
      <c r="J29" s="192" t="n">
        <v>114</v>
      </c>
      <c r="K29" s="192" t="n">
        <v>116</v>
      </c>
      <c r="L29" s="192"/>
      <c r="M29" s="212" t="n">
        <v>162</v>
      </c>
      <c r="N29" s="166" t="n">
        <f aca="false">A29</f>
        <v>36795</v>
      </c>
      <c r="O29" s="0" t="n">
        <v>115</v>
      </c>
      <c r="P29" s="74"/>
      <c r="Q29" s="75"/>
      <c r="R29" s="75"/>
      <c r="S29" s="75"/>
      <c r="T29" s="76"/>
      <c r="U29" s="74" t="n">
        <v>121</v>
      </c>
      <c r="V29" s="75" t="n">
        <v>124</v>
      </c>
      <c r="W29" s="75" t="n">
        <v>109</v>
      </c>
      <c r="X29" s="75" t="n">
        <v>105</v>
      </c>
      <c r="Y29" s="76" t="n">
        <v>121</v>
      </c>
      <c r="Z29" s="74" t="n">
        <v>105</v>
      </c>
      <c r="AA29" s="75" t="n">
        <v>108</v>
      </c>
      <c r="AB29" s="75" t="n">
        <v>83</v>
      </c>
      <c r="AC29" s="75" t="n">
        <v>85</v>
      </c>
      <c r="AD29" s="76" t="n">
        <v>94</v>
      </c>
      <c r="AE29" s="74" t="n">
        <v>113</v>
      </c>
      <c r="AF29" s="75" t="n">
        <v>115</v>
      </c>
      <c r="AG29" s="75" t="n">
        <v>91</v>
      </c>
      <c r="AH29" s="75" t="n">
        <v>91</v>
      </c>
      <c r="AI29" s="76" t="n">
        <v>103</v>
      </c>
      <c r="AJ29" s="74" t="n">
        <v>145</v>
      </c>
      <c r="AK29" s="75" t="n">
        <v>145</v>
      </c>
      <c r="AL29" s="75" t="n">
        <v>148</v>
      </c>
      <c r="AM29" s="75" t="n">
        <v>124</v>
      </c>
      <c r="AN29" s="76" t="n">
        <v>124</v>
      </c>
      <c r="AP29" s="77"/>
      <c r="AQ29" s="78"/>
      <c r="AR29" s="77"/>
      <c r="AS29" s="78"/>
      <c r="AT29" s="77"/>
      <c r="AU29" s="79"/>
      <c r="AV29" s="77"/>
      <c r="AW29" s="78"/>
    </row>
    <row r="30" customFormat="false" ht="12.75" hidden="false" customHeight="false" outlineLevel="0" collapsed="false">
      <c r="A30" s="54" t="n">
        <v>36796</v>
      </c>
      <c r="B30" s="55" t="n">
        <v>105</v>
      </c>
      <c r="C30" s="56" t="n">
        <v>73</v>
      </c>
      <c r="D30" s="55" t="n">
        <v>112</v>
      </c>
      <c r="E30" s="71" t="n">
        <v>78</v>
      </c>
      <c r="F30" s="110" t="n">
        <v>132</v>
      </c>
      <c r="G30" s="55" t="n">
        <v>91</v>
      </c>
      <c r="H30" s="192" t="n">
        <v>113</v>
      </c>
      <c r="I30" s="192" t="n">
        <v>61</v>
      </c>
      <c r="J30" s="192" t="n">
        <v>78</v>
      </c>
      <c r="K30" s="192" t="n">
        <v>132</v>
      </c>
      <c r="L30" s="192" t="n">
        <v>70</v>
      </c>
      <c r="M30" s="212" t="n">
        <v>141</v>
      </c>
      <c r="N30" s="166" t="n">
        <f aca="false">A30</f>
        <v>36796</v>
      </c>
      <c r="O30" s="0" t="n">
        <v>132</v>
      </c>
      <c r="P30" s="74"/>
      <c r="Q30" s="75"/>
      <c r="R30" s="75"/>
      <c r="S30" s="75"/>
      <c r="T30" s="76"/>
      <c r="U30" s="74" t="n">
        <v>123</v>
      </c>
      <c r="V30" s="75" t="n">
        <v>127</v>
      </c>
      <c r="W30" s="75" t="n">
        <v>109</v>
      </c>
      <c r="X30" s="75" t="n">
        <v>105</v>
      </c>
      <c r="Y30" s="76" t="n">
        <v>124</v>
      </c>
      <c r="Z30" s="74" t="n">
        <v>105</v>
      </c>
      <c r="AA30" s="75" t="n">
        <v>108</v>
      </c>
      <c r="AB30" s="75" t="n">
        <v>84</v>
      </c>
      <c r="AC30" s="75" t="n">
        <v>85</v>
      </c>
      <c r="AD30" s="76" t="n">
        <v>96</v>
      </c>
      <c r="AE30" s="74" t="n">
        <v>114</v>
      </c>
      <c r="AF30" s="75" t="n">
        <v>116</v>
      </c>
      <c r="AG30" s="75" t="n">
        <v>92</v>
      </c>
      <c r="AH30" s="75" t="n">
        <v>91</v>
      </c>
      <c r="AI30" s="76" t="n">
        <v>105</v>
      </c>
      <c r="AJ30" s="74" t="n">
        <v>147</v>
      </c>
      <c r="AK30" s="75" t="n">
        <v>147</v>
      </c>
      <c r="AL30" s="75" t="n">
        <v>148</v>
      </c>
      <c r="AM30" s="75" t="n">
        <v>128</v>
      </c>
      <c r="AN30" s="76" t="n">
        <v>128</v>
      </c>
      <c r="AP30" s="77"/>
      <c r="AQ30" s="78"/>
      <c r="AR30" s="77"/>
      <c r="AS30" s="78"/>
      <c r="AT30" s="77"/>
      <c r="AU30" s="79"/>
      <c r="AV30" s="77"/>
      <c r="AW30" s="78"/>
    </row>
    <row r="31" customFormat="false" ht="12.75" hidden="false" customHeight="false" outlineLevel="0" collapsed="false">
      <c r="A31" s="54" t="n">
        <v>36797</v>
      </c>
      <c r="B31" s="55" t="n">
        <v>106</v>
      </c>
      <c r="C31" s="56" t="n">
        <v>76</v>
      </c>
      <c r="D31" s="55" t="n">
        <v>114</v>
      </c>
      <c r="E31" s="71" t="n">
        <v>83</v>
      </c>
      <c r="F31" s="110"/>
      <c r="G31" s="55" t="n">
        <v>95</v>
      </c>
      <c r="H31" s="192"/>
      <c r="I31" s="192"/>
      <c r="J31" s="192"/>
      <c r="K31" s="192"/>
      <c r="L31" s="192"/>
      <c r="M31" s="212"/>
      <c r="N31" s="166" t="n">
        <f aca="false">A31</f>
        <v>36797</v>
      </c>
      <c r="O31" s="0" t="n">
        <v>103</v>
      </c>
      <c r="P31" s="74"/>
      <c r="Q31" s="75"/>
      <c r="R31" s="75"/>
      <c r="S31" s="75"/>
      <c r="T31" s="76"/>
      <c r="U31" s="74" t="n">
        <v>123</v>
      </c>
      <c r="V31" s="75" t="n">
        <v>127</v>
      </c>
      <c r="W31" s="75" t="n">
        <v>113</v>
      </c>
      <c r="X31" s="75" t="n">
        <v>107</v>
      </c>
      <c r="Y31" s="76" t="n">
        <v>124</v>
      </c>
      <c r="Z31" s="74" t="n">
        <v>110</v>
      </c>
      <c r="AA31" s="75" t="n">
        <v>108</v>
      </c>
      <c r="AB31" s="75" t="n">
        <v>83</v>
      </c>
      <c r="AC31" s="75" t="n">
        <v>83</v>
      </c>
      <c r="AD31" s="76" t="n">
        <v>102</v>
      </c>
      <c r="AE31" s="74" t="n">
        <v>114</v>
      </c>
      <c r="AF31" s="75" t="n">
        <v>116</v>
      </c>
      <c r="AG31" s="75" t="n">
        <v>92</v>
      </c>
      <c r="AH31" s="75" t="n">
        <v>90</v>
      </c>
      <c r="AI31" s="76" t="n">
        <v>109</v>
      </c>
      <c r="AJ31" s="74" t="n">
        <v>147</v>
      </c>
      <c r="AK31" s="75" t="n">
        <v>147</v>
      </c>
      <c r="AL31" s="75" t="n">
        <v>149</v>
      </c>
      <c r="AM31" s="75" t="n">
        <v>128</v>
      </c>
      <c r="AN31" s="76" t="n">
        <v>128</v>
      </c>
      <c r="AQ31" s="78"/>
      <c r="AS31" s="78"/>
      <c r="AU31" s="79"/>
      <c r="AW31" s="79"/>
    </row>
    <row r="32" customFormat="false" ht="12.75" hidden="false" customHeight="false" outlineLevel="0" collapsed="false">
      <c r="A32" s="54" t="n">
        <v>36798</v>
      </c>
      <c r="B32" s="55" t="n">
        <v>107</v>
      </c>
      <c r="C32" s="56" t="n">
        <v>81</v>
      </c>
      <c r="D32" s="55" t="n">
        <v>115</v>
      </c>
      <c r="E32" s="71" t="n">
        <v>85</v>
      </c>
      <c r="F32" s="110"/>
      <c r="G32" s="55" t="n">
        <v>112</v>
      </c>
      <c r="H32" s="192"/>
      <c r="I32" s="192"/>
      <c r="J32" s="192"/>
      <c r="K32" s="192"/>
      <c r="L32" s="192"/>
      <c r="M32" s="212"/>
      <c r="N32" s="166" t="n">
        <f aca="false">A32</f>
        <v>36798</v>
      </c>
      <c r="O32" s="0" t="n">
        <v>97</v>
      </c>
      <c r="P32" s="74"/>
      <c r="Q32" s="75"/>
      <c r="R32" s="75"/>
      <c r="S32" s="75"/>
      <c r="T32" s="76"/>
      <c r="U32" s="74" t="n">
        <v>123</v>
      </c>
      <c r="V32" s="75" t="n">
        <v>127</v>
      </c>
      <c r="W32" s="83" t="n">
        <v>113</v>
      </c>
      <c r="X32" s="75" t="n">
        <v>107</v>
      </c>
      <c r="Y32" s="76" t="n">
        <v>124</v>
      </c>
      <c r="Z32" s="74" t="n">
        <v>112</v>
      </c>
      <c r="AA32" s="75" t="n">
        <v>111</v>
      </c>
      <c r="AB32" s="75" t="n">
        <v>84</v>
      </c>
      <c r="AC32" s="75" t="n">
        <v>83</v>
      </c>
      <c r="AD32" s="76" t="n">
        <v>102</v>
      </c>
      <c r="AE32" s="74" t="n">
        <v>114</v>
      </c>
      <c r="AF32" s="75" t="n">
        <v>116</v>
      </c>
      <c r="AG32" s="75" t="n">
        <v>92</v>
      </c>
      <c r="AH32" s="75" t="n">
        <v>90</v>
      </c>
      <c r="AI32" s="76" t="n">
        <v>109</v>
      </c>
      <c r="AJ32" s="74" t="n">
        <v>147</v>
      </c>
      <c r="AK32" s="75" t="n">
        <v>147</v>
      </c>
      <c r="AL32" s="75" t="n">
        <v>149</v>
      </c>
      <c r="AM32" s="75" t="n">
        <v>128</v>
      </c>
      <c r="AN32" s="76" t="n">
        <v>128</v>
      </c>
      <c r="AQ32" s="78"/>
      <c r="AS32" s="78"/>
      <c r="AU32" s="79"/>
      <c r="AW32" s="79"/>
      <c r="BB32" s="0" t="s">
        <v>73</v>
      </c>
      <c r="BC32" s="0" t="s">
        <v>74</v>
      </c>
    </row>
    <row r="33" customFormat="false" ht="12.75" hidden="false" customHeight="false" outlineLevel="0" collapsed="false">
      <c r="A33" s="54" t="n">
        <v>36799</v>
      </c>
      <c r="B33" s="55" t="n">
        <v>107</v>
      </c>
      <c r="C33" s="56" t="n">
        <v>81</v>
      </c>
      <c r="D33" s="55" t="n">
        <v>115</v>
      </c>
      <c r="E33" s="71" t="n">
        <v>85</v>
      </c>
      <c r="F33" s="110"/>
      <c r="G33" s="55" t="n">
        <v>112</v>
      </c>
      <c r="H33" s="192"/>
      <c r="I33" s="192"/>
      <c r="J33" s="192"/>
      <c r="K33" s="192"/>
      <c r="L33" s="192"/>
      <c r="M33" s="212"/>
      <c r="N33" s="166" t="n">
        <f aca="false">A33</f>
        <v>36799</v>
      </c>
      <c r="O33" s="0" t="n">
        <v>92</v>
      </c>
      <c r="P33" s="74"/>
      <c r="Q33" s="75"/>
      <c r="R33" s="75"/>
      <c r="S33" s="75"/>
      <c r="T33" s="76"/>
      <c r="U33" s="74" t="n">
        <v>123</v>
      </c>
      <c r="V33" s="75" t="n">
        <v>127</v>
      </c>
      <c r="W33" s="75" t="n">
        <v>113</v>
      </c>
      <c r="X33" s="75" t="n">
        <v>107</v>
      </c>
      <c r="Y33" s="76" t="n">
        <v>124</v>
      </c>
      <c r="Z33" s="74" t="n">
        <v>112</v>
      </c>
      <c r="AA33" s="75" t="n">
        <v>111</v>
      </c>
      <c r="AB33" s="75" t="n">
        <v>84</v>
      </c>
      <c r="AC33" s="75" t="n">
        <v>83</v>
      </c>
      <c r="AD33" s="76" t="n">
        <v>102</v>
      </c>
      <c r="AE33" s="74" t="n">
        <v>114</v>
      </c>
      <c r="AF33" s="75" t="n">
        <v>116</v>
      </c>
      <c r="AG33" s="75" t="n">
        <v>92</v>
      </c>
      <c r="AH33" s="75" t="n">
        <v>90</v>
      </c>
      <c r="AI33" s="76" t="n">
        <v>109</v>
      </c>
      <c r="AJ33" s="74" t="n">
        <v>147</v>
      </c>
      <c r="AK33" s="75" t="n">
        <v>147</v>
      </c>
      <c r="AL33" s="75" t="n">
        <v>149</v>
      </c>
      <c r="AM33" s="75" t="n">
        <v>128</v>
      </c>
      <c r="AN33" s="76" t="n">
        <v>128</v>
      </c>
      <c r="AQ33" s="78"/>
      <c r="AS33" s="78"/>
      <c r="AU33" s="79"/>
      <c r="AW33" s="79"/>
      <c r="BB33" s="0" t="n">
        <v>0.581</v>
      </c>
      <c r="BC33" s="0" t="n">
        <v>0.419</v>
      </c>
    </row>
    <row r="34" customFormat="false" ht="12.75" hidden="false" customHeight="false" outlineLevel="0" collapsed="false">
      <c r="A34" s="54"/>
      <c r="B34" s="84"/>
      <c r="C34" s="85"/>
      <c r="D34" s="84"/>
      <c r="E34" s="85"/>
      <c r="F34" s="117"/>
      <c r="G34" s="213"/>
      <c r="H34" s="84"/>
      <c r="I34" s="84"/>
      <c r="J34" s="84"/>
      <c r="K34" s="84"/>
      <c r="L34" s="84"/>
      <c r="M34" s="214"/>
      <c r="N34" s="166"/>
      <c r="P34" s="90"/>
      <c r="Q34" s="91"/>
      <c r="R34" s="91"/>
      <c r="S34" s="91"/>
      <c r="T34" s="92"/>
      <c r="U34" s="90"/>
      <c r="V34" s="91"/>
      <c r="W34" s="91"/>
      <c r="X34" s="91"/>
      <c r="Y34" s="92"/>
      <c r="Z34" s="90"/>
      <c r="AA34" s="91"/>
      <c r="AB34" s="91"/>
      <c r="AC34" s="91"/>
      <c r="AD34" s="92"/>
      <c r="AE34" s="90"/>
      <c r="AF34" s="91"/>
      <c r="AG34" s="91"/>
      <c r="AH34" s="91"/>
      <c r="AI34" s="92"/>
      <c r="AJ34" s="90"/>
      <c r="AK34" s="91"/>
      <c r="AL34" s="91"/>
      <c r="AM34" s="91"/>
      <c r="AN34" s="92"/>
      <c r="AQ34" s="78"/>
      <c r="AS34" s="78"/>
      <c r="AU34" s="79"/>
      <c r="AW34" s="79"/>
    </row>
    <row r="35" customFormat="false" ht="12.75" hidden="false" customHeight="false" outlineLevel="0" collapsed="false">
      <c r="A35" s="93"/>
      <c r="B35" s="0" t="s">
        <v>53</v>
      </c>
      <c r="D35" s="0" t="s">
        <v>54</v>
      </c>
      <c r="F35" s="0" t="s">
        <v>65</v>
      </c>
      <c r="G35" s="0" t="s">
        <v>57</v>
      </c>
      <c r="H35" s="0" t="s">
        <v>56</v>
      </c>
      <c r="I35" s="0" t="s">
        <v>243</v>
      </c>
      <c r="J35" s="0" t="s">
        <v>244</v>
      </c>
      <c r="K35" s="0" t="s">
        <v>55</v>
      </c>
      <c r="L35" s="0" t="s">
        <v>245</v>
      </c>
      <c r="M35" s="0" t="s">
        <v>204</v>
      </c>
      <c r="O35" s="95" t="n">
        <f aca="false">AVERAGE(O4:O34)</f>
        <v>133.3</v>
      </c>
      <c r="AD35" s="77"/>
      <c r="AE35" s="96"/>
      <c r="AI35" s="81"/>
      <c r="AJ35" s="81"/>
      <c r="AK35" s="95"/>
      <c r="AL35" s="95"/>
      <c r="AM35" s="95"/>
      <c r="AN35" s="95"/>
      <c r="AO35" s="95"/>
      <c r="AP35" s="77"/>
      <c r="AQ35" s="78"/>
      <c r="AU35" s="81"/>
      <c r="AV35" s="81"/>
      <c r="AW35" s="81"/>
      <c r="BA35" s="0" t="s">
        <v>53</v>
      </c>
      <c r="BB35" s="0" t="n">
        <v>118</v>
      </c>
      <c r="BC35" s="0" t="n">
        <v>92</v>
      </c>
      <c r="BE35" s="15" t="n">
        <f aca="false">+BB33*BB35+BC33*BC35</f>
        <v>107.106</v>
      </c>
    </row>
    <row r="36" customFormat="false" ht="12.75" hidden="false" customHeight="false" outlineLevel="0" collapsed="false">
      <c r="A36" s="93" t="s">
        <v>127</v>
      </c>
      <c r="B36" s="15" t="n">
        <f aca="false">AVERAGE(B4:B33)</f>
        <v>136.52</v>
      </c>
      <c r="C36" s="15" t="n">
        <f aca="false">AVERAGE(C4:C33)</f>
        <v>87.6333333333333</v>
      </c>
      <c r="D36" s="15" t="n">
        <f aca="false">AVERAGE(D4:D33)</f>
        <v>140.6</v>
      </c>
      <c r="E36" s="15" t="n">
        <f aca="false">AVERAGE(E4:E33)</f>
        <v>92.3166666666667</v>
      </c>
      <c r="F36" s="15" t="n">
        <f aca="false">AVERAGE(F4:F33)</f>
        <v>126.590909090909</v>
      </c>
      <c r="G36" s="15" t="n">
        <f aca="false">AVERAGE(G4:G33)</f>
        <v>137.36</v>
      </c>
      <c r="H36" s="15" t="n">
        <f aca="false">AVERAGE(H4:H33)</f>
        <v>131.454545454545</v>
      </c>
      <c r="I36" s="15" t="n">
        <f aca="false">AVERAGE(I4:I33)</f>
        <v>66</v>
      </c>
      <c r="J36" s="15" t="n">
        <f aca="false">AVERAGE(J4:J33)</f>
        <v>142</v>
      </c>
      <c r="K36" s="15" t="n">
        <f aca="false">AVERAGE(K4:K33)</f>
        <v>126.181818181818</v>
      </c>
      <c r="L36" s="15" t="n">
        <f aca="false">AVERAGE(L4:L33)</f>
        <v>91.125</v>
      </c>
      <c r="M36" s="15" t="n">
        <f aca="false">AVERAGE(M4:M33)</f>
        <v>189.272727272727</v>
      </c>
      <c r="P36" s="15" t="n">
        <f aca="false">AVERAGE(P4:P33)</f>
        <v>138.421052631579</v>
      </c>
      <c r="Q36" s="15" t="n">
        <f aca="false">AVERAGE(Q4:Q33)</f>
        <v>140.315789473684</v>
      </c>
      <c r="R36" s="15" t="n">
        <f aca="false">AVERAGE(R4:R33)</f>
        <v>132.647058823529</v>
      </c>
      <c r="S36" s="15" t="n">
        <f aca="false">AVERAGE(S4:S33)</f>
        <v>132.235294117647</v>
      </c>
      <c r="T36" s="15" t="n">
        <f aca="false">AVERAGE(T4:T33)</f>
        <v>138.1875</v>
      </c>
      <c r="U36" s="15" t="n">
        <f aca="false">AVERAGE(U4:U33)</f>
        <v>120.208333333333</v>
      </c>
      <c r="V36" s="15" t="n">
        <f aca="false">AVERAGE(V4:V33)</f>
        <v>121.3125</v>
      </c>
      <c r="W36" s="15" t="n">
        <f aca="false">AVERAGE(W4:W33)</f>
        <v>107.083333333333</v>
      </c>
      <c r="X36" s="15" t="n">
        <f aca="false">AVERAGE(X4:X33)</f>
        <v>104.583333333333</v>
      </c>
      <c r="Y36" s="15" t="n">
        <f aca="false">AVERAGE(Y4:Y33)</f>
        <v>115.375</v>
      </c>
      <c r="Z36" s="15" t="n">
        <f aca="false">AVERAGE(Z4:Z33)</f>
        <v>105.272727272727</v>
      </c>
      <c r="AA36" s="15" t="n">
        <f aca="false">AVERAGE(AA4:AA33)</f>
        <v>103.318181818182</v>
      </c>
      <c r="AB36" s="15" t="n">
        <f aca="false">AVERAGE(AB4:AB33)</f>
        <v>79.9736842105263</v>
      </c>
      <c r="AC36" s="15" t="n">
        <f aca="false">AVERAGE(AC4:AC33)</f>
        <v>79.952380952381</v>
      </c>
      <c r="AD36" s="15" t="n">
        <f aca="false">AVERAGE(AD4:AD33)</f>
        <v>90.6190476190476</v>
      </c>
      <c r="AE36" s="15" t="n">
        <f aca="false">AVERAGE(AE4:AE33)</f>
        <v>112.319444444444</v>
      </c>
      <c r="AF36" s="15" t="n">
        <f aca="false">AVERAGE(AF4:AF33)</f>
        <v>111.569444444444</v>
      </c>
      <c r="AG36" s="15" t="n">
        <f aca="false">AVERAGE(AG4:AG33)</f>
        <v>87.2575757575758</v>
      </c>
      <c r="AH36" s="15" t="n">
        <f aca="false">AVERAGE(AH4:AH33)</f>
        <v>86.5942028985507</v>
      </c>
      <c r="AI36" s="15" t="n">
        <f aca="false">AVERAGE(AI4:AI33)</f>
        <v>98.2608695652174</v>
      </c>
      <c r="AJ36" s="15" t="n">
        <f aca="false">AVERAGE(AJ4:AJ33)</f>
        <v>146.875</v>
      </c>
      <c r="AK36" s="15" t="n">
        <f aca="false">AVERAGE(AK4:AK33)</f>
        <v>148.041666666667</v>
      </c>
      <c r="AL36" s="15" t="n">
        <f aca="false">AVERAGE(AL4:AL33)</f>
        <v>147.409090909091</v>
      </c>
      <c r="AM36" s="15" t="n">
        <f aca="false">AVERAGE(AM4:AM33)</f>
        <v>125</v>
      </c>
      <c r="AN36" s="15" t="n">
        <f aca="false">AVERAGE(AN4:AN33)</f>
        <v>125.04347826087</v>
      </c>
      <c r="AO36" s="24"/>
      <c r="AP36" s="77"/>
      <c r="AQ36" s="15"/>
      <c r="AU36" s="15"/>
      <c r="AV36" s="81"/>
      <c r="AW36" s="81"/>
      <c r="BA36" s="0" t="s">
        <v>75</v>
      </c>
      <c r="BB36" s="0" t="n">
        <v>100</v>
      </c>
      <c r="BC36" s="0" t="n">
        <v>60</v>
      </c>
      <c r="BE36" s="15" t="n">
        <f aca="false">+BB36*BB33+BC36*BC33</f>
        <v>83.24</v>
      </c>
    </row>
    <row r="37" customFormat="false" ht="13.5" hidden="false" customHeight="false" outlineLevel="0" collapsed="false">
      <c r="A37" s="93" t="s">
        <v>128</v>
      </c>
      <c r="B37" s="15" t="n">
        <f aca="false">MIN(B4:B33)</f>
        <v>85</v>
      </c>
      <c r="C37" s="15" t="n">
        <f aca="false">MIN(C4:C33)</f>
        <v>64</v>
      </c>
      <c r="D37" s="15" t="n">
        <f aca="false">MIN(D4:D33)</f>
        <v>90</v>
      </c>
      <c r="E37" s="15" t="n">
        <f aca="false">MIN(E4:E33)</f>
        <v>65</v>
      </c>
      <c r="F37" s="15" t="n">
        <f aca="false">MIN(F4:F33)</f>
        <v>60</v>
      </c>
      <c r="G37" s="15" t="n">
        <f aca="false">MIN(G4:G33)</f>
        <v>79</v>
      </c>
      <c r="H37" s="15" t="n">
        <f aca="false">MIN(H4:H33)</f>
        <v>54</v>
      </c>
      <c r="I37" s="15" t="n">
        <f aca="false">MIN(I4:I33)</f>
        <v>32</v>
      </c>
      <c r="J37" s="15" t="n">
        <f aca="false">MIN(J4:J33)</f>
        <v>11</v>
      </c>
      <c r="K37" s="15" t="n">
        <f aca="false">MIN(K4:K33)</f>
        <v>60</v>
      </c>
      <c r="L37" s="15" t="n">
        <f aca="false">MIN(L4:L33)</f>
        <v>54</v>
      </c>
      <c r="M37" s="15" t="n">
        <f aca="false">MIN(M4:M33)</f>
        <v>93</v>
      </c>
      <c r="P37" s="15" t="n">
        <f aca="false">MIN(P4:P33)</f>
        <v>99</v>
      </c>
      <c r="Q37" s="15" t="n">
        <f aca="false">MIN(Q4:Q33)</f>
        <v>100</v>
      </c>
      <c r="R37" s="15" t="n">
        <f aca="false">MIN(R4:R33)</f>
        <v>23</v>
      </c>
      <c r="S37" s="15" t="n">
        <f aca="false">MIN(S4:S33)</f>
        <v>94</v>
      </c>
      <c r="T37" s="15" t="n">
        <f aca="false">MIN(T4:T33)</f>
        <v>102</v>
      </c>
      <c r="U37" s="15" t="n">
        <f aca="false">MIN(U4:U33)</f>
        <v>102</v>
      </c>
      <c r="V37" s="15" t="n">
        <f aca="false">MIN(V4:V33)</f>
        <v>102</v>
      </c>
      <c r="W37" s="15" t="n">
        <f aca="false">MIN(W4:W33)</f>
        <v>88</v>
      </c>
      <c r="X37" s="15" t="n">
        <f aca="false">MIN(X4:X33)</f>
        <v>89</v>
      </c>
      <c r="Y37" s="15" t="n">
        <f aca="false">MIN(Y4:Y33)</f>
        <v>98</v>
      </c>
      <c r="Z37" s="15" t="n">
        <f aca="false">MIN(Z4:Z33)</f>
        <v>94</v>
      </c>
      <c r="AA37" s="15" t="n">
        <f aca="false">MIN(AA4:AA33)</f>
        <v>92</v>
      </c>
      <c r="AB37" s="15" t="n">
        <f aca="false">MIN(AB4:AB33)</f>
        <v>71</v>
      </c>
      <c r="AC37" s="15" t="n">
        <f aca="false">MIN(AC4:AC33)</f>
        <v>72</v>
      </c>
      <c r="AD37" s="15" t="n">
        <f aca="false">MIN(AD4:AD33)</f>
        <v>77</v>
      </c>
      <c r="AE37" s="15" t="n">
        <f aca="false">MIN(AE4:AE33)</f>
        <v>100</v>
      </c>
      <c r="AF37" s="15" t="n">
        <f aca="false">MIN(AF4:AF33)</f>
        <v>98</v>
      </c>
      <c r="AG37" s="15" t="n">
        <f aca="false">MIN(AG4:AG33)</f>
        <v>74</v>
      </c>
      <c r="AH37" s="15" t="n">
        <f aca="false">MIN(AH4:AH33)</f>
        <v>76</v>
      </c>
      <c r="AI37" s="15" t="n">
        <f aca="false">MIN(AI4:AI33)</f>
        <v>87</v>
      </c>
      <c r="AJ37" s="15" t="n">
        <f aca="false">MIN(AJ4:AJ33)</f>
        <v>140</v>
      </c>
      <c r="AK37" s="15" t="n">
        <f aca="false">MIN(AK4:AK33)</f>
        <v>140</v>
      </c>
      <c r="AL37" s="15" t="n">
        <f aca="false">MIN(AL4:AL33)</f>
        <v>140</v>
      </c>
      <c r="AM37" s="15" t="n">
        <f aca="false">MIN(AM4:AM33)</f>
        <v>120</v>
      </c>
      <c r="AN37" s="15" t="n">
        <f aca="false">MIN(AN4:AN33)</f>
        <v>120</v>
      </c>
      <c r="AO37" s="24"/>
      <c r="AP37" s="24"/>
      <c r="AQ37" s="24"/>
      <c r="AR37" s="24"/>
      <c r="AS37" s="24"/>
      <c r="AT37" s="24"/>
      <c r="AU37" s="24"/>
    </row>
    <row r="38" customFormat="false" ht="12.75" hidden="false" customHeight="false" outlineLevel="0" collapsed="false">
      <c r="A38" s="93" t="s">
        <v>131</v>
      </c>
      <c r="B38" s="15" t="n">
        <f aca="false">MAX(B4:B33)</f>
        <v>206</v>
      </c>
      <c r="C38" s="15" t="n">
        <f aca="false">MAX(C4:C33)</f>
        <v>125</v>
      </c>
      <c r="D38" s="15" t="n">
        <f aca="false">MAX(D4:D33)</f>
        <v>215</v>
      </c>
      <c r="E38" s="15" t="n">
        <f aca="false">MAX(E4:E33)</f>
        <v>130</v>
      </c>
      <c r="F38" s="15" t="n">
        <f aca="false">MAX(F4:F33)</f>
        <v>229</v>
      </c>
      <c r="G38" s="15" t="n">
        <f aca="false">MAX(G4:G33)</f>
        <v>227</v>
      </c>
      <c r="H38" s="15" t="n">
        <f aca="false">MAX(H4:H33)</f>
        <v>225</v>
      </c>
      <c r="I38" s="15" t="n">
        <f aca="false">MAX(I4:I33)</f>
        <v>108</v>
      </c>
      <c r="J38" s="15" t="n">
        <f aca="false">MAX(J4:J33)</f>
        <v>231</v>
      </c>
      <c r="K38" s="15" t="n">
        <f aca="false">MAX(K4:K33)</f>
        <v>229</v>
      </c>
      <c r="L38" s="15" t="n">
        <f aca="false">MAX(L4:L33)</f>
        <v>156</v>
      </c>
      <c r="M38" s="15" t="n">
        <f aca="false">MAX(M4:M33)</f>
        <v>244</v>
      </c>
      <c r="P38" s="15" t="n">
        <f aca="false">MAX(P4:P33)</f>
        <v>180</v>
      </c>
      <c r="Q38" s="15" t="n">
        <f aca="false">MAX(Q4:Q33)</f>
        <v>180</v>
      </c>
      <c r="R38" s="15" t="n">
        <f aca="false">MAX(R4:R33)</f>
        <v>175</v>
      </c>
      <c r="S38" s="15" t="n">
        <f aca="false">MAX(S4:S33)</f>
        <v>167</v>
      </c>
      <c r="T38" s="15" t="n">
        <f aca="false">MAX(T4:T33)</f>
        <v>164</v>
      </c>
      <c r="U38" s="15" t="n">
        <f aca="false">MAX(U4:U33)</f>
        <v>137</v>
      </c>
      <c r="V38" s="15" t="n">
        <f aca="false">MAX(V4:V33)</f>
        <v>137</v>
      </c>
      <c r="W38" s="15" t="n">
        <f aca="false">MAX(W4:W33)</f>
        <v>126</v>
      </c>
      <c r="X38" s="15" t="n">
        <f aca="false">MAX(X4:X33)</f>
        <v>123</v>
      </c>
      <c r="Y38" s="15" t="n">
        <f aca="false">MAX(Y4:Y33)</f>
        <v>126</v>
      </c>
      <c r="Z38" s="15" t="n">
        <f aca="false">MAX(Z4:Z33)</f>
        <v>112</v>
      </c>
      <c r="AA38" s="15" t="n">
        <f aca="false">MAX(AA4:AA33)</f>
        <v>111</v>
      </c>
      <c r="AB38" s="15" t="n">
        <f aca="false">MAX(AB4:AB33)</f>
        <v>84</v>
      </c>
      <c r="AC38" s="15" t="n">
        <f aca="false">MAX(AC4:AC33)</f>
        <v>85</v>
      </c>
      <c r="AD38" s="15" t="n">
        <f aca="false">MAX(AD4:AD33)</f>
        <v>102</v>
      </c>
      <c r="AE38" s="15" t="n">
        <f aca="false">MAX(AE4:AE33)</f>
        <v>125</v>
      </c>
      <c r="AF38" s="15" t="n">
        <f aca="false">MAX(AF4:AF33)</f>
        <v>125</v>
      </c>
      <c r="AG38" s="15" t="n">
        <f aca="false">MAX(AG4:AG33)</f>
        <v>97</v>
      </c>
      <c r="AH38" s="15" t="n">
        <f aca="false">MAX(AH4:AH33)</f>
        <v>95</v>
      </c>
      <c r="AI38" s="15" t="n">
        <f aca="false">MAX(AI4:AI33)</f>
        <v>109</v>
      </c>
      <c r="AJ38" s="15" t="n">
        <f aca="false">MAX(AJ4:AJ33)</f>
        <v>155</v>
      </c>
      <c r="AK38" s="15" t="n">
        <f aca="false">MAX(AK4:AK33)</f>
        <v>156</v>
      </c>
      <c r="AL38" s="15" t="n">
        <f aca="false">MAX(AL4:AL33)</f>
        <v>154</v>
      </c>
      <c r="AM38" s="15" t="n">
        <f aca="false">MAX(AM4:AM33)</f>
        <v>128</v>
      </c>
      <c r="AN38" s="15" t="n">
        <f aca="false">MAX(AN4:AN33)</f>
        <v>128</v>
      </c>
      <c r="AO38" s="24"/>
      <c r="AP38" s="24"/>
      <c r="AQ38" s="24"/>
      <c r="AR38" s="24"/>
      <c r="AS38" s="24"/>
      <c r="AT38" s="24"/>
      <c r="AU38" s="24"/>
      <c r="BA38" s="0" t="s">
        <v>221</v>
      </c>
      <c r="BD38" s="0" t="s">
        <v>222</v>
      </c>
      <c r="BE38" s="15" t="n">
        <f aca="false">+BE35-BE36</f>
        <v>23.866</v>
      </c>
      <c r="BF38" s="0" t="s">
        <v>223</v>
      </c>
      <c r="BI38" s="157"/>
      <c r="BJ38" s="158"/>
      <c r="BK38" s="158"/>
      <c r="BL38" s="158"/>
      <c r="BM38" s="158"/>
      <c r="BN38" s="159"/>
    </row>
    <row r="39" customFormat="false" ht="12" hidden="false" customHeight="true" outlineLevel="0" collapsed="false">
      <c r="B39" s="0" t="n">
        <v>90</v>
      </c>
      <c r="C39" s="0" t="n">
        <v>95</v>
      </c>
      <c r="H39" s="0" t="n">
        <v>94</v>
      </c>
      <c r="I39" s="0" t="n">
        <v>96</v>
      </c>
      <c r="X39" s="35"/>
      <c r="Y39" s="96"/>
      <c r="AB39" s="35"/>
      <c r="AC39" s="96"/>
      <c r="AD39" s="95"/>
      <c r="AE39" s="95"/>
      <c r="BA39" s="0" t="n">
        <v>22.8</v>
      </c>
      <c r="BI39" s="98"/>
      <c r="BJ39" s="2"/>
      <c r="BK39" s="99" t="s">
        <v>73</v>
      </c>
      <c r="BL39" s="99" t="s">
        <v>74</v>
      </c>
      <c r="BM39" s="99" t="s">
        <v>134</v>
      </c>
      <c r="BN39" s="100"/>
    </row>
    <row r="40" customFormat="false" ht="12.75" hidden="false" customHeight="false" outlineLevel="0" collapsed="false">
      <c r="B40" s="20" t="s">
        <v>136</v>
      </c>
      <c r="H40" s="20" t="s">
        <v>11</v>
      </c>
      <c r="J40" s="0" t="n">
        <v>120</v>
      </c>
      <c r="K40" s="0" t="n">
        <v>126</v>
      </c>
      <c r="L40" s="0" t="n">
        <v>105</v>
      </c>
      <c r="M40" s="0" t="n">
        <v>112</v>
      </c>
      <c r="N40" s="20" t="s">
        <v>12</v>
      </c>
      <c r="P40" s="0" t="n">
        <v>100.5</v>
      </c>
      <c r="Q40" s="0" t="n">
        <v>102.5</v>
      </c>
      <c r="T40" s="20" t="s">
        <v>13</v>
      </c>
      <c r="W40" s="0" t="n">
        <v>104</v>
      </c>
      <c r="Z40" s="20" t="s">
        <v>51</v>
      </c>
      <c r="AF40" s="20" t="s">
        <v>193</v>
      </c>
      <c r="AL40" s="20" t="s">
        <v>48</v>
      </c>
      <c r="BA40" s="0" t="n">
        <v>0.049</v>
      </c>
      <c r="BD40" s="0" t="s">
        <v>137</v>
      </c>
      <c r="BE40" s="0" t="n">
        <v>1.71</v>
      </c>
      <c r="BF40" s="0" t="s">
        <v>223</v>
      </c>
      <c r="BI40" s="98"/>
      <c r="BJ40" s="102" t="s">
        <v>137</v>
      </c>
      <c r="BK40" s="25" t="n">
        <f aca="false">0.59/16*100</f>
        <v>3.6875</v>
      </c>
      <c r="BL40" s="25" t="n">
        <f aca="false">0.59/8*100</f>
        <v>7.375</v>
      </c>
      <c r="BM40" s="25" t="n">
        <f aca="false">0.59/24*100</f>
        <v>2.45833333333333</v>
      </c>
      <c r="BN40" s="100"/>
    </row>
    <row r="41" customFormat="false" ht="12.75" hidden="false" customHeight="false" outlineLevel="0" collapsed="false">
      <c r="B41" s="46" t="s">
        <v>224</v>
      </c>
      <c r="C41" s="106"/>
      <c r="D41" s="43" t="s">
        <v>225</v>
      </c>
      <c r="E41" s="47"/>
      <c r="F41" s="46" t="s">
        <v>226</v>
      </c>
      <c r="G41" s="47"/>
      <c r="H41" s="46" t="s">
        <v>224</v>
      </c>
      <c r="I41" s="106"/>
      <c r="J41" s="43" t="s">
        <v>225</v>
      </c>
      <c r="K41" s="47"/>
      <c r="L41" s="46" t="s">
        <v>226</v>
      </c>
      <c r="M41" s="47"/>
      <c r="N41" s="46" t="s">
        <v>224</v>
      </c>
      <c r="O41" s="106"/>
      <c r="P41" s="43" t="s">
        <v>225</v>
      </c>
      <c r="Q41" s="47"/>
      <c r="R41" s="46" t="s">
        <v>226</v>
      </c>
      <c r="S41" s="47"/>
      <c r="T41" s="46" t="s">
        <v>224</v>
      </c>
      <c r="U41" s="106"/>
      <c r="V41" s="43" t="s">
        <v>225</v>
      </c>
      <c r="W41" s="47"/>
      <c r="X41" s="46" t="s">
        <v>226</v>
      </c>
      <c r="Y41" s="47"/>
      <c r="Z41" s="46" t="s">
        <v>224</v>
      </c>
      <c r="AA41" s="106"/>
      <c r="AB41" s="43" t="s">
        <v>225</v>
      </c>
      <c r="AC41" s="47"/>
      <c r="AD41" s="46" t="s">
        <v>226</v>
      </c>
      <c r="AE41" s="47"/>
      <c r="AF41" s="46" t="s">
        <v>224</v>
      </c>
      <c r="AG41" s="106"/>
      <c r="AH41" s="43" t="s">
        <v>225</v>
      </c>
      <c r="AI41" s="47"/>
      <c r="AJ41" s="46" t="s">
        <v>226</v>
      </c>
      <c r="AK41" s="47"/>
      <c r="AL41" s="46" t="s">
        <v>224</v>
      </c>
      <c r="AM41" s="106"/>
      <c r="AN41" s="43" t="s">
        <v>225</v>
      </c>
      <c r="AO41" s="47"/>
      <c r="AP41" s="46" t="s">
        <v>226</v>
      </c>
      <c r="AQ41" s="106"/>
      <c r="AR41" s="46" t="s">
        <v>227</v>
      </c>
      <c r="AS41" s="106"/>
      <c r="AT41" s="46" t="s">
        <v>228</v>
      </c>
      <c r="AU41" s="106"/>
      <c r="BA41" s="15" t="n">
        <f aca="false">+BA39*BA40</f>
        <v>1.1172</v>
      </c>
      <c r="BD41" s="0" t="s">
        <v>229</v>
      </c>
      <c r="BE41" s="0" t="n">
        <f aca="false">+BA39*0.03</f>
        <v>0.684</v>
      </c>
      <c r="BF41" s="0" t="s">
        <v>223</v>
      </c>
      <c r="BH41" s="0" t="n">
        <v>81</v>
      </c>
      <c r="BI41" s="98"/>
      <c r="BJ41" s="2" t="s">
        <v>141</v>
      </c>
      <c r="BK41" s="107" t="n">
        <v>0.03</v>
      </c>
      <c r="BL41" s="107" t="n">
        <v>0.03</v>
      </c>
      <c r="BM41" s="107" t="n">
        <v>0.03</v>
      </c>
      <c r="BN41" s="100"/>
    </row>
    <row r="42" customFormat="false" ht="12.75" hidden="false" customHeight="false" outlineLevel="0" collapsed="false">
      <c r="B42" s="49" t="s">
        <v>143</v>
      </c>
      <c r="C42" s="50" t="s">
        <v>14</v>
      </c>
      <c r="D42" s="51" t="s">
        <v>143</v>
      </c>
      <c r="E42" s="51" t="s">
        <v>14</v>
      </c>
      <c r="F42" s="49" t="s">
        <v>143</v>
      </c>
      <c r="G42" s="51" t="s">
        <v>14</v>
      </c>
      <c r="H42" s="49" t="s">
        <v>143</v>
      </c>
      <c r="I42" s="50" t="s">
        <v>14</v>
      </c>
      <c r="J42" s="51" t="s">
        <v>143</v>
      </c>
      <c r="K42" s="51" t="s">
        <v>14</v>
      </c>
      <c r="L42" s="49" t="s">
        <v>143</v>
      </c>
      <c r="M42" s="51" t="s">
        <v>14</v>
      </c>
      <c r="N42" s="49" t="s">
        <v>143</v>
      </c>
      <c r="O42" s="50" t="s">
        <v>14</v>
      </c>
      <c r="P42" s="51" t="s">
        <v>143</v>
      </c>
      <c r="Q42" s="51" t="s">
        <v>14</v>
      </c>
      <c r="R42" s="49" t="s">
        <v>143</v>
      </c>
      <c r="S42" s="51" t="s">
        <v>14</v>
      </c>
      <c r="T42" s="49" t="s">
        <v>143</v>
      </c>
      <c r="U42" s="50" t="s">
        <v>14</v>
      </c>
      <c r="V42" s="51" t="s">
        <v>143</v>
      </c>
      <c r="W42" s="51" t="s">
        <v>14</v>
      </c>
      <c r="X42" s="49" t="s">
        <v>143</v>
      </c>
      <c r="Y42" s="51" t="s">
        <v>14</v>
      </c>
      <c r="Z42" s="49" t="s">
        <v>143</v>
      </c>
      <c r="AA42" s="50" t="s">
        <v>14</v>
      </c>
      <c r="AB42" s="51" t="s">
        <v>143</v>
      </c>
      <c r="AC42" s="51" t="s">
        <v>14</v>
      </c>
      <c r="AD42" s="49" t="s">
        <v>143</v>
      </c>
      <c r="AE42" s="51" t="s">
        <v>14</v>
      </c>
      <c r="AF42" s="49" t="s">
        <v>143</v>
      </c>
      <c r="AG42" s="50" t="s">
        <v>14</v>
      </c>
      <c r="AH42" s="51" t="s">
        <v>143</v>
      </c>
      <c r="AI42" s="51" t="s">
        <v>14</v>
      </c>
      <c r="AJ42" s="49" t="s">
        <v>143</v>
      </c>
      <c r="AK42" s="51" t="s">
        <v>14</v>
      </c>
      <c r="AL42" s="49" t="s">
        <v>143</v>
      </c>
      <c r="AM42" s="50" t="s">
        <v>14</v>
      </c>
      <c r="AN42" s="51" t="s">
        <v>143</v>
      </c>
      <c r="AO42" s="51" t="s">
        <v>14</v>
      </c>
      <c r="AP42" s="49" t="s">
        <v>143</v>
      </c>
      <c r="AQ42" s="50" t="s">
        <v>14</v>
      </c>
      <c r="AR42" s="49" t="s">
        <v>143</v>
      </c>
      <c r="AS42" s="50" t="s">
        <v>14</v>
      </c>
      <c r="AT42" s="49" t="s">
        <v>143</v>
      </c>
      <c r="AU42" s="50" t="s">
        <v>14</v>
      </c>
      <c r="BD42" s="0" t="s">
        <v>144</v>
      </c>
      <c r="BE42" s="0" t="n">
        <v>1.34</v>
      </c>
      <c r="BF42" s="0" t="s">
        <v>223</v>
      </c>
      <c r="BI42" s="98"/>
      <c r="BJ42" s="2" t="s">
        <v>144</v>
      </c>
      <c r="BK42" s="25" t="n">
        <f aca="false">0.46/16*100</f>
        <v>2.875</v>
      </c>
      <c r="BL42" s="25" t="n">
        <f aca="false">0.46/8*100</f>
        <v>5.75</v>
      </c>
      <c r="BM42" s="25" t="n">
        <f aca="false">0.46/24*100</f>
        <v>1.91666666666667</v>
      </c>
      <c r="BN42" s="100"/>
    </row>
    <row r="43" customFormat="false" ht="12.75" hidden="false" customHeight="false" outlineLevel="0" collapsed="false">
      <c r="B43" s="110"/>
      <c r="C43" s="115"/>
      <c r="D43" s="111"/>
      <c r="E43" s="111"/>
      <c r="F43" s="110"/>
      <c r="G43" s="111"/>
      <c r="H43" s="110" t="n">
        <v>121</v>
      </c>
      <c r="I43" s="115" t="n">
        <v>126</v>
      </c>
      <c r="J43" s="111" t="n">
        <v>128</v>
      </c>
      <c r="K43" s="111" t="n">
        <v>138</v>
      </c>
      <c r="L43" s="110" t="n">
        <v>114</v>
      </c>
      <c r="M43" s="111" t="n">
        <v>119</v>
      </c>
      <c r="N43" s="112" t="n">
        <v>111</v>
      </c>
      <c r="O43" s="113" t="n">
        <v>113.5</v>
      </c>
      <c r="P43" s="112" t="n">
        <v>111</v>
      </c>
      <c r="Q43" s="114" t="n">
        <v>113.5</v>
      </c>
      <c r="R43" s="112" t="n">
        <v>84.5</v>
      </c>
      <c r="S43" s="113" t="n">
        <v>86</v>
      </c>
      <c r="T43" s="112"/>
      <c r="U43" s="113"/>
      <c r="V43" s="112"/>
      <c r="W43" s="114"/>
      <c r="X43" s="112"/>
      <c r="Y43" s="113"/>
      <c r="Z43" s="112"/>
      <c r="AA43" s="113"/>
      <c r="AB43" s="112"/>
      <c r="AC43" s="114"/>
      <c r="AD43" s="112"/>
      <c r="AE43" s="113"/>
      <c r="AF43" s="112"/>
      <c r="AG43" s="113"/>
      <c r="AH43" s="112"/>
      <c r="AI43" s="114"/>
      <c r="AJ43" s="112"/>
      <c r="AK43" s="113"/>
      <c r="AL43" s="112" t="n">
        <v>85.5</v>
      </c>
      <c r="AM43" s="113" t="n">
        <v>87</v>
      </c>
      <c r="AN43" s="112"/>
      <c r="AO43" s="114"/>
      <c r="AP43" s="112"/>
      <c r="AQ43" s="113"/>
      <c r="AR43" s="112"/>
      <c r="AS43" s="113"/>
      <c r="AT43" s="112"/>
      <c r="AU43" s="113"/>
      <c r="BA43" s="0" t="n">
        <f aca="false">2.88+0.43</f>
        <v>3.31</v>
      </c>
      <c r="BD43" s="0" t="s">
        <v>230</v>
      </c>
      <c r="BE43" s="15" t="n">
        <f aca="false">0.019*BH43</f>
        <v>1.539</v>
      </c>
      <c r="BF43" s="0" t="s">
        <v>223</v>
      </c>
      <c r="BH43" s="0" t="n">
        <v>81</v>
      </c>
      <c r="BI43" s="98"/>
      <c r="BJ43" s="2" t="s">
        <v>146</v>
      </c>
      <c r="BK43" s="107" t="n">
        <v>0.019</v>
      </c>
      <c r="BL43" s="107" t="n">
        <v>0.019</v>
      </c>
      <c r="BM43" s="107" t="n">
        <v>0.019</v>
      </c>
      <c r="BN43" s="100"/>
    </row>
    <row r="44" customFormat="false" ht="12.75" hidden="false" customHeight="false" outlineLevel="0" collapsed="false">
      <c r="B44" s="195"/>
      <c r="C44" s="115"/>
      <c r="D44" s="111"/>
      <c r="E44" s="111"/>
      <c r="F44" s="110"/>
      <c r="G44" s="115"/>
      <c r="H44" s="110"/>
      <c r="I44" s="115"/>
      <c r="J44" s="111" t="n">
        <v>125.5</v>
      </c>
      <c r="K44" s="111" t="n">
        <v>130</v>
      </c>
      <c r="L44" s="110" t="n">
        <v>113</v>
      </c>
      <c r="M44" s="111" t="n">
        <v>116</v>
      </c>
      <c r="N44" s="110"/>
      <c r="O44" s="115"/>
      <c r="P44" s="110"/>
      <c r="Q44" s="111"/>
      <c r="R44" s="110"/>
      <c r="S44" s="115"/>
      <c r="T44" s="116"/>
      <c r="U44" s="115"/>
      <c r="V44" s="110"/>
      <c r="W44" s="111"/>
      <c r="X44" s="110"/>
      <c r="Y44" s="115"/>
      <c r="Z44" s="110"/>
      <c r="AA44" s="115"/>
      <c r="AB44" s="110"/>
      <c r="AC44" s="111"/>
      <c r="AD44" s="110"/>
      <c r="AE44" s="115"/>
      <c r="AF44" s="110"/>
      <c r="AG44" s="115"/>
      <c r="AH44" s="110"/>
      <c r="AI44" s="111"/>
      <c r="AJ44" s="110"/>
      <c r="AK44" s="115"/>
      <c r="AL44" s="110"/>
      <c r="AM44" s="115"/>
      <c r="AN44" s="110"/>
      <c r="AO44" s="111"/>
      <c r="AP44" s="110"/>
      <c r="AQ44" s="115"/>
      <c r="AR44" s="110"/>
      <c r="AS44" s="115"/>
      <c r="AT44" s="110"/>
      <c r="AU44" s="115"/>
      <c r="BD44" s="0" t="s">
        <v>231</v>
      </c>
      <c r="BE44" s="15" t="n">
        <f aca="false">+BH44*0.03</f>
        <v>1.71</v>
      </c>
      <c r="BF44" s="0" t="s">
        <v>223</v>
      </c>
      <c r="BH44" s="0" t="n">
        <v>57</v>
      </c>
      <c r="BI44" s="98"/>
      <c r="BJ44" s="2" t="s">
        <v>148</v>
      </c>
      <c r="BK44" s="2" t="n">
        <v>22.8</v>
      </c>
      <c r="BL44" s="2" t="n">
        <v>22.8</v>
      </c>
      <c r="BM44" s="2" t="n">
        <v>22.8</v>
      </c>
      <c r="BN44" s="100"/>
    </row>
    <row r="45" customFormat="false" ht="12.75" hidden="false" customHeight="false" outlineLevel="0" collapsed="false">
      <c r="B45" s="110"/>
      <c r="C45" s="115"/>
      <c r="D45" s="111"/>
      <c r="E45" s="111"/>
      <c r="F45" s="110"/>
      <c r="G45" s="111"/>
      <c r="H45" s="110"/>
      <c r="I45" s="115"/>
      <c r="J45" s="111"/>
      <c r="K45" s="111"/>
      <c r="L45" s="110"/>
      <c r="M45" s="111"/>
      <c r="N45" s="110"/>
      <c r="O45" s="111"/>
      <c r="P45" s="110"/>
      <c r="Q45" s="115"/>
      <c r="R45" s="110"/>
      <c r="S45" s="115"/>
      <c r="T45" s="110"/>
      <c r="U45" s="115"/>
      <c r="V45" s="110"/>
      <c r="W45" s="111"/>
      <c r="X45" s="110"/>
      <c r="Y45" s="115"/>
      <c r="Z45" s="110"/>
      <c r="AA45" s="115"/>
      <c r="AB45" s="110"/>
      <c r="AC45" s="111"/>
      <c r="AD45" s="110"/>
      <c r="AE45" s="115"/>
      <c r="AF45" s="110"/>
      <c r="AG45" s="115"/>
      <c r="AH45" s="110"/>
      <c r="AI45" s="111"/>
      <c r="AJ45" s="110"/>
      <c r="AK45" s="115"/>
      <c r="AL45" s="110"/>
      <c r="AM45" s="115"/>
      <c r="AN45" s="110"/>
      <c r="AO45" s="111"/>
      <c r="AP45" s="110"/>
      <c r="AQ45" s="115"/>
      <c r="AR45" s="110"/>
      <c r="AS45" s="115"/>
      <c r="AT45" s="110"/>
      <c r="AU45" s="115"/>
      <c r="BD45" s="0" t="s">
        <v>232</v>
      </c>
      <c r="BE45" s="0" t="n">
        <v>2.15</v>
      </c>
      <c r="BF45" s="0" t="s">
        <v>223</v>
      </c>
      <c r="BI45" s="98"/>
      <c r="BJ45" s="2" t="s">
        <v>150</v>
      </c>
      <c r="BK45" s="2" t="n">
        <v>2.15</v>
      </c>
      <c r="BL45" s="2" t="n">
        <v>2.15</v>
      </c>
      <c r="BM45" s="2" t="n">
        <v>2.15</v>
      </c>
      <c r="BN45" s="100"/>
    </row>
    <row r="46" customFormat="false" ht="12.75" hidden="false" customHeight="false" outlineLevel="0" collapsed="false">
      <c r="B46" s="110"/>
      <c r="C46" s="115"/>
      <c r="D46" s="111"/>
      <c r="E46" s="111"/>
      <c r="F46" s="110"/>
      <c r="G46" s="111"/>
      <c r="H46" s="110"/>
      <c r="I46" s="115"/>
      <c r="J46" s="111"/>
      <c r="K46" s="111"/>
      <c r="L46" s="110"/>
      <c r="M46" s="111"/>
      <c r="N46" s="110"/>
      <c r="O46" s="115"/>
      <c r="P46" s="111"/>
      <c r="Q46" s="111"/>
      <c r="R46" s="110"/>
      <c r="S46" s="115"/>
      <c r="T46" s="110"/>
      <c r="U46" s="115"/>
      <c r="V46" s="111"/>
      <c r="W46" s="111"/>
      <c r="X46" s="110"/>
      <c r="Y46" s="115"/>
      <c r="Z46" s="110"/>
      <c r="AA46" s="115"/>
      <c r="AB46" s="111"/>
      <c r="AC46" s="111"/>
      <c r="AD46" s="110"/>
      <c r="AE46" s="115"/>
      <c r="AF46" s="110"/>
      <c r="AG46" s="115"/>
      <c r="AH46" s="111"/>
      <c r="AI46" s="111"/>
      <c r="AJ46" s="110"/>
      <c r="AK46" s="115"/>
      <c r="AL46" s="110"/>
      <c r="AM46" s="115"/>
      <c r="AN46" s="111"/>
      <c r="AO46" s="111"/>
      <c r="AP46" s="110"/>
      <c r="AQ46" s="115"/>
      <c r="AR46" s="110"/>
      <c r="AS46" s="115"/>
      <c r="AT46" s="110"/>
      <c r="AU46" s="115"/>
      <c r="BD46" s="0" t="s">
        <v>156</v>
      </c>
      <c r="BE46" s="0" t="n">
        <v>0.25</v>
      </c>
      <c r="BI46" s="98"/>
      <c r="BJ46" s="2" t="s">
        <v>152</v>
      </c>
      <c r="BK46" s="2" t="n">
        <v>1.83</v>
      </c>
      <c r="BL46" s="2" t="n">
        <v>1.83</v>
      </c>
      <c r="BM46" s="2" t="n">
        <v>1.83</v>
      </c>
      <c r="BN46" s="100"/>
    </row>
    <row r="47" customFormat="false" ht="12.75" hidden="false" customHeight="false" outlineLevel="0" collapsed="false">
      <c r="B47" s="196"/>
      <c r="C47" s="119"/>
      <c r="D47" s="118"/>
      <c r="E47" s="118"/>
      <c r="F47" s="117"/>
      <c r="G47" s="118"/>
      <c r="H47" s="196"/>
      <c r="I47" s="119"/>
      <c r="J47" s="118"/>
      <c r="K47" s="118"/>
      <c r="L47" s="117"/>
      <c r="M47" s="118"/>
      <c r="N47" s="117"/>
      <c r="O47" s="119"/>
      <c r="P47" s="117"/>
      <c r="Q47" s="118"/>
      <c r="R47" s="117"/>
      <c r="S47" s="119"/>
      <c r="T47" s="117"/>
      <c r="U47" s="119"/>
      <c r="V47" s="117"/>
      <c r="W47" s="118"/>
      <c r="X47" s="117"/>
      <c r="Y47" s="119"/>
      <c r="Z47" s="117"/>
      <c r="AA47" s="119"/>
      <c r="AB47" s="117"/>
      <c r="AC47" s="118"/>
      <c r="AD47" s="117"/>
      <c r="AE47" s="119"/>
      <c r="AF47" s="117"/>
      <c r="AG47" s="119"/>
      <c r="AH47" s="117"/>
      <c r="AI47" s="118"/>
      <c r="AJ47" s="117"/>
      <c r="AK47" s="119"/>
      <c r="AL47" s="117"/>
      <c r="AM47" s="119"/>
      <c r="AN47" s="117"/>
      <c r="AO47" s="118"/>
      <c r="AP47" s="117"/>
      <c r="AQ47" s="119"/>
      <c r="AR47" s="117"/>
      <c r="AS47" s="119"/>
      <c r="AT47" s="117"/>
      <c r="AU47" s="119"/>
      <c r="BD47" s="0" t="s">
        <v>233</v>
      </c>
      <c r="BI47" s="98"/>
      <c r="BJ47" s="2" t="s">
        <v>154</v>
      </c>
      <c r="BK47" s="25" t="n">
        <v>5</v>
      </c>
      <c r="BL47" s="25" t="n">
        <v>1</v>
      </c>
      <c r="BM47" s="2" t="n">
        <f aca="false">+BK47*0.67+BL47*0.33</f>
        <v>3.68</v>
      </c>
      <c r="BN47" s="100"/>
    </row>
    <row r="48" customFormat="false" ht="12.75" hidden="false" customHeight="false" outlineLevel="0" collapsed="false">
      <c r="X48" s="35"/>
      <c r="Y48" s="96"/>
      <c r="Z48" s="15"/>
      <c r="AD48" s="15"/>
      <c r="BI48" s="98"/>
      <c r="BJ48" s="2" t="s">
        <v>156</v>
      </c>
      <c r="BK48" s="2" t="n">
        <v>0.25</v>
      </c>
      <c r="BL48" s="2" t="n">
        <v>0.25</v>
      </c>
      <c r="BM48" s="4" t="n">
        <v>0.25</v>
      </c>
      <c r="BN48" s="100"/>
    </row>
    <row r="49" customFormat="false" ht="12.75" hidden="false" customHeight="false" outlineLevel="0" collapsed="false">
      <c r="B49" s="39"/>
      <c r="X49" s="35"/>
      <c r="Y49" s="96"/>
      <c r="Z49" s="15"/>
      <c r="AA49" s="15"/>
      <c r="AC49" s="96"/>
      <c r="AD49" s="15"/>
      <c r="AE49" s="15"/>
      <c r="BD49" s="0" t="s">
        <v>234</v>
      </c>
      <c r="BE49" s="15" t="n">
        <f aca="false">SUM(BE40:BE47)</f>
        <v>9.383</v>
      </c>
      <c r="BI49" s="98"/>
      <c r="BJ49" s="2" t="s">
        <v>158</v>
      </c>
      <c r="BK49" s="25" t="n">
        <f aca="false">SUM(BK41,BK43)*BK44</f>
        <v>1.1172</v>
      </c>
      <c r="BL49" s="25" t="n">
        <f aca="false">SUM(BL41,BL43)*BL44</f>
        <v>1.1172</v>
      </c>
      <c r="BM49" s="25" t="n">
        <f aca="false">SUM(BM41,BM43)*BM44</f>
        <v>1.1172</v>
      </c>
      <c r="BN49" s="100"/>
    </row>
    <row r="50" customFormat="false" ht="12.75" hidden="false" customHeight="false" outlineLevel="0" collapsed="false">
      <c r="B50" s="65" t="s">
        <v>169</v>
      </c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X50" s="35"/>
      <c r="Y50" s="96"/>
      <c r="AC50" s="96"/>
      <c r="BI50" s="98"/>
      <c r="BJ50" s="2"/>
      <c r="BK50" s="2"/>
      <c r="BL50" s="2"/>
      <c r="BM50" s="2"/>
      <c r="BN50" s="100"/>
    </row>
    <row r="51" customFormat="false" ht="13.5" hidden="false" customHeight="false" outlineLevel="0" collapsed="false">
      <c r="B51" s="132"/>
      <c r="C51" s="133" t="s">
        <v>2</v>
      </c>
      <c r="D51" s="133" t="s">
        <v>3</v>
      </c>
      <c r="E51" s="133" t="s">
        <v>4</v>
      </c>
      <c r="F51" s="133" t="s">
        <v>5</v>
      </c>
      <c r="G51" s="133" t="s">
        <v>6</v>
      </c>
      <c r="H51" s="133" t="s">
        <v>7</v>
      </c>
      <c r="I51" s="133" t="s">
        <v>8</v>
      </c>
      <c r="J51" s="133" t="s">
        <v>9</v>
      </c>
      <c r="K51" s="133" t="s">
        <v>10</v>
      </c>
      <c r="L51" s="133" t="s">
        <v>11</v>
      </c>
      <c r="M51" s="133" t="s">
        <v>12</v>
      </c>
      <c r="N51" s="133" t="s">
        <v>13</v>
      </c>
      <c r="O51" s="145" t="s">
        <v>48</v>
      </c>
      <c r="P51" s="145" t="s">
        <v>49</v>
      </c>
      <c r="Q51" s="145" t="s">
        <v>50</v>
      </c>
      <c r="R51" s="145" t="s">
        <v>51</v>
      </c>
      <c r="BI51" s="123"/>
      <c r="BJ51" s="124" t="s">
        <v>159</v>
      </c>
      <c r="BK51" s="125" t="n">
        <f aca="false">SUM(BK40,BK42,BK45,BK46,BK47,BK48,BK49)</f>
        <v>16.9097</v>
      </c>
      <c r="BL51" s="125" t="n">
        <f aca="false">SUM(BL40,BL42,BL45,BL46,BL47,BL48,BL49)</f>
        <v>19.4722</v>
      </c>
      <c r="BM51" s="125" t="n">
        <f aca="false">SUM(BM40,BM42,BM45,BM46,BM47,BM48,BM49)</f>
        <v>13.4022</v>
      </c>
      <c r="BN51" s="126"/>
    </row>
    <row r="52" customFormat="false" ht="12.75" hidden="false" customHeight="false" outlineLevel="0" collapsed="false">
      <c r="B52" s="185" t="s">
        <v>235</v>
      </c>
      <c r="C52" s="197" t="n">
        <v>24.14</v>
      </c>
      <c r="D52" s="198" t="n">
        <v>21.31</v>
      </c>
      <c r="E52" s="198" t="n">
        <v>21.22</v>
      </c>
      <c r="F52" s="198" t="n">
        <v>26.71</v>
      </c>
      <c r="G52" s="198" t="n">
        <v>28.1</v>
      </c>
      <c r="H52" s="198" t="n">
        <v>32.57</v>
      </c>
      <c r="I52" s="198" t="n">
        <v>41.58</v>
      </c>
      <c r="J52" s="198" t="n">
        <v>42.51</v>
      </c>
      <c r="K52" s="198" t="n">
        <v>33.34</v>
      </c>
      <c r="L52" s="198" t="n">
        <v>41.06</v>
      </c>
      <c r="M52" s="198" t="n">
        <v>33.71</v>
      </c>
      <c r="N52" s="199"/>
      <c r="O52" s="200" t="n">
        <f aca="false">AVERAGE(C52:E52)</f>
        <v>22.2233333333333</v>
      </c>
      <c r="P52" s="15" t="n">
        <f aca="false">AVERAGE(F52:H52)</f>
        <v>29.1266666666667</v>
      </c>
      <c r="Q52" s="15" t="n">
        <f aca="false">AVERAGE(I52:K52)</f>
        <v>39.1433333333333</v>
      </c>
      <c r="R52" s="145"/>
    </row>
    <row r="53" customFormat="false" ht="12.75" hidden="false" customHeight="false" outlineLevel="0" collapsed="false">
      <c r="B53" s="178" t="s">
        <v>197</v>
      </c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145"/>
      <c r="P53" s="145"/>
      <c r="Q53" s="145"/>
      <c r="R53" s="145"/>
    </row>
    <row r="54" customFormat="false" ht="12.75" hidden="false" customHeight="false" outlineLevel="0" collapsed="false">
      <c r="B54" s="178" t="s">
        <v>198</v>
      </c>
      <c r="C54" s="202" t="n">
        <v>0.95</v>
      </c>
      <c r="D54" s="203" t="n">
        <v>0.85</v>
      </c>
      <c r="E54" s="203" t="n">
        <v>0.75</v>
      </c>
      <c r="F54" s="146" t="n">
        <v>0.15</v>
      </c>
      <c r="G54" s="201" t="n">
        <v>0.55</v>
      </c>
      <c r="H54" s="201" t="n">
        <v>0.65</v>
      </c>
      <c r="I54" s="204" t="n">
        <v>0.35</v>
      </c>
      <c r="J54" s="203" t="n">
        <v>0.75</v>
      </c>
      <c r="K54" s="203" t="n">
        <v>0.75</v>
      </c>
      <c r="L54" s="201"/>
      <c r="M54" s="201"/>
      <c r="N54" s="201"/>
      <c r="O54" s="145"/>
      <c r="P54" s="145"/>
      <c r="Q54" s="145"/>
      <c r="R54" s="145"/>
    </row>
    <row r="55" customFormat="false" ht="12.75" hidden="false" customHeight="false" outlineLevel="0" collapsed="false">
      <c r="B55" s="178" t="s">
        <v>199</v>
      </c>
      <c r="C55" s="203" t="n">
        <v>0.85</v>
      </c>
      <c r="D55" s="201" t="n">
        <v>0.55</v>
      </c>
      <c r="E55" s="205" t="n">
        <v>0.35</v>
      </c>
      <c r="F55" s="146" t="n">
        <v>0.15</v>
      </c>
      <c r="G55" s="205" t="n">
        <v>0.35</v>
      </c>
      <c r="H55" s="205" t="n">
        <v>0.35</v>
      </c>
      <c r="I55" s="201" t="n">
        <v>0.55</v>
      </c>
      <c r="J55" s="204" t="n">
        <v>0.25</v>
      </c>
      <c r="K55" s="204" t="n">
        <v>0.25</v>
      </c>
      <c r="L55" s="201"/>
      <c r="M55" s="201"/>
      <c r="N55" s="201"/>
      <c r="O55" s="145"/>
      <c r="P55" s="145"/>
      <c r="Q55" s="145"/>
      <c r="R55" s="145"/>
    </row>
    <row r="56" customFormat="false" ht="12.75" hidden="false" customHeight="false" outlineLevel="0" collapsed="false">
      <c r="B56" s="185" t="s">
        <v>236</v>
      </c>
      <c r="C56" s="197" t="n">
        <v>22.17</v>
      </c>
      <c r="D56" s="198" t="n">
        <v>20.49</v>
      </c>
      <c r="E56" s="198" t="n">
        <v>21.85</v>
      </c>
      <c r="F56" s="198" t="n">
        <v>25.52</v>
      </c>
      <c r="G56" s="198" t="n">
        <v>20.91</v>
      </c>
      <c r="H56" s="198" t="n">
        <v>20.69</v>
      </c>
      <c r="I56" s="198" t="n">
        <v>42.33</v>
      </c>
      <c r="J56" s="198" t="n">
        <v>51.1</v>
      </c>
      <c r="K56" s="198" t="n">
        <v>41.89</v>
      </c>
      <c r="L56" s="198" t="n">
        <v>27.11</v>
      </c>
      <c r="M56" s="198" t="n">
        <v>27.78</v>
      </c>
      <c r="N56" s="199" t="n">
        <v>27.47</v>
      </c>
      <c r="O56" s="15" t="n">
        <f aca="false">AVERAGE(C56:E56)</f>
        <v>21.5033333333333</v>
      </c>
      <c r="P56" s="15"/>
      <c r="Q56" s="15" t="n">
        <f aca="false">AVERAGE(I56:K56)</f>
        <v>45.1066666666667</v>
      </c>
      <c r="R56" s="15" t="n">
        <f aca="false">AVERAGE(L56:N56)</f>
        <v>27.4533333333333</v>
      </c>
      <c r="X56" s="0" t="s">
        <v>10</v>
      </c>
      <c r="Y56" s="0" t="s">
        <v>237</v>
      </c>
      <c r="Z56" s="15"/>
    </row>
    <row r="57" customFormat="false" ht="12.75" hidden="false" customHeight="false" outlineLevel="0" collapsed="false">
      <c r="B57" s="178" t="s">
        <v>197</v>
      </c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15"/>
      <c r="P57" s="15"/>
      <c r="Q57" s="15"/>
      <c r="R57" s="15"/>
      <c r="Z57" s="15"/>
    </row>
    <row r="58" customFormat="false" ht="12.75" hidden="false" customHeight="false" outlineLevel="0" collapsed="false">
      <c r="B58" s="178" t="s">
        <v>198</v>
      </c>
      <c r="C58" s="203" t="n">
        <v>0.85</v>
      </c>
      <c r="D58" s="146" t="n">
        <v>0.15</v>
      </c>
      <c r="E58" s="204" t="n">
        <v>0.35</v>
      </c>
      <c r="F58" s="146" t="n">
        <v>0.15</v>
      </c>
      <c r="G58" s="204" t="n">
        <v>0.25</v>
      </c>
      <c r="H58" s="204" t="n">
        <v>0.25</v>
      </c>
      <c r="I58" s="202" t="n">
        <v>0.95</v>
      </c>
      <c r="J58" s="202" t="n">
        <v>0.95</v>
      </c>
      <c r="K58" s="202" t="n">
        <v>0.95</v>
      </c>
      <c r="L58" s="201" t="n">
        <v>0.45</v>
      </c>
      <c r="M58" s="201" t="n">
        <v>0.65</v>
      </c>
      <c r="N58" s="201" t="n">
        <v>0.55</v>
      </c>
      <c r="O58" s="15"/>
      <c r="P58" s="15"/>
      <c r="Q58" s="15"/>
      <c r="R58" s="15"/>
      <c r="Z58" s="15"/>
    </row>
    <row r="59" customFormat="false" ht="12.75" hidden="false" customHeight="false" outlineLevel="0" collapsed="false">
      <c r="B59" s="178" t="s">
        <v>199</v>
      </c>
      <c r="C59" s="206" t="n">
        <v>0.75</v>
      </c>
      <c r="D59" s="205" t="n">
        <v>0.35</v>
      </c>
      <c r="E59" s="206" t="n">
        <v>0.75</v>
      </c>
      <c r="F59" s="204" t="n">
        <v>0.25</v>
      </c>
      <c r="G59" s="207" t="n">
        <v>0.35</v>
      </c>
      <c r="H59" s="205" t="n">
        <v>0.35</v>
      </c>
      <c r="I59" s="206" t="n">
        <v>0.75</v>
      </c>
      <c r="J59" s="202" t="n">
        <v>0.95</v>
      </c>
      <c r="K59" s="201" t="n">
        <v>0.45</v>
      </c>
      <c r="L59" s="201" t="n">
        <v>0.45</v>
      </c>
      <c r="M59" s="205" t="n">
        <v>0.35</v>
      </c>
      <c r="N59" s="201" t="n">
        <v>0.45</v>
      </c>
      <c r="O59" s="15"/>
      <c r="P59" s="15"/>
      <c r="Q59" s="15"/>
      <c r="R59" s="15"/>
      <c r="Z59" s="15"/>
    </row>
    <row r="60" customFormat="false" ht="12.75" hidden="false" customHeight="false" outlineLevel="0" collapsed="false">
      <c r="B60" s="185" t="s">
        <v>238</v>
      </c>
      <c r="C60" s="208"/>
      <c r="D60" s="209"/>
      <c r="E60" s="209"/>
      <c r="F60" s="209"/>
      <c r="G60" s="210" t="n">
        <v>28.77</v>
      </c>
      <c r="H60" s="210" t="n">
        <v>26</v>
      </c>
      <c r="I60" s="210" t="n">
        <v>34.77</v>
      </c>
      <c r="J60" s="210" t="n">
        <v>39.98</v>
      </c>
      <c r="K60" s="210" t="n">
        <v>44.27</v>
      </c>
      <c r="L60" s="210" t="n">
        <v>26.88</v>
      </c>
      <c r="M60" s="210" t="n">
        <v>24.6</v>
      </c>
      <c r="N60" s="105" t="n">
        <v>22.55</v>
      </c>
      <c r="O60" s="15"/>
      <c r="P60" s="15"/>
      <c r="Q60" s="15" t="n">
        <f aca="false">AVERAGE(I60:K60)</f>
        <v>39.6733333333333</v>
      </c>
      <c r="R60" s="15" t="n">
        <f aca="false">AVERAGE(L60:N60)</f>
        <v>24.6766666666667</v>
      </c>
      <c r="X60" s="0" t="s">
        <v>239</v>
      </c>
      <c r="Y60" s="0" t="s">
        <v>237</v>
      </c>
      <c r="Z60" s="15" t="n">
        <f aca="false">AVERAGE(Z17:Z50)</f>
        <v>105.126262626263</v>
      </c>
    </row>
    <row r="61" customFormat="false" ht="12.75" hidden="false" customHeight="false" outlineLevel="0" collapsed="false">
      <c r="B61" s="178" t="s">
        <v>197</v>
      </c>
      <c r="C61" s="179"/>
      <c r="D61" s="179"/>
      <c r="E61" s="179"/>
      <c r="F61" s="179"/>
      <c r="G61" s="180"/>
      <c r="H61" s="180"/>
      <c r="I61" s="180"/>
      <c r="J61" s="180"/>
      <c r="K61" s="180"/>
      <c r="L61" s="180"/>
      <c r="M61" s="180"/>
      <c r="N61" s="180"/>
      <c r="O61" s="15"/>
      <c r="P61" s="15"/>
      <c r="Q61" s="15"/>
      <c r="R61" s="15"/>
      <c r="Z61" s="15"/>
    </row>
    <row r="62" customFormat="false" ht="12.75" hidden="false" customHeight="false" outlineLevel="0" collapsed="false">
      <c r="B62" s="178" t="s">
        <v>198</v>
      </c>
      <c r="C62" s="179"/>
      <c r="D62" s="179"/>
      <c r="E62" s="179"/>
      <c r="F62" s="179"/>
      <c r="G62" s="181" t="n">
        <v>0.95</v>
      </c>
      <c r="H62" s="180" t="n">
        <v>0.45</v>
      </c>
      <c r="I62" s="180" t="n">
        <v>0.65</v>
      </c>
      <c r="J62" s="181" t="n">
        <v>0.9</v>
      </c>
      <c r="K62" s="181" t="n">
        <v>0.95</v>
      </c>
      <c r="L62" s="180" t="n">
        <v>0.65</v>
      </c>
      <c r="M62" s="182" t="n">
        <v>0.75</v>
      </c>
      <c r="N62" s="183" t="n">
        <v>0.15</v>
      </c>
      <c r="O62" s="15"/>
      <c r="P62" s="15"/>
      <c r="Q62" s="15"/>
      <c r="R62" s="15"/>
      <c r="Z62" s="15"/>
    </row>
    <row r="63" customFormat="false" ht="12.75" hidden="false" customHeight="false" outlineLevel="0" collapsed="false">
      <c r="B63" s="178" t="s">
        <v>199</v>
      </c>
      <c r="C63" s="179"/>
      <c r="D63" s="179"/>
      <c r="E63" s="179"/>
      <c r="F63" s="179"/>
      <c r="G63" s="181" t="n">
        <v>0.95</v>
      </c>
      <c r="H63" s="182" t="n">
        <v>0.75</v>
      </c>
      <c r="I63" s="180" t="n">
        <v>0.45</v>
      </c>
      <c r="J63" s="181" t="n">
        <v>0.95</v>
      </c>
      <c r="K63" s="181" t="n">
        <v>0.95</v>
      </c>
      <c r="L63" s="184" t="n">
        <v>0.85</v>
      </c>
      <c r="M63" s="182" t="n">
        <v>0.75</v>
      </c>
      <c r="N63" s="180" t="n">
        <v>0.45</v>
      </c>
      <c r="O63" s="15"/>
      <c r="P63" s="15"/>
      <c r="Q63" s="15"/>
      <c r="R63" s="15"/>
      <c r="Z63" s="15"/>
    </row>
    <row r="64" customFormat="false" ht="12.75" hidden="false" customHeight="false" outlineLevel="0" collapsed="false">
      <c r="B64" s="185"/>
      <c r="C64" s="140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5"/>
      <c r="P64" s="15"/>
      <c r="Q64" s="15"/>
      <c r="R64" s="15"/>
      <c r="T64" s="15"/>
    </row>
    <row r="65" customFormat="false" ht="12.75" hidden="false" customHeight="false" outlineLevel="0" collapsed="false">
      <c r="B65" s="132"/>
      <c r="C65" s="144" t="n">
        <v>1.55</v>
      </c>
      <c r="D65" s="144" t="n">
        <v>1.59</v>
      </c>
      <c r="E65" s="144" t="n">
        <v>2.45</v>
      </c>
      <c r="F65" s="144" t="n">
        <v>3.55</v>
      </c>
      <c r="G65" s="144" t="n">
        <v>4.05</v>
      </c>
      <c r="H65" s="144"/>
      <c r="I65" s="144" t="n">
        <v>1.46</v>
      </c>
      <c r="J65" s="144" t="n">
        <v>1.59</v>
      </c>
      <c r="K65" s="144"/>
      <c r="L65" s="144"/>
      <c r="M65" s="144"/>
      <c r="N65" s="144"/>
    </row>
    <row r="66" customFormat="false" ht="12.75" hidden="false" customHeight="false" outlineLevel="0" collapsed="false">
      <c r="B66" s="132"/>
      <c r="C66" s="149" t="n">
        <v>78.2</v>
      </c>
      <c r="D66" s="149" t="n">
        <v>67.2</v>
      </c>
      <c r="E66" s="149" t="n">
        <v>77.6</v>
      </c>
      <c r="F66" s="149" t="n">
        <v>97.8</v>
      </c>
      <c r="G66" s="149" t="n">
        <v>132</v>
      </c>
      <c r="H66" s="149" t="n">
        <v>140</v>
      </c>
      <c r="I66" s="186" t="n">
        <v>130.15</v>
      </c>
      <c r="J66" s="187" t="n">
        <v>120</v>
      </c>
      <c r="K66" s="188" t="n">
        <f aca="false">(173.5+164.4+159.8+187.2+193.9)/5</f>
        <v>175.76</v>
      </c>
      <c r="L66" s="187" t="n">
        <v>186</v>
      </c>
      <c r="M66" s="187" t="n">
        <v>187</v>
      </c>
      <c r="N66" s="65"/>
    </row>
    <row r="67" customFormat="false" ht="12.75" hidden="false" customHeight="false" outlineLevel="0" collapsed="false">
      <c r="B67" s="132" t="s">
        <v>171</v>
      </c>
      <c r="C67" s="149" t="n">
        <v>98.9</v>
      </c>
      <c r="D67" s="149" t="n">
        <v>108.5</v>
      </c>
      <c r="E67" s="149" t="n">
        <v>97</v>
      </c>
      <c r="F67" s="149" t="n">
        <v>130.1</v>
      </c>
      <c r="G67" s="149" t="n">
        <v>109.4</v>
      </c>
      <c r="H67" s="149" t="n">
        <v>132.8</v>
      </c>
      <c r="I67" s="149" t="n">
        <v>109.4</v>
      </c>
      <c r="J67" s="149" t="n">
        <v>69.97</v>
      </c>
      <c r="K67" s="149" t="n">
        <v>133.7</v>
      </c>
      <c r="L67" s="149" t="n">
        <v>143.95</v>
      </c>
      <c r="M67" s="149" t="n">
        <v>118</v>
      </c>
      <c r="N67" s="149" t="n">
        <v>107</v>
      </c>
    </row>
    <row r="68" customFormat="false" ht="12.75" hidden="false" customHeight="false" outlineLevel="0" collapsed="false">
      <c r="B68" s="132"/>
      <c r="C68" s="133" t="s">
        <v>10</v>
      </c>
      <c r="D68" s="133" t="s">
        <v>11</v>
      </c>
      <c r="E68" s="133" t="s">
        <v>12</v>
      </c>
      <c r="F68" s="133" t="s">
        <v>13</v>
      </c>
      <c r="G68" s="133" t="s">
        <v>2</v>
      </c>
      <c r="H68" s="133" t="s">
        <v>3</v>
      </c>
      <c r="I68" s="133" t="s">
        <v>4</v>
      </c>
      <c r="J68" s="133" t="s">
        <v>5</v>
      </c>
      <c r="K68" s="133" t="s">
        <v>6</v>
      </c>
      <c r="L68" s="133" t="s">
        <v>7</v>
      </c>
      <c r="M68" s="133" t="s">
        <v>8</v>
      </c>
      <c r="N68" s="133" t="s">
        <v>9</v>
      </c>
    </row>
    <row r="69" customFormat="false" ht="12.75" hidden="false" customHeight="false" outlineLevel="0" collapsed="false">
      <c r="B69" s="137" t="s">
        <v>200</v>
      </c>
      <c r="C69" s="129" t="n">
        <v>32.11</v>
      </c>
      <c r="D69" s="129" t="n">
        <v>45.13</v>
      </c>
      <c r="E69" s="129" t="n">
        <v>44.24</v>
      </c>
      <c r="F69" s="129"/>
      <c r="G69" s="129"/>
      <c r="H69" s="129"/>
      <c r="I69" s="129"/>
      <c r="J69" s="129"/>
      <c r="K69" s="129"/>
      <c r="L69" s="129"/>
      <c r="M69" s="129"/>
      <c r="N69" s="129"/>
    </row>
    <row r="70" customFormat="false" ht="12.75" hidden="false" customHeight="false" outlineLevel="0" collapsed="false">
      <c r="B70" s="137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</row>
    <row r="71" customFormat="false" ht="12.75" hidden="false" customHeight="false" outlineLevel="0" collapsed="false">
      <c r="B71" s="137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</row>
    <row r="72" customFormat="false" ht="12.75" hidden="false" customHeight="false" outlineLevel="0" collapsed="false">
      <c r="B72" s="137" t="s">
        <v>162</v>
      </c>
      <c r="C72" s="129" t="n">
        <v>39.87</v>
      </c>
      <c r="D72" s="129" t="n">
        <v>30.48</v>
      </c>
      <c r="E72" s="129" t="n">
        <v>28.52</v>
      </c>
      <c r="F72" s="129" t="n">
        <v>31.19</v>
      </c>
      <c r="G72" s="129" t="n">
        <v>17.95</v>
      </c>
      <c r="H72" s="129" t="n">
        <v>18.26</v>
      </c>
      <c r="I72" s="129" t="n">
        <v>16.39</v>
      </c>
      <c r="J72" s="129" t="n">
        <v>24.06</v>
      </c>
      <c r="K72" s="129" t="n">
        <v>28.25</v>
      </c>
      <c r="L72" s="129" t="n">
        <v>23.73</v>
      </c>
      <c r="M72" s="148" t="n">
        <v>24.72</v>
      </c>
      <c r="N72" s="129" t="n">
        <v>29.84</v>
      </c>
      <c r="O72" s="15" t="n">
        <f aca="false">AVERAGE(D72:F72)</f>
        <v>30.0633333333333</v>
      </c>
      <c r="P72" s="15" t="n">
        <f aca="false">AVERAGE(G72:I72)</f>
        <v>17.5333333333333</v>
      </c>
      <c r="Q72" s="15" t="n">
        <f aca="false">AVERAGE(J72:L72)</f>
        <v>25.3466666666667</v>
      </c>
      <c r="R72" s="15" t="n">
        <f aca="false">AVERAGE(M72:N72,C69)</f>
        <v>28.89</v>
      </c>
    </row>
    <row r="73" customFormat="false" ht="12.75" hidden="false" customHeight="false" outlineLevel="0" collapsed="false">
      <c r="B73" s="137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48"/>
      <c r="N73" s="129"/>
      <c r="O73" s="15"/>
      <c r="P73" s="15"/>
      <c r="Q73" s="15"/>
      <c r="R73" s="15"/>
    </row>
    <row r="74" customFormat="false" ht="12.75" hidden="false" customHeight="false" outlineLevel="0" collapsed="false">
      <c r="B74" s="137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48"/>
      <c r="N74" s="129"/>
      <c r="O74" s="15"/>
      <c r="P74" s="15"/>
      <c r="Q74" s="15"/>
      <c r="R74" s="15"/>
    </row>
    <row r="75" customFormat="false" ht="12.75" hidden="false" customHeight="false" outlineLevel="0" collapsed="false">
      <c r="B75" s="137" t="s">
        <v>163</v>
      </c>
      <c r="C75" s="148" t="n">
        <v>20.19</v>
      </c>
      <c r="D75" s="148" t="n">
        <v>18.51</v>
      </c>
      <c r="E75" s="148" t="n">
        <v>18.96</v>
      </c>
      <c r="F75" s="148" t="n">
        <v>20.07</v>
      </c>
      <c r="G75" s="148" t="n">
        <v>19.39</v>
      </c>
      <c r="H75" s="148" t="n">
        <v>14.34</v>
      </c>
      <c r="I75" s="148" t="n">
        <v>18.74</v>
      </c>
      <c r="J75" s="148" t="n">
        <v>24.23</v>
      </c>
      <c r="K75" s="148" t="n">
        <v>14.8</v>
      </c>
      <c r="L75" s="148" t="n">
        <v>13.79</v>
      </c>
      <c r="M75" s="148" t="n">
        <v>26.32</v>
      </c>
      <c r="N75" s="148" t="n">
        <v>51.04</v>
      </c>
      <c r="O75" s="15" t="n">
        <f aca="false">AVERAGE(D75:F75)</f>
        <v>19.18</v>
      </c>
      <c r="P75" s="15" t="n">
        <f aca="false">AVERAGE(G75:I75)</f>
        <v>17.49</v>
      </c>
      <c r="Q75" s="15" t="n">
        <f aca="false">AVERAGE(J75:L75)</f>
        <v>17.6066666666667</v>
      </c>
      <c r="R75" s="15" t="n">
        <f aca="false">AVERAGE(M75:N75,C72)</f>
        <v>39.0766666666667</v>
      </c>
    </row>
    <row r="76" customFormat="false" ht="12.75" hidden="false" customHeight="false" outlineLevel="0" collapsed="false">
      <c r="B76" s="137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5"/>
      <c r="P76" s="15"/>
      <c r="Q76" s="15"/>
      <c r="R76" s="15"/>
    </row>
    <row r="77" customFormat="false" ht="12.75" hidden="false" customHeight="false" outlineLevel="0" collapsed="false">
      <c r="B77" s="137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5"/>
      <c r="P77" s="15"/>
      <c r="Q77" s="15"/>
      <c r="R77" s="15"/>
    </row>
    <row r="78" customFormat="false" ht="12.75" hidden="false" customHeight="false" outlineLevel="0" collapsed="false">
      <c r="B78" s="137" t="s">
        <v>170</v>
      </c>
      <c r="C78" s="140" t="n">
        <v>15.47</v>
      </c>
      <c r="D78" s="141" t="n">
        <v>18.02</v>
      </c>
      <c r="E78" s="141" t="n">
        <v>24.18</v>
      </c>
      <c r="F78" s="141" t="n">
        <v>25</v>
      </c>
      <c r="G78" s="141" t="n">
        <v>17.22</v>
      </c>
      <c r="H78" s="141" t="n">
        <v>10.39</v>
      </c>
      <c r="I78" s="141" t="n">
        <v>11.59</v>
      </c>
      <c r="J78" s="141" t="n">
        <v>13.1</v>
      </c>
      <c r="K78" s="141" t="n">
        <v>16.66</v>
      </c>
      <c r="L78" s="141" t="n">
        <v>11.62</v>
      </c>
      <c r="M78" s="141" t="n">
        <v>12.33</v>
      </c>
      <c r="N78" s="141" t="n">
        <v>17.47</v>
      </c>
      <c r="O78" s="15" t="n">
        <f aca="false">AVERAGE(D78:F78)</f>
        <v>22.4</v>
      </c>
      <c r="P78" s="15" t="n">
        <f aca="false">AVERAGE(G78:I78)</f>
        <v>13.0666666666667</v>
      </c>
      <c r="Q78" s="15" t="n">
        <f aca="false">AVERAGE(J78:L78)</f>
        <v>13.7933333333333</v>
      </c>
      <c r="R78" s="15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32"/>
      <c r="C79" s="149" t="n">
        <v>92.4</v>
      </c>
      <c r="D79" s="149" t="n">
        <v>92.9</v>
      </c>
      <c r="E79" s="149" t="n">
        <v>94.9</v>
      </c>
      <c r="F79" s="149" t="n">
        <v>113.4</v>
      </c>
      <c r="G79" s="149" t="n">
        <v>142.6</v>
      </c>
      <c r="H79" s="149" t="n">
        <v>143.9</v>
      </c>
      <c r="I79" s="149" t="n">
        <v>130.7</v>
      </c>
      <c r="J79" s="149" t="n">
        <v>155.5</v>
      </c>
      <c r="K79" s="149" t="n">
        <v>219.6</v>
      </c>
      <c r="L79" s="149" t="n">
        <v>260.4</v>
      </c>
      <c r="M79" s="149" t="n">
        <v>170.9</v>
      </c>
      <c r="N79" s="149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32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U80" s="0" t="n">
        <v>24.18</v>
      </c>
      <c r="V80" s="0" t="n">
        <v>94.9</v>
      </c>
    </row>
    <row r="81" customFormat="false" ht="12.75" hidden="false" customHeight="false" outlineLevel="0" collapsed="false">
      <c r="B81" s="132" t="s">
        <v>172</v>
      </c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U81" s="0" t="n">
        <v>25</v>
      </c>
      <c r="V81" s="0" t="n">
        <v>113.4</v>
      </c>
    </row>
    <row r="82" customFormat="false" ht="12.75" hidden="false" customHeight="false" outlineLevel="0" collapsed="false">
      <c r="B82" s="132"/>
      <c r="C82" s="133" t="s">
        <v>10</v>
      </c>
      <c r="D82" s="133" t="s">
        <v>11</v>
      </c>
      <c r="E82" s="133" t="s">
        <v>12</v>
      </c>
      <c r="F82" s="133" t="s">
        <v>13</v>
      </c>
      <c r="G82" s="133" t="s">
        <v>2</v>
      </c>
      <c r="H82" s="133" t="s">
        <v>3</v>
      </c>
      <c r="I82" s="133" t="s">
        <v>4</v>
      </c>
      <c r="J82" s="133" t="s">
        <v>5</v>
      </c>
      <c r="K82" s="133" t="s">
        <v>6</v>
      </c>
      <c r="L82" s="133" t="s">
        <v>7</v>
      </c>
      <c r="M82" s="133" t="s">
        <v>8</v>
      </c>
      <c r="N82" s="133" t="s">
        <v>9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37" t="s">
        <v>200</v>
      </c>
      <c r="C83" s="129" t="n">
        <v>36.71</v>
      </c>
      <c r="D83" s="129" t="n">
        <v>49.33</v>
      </c>
      <c r="E83" s="129" t="n">
        <v>49.32</v>
      </c>
      <c r="F83" s="129"/>
      <c r="G83" s="129"/>
      <c r="H83" s="129"/>
      <c r="I83" s="129"/>
      <c r="J83" s="129"/>
      <c r="K83" s="129"/>
      <c r="L83" s="129"/>
      <c r="M83" s="129"/>
      <c r="N83" s="129"/>
    </row>
    <row r="84" customFormat="false" ht="12.75" hidden="false" customHeight="false" outlineLevel="0" collapsed="false">
      <c r="B84" s="137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</row>
    <row r="85" customFormat="false" ht="12.75" hidden="false" customHeight="false" outlineLevel="0" collapsed="false">
      <c r="B85" s="137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</row>
    <row r="86" customFormat="false" ht="12.75" hidden="false" customHeight="false" outlineLevel="0" collapsed="false">
      <c r="B86" s="137" t="s">
        <v>162</v>
      </c>
      <c r="C86" s="129" t="n">
        <v>40.75</v>
      </c>
      <c r="D86" s="129" t="n">
        <v>31.34</v>
      </c>
      <c r="E86" s="129" t="n">
        <v>29.72</v>
      </c>
      <c r="F86" s="129" t="n">
        <v>30.3</v>
      </c>
      <c r="G86" s="129" t="n">
        <v>21.57</v>
      </c>
      <c r="H86" s="129" t="n">
        <v>20.36</v>
      </c>
      <c r="I86" s="129" t="n">
        <v>18.79</v>
      </c>
      <c r="J86" s="129" t="n">
        <v>25.79</v>
      </c>
      <c r="K86" s="129" t="n">
        <v>28.44</v>
      </c>
      <c r="L86" s="129" t="n">
        <v>28.3</v>
      </c>
      <c r="M86" s="129" t="n">
        <v>36.76</v>
      </c>
      <c r="N86" s="129" t="n">
        <v>34.97</v>
      </c>
      <c r="O86" s="15" t="n">
        <f aca="false">AVERAGE(D86:F86)</f>
        <v>30.4533333333333</v>
      </c>
      <c r="P86" s="15" t="n">
        <f aca="false">AVERAGE(G86:I86)</f>
        <v>20.24</v>
      </c>
      <c r="Q86" s="15" t="n">
        <f aca="false">AVERAGE(J86:L86)</f>
        <v>27.51</v>
      </c>
      <c r="R86" s="15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37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5"/>
      <c r="P87" s="15"/>
      <c r="Q87" s="15"/>
      <c r="R87" s="15"/>
    </row>
    <row r="88" customFormat="false" ht="12.75" hidden="false" customHeight="false" outlineLevel="0" collapsed="false">
      <c r="B88" s="137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5"/>
      <c r="P88" s="15"/>
      <c r="Q88" s="15"/>
      <c r="R88" s="15"/>
    </row>
    <row r="89" customFormat="false" ht="12.75" hidden="false" customHeight="false" outlineLevel="0" collapsed="false">
      <c r="B89" s="137" t="s">
        <v>163</v>
      </c>
      <c r="C89" s="148" t="n">
        <v>24.93</v>
      </c>
      <c r="D89" s="148" t="n">
        <v>21.75</v>
      </c>
      <c r="E89" s="148" t="n">
        <v>23.29</v>
      </c>
      <c r="F89" s="148" t="n">
        <v>22.5</v>
      </c>
      <c r="G89" s="148" t="n">
        <v>20.21</v>
      </c>
      <c r="H89" s="148" t="n">
        <v>16.69</v>
      </c>
      <c r="I89" s="148" t="n">
        <v>20.25</v>
      </c>
      <c r="J89" s="148" t="n">
        <v>25.24</v>
      </c>
      <c r="K89" s="148" t="n">
        <v>15.8</v>
      </c>
      <c r="L89" s="148" t="n">
        <v>15.79</v>
      </c>
      <c r="M89" s="148" t="n">
        <v>31.42</v>
      </c>
      <c r="N89" s="148" t="n">
        <v>51.03</v>
      </c>
      <c r="O89" s="15" t="n">
        <f aca="false">AVERAGE(D89:F89)</f>
        <v>22.5133333333333</v>
      </c>
      <c r="P89" s="15" t="n">
        <f aca="false">AVERAGE(G89:I89)</f>
        <v>19.05</v>
      </c>
      <c r="Q89" s="15" t="n">
        <f aca="false">AVERAGE(J89:L89)</f>
        <v>18.9433333333333</v>
      </c>
      <c r="R89" s="15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89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5"/>
      <c r="P90" s="15"/>
      <c r="Q90" s="15"/>
      <c r="R90" s="15"/>
    </row>
    <row r="91" customFormat="false" ht="12.75" hidden="false" customHeight="false" outlineLevel="0" collapsed="false">
      <c r="B91" s="137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5"/>
      <c r="P91" s="15"/>
      <c r="Q91" s="15"/>
      <c r="R91" s="15"/>
    </row>
    <row r="92" customFormat="false" ht="12.75" hidden="false" customHeight="false" outlineLevel="0" collapsed="false">
      <c r="B92" s="137" t="s">
        <v>170</v>
      </c>
      <c r="C92" s="140" t="n">
        <v>16.64</v>
      </c>
      <c r="D92" s="141" t="n">
        <v>20.24</v>
      </c>
      <c r="E92" s="141" t="n">
        <v>26.27</v>
      </c>
      <c r="F92" s="141" t="n">
        <v>26</v>
      </c>
      <c r="G92" s="141" t="n">
        <v>18.8</v>
      </c>
      <c r="H92" s="141" t="n">
        <v>11.37</v>
      </c>
      <c r="I92" s="141" t="n">
        <v>13.38</v>
      </c>
      <c r="J92" s="141" t="n">
        <v>16.49</v>
      </c>
      <c r="K92" s="141" t="n">
        <v>20.65</v>
      </c>
      <c r="L92" s="141" t="n">
        <v>16.45</v>
      </c>
      <c r="M92" s="141" t="n">
        <v>17.25</v>
      </c>
      <c r="N92" s="141" t="n">
        <v>21.96</v>
      </c>
      <c r="O92" s="15" t="n">
        <f aca="false">AVERAGE(D92:F92)</f>
        <v>24.17</v>
      </c>
      <c r="P92" s="15" t="n">
        <f aca="false">AVERAGE(G92:I92)</f>
        <v>14.5166666666667</v>
      </c>
      <c r="Q92" s="15" t="n">
        <f aca="false">AVERAGE(J92:L92)</f>
        <v>17.8633333333333</v>
      </c>
      <c r="R92" s="15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29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5"/>
      <c r="P93" s="15"/>
      <c r="Q93" s="15"/>
      <c r="R93" s="15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31" t="s">
        <v>173</v>
      </c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45" t="s">
        <v>51</v>
      </c>
      <c r="P94" s="145" t="s">
        <v>48</v>
      </c>
      <c r="Q94" s="145" t="s">
        <v>49</v>
      </c>
      <c r="R94" s="145" t="s">
        <v>50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32"/>
      <c r="C95" s="133" t="s">
        <v>10</v>
      </c>
      <c r="D95" s="133" t="s">
        <v>11</v>
      </c>
      <c r="E95" s="133" t="s">
        <v>12</v>
      </c>
      <c r="F95" s="133" t="s">
        <v>13</v>
      </c>
      <c r="G95" s="133" t="s">
        <v>2</v>
      </c>
      <c r="H95" s="133" t="s">
        <v>3</v>
      </c>
      <c r="I95" s="133" t="s">
        <v>4</v>
      </c>
      <c r="J95" s="133" t="s">
        <v>5</v>
      </c>
      <c r="K95" s="133" t="s">
        <v>6</v>
      </c>
      <c r="L95" s="133" t="s">
        <v>7</v>
      </c>
      <c r="M95" s="133" t="s">
        <v>8</v>
      </c>
      <c r="N95" s="133" t="s">
        <v>9</v>
      </c>
      <c r="O95" s="15"/>
      <c r="P95" s="15"/>
      <c r="Q95" s="15"/>
      <c r="R95" s="15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32"/>
      <c r="C96" s="134" t="n">
        <v>43.68</v>
      </c>
      <c r="D96" s="135" t="n">
        <v>65.74</v>
      </c>
      <c r="E96" s="135" t="n">
        <v>55.72</v>
      </c>
      <c r="F96" s="135"/>
      <c r="G96" s="135"/>
      <c r="H96" s="135"/>
      <c r="I96" s="135"/>
      <c r="J96" s="135"/>
      <c r="K96" s="135"/>
      <c r="L96" s="135"/>
      <c r="M96" s="135"/>
      <c r="N96" s="136"/>
      <c r="O96" s="15"/>
      <c r="P96" s="15"/>
      <c r="Q96" s="15"/>
      <c r="R96" s="15"/>
    </row>
    <row r="97" customFormat="false" ht="12.75" hidden="false" customHeight="false" outlineLevel="0" collapsed="false">
      <c r="B97" s="137" t="s">
        <v>162</v>
      </c>
      <c r="C97" s="138" t="n">
        <v>40.62</v>
      </c>
      <c r="D97" s="130" t="n">
        <v>30.26</v>
      </c>
      <c r="E97" s="130" t="n">
        <v>29.95</v>
      </c>
      <c r="F97" s="130" t="n">
        <v>32.41</v>
      </c>
      <c r="G97" s="130" t="n">
        <v>25.24</v>
      </c>
      <c r="H97" s="129" t="n">
        <v>22.32</v>
      </c>
      <c r="I97" s="129" t="n">
        <v>22.41</v>
      </c>
      <c r="J97" s="129" t="n">
        <v>27.76</v>
      </c>
      <c r="K97" s="130" t="n">
        <v>30.27</v>
      </c>
      <c r="L97" s="130" t="n">
        <v>31.12</v>
      </c>
      <c r="M97" s="130" t="n">
        <v>38.8</v>
      </c>
      <c r="N97" s="139" t="n">
        <v>40.86</v>
      </c>
      <c r="O97" s="15" t="n">
        <f aca="false">AVERAGE(D97:F97)</f>
        <v>30.8733333333333</v>
      </c>
      <c r="P97" s="15" t="n">
        <f aca="false">AVERAGE(G97:I97)</f>
        <v>23.3233333333333</v>
      </c>
      <c r="Q97" s="15"/>
      <c r="R97" s="15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37" t="s">
        <v>163</v>
      </c>
      <c r="C98" s="140"/>
      <c r="D98" s="141"/>
      <c r="E98" s="141"/>
      <c r="F98" s="141"/>
      <c r="G98" s="141"/>
      <c r="H98" s="141"/>
      <c r="I98" s="141"/>
      <c r="J98" s="141" t="n">
        <v>26.17</v>
      </c>
      <c r="K98" s="141" t="n">
        <v>17.36</v>
      </c>
      <c r="L98" s="141" t="n">
        <v>16.86</v>
      </c>
      <c r="M98" s="141" t="n">
        <v>41.13</v>
      </c>
      <c r="N98" s="142" t="n">
        <v>48.79</v>
      </c>
      <c r="O98" s="15"/>
      <c r="P98" s="15"/>
      <c r="Q98" s="15" t="n">
        <f aca="false">AVERAGE(J98:L98)</f>
        <v>20.13</v>
      </c>
      <c r="R98" s="15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29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5"/>
      <c r="P99" s="15"/>
      <c r="Q99" s="15"/>
      <c r="R99" s="15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31" t="s">
        <v>161</v>
      </c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5"/>
      <c r="P100" s="15"/>
      <c r="Q100" s="15"/>
      <c r="R100" s="15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32"/>
      <c r="C101" s="133" t="s">
        <v>10</v>
      </c>
      <c r="D101" s="133" t="s">
        <v>11</v>
      </c>
      <c r="E101" s="133" t="s">
        <v>12</v>
      </c>
      <c r="F101" s="133" t="s">
        <v>13</v>
      </c>
      <c r="G101" s="133" t="s">
        <v>2</v>
      </c>
      <c r="H101" s="133" t="s">
        <v>3</v>
      </c>
      <c r="I101" s="133" t="s">
        <v>4</v>
      </c>
      <c r="J101" s="133" t="s">
        <v>5</v>
      </c>
      <c r="K101" s="133" t="s">
        <v>6</v>
      </c>
      <c r="L101" s="133" t="s">
        <v>7</v>
      </c>
      <c r="M101" s="133" t="s">
        <v>8</v>
      </c>
      <c r="N101" s="133" t="s">
        <v>9</v>
      </c>
      <c r="O101" s="15"/>
      <c r="P101" s="15"/>
      <c r="Q101" s="15"/>
      <c r="R101" s="15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32"/>
      <c r="C102" s="134" t="n">
        <v>45.02</v>
      </c>
      <c r="D102" s="135" t="n">
        <v>77.77</v>
      </c>
      <c r="E102" s="135" t="n">
        <v>79.48</v>
      </c>
      <c r="F102" s="135"/>
      <c r="G102" s="135"/>
      <c r="H102" s="135"/>
      <c r="I102" s="135"/>
      <c r="J102" s="135"/>
      <c r="K102" s="135"/>
      <c r="L102" s="135"/>
      <c r="M102" s="135"/>
      <c r="N102" s="136"/>
      <c r="O102" s="15"/>
      <c r="P102" s="15"/>
      <c r="Q102" s="15"/>
      <c r="R102" s="15"/>
    </row>
    <row r="103" customFormat="false" ht="12.75" hidden="false" customHeight="false" outlineLevel="0" collapsed="false">
      <c r="B103" s="137" t="s">
        <v>162</v>
      </c>
      <c r="C103" s="138" t="n">
        <v>45.64</v>
      </c>
      <c r="D103" s="130" t="n">
        <v>33.09</v>
      </c>
      <c r="E103" s="130" t="n">
        <v>31.88</v>
      </c>
      <c r="F103" s="130" t="n">
        <v>31.19</v>
      </c>
      <c r="G103" s="130" t="n">
        <v>22.61</v>
      </c>
      <c r="H103" s="129" t="n">
        <v>22.78</v>
      </c>
      <c r="I103" s="129" t="n">
        <v>22.98</v>
      </c>
      <c r="J103" s="129" t="n">
        <v>29.72</v>
      </c>
      <c r="K103" s="130" t="n">
        <v>24.55</v>
      </c>
      <c r="L103" s="130" t="n">
        <v>29.24</v>
      </c>
      <c r="M103" s="130" t="n">
        <v>27.3</v>
      </c>
      <c r="N103" s="139" t="n">
        <v>44.74</v>
      </c>
      <c r="O103" s="15" t="n">
        <f aca="false">AVERAGE(D103:F103)</f>
        <v>32.0533333333333</v>
      </c>
      <c r="P103" s="15" t="n">
        <f aca="false">AVERAGE(G103:I103)</f>
        <v>22.79</v>
      </c>
      <c r="Q103" s="15"/>
      <c r="R103" s="15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37" t="s">
        <v>163</v>
      </c>
      <c r="C104" s="140"/>
      <c r="D104" s="141"/>
      <c r="E104" s="141"/>
      <c r="F104" s="141"/>
      <c r="G104" s="141"/>
      <c r="H104" s="141"/>
      <c r="I104" s="141"/>
      <c r="J104" s="141" t="n">
        <v>25.41</v>
      </c>
      <c r="K104" s="141" t="n">
        <v>13.11</v>
      </c>
      <c r="L104" s="141" t="n">
        <v>11.29</v>
      </c>
      <c r="M104" s="141" t="n">
        <v>33.89</v>
      </c>
      <c r="N104" s="142" t="n">
        <v>58.25</v>
      </c>
      <c r="O104" s="15"/>
      <c r="P104" s="15"/>
      <c r="Q104" s="15" t="n">
        <f aca="false">AVERAGE(J104:L104)</f>
        <v>16.6033333333333</v>
      </c>
      <c r="R104" s="15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29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5"/>
      <c r="P105" s="15"/>
      <c r="Q105" s="15"/>
      <c r="R105" s="15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31" t="s">
        <v>164</v>
      </c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5"/>
      <c r="P106" s="15"/>
      <c r="Q106" s="15"/>
      <c r="R106" s="15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32"/>
      <c r="C107" s="133" t="s">
        <v>10</v>
      </c>
      <c r="D107" s="133" t="s">
        <v>11</v>
      </c>
      <c r="E107" s="133" t="s">
        <v>12</v>
      </c>
      <c r="F107" s="133" t="s">
        <v>13</v>
      </c>
      <c r="G107" s="133" t="s">
        <v>2</v>
      </c>
      <c r="H107" s="133" t="s">
        <v>3</v>
      </c>
      <c r="I107" s="133" t="s">
        <v>4</v>
      </c>
      <c r="J107" s="133" t="s">
        <v>5</v>
      </c>
      <c r="K107" s="133" t="s">
        <v>6</v>
      </c>
      <c r="L107" s="133" t="s">
        <v>7</v>
      </c>
      <c r="M107" s="133" t="s">
        <v>8</v>
      </c>
      <c r="N107" s="133" t="s">
        <v>9</v>
      </c>
      <c r="O107" s="15"/>
      <c r="P107" s="15"/>
      <c r="Q107" s="15"/>
      <c r="R107" s="15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32"/>
      <c r="C108" s="134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6"/>
      <c r="O108" s="15"/>
      <c r="P108" s="15"/>
      <c r="Q108" s="15"/>
      <c r="R108" s="15"/>
    </row>
    <row r="109" customFormat="false" ht="12.75" hidden="false" customHeight="false" outlineLevel="0" collapsed="false">
      <c r="B109" s="137" t="s">
        <v>162</v>
      </c>
      <c r="C109" s="138" t="n">
        <v>39.8</v>
      </c>
      <c r="D109" s="130" t="n">
        <v>30.02</v>
      </c>
      <c r="E109" s="130" t="n">
        <v>29</v>
      </c>
      <c r="F109" s="130" t="n">
        <v>31.9</v>
      </c>
      <c r="G109" s="130" t="n">
        <v>21.43</v>
      </c>
      <c r="H109" s="129" t="n">
        <v>21.36</v>
      </c>
      <c r="I109" s="129" t="n">
        <v>19.66</v>
      </c>
      <c r="J109" s="143" t="n">
        <v>26.97</v>
      </c>
      <c r="K109" s="130"/>
      <c r="L109" s="130"/>
      <c r="M109" s="130"/>
      <c r="N109" s="139"/>
      <c r="O109" s="15" t="n">
        <f aca="false">AVERAGE(D109:F109)</f>
        <v>30.3066666666667</v>
      </c>
      <c r="P109" s="15" t="n">
        <f aca="false">AVERAGE(G109:I109)</f>
        <v>20.8166666666667</v>
      </c>
      <c r="Q109" s="15"/>
      <c r="R109" s="15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37" t="s">
        <v>163</v>
      </c>
      <c r="C110" s="140"/>
      <c r="D110" s="141"/>
      <c r="E110" s="141"/>
      <c r="F110" s="141"/>
      <c r="G110" s="141"/>
      <c r="H110" s="141"/>
      <c r="I110" s="141"/>
      <c r="J110" s="141" t="n">
        <v>26.16</v>
      </c>
      <c r="K110" s="141" t="n">
        <v>14.63</v>
      </c>
      <c r="L110" s="141" t="n">
        <v>15.52</v>
      </c>
      <c r="M110" s="141" t="n">
        <v>33.89</v>
      </c>
      <c r="N110" s="142" t="n">
        <v>48.51</v>
      </c>
      <c r="O110" s="15"/>
      <c r="P110" s="15"/>
      <c r="Q110" s="15" t="n">
        <f aca="false">AVERAGE(J110:L110)</f>
        <v>18.77</v>
      </c>
      <c r="R110" s="15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29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5"/>
      <c r="P111" s="15"/>
      <c r="Q111" s="15"/>
      <c r="R111" s="15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31" t="s">
        <v>165</v>
      </c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5"/>
      <c r="P112" s="15"/>
      <c r="Q112" s="15"/>
      <c r="R112" s="15"/>
    </row>
    <row r="113" customFormat="false" ht="12.75" hidden="false" customHeight="false" outlineLevel="0" collapsed="false">
      <c r="B113" s="132"/>
      <c r="C113" s="133" t="s">
        <v>10</v>
      </c>
      <c r="D113" s="133" t="s">
        <v>11</v>
      </c>
      <c r="E113" s="133" t="s">
        <v>12</v>
      </c>
      <c r="F113" s="133" t="s">
        <v>13</v>
      </c>
      <c r="G113" s="133" t="s">
        <v>2</v>
      </c>
      <c r="H113" s="133" t="s">
        <v>3</v>
      </c>
      <c r="I113" s="133" t="s">
        <v>4</v>
      </c>
      <c r="J113" s="133" t="s">
        <v>5</v>
      </c>
      <c r="K113" s="133" t="s">
        <v>6</v>
      </c>
      <c r="L113" s="133" t="s">
        <v>7</v>
      </c>
      <c r="M113" s="133" t="s">
        <v>8</v>
      </c>
      <c r="N113" s="133" t="s">
        <v>9</v>
      </c>
      <c r="O113" s="15"/>
      <c r="P113" s="15"/>
      <c r="Q113" s="15"/>
      <c r="R113" s="15"/>
    </row>
    <row r="114" customFormat="false" ht="12.75" hidden="false" customHeight="false" outlineLevel="0" collapsed="false">
      <c r="B114" s="132"/>
      <c r="C114" s="134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6"/>
      <c r="O114" s="15"/>
      <c r="P114" s="15"/>
      <c r="Q114" s="15"/>
      <c r="R114" s="15"/>
    </row>
    <row r="115" customFormat="false" ht="12.75" hidden="false" customHeight="false" outlineLevel="0" collapsed="false">
      <c r="B115" s="137" t="s">
        <v>162</v>
      </c>
      <c r="C115" s="138" t="n">
        <v>40.59</v>
      </c>
      <c r="D115" s="130" t="n">
        <v>28.29</v>
      </c>
      <c r="E115" s="130" t="n">
        <v>29.55</v>
      </c>
      <c r="F115" s="130" t="n">
        <v>31.64</v>
      </c>
      <c r="G115" s="130" t="n">
        <v>24.55</v>
      </c>
      <c r="H115" s="129" t="n">
        <v>22.17</v>
      </c>
      <c r="I115" s="129" t="n">
        <v>21.83</v>
      </c>
      <c r="J115" s="143" t="n">
        <v>27.36</v>
      </c>
      <c r="K115" s="130"/>
      <c r="L115" s="130"/>
      <c r="M115" s="130"/>
      <c r="N115" s="139"/>
      <c r="O115" s="15"/>
      <c r="P115" s="15" t="n">
        <f aca="false">AVERAGE(G115:I115)</f>
        <v>22.85</v>
      </c>
      <c r="Q115" s="15"/>
      <c r="R115" s="15"/>
    </row>
    <row r="116" customFormat="false" ht="12.75" hidden="false" customHeight="false" outlineLevel="0" collapsed="false">
      <c r="B116" s="137" t="s">
        <v>163</v>
      </c>
      <c r="C116" s="140"/>
      <c r="D116" s="141"/>
      <c r="E116" s="141"/>
      <c r="F116" s="141"/>
      <c r="G116" s="141"/>
      <c r="H116" s="141"/>
      <c r="I116" s="141"/>
      <c r="J116" s="141" t="n">
        <v>26.17</v>
      </c>
      <c r="K116" s="141"/>
      <c r="L116" s="141" t="n">
        <v>16.49</v>
      </c>
      <c r="M116" s="141" t="n">
        <v>39.99</v>
      </c>
      <c r="N116" s="142" t="n">
        <v>51.15</v>
      </c>
      <c r="O116" s="15"/>
      <c r="P116" s="15"/>
      <c r="Q116" s="15"/>
      <c r="R116" s="15"/>
    </row>
    <row r="117" customFormat="false" ht="12.75" hidden="false" customHeight="false" outlineLevel="0" collapsed="false">
      <c r="B117" s="129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5"/>
      <c r="P117" s="15"/>
      <c r="Q117" s="15"/>
      <c r="R117" s="15"/>
    </row>
    <row r="118" customFormat="false" ht="12.75" hidden="false" customHeight="false" outlineLevel="0" collapsed="false">
      <c r="B118" s="131" t="s">
        <v>166</v>
      </c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5"/>
      <c r="P118" s="15"/>
      <c r="Q118" s="15"/>
      <c r="R118" s="15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32"/>
      <c r="C119" s="133" t="s">
        <v>10</v>
      </c>
      <c r="D119" s="133" t="s">
        <v>11</v>
      </c>
      <c r="E119" s="133" t="s">
        <v>12</v>
      </c>
      <c r="F119" s="133" t="s">
        <v>13</v>
      </c>
      <c r="G119" s="133" t="s">
        <v>2</v>
      </c>
      <c r="H119" s="133" t="s">
        <v>3</v>
      </c>
      <c r="I119" s="133" t="s">
        <v>4</v>
      </c>
      <c r="J119" s="133" t="s">
        <v>5</v>
      </c>
      <c r="K119" s="133" t="s">
        <v>6</v>
      </c>
      <c r="L119" s="133" t="s">
        <v>7</v>
      </c>
      <c r="M119" s="133" t="s">
        <v>8</v>
      </c>
      <c r="N119" s="133" t="s">
        <v>9</v>
      </c>
      <c r="O119" s="15"/>
      <c r="P119" s="15"/>
      <c r="Q119" s="15"/>
      <c r="R119" s="15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32"/>
      <c r="C120" s="134" t="n">
        <v>35.36</v>
      </c>
      <c r="D120" s="135" t="n">
        <v>43.96</v>
      </c>
      <c r="E120" s="135" t="n">
        <v>39.39</v>
      </c>
      <c r="F120" s="135"/>
      <c r="G120" s="135"/>
      <c r="H120" s="135"/>
      <c r="I120" s="135"/>
      <c r="J120" s="135"/>
      <c r="K120" s="135"/>
      <c r="L120" s="135"/>
      <c r="M120" s="135"/>
      <c r="N120" s="136"/>
      <c r="O120" s="15"/>
      <c r="P120" s="15"/>
      <c r="Q120" s="15"/>
      <c r="R120" s="15"/>
    </row>
    <row r="121" customFormat="false" ht="12.75" hidden="false" customHeight="false" outlineLevel="0" collapsed="false">
      <c r="B121" s="137" t="s">
        <v>162</v>
      </c>
      <c r="C121" s="138" t="n">
        <v>41.56</v>
      </c>
      <c r="D121" s="130" t="n">
        <v>29.22</v>
      </c>
      <c r="E121" s="130" t="n">
        <v>29.55</v>
      </c>
      <c r="F121" s="130" t="n">
        <v>31.64</v>
      </c>
      <c r="G121" s="130" t="n">
        <v>25.11</v>
      </c>
      <c r="H121" s="129" t="n">
        <v>22.33</v>
      </c>
      <c r="I121" s="129" t="n">
        <v>22.43</v>
      </c>
      <c r="J121" s="129" t="n">
        <v>27.89</v>
      </c>
      <c r="K121" s="130" t="n">
        <v>29.63</v>
      </c>
      <c r="L121" s="130" t="n">
        <v>31.08</v>
      </c>
      <c r="M121" s="130" t="n">
        <v>37.53</v>
      </c>
      <c r="N121" s="139" t="n">
        <v>39.53</v>
      </c>
      <c r="O121" s="15" t="n">
        <f aca="false">AVERAGE(D121:F121)</f>
        <v>30.1366666666667</v>
      </c>
      <c r="P121" s="15" t="n">
        <f aca="false">AVERAGE(G121:I121)</f>
        <v>23.29</v>
      </c>
      <c r="Q121" s="15"/>
      <c r="R121" s="15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37" t="s">
        <v>163</v>
      </c>
      <c r="C122" s="140"/>
      <c r="D122" s="141"/>
      <c r="E122" s="141"/>
      <c r="F122" s="141"/>
      <c r="G122" s="141"/>
      <c r="H122" s="141"/>
      <c r="I122" s="141"/>
      <c r="J122" s="141" t="n">
        <v>26.17</v>
      </c>
      <c r="K122" s="141" t="n">
        <v>17.36</v>
      </c>
      <c r="L122" s="141" t="n">
        <v>17.07</v>
      </c>
      <c r="M122" s="141" t="n">
        <v>42.45</v>
      </c>
      <c r="N122" s="142" t="n">
        <v>51.86</v>
      </c>
      <c r="O122" s="15"/>
      <c r="P122" s="15"/>
      <c r="Q122" s="15" t="n">
        <f aca="false">AVERAGE(J122:L122)</f>
        <v>20.2</v>
      </c>
      <c r="R122" s="15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29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5"/>
      <c r="P123" s="15"/>
      <c r="Q123" s="15"/>
      <c r="R123" s="15"/>
    </row>
    <row r="124" customFormat="false" ht="12.75" hidden="false" customHeight="false" outlineLevel="0" collapsed="false">
      <c r="B124" s="131" t="s">
        <v>167</v>
      </c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5"/>
      <c r="P124" s="15"/>
      <c r="Q124" s="15"/>
      <c r="R124" s="15"/>
    </row>
    <row r="125" customFormat="false" ht="12.75" hidden="false" customHeight="false" outlineLevel="0" collapsed="false">
      <c r="B125" s="132"/>
      <c r="C125" s="133" t="s">
        <v>10</v>
      </c>
      <c r="D125" s="133" t="s">
        <v>11</v>
      </c>
      <c r="E125" s="133" t="s">
        <v>12</v>
      </c>
      <c r="F125" s="133" t="s">
        <v>13</v>
      </c>
      <c r="G125" s="133" t="s">
        <v>2</v>
      </c>
      <c r="H125" s="133" t="s">
        <v>3</v>
      </c>
      <c r="I125" s="133" t="s">
        <v>4</v>
      </c>
      <c r="J125" s="133" t="s">
        <v>5</v>
      </c>
      <c r="K125" s="133" t="s">
        <v>6</v>
      </c>
      <c r="L125" s="133" t="s">
        <v>7</v>
      </c>
      <c r="M125" s="133" t="s">
        <v>8</v>
      </c>
      <c r="N125" s="133" t="s">
        <v>9</v>
      </c>
      <c r="O125" s="15"/>
      <c r="P125" s="15"/>
      <c r="Q125" s="15"/>
      <c r="R125" s="15"/>
    </row>
    <row r="126" customFormat="false" ht="12.75" hidden="false" customHeight="false" outlineLevel="0" collapsed="false">
      <c r="B126" s="132"/>
      <c r="C126" s="134" t="n">
        <v>42.84</v>
      </c>
      <c r="D126" s="135" t="n">
        <v>50.78</v>
      </c>
      <c r="E126" s="135" t="n">
        <v>49.16</v>
      </c>
      <c r="F126" s="135"/>
      <c r="G126" s="135"/>
      <c r="H126" s="135"/>
      <c r="I126" s="135"/>
      <c r="J126" s="135"/>
      <c r="K126" s="135"/>
      <c r="L126" s="135"/>
      <c r="M126" s="135"/>
      <c r="N126" s="136"/>
      <c r="O126" s="15"/>
      <c r="P126" s="15"/>
      <c r="Q126" s="15"/>
      <c r="R126" s="15"/>
    </row>
    <row r="127" customFormat="false" ht="12.75" hidden="false" customHeight="false" outlineLevel="0" collapsed="false">
      <c r="B127" s="137" t="s">
        <v>162</v>
      </c>
      <c r="C127" s="138" t="n">
        <v>41.99</v>
      </c>
      <c r="D127" s="130" t="n">
        <v>31.34</v>
      </c>
      <c r="E127" s="130" t="n">
        <v>30.16</v>
      </c>
      <c r="F127" s="130" t="n">
        <v>29.65</v>
      </c>
      <c r="G127" s="130" t="n">
        <v>22.59</v>
      </c>
      <c r="H127" s="129" t="n">
        <v>22.78</v>
      </c>
      <c r="I127" s="129" t="n">
        <v>22.98</v>
      </c>
      <c r="J127" s="129" t="n">
        <v>29.72</v>
      </c>
      <c r="K127" s="130" t="n">
        <v>24.55</v>
      </c>
      <c r="L127" s="130" t="n">
        <v>29.24</v>
      </c>
      <c r="M127" s="130" t="n">
        <v>27.3</v>
      </c>
      <c r="N127" s="139" t="n">
        <v>43.86</v>
      </c>
      <c r="O127" s="15" t="n">
        <f aca="false">AVERAGE(D127:F127)</f>
        <v>30.3833333333333</v>
      </c>
      <c r="P127" s="15" t="n">
        <f aca="false">AVERAGE(G127:I127)</f>
        <v>22.7833333333333</v>
      </c>
      <c r="Q127" s="15"/>
      <c r="R127" s="15"/>
    </row>
    <row r="128" customFormat="false" ht="12.75" hidden="false" customHeight="false" outlineLevel="0" collapsed="false">
      <c r="B128" s="137" t="s">
        <v>163</v>
      </c>
      <c r="C128" s="140"/>
      <c r="D128" s="141"/>
      <c r="E128" s="141"/>
      <c r="F128" s="141"/>
      <c r="G128" s="141"/>
      <c r="H128" s="141"/>
      <c r="I128" s="141"/>
      <c r="J128" s="141" t="n">
        <v>25.39</v>
      </c>
      <c r="K128" s="141" t="n">
        <v>14.55</v>
      </c>
      <c r="L128" s="141" t="n">
        <v>11.29</v>
      </c>
      <c r="M128" s="141" t="n">
        <v>33.74</v>
      </c>
      <c r="N128" s="142" t="n">
        <v>57.63</v>
      </c>
      <c r="O128" s="15"/>
      <c r="P128" s="15"/>
      <c r="Q128" s="15" t="n">
        <f aca="false">AVERAGE(J128:L128)</f>
        <v>17.0766666666667</v>
      </c>
      <c r="R128" s="15" t="n">
        <f aca="false">AVERAGE(M128:N128,C127)</f>
        <v>44.4533333333333</v>
      </c>
    </row>
    <row r="129" customFormat="false" ht="12.75" hidden="false" customHeight="false" outlineLevel="0" collapsed="false">
      <c r="B129" s="129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5"/>
      <c r="P129" s="15"/>
      <c r="Q129" s="15"/>
      <c r="R129" s="15"/>
    </row>
    <row r="130" customFormat="false" ht="12.75" hidden="false" customHeight="false" outlineLevel="0" collapsed="false">
      <c r="B130" s="129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5"/>
      <c r="P130" s="15"/>
      <c r="Q130" s="15"/>
      <c r="R130" s="15"/>
    </row>
    <row r="132" customFormat="false" ht="12.75" hidden="false" customHeight="false" outlineLevel="0" collapsed="false">
      <c r="B132" s="39" t="s">
        <v>168</v>
      </c>
    </row>
    <row r="133" customFormat="false" ht="12.75" hidden="false" customHeight="false" outlineLevel="0" collapsed="false">
      <c r="B133" s="65" t="s">
        <v>169</v>
      </c>
      <c r="C133" s="144" t="n">
        <v>2.28</v>
      </c>
      <c r="D133" s="144" t="n">
        <v>2.83</v>
      </c>
      <c r="E133" s="144" t="n">
        <v>3.11</v>
      </c>
      <c r="F133" s="144" t="n">
        <v>2.16</v>
      </c>
      <c r="G133" s="144" t="n">
        <v>2.06</v>
      </c>
      <c r="H133" s="144" t="n">
        <v>1.76</v>
      </c>
      <c r="I133" s="144" t="n">
        <v>2.01</v>
      </c>
      <c r="J133" s="144" t="n">
        <v>2.06</v>
      </c>
      <c r="K133" s="144"/>
      <c r="L133" s="144"/>
      <c r="M133" s="144"/>
      <c r="N133" s="144"/>
    </row>
    <row r="134" customFormat="false" ht="12.75" hidden="false" customHeight="false" outlineLevel="0" collapsed="false">
      <c r="B134" s="132"/>
      <c r="C134" s="133" t="s">
        <v>10</v>
      </c>
      <c r="D134" s="133" t="s">
        <v>11</v>
      </c>
      <c r="E134" s="133" t="s">
        <v>12</v>
      </c>
      <c r="F134" s="133" t="s">
        <v>13</v>
      </c>
      <c r="G134" s="133" t="s">
        <v>2</v>
      </c>
      <c r="H134" s="133" t="s">
        <v>3</v>
      </c>
      <c r="I134" s="133" t="s">
        <v>4</v>
      </c>
      <c r="J134" s="133" t="s">
        <v>5</v>
      </c>
      <c r="K134" s="133" t="s">
        <v>6</v>
      </c>
      <c r="L134" s="133" t="s">
        <v>7</v>
      </c>
      <c r="M134" s="133" t="s">
        <v>8</v>
      </c>
      <c r="N134" s="133" t="s">
        <v>9</v>
      </c>
      <c r="O134" s="145" t="s">
        <v>51</v>
      </c>
      <c r="P134" s="145" t="s">
        <v>48</v>
      </c>
      <c r="Q134" s="145" t="s">
        <v>49</v>
      </c>
      <c r="R134" s="145" t="s">
        <v>50</v>
      </c>
    </row>
    <row r="135" customFormat="false" ht="12.75" hidden="false" customHeight="false" outlineLevel="0" collapsed="false">
      <c r="B135" s="137" t="s">
        <v>162</v>
      </c>
      <c r="C135" s="129" t="n">
        <v>23.27</v>
      </c>
      <c r="D135" s="129" t="n">
        <v>15.22</v>
      </c>
      <c r="E135" s="129" t="n">
        <v>15.05</v>
      </c>
      <c r="F135" s="129" t="n">
        <v>15.97</v>
      </c>
      <c r="G135" s="129" t="n">
        <v>14.55</v>
      </c>
      <c r="H135" s="146" t="n">
        <v>14.06</v>
      </c>
      <c r="I135" s="129"/>
      <c r="J135" s="129"/>
      <c r="K135" s="129"/>
      <c r="L135" s="129"/>
      <c r="M135" s="129"/>
      <c r="N135" s="129"/>
      <c r="O135" s="15" t="n">
        <f aca="false">AVERAGE(D135:F135)</f>
        <v>15.4133333333333</v>
      </c>
      <c r="R135" s="15"/>
    </row>
    <row r="136" customFormat="false" ht="12.75" hidden="false" customHeight="false" outlineLevel="0" collapsed="false">
      <c r="B136" s="137" t="s">
        <v>163</v>
      </c>
      <c r="C136" s="147" t="n">
        <v>17.06</v>
      </c>
      <c r="D136" s="147" t="n">
        <v>12.81</v>
      </c>
      <c r="E136" s="147" t="n">
        <v>14.31</v>
      </c>
      <c r="F136" s="147" t="n">
        <v>16.03</v>
      </c>
      <c r="G136" s="148" t="n">
        <v>14.85</v>
      </c>
      <c r="H136" s="148" t="n">
        <v>11.8</v>
      </c>
      <c r="I136" s="148" t="n">
        <v>13.25</v>
      </c>
      <c r="J136" s="148" t="n">
        <v>14.24</v>
      </c>
      <c r="K136" s="148" t="n">
        <v>7.6</v>
      </c>
      <c r="L136" s="148" t="n">
        <v>6.67</v>
      </c>
      <c r="M136" s="148" t="n">
        <v>18.21</v>
      </c>
      <c r="N136" s="148" t="n">
        <v>23.38</v>
      </c>
      <c r="O136" s="15" t="n">
        <f aca="false">AVERAGE(D136:F136)</f>
        <v>14.3833333333333</v>
      </c>
      <c r="P136" s="15" t="n">
        <f aca="false">AVERAGE(G136:I136)</f>
        <v>13.3</v>
      </c>
      <c r="Q136" s="15" t="n">
        <f aca="false">AVERAGE(J136:L136)</f>
        <v>9.50333333333333</v>
      </c>
      <c r="R136" s="15" t="n">
        <f aca="false">AVERAGE(M136:N136,C135)</f>
        <v>21.62</v>
      </c>
    </row>
    <row r="137" customFormat="false" ht="12.75" hidden="false" customHeight="false" outlineLevel="0" collapsed="false">
      <c r="B137" s="137" t="s">
        <v>170</v>
      </c>
      <c r="C137" s="140" t="n">
        <v>13.25</v>
      </c>
      <c r="D137" s="141" t="n">
        <v>13.06</v>
      </c>
      <c r="E137" s="141" t="n">
        <v>13.48</v>
      </c>
      <c r="F137" s="141" t="n">
        <v>15.59</v>
      </c>
      <c r="G137" s="141" t="n">
        <v>10.22</v>
      </c>
      <c r="H137" s="141" t="n">
        <v>9.29</v>
      </c>
      <c r="I137" s="141" t="n">
        <v>9.8</v>
      </c>
      <c r="J137" s="141" t="n">
        <v>9.89</v>
      </c>
      <c r="K137" s="141" t="n">
        <v>8.93</v>
      </c>
      <c r="L137" s="141" t="n">
        <v>8.28</v>
      </c>
      <c r="M137" s="141" t="n">
        <v>9.96</v>
      </c>
      <c r="N137" s="141" t="n">
        <v>13.19</v>
      </c>
      <c r="O137" s="15" t="n">
        <f aca="false">AVERAGE(D137:F137)</f>
        <v>14.0433333333333</v>
      </c>
      <c r="P137" s="15" t="n">
        <f aca="false">AVERAGE(G137:I137)</f>
        <v>9.77</v>
      </c>
      <c r="Q137" s="15" t="n">
        <f aca="false">AVERAGE(J137:L137)</f>
        <v>9.03333333333333</v>
      </c>
      <c r="R137" s="15" t="n">
        <f aca="false">AVERAGE(M137:N137,C136)</f>
        <v>13.4033333333333</v>
      </c>
    </row>
    <row r="138" customFormat="false" ht="12.75" hidden="false" customHeight="false" outlineLevel="0" collapsed="false">
      <c r="B138" s="132"/>
      <c r="C138" s="144" t="n">
        <v>1.55</v>
      </c>
      <c r="D138" s="144" t="n">
        <v>1.59</v>
      </c>
      <c r="E138" s="144" t="n">
        <v>2.45</v>
      </c>
      <c r="F138" s="144" t="n">
        <v>3.55</v>
      </c>
      <c r="G138" s="144" t="n">
        <v>4.05</v>
      </c>
      <c r="H138" s="144"/>
      <c r="I138" s="144" t="n">
        <v>1.46</v>
      </c>
      <c r="J138" s="144" t="n">
        <v>1.59</v>
      </c>
      <c r="K138" s="144"/>
      <c r="L138" s="144"/>
      <c r="M138" s="144"/>
      <c r="N138" s="144"/>
    </row>
    <row r="139" customFormat="false" ht="12.75" hidden="false" customHeight="false" outlineLevel="0" collapsed="false">
      <c r="B139" s="132"/>
      <c r="C139" s="149" t="n">
        <v>78.2</v>
      </c>
      <c r="D139" s="149" t="n">
        <v>67.2</v>
      </c>
      <c r="E139" s="149" t="n">
        <v>77.6</v>
      </c>
      <c r="F139" s="149" t="n">
        <v>97.8</v>
      </c>
      <c r="G139" s="149" t="n">
        <v>132</v>
      </c>
      <c r="H139" s="65"/>
      <c r="I139" s="65"/>
      <c r="J139" s="65"/>
      <c r="K139" s="65"/>
      <c r="L139" s="65"/>
      <c r="M139" s="65"/>
      <c r="N139" s="65"/>
      <c r="Q139" s="15"/>
      <c r="R139" s="150"/>
    </row>
    <row r="140" customFormat="false" ht="12.75" hidden="false" customHeight="false" outlineLevel="0" collapsed="false">
      <c r="B140" s="132" t="s">
        <v>171</v>
      </c>
      <c r="C140" s="149" t="n">
        <v>98.9</v>
      </c>
      <c r="D140" s="149" t="n">
        <v>108.5</v>
      </c>
      <c r="E140" s="149" t="n">
        <v>97</v>
      </c>
      <c r="F140" s="149" t="n">
        <v>130.1</v>
      </c>
      <c r="G140" s="149" t="n">
        <v>109.4</v>
      </c>
      <c r="H140" s="149" t="n">
        <v>132.8</v>
      </c>
      <c r="I140" s="149" t="n">
        <v>109.4</v>
      </c>
      <c r="J140" s="149" t="n">
        <v>69.97</v>
      </c>
      <c r="K140" s="149" t="n">
        <v>133.7</v>
      </c>
      <c r="L140" s="149" t="n">
        <v>143.95</v>
      </c>
      <c r="M140" s="149" t="n">
        <v>118</v>
      </c>
      <c r="N140" s="149" t="n">
        <v>107</v>
      </c>
      <c r="Q140" s="15"/>
      <c r="R140" s="150"/>
    </row>
    <row r="141" customFormat="false" ht="12.75" hidden="false" customHeight="false" outlineLevel="0" collapsed="false">
      <c r="B141" s="132"/>
      <c r="C141" s="133" t="s">
        <v>10</v>
      </c>
      <c r="D141" s="133" t="s">
        <v>11</v>
      </c>
      <c r="E141" s="133" t="s">
        <v>12</v>
      </c>
      <c r="F141" s="133" t="s">
        <v>13</v>
      </c>
      <c r="G141" s="133" t="s">
        <v>2</v>
      </c>
      <c r="H141" s="133" t="s">
        <v>3</v>
      </c>
      <c r="I141" s="133" t="s">
        <v>4</v>
      </c>
      <c r="J141" s="133" t="s">
        <v>5</v>
      </c>
      <c r="K141" s="133" t="s">
        <v>6</v>
      </c>
      <c r="L141" s="133" t="s">
        <v>7</v>
      </c>
      <c r="M141" s="133" t="s">
        <v>8</v>
      </c>
      <c r="N141" s="133" t="s">
        <v>9</v>
      </c>
      <c r="O141" s="145" t="s">
        <v>51</v>
      </c>
      <c r="P141" s="145" t="s">
        <v>48</v>
      </c>
      <c r="Q141" s="145" t="s">
        <v>49</v>
      </c>
      <c r="R141" s="145" t="s">
        <v>50</v>
      </c>
    </row>
    <row r="142" customFormat="false" ht="12.75" hidden="false" customHeight="false" outlineLevel="0" collapsed="false">
      <c r="B142" s="137" t="s">
        <v>162</v>
      </c>
      <c r="C142" s="129" t="n">
        <v>25.13</v>
      </c>
      <c r="D142" s="129" t="n">
        <v>26.09</v>
      </c>
      <c r="E142" s="129" t="n">
        <v>25.42</v>
      </c>
      <c r="F142" s="129" t="n">
        <v>24.9</v>
      </c>
      <c r="G142" s="129" t="n">
        <v>13.87</v>
      </c>
      <c r="H142" s="146" t="n">
        <v>13.61</v>
      </c>
      <c r="I142" s="129"/>
      <c r="J142" s="129"/>
      <c r="K142" s="129"/>
      <c r="L142" s="129"/>
      <c r="M142" s="129"/>
      <c r="N142" s="129"/>
      <c r="O142" s="15" t="n">
        <f aca="false">AVERAGE(D142:F142)</f>
        <v>25.47</v>
      </c>
      <c r="R142" s="15"/>
    </row>
    <row r="143" customFormat="false" ht="12.75" hidden="false" customHeight="false" outlineLevel="0" collapsed="false">
      <c r="B143" s="137" t="s">
        <v>163</v>
      </c>
      <c r="C143" s="148" t="n">
        <v>15.8</v>
      </c>
      <c r="D143" s="148" t="n">
        <v>12.95</v>
      </c>
      <c r="E143" s="148" t="n">
        <v>14.97</v>
      </c>
      <c r="F143" s="148" t="n">
        <v>16.62</v>
      </c>
      <c r="G143" s="148" t="n">
        <v>16.07</v>
      </c>
      <c r="H143" s="148" t="n">
        <v>11.51</v>
      </c>
      <c r="I143" s="148" t="n">
        <v>15.21</v>
      </c>
      <c r="J143" s="148" t="n">
        <v>18.51</v>
      </c>
      <c r="K143" s="148" t="n">
        <v>8.29</v>
      </c>
      <c r="L143" s="148" t="n">
        <v>6.05</v>
      </c>
      <c r="M143" s="148" t="n">
        <v>19.46</v>
      </c>
      <c r="N143" s="148" t="n">
        <v>27.8</v>
      </c>
      <c r="O143" s="15" t="n">
        <f aca="false">AVERAGE(D143:F143)</f>
        <v>14.8466666666667</v>
      </c>
      <c r="P143" s="15" t="n">
        <f aca="false">AVERAGE(G143:I143)</f>
        <v>14.2633333333333</v>
      </c>
      <c r="Q143" s="15" t="n">
        <f aca="false">AVERAGE(J143:L143)</f>
        <v>10.95</v>
      </c>
      <c r="R143" s="15" t="n">
        <f aca="false">AVERAGE(M143:N143,C142)</f>
        <v>24.13</v>
      </c>
    </row>
    <row r="144" customFormat="false" ht="12.75" hidden="false" customHeight="false" outlineLevel="0" collapsed="false">
      <c r="B144" s="137" t="s">
        <v>170</v>
      </c>
      <c r="C144" s="140" t="n">
        <v>12.87</v>
      </c>
      <c r="D144" s="141" t="n">
        <v>14.73</v>
      </c>
      <c r="E144" s="141" t="n">
        <v>18.32</v>
      </c>
      <c r="F144" s="141" t="n">
        <v>15.85</v>
      </c>
      <c r="G144" s="141" t="n">
        <v>8.98</v>
      </c>
      <c r="H144" s="141" t="n">
        <v>6.67</v>
      </c>
      <c r="I144" s="141" t="n">
        <v>7.2</v>
      </c>
      <c r="J144" s="141" t="n">
        <v>7.79</v>
      </c>
      <c r="K144" s="141" t="n">
        <v>5.29</v>
      </c>
      <c r="L144" s="141" t="n">
        <v>3.68</v>
      </c>
      <c r="M144" s="141" t="n">
        <v>6.58</v>
      </c>
      <c r="N144" s="141" t="n">
        <v>12.71</v>
      </c>
      <c r="O144" s="15" t="n">
        <f aca="false">AVERAGE(D144:F144)</f>
        <v>16.3</v>
      </c>
      <c r="P144" s="15" t="n">
        <f aca="false">AVERAGE(G144:I144)</f>
        <v>7.61666666666667</v>
      </c>
      <c r="Q144" s="15" t="n">
        <f aca="false">AVERAGE(J144:L144)</f>
        <v>5.58666666666667</v>
      </c>
      <c r="R144" s="15" t="n">
        <f aca="false">AVERAGE(M144:N144,C143)</f>
        <v>11.6966666666667</v>
      </c>
    </row>
    <row r="145" customFormat="false" ht="12.75" hidden="false" customHeight="false" outlineLevel="0" collapsed="false">
      <c r="B145" s="132"/>
      <c r="C145" s="149" t="n">
        <v>92.4</v>
      </c>
      <c r="D145" s="149" t="n">
        <v>92.9</v>
      </c>
      <c r="E145" s="149" t="n">
        <v>94.9</v>
      </c>
      <c r="F145" s="149" t="n">
        <v>113.4</v>
      </c>
      <c r="G145" s="149" t="n">
        <v>142.6</v>
      </c>
      <c r="H145" s="149" t="n">
        <v>143.9</v>
      </c>
      <c r="I145" s="149" t="n">
        <v>130.7</v>
      </c>
      <c r="J145" s="149" t="n">
        <v>155.5</v>
      </c>
      <c r="K145" s="149" t="n">
        <v>219.6</v>
      </c>
      <c r="L145" s="149" t="n">
        <v>260.4</v>
      </c>
      <c r="M145" s="149" t="n">
        <v>170.9</v>
      </c>
      <c r="N145" s="149" t="n">
        <v>137.2</v>
      </c>
      <c r="Q145" s="15"/>
      <c r="R145" s="150"/>
    </row>
    <row r="146" customFormat="false" ht="12.75" hidden="false" customHeight="false" outlineLevel="0" collapsed="false">
      <c r="B146" s="132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Q146" s="15"/>
      <c r="R146" s="150"/>
    </row>
    <row r="147" customFormat="false" ht="12.75" hidden="false" customHeight="false" outlineLevel="0" collapsed="false">
      <c r="B147" s="132" t="s">
        <v>172</v>
      </c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Q147" s="15"/>
      <c r="R147" s="150"/>
    </row>
    <row r="148" customFormat="false" ht="12.75" hidden="false" customHeight="false" outlineLevel="0" collapsed="false">
      <c r="B148" s="132"/>
      <c r="C148" s="133" t="s">
        <v>10</v>
      </c>
      <c r="D148" s="133" t="s">
        <v>11</v>
      </c>
      <c r="E148" s="133" t="s">
        <v>12</v>
      </c>
      <c r="F148" s="133" t="s">
        <v>13</v>
      </c>
      <c r="G148" s="133" t="s">
        <v>2</v>
      </c>
      <c r="H148" s="133" t="s">
        <v>3</v>
      </c>
      <c r="I148" s="133" t="s">
        <v>4</v>
      </c>
      <c r="J148" s="133" t="s">
        <v>5</v>
      </c>
      <c r="K148" s="133" t="s">
        <v>6</v>
      </c>
      <c r="L148" s="133" t="s">
        <v>7</v>
      </c>
      <c r="M148" s="133" t="s">
        <v>8</v>
      </c>
      <c r="N148" s="133" t="s">
        <v>9</v>
      </c>
      <c r="O148" s="145" t="s">
        <v>51</v>
      </c>
      <c r="P148" s="145" t="s">
        <v>48</v>
      </c>
      <c r="Q148" s="145" t="s">
        <v>49</v>
      </c>
      <c r="R148" s="145" t="s">
        <v>50</v>
      </c>
    </row>
    <row r="149" customFormat="false" ht="12.75" hidden="false" customHeight="false" outlineLevel="0" collapsed="false">
      <c r="B149" s="137" t="s">
        <v>162</v>
      </c>
      <c r="C149" s="129" t="n">
        <v>24.39</v>
      </c>
      <c r="D149" s="129" t="n">
        <v>25.07</v>
      </c>
      <c r="E149" s="129" t="n">
        <v>25.88</v>
      </c>
      <c r="F149" s="129" t="n">
        <v>24.07</v>
      </c>
      <c r="G149" s="129" t="n">
        <v>15.47</v>
      </c>
      <c r="H149" s="146" t="n">
        <v>14.01</v>
      </c>
      <c r="I149" s="129"/>
      <c r="J149" s="129"/>
      <c r="K149" s="129"/>
      <c r="L149" s="129"/>
      <c r="M149" s="129"/>
      <c r="N149" s="129"/>
      <c r="O149" s="15" t="n">
        <f aca="false">AVERAGE(D149:F149)</f>
        <v>25.0066666666667</v>
      </c>
      <c r="R149" s="15"/>
    </row>
    <row r="150" customFormat="false" ht="12.75" hidden="false" customHeight="false" outlineLevel="0" collapsed="false">
      <c r="B150" s="137" t="s">
        <v>163</v>
      </c>
      <c r="C150" s="148" t="n">
        <v>16.53</v>
      </c>
      <c r="D150" s="148" t="n">
        <v>13.65</v>
      </c>
      <c r="E150" s="148" t="n">
        <v>16.42</v>
      </c>
      <c r="F150" s="148" t="n">
        <v>17.4</v>
      </c>
      <c r="G150" s="148" t="n">
        <v>16.63</v>
      </c>
      <c r="H150" s="148" t="n">
        <v>11.45</v>
      </c>
      <c r="I150" s="148" t="n">
        <v>14.47</v>
      </c>
      <c r="J150" s="148" t="n">
        <v>16.28</v>
      </c>
      <c r="K150" s="148" t="n">
        <v>6.99</v>
      </c>
      <c r="L150" s="148" t="n">
        <v>4.97</v>
      </c>
      <c r="M150" s="148" t="n">
        <v>19.21</v>
      </c>
      <c r="N150" s="148" t="n">
        <v>24.79</v>
      </c>
      <c r="O150" s="15" t="n">
        <f aca="false">AVERAGE(D150:F150)</f>
        <v>15.8233333333333</v>
      </c>
      <c r="P150" s="15" t="n">
        <f aca="false">AVERAGE(G150:I150)</f>
        <v>14.1833333333333</v>
      </c>
      <c r="Q150" s="15" t="n">
        <f aca="false">AVERAGE(J150:L150)</f>
        <v>9.41333333333333</v>
      </c>
      <c r="R150" s="15" t="n">
        <f aca="false">AVERAGE(M150:N150,C149)</f>
        <v>22.7966666666667</v>
      </c>
    </row>
    <row r="151" customFormat="false" ht="12.75" hidden="false" customHeight="false" outlineLevel="0" collapsed="false">
      <c r="B151" s="137" t="s">
        <v>170</v>
      </c>
      <c r="C151" s="140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</row>
    <row r="152" customFormat="false" ht="12.75" hidden="false" customHeight="false" outlineLevel="0" collapsed="false">
      <c r="B152" s="129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B153" s="131" t="s">
        <v>173</v>
      </c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B154" s="132"/>
      <c r="C154" s="133" t="s">
        <v>10</v>
      </c>
      <c r="D154" s="133" t="s">
        <v>11</v>
      </c>
      <c r="E154" s="133" t="s">
        <v>12</v>
      </c>
      <c r="F154" s="133" t="s">
        <v>13</v>
      </c>
      <c r="G154" s="133" t="s">
        <v>2</v>
      </c>
      <c r="H154" s="133" t="s">
        <v>3</v>
      </c>
      <c r="I154" s="133" t="s">
        <v>4</v>
      </c>
      <c r="J154" s="133" t="s">
        <v>5</v>
      </c>
      <c r="K154" s="133" t="s">
        <v>6</v>
      </c>
      <c r="L154" s="133" t="s">
        <v>7</v>
      </c>
      <c r="M154" s="133" t="s">
        <v>8</v>
      </c>
      <c r="N154" s="133" t="s">
        <v>9</v>
      </c>
    </row>
    <row r="155" customFormat="false" ht="12.75" hidden="false" customHeight="false" outlineLevel="0" collapsed="false">
      <c r="B155" s="137" t="s">
        <v>162</v>
      </c>
      <c r="C155" s="151"/>
      <c r="D155" s="152"/>
      <c r="E155" s="152"/>
      <c r="F155" s="152"/>
      <c r="G155" s="153"/>
      <c r="H155" s="152"/>
      <c r="I155" s="152"/>
      <c r="J155" s="152"/>
      <c r="K155" s="152"/>
      <c r="L155" s="152"/>
      <c r="M155" s="152"/>
      <c r="N155" s="154"/>
    </row>
    <row r="156" customFormat="false" ht="12.75" hidden="false" customHeight="false" outlineLevel="0" collapsed="false">
      <c r="B156" s="137" t="s">
        <v>163</v>
      </c>
      <c r="C156" s="140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2"/>
    </row>
    <row r="157" customFormat="false" ht="12.75" hidden="false" customHeight="false" outlineLevel="0" collapsed="false">
      <c r="B157" s="129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B158" s="131" t="s">
        <v>161</v>
      </c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B159" s="132"/>
      <c r="C159" s="133" t="s">
        <v>10</v>
      </c>
      <c r="D159" s="133" t="s">
        <v>11</v>
      </c>
      <c r="E159" s="133" t="s">
        <v>12</v>
      </c>
      <c r="F159" s="133" t="s">
        <v>13</v>
      </c>
      <c r="G159" s="133" t="s">
        <v>2</v>
      </c>
      <c r="H159" s="133" t="s">
        <v>3</v>
      </c>
      <c r="I159" s="133" t="s">
        <v>4</v>
      </c>
      <c r="J159" s="133" t="s">
        <v>5</v>
      </c>
      <c r="K159" s="133" t="s">
        <v>6</v>
      </c>
      <c r="L159" s="133" t="s">
        <v>7</v>
      </c>
      <c r="M159" s="133" t="s">
        <v>8</v>
      </c>
      <c r="N159" s="133" t="s">
        <v>9</v>
      </c>
    </row>
    <row r="160" customFormat="false" ht="12.75" hidden="false" customHeight="false" outlineLevel="0" collapsed="false">
      <c r="B160" s="137" t="s">
        <v>162</v>
      </c>
      <c r="C160" s="151"/>
      <c r="D160" s="152"/>
      <c r="E160" s="152"/>
      <c r="F160" s="152"/>
      <c r="G160" s="153"/>
      <c r="H160" s="152"/>
      <c r="I160" s="152"/>
      <c r="J160" s="152"/>
      <c r="K160" s="152"/>
      <c r="L160" s="152"/>
      <c r="M160" s="152"/>
      <c r="N160" s="154"/>
    </row>
    <row r="161" customFormat="false" ht="12.75" hidden="false" customHeight="false" outlineLevel="0" collapsed="false">
      <c r="B161" s="137" t="s">
        <v>163</v>
      </c>
      <c r="C161" s="140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2"/>
    </row>
    <row r="162" customFormat="false" ht="12.75" hidden="false" customHeight="false" outlineLevel="0" collapsed="false">
      <c r="B162" s="129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B163" s="131" t="s">
        <v>164</v>
      </c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4" customFormat="false" ht="12.75" hidden="false" customHeight="false" outlineLevel="0" collapsed="false">
      <c r="B164" s="132"/>
      <c r="C164" s="133" t="s">
        <v>10</v>
      </c>
      <c r="D164" s="133" t="s">
        <v>11</v>
      </c>
      <c r="E164" s="133" t="s">
        <v>12</v>
      </c>
      <c r="F164" s="133" t="s">
        <v>13</v>
      </c>
      <c r="G164" s="133" t="s">
        <v>2</v>
      </c>
      <c r="H164" s="133" t="s">
        <v>3</v>
      </c>
      <c r="I164" s="133" t="s">
        <v>4</v>
      </c>
      <c r="J164" s="133" t="s">
        <v>5</v>
      </c>
      <c r="K164" s="133" t="s">
        <v>6</v>
      </c>
      <c r="L164" s="133" t="s">
        <v>7</v>
      </c>
      <c r="M164" s="133" t="s">
        <v>8</v>
      </c>
      <c r="N164" s="133" t="s">
        <v>9</v>
      </c>
    </row>
    <row r="165" customFormat="false" ht="12.75" hidden="false" customHeight="false" outlineLevel="0" collapsed="false">
      <c r="B165" s="137" t="s">
        <v>162</v>
      </c>
      <c r="C165" s="151"/>
      <c r="D165" s="152"/>
      <c r="E165" s="152"/>
      <c r="F165" s="152"/>
      <c r="G165" s="153"/>
      <c r="H165" s="152"/>
      <c r="I165" s="152"/>
      <c r="J165" s="152"/>
      <c r="K165" s="152"/>
      <c r="L165" s="152"/>
      <c r="M165" s="152"/>
      <c r="N165" s="154"/>
    </row>
    <row r="166" customFormat="false" ht="12.75" hidden="false" customHeight="false" outlineLevel="0" collapsed="false">
      <c r="B166" s="137" t="s">
        <v>163</v>
      </c>
      <c r="C166" s="140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2"/>
    </row>
    <row r="167" customFormat="false" ht="12.75" hidden="false" customHeight="false" outlineLevel="0" collapsed="false">
      <c r="B167" s="129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</row>
    <row r="168" customFormat="false" ht="12.75" hidden="false" customHeight="false" outlineLevel="0" collapsed="false">
      <c r="B168" s="131" t="s">
        <v>166</v>
      </c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</row>
    <row r="169" customFormat="false" ht="12.75" hidden="false" customHeight="false" outlineLevel="0" collapsed="false">
      <c r="B169" s="132"/>
      <c r="C169" s="133" t="s">
        <v>10</v>
      </c>
      <c r="D169" s="133" t="s">
        <v>11</v>
      </c>
      <c r="E169" s="133" t="s">
        <v>12</v>
      </c>
      <c r="F169" s="133" t="s">
        <v>13</v>
      </c>
      <c r="G169" s="133" t="s">
        <v>2</v>
      </c>
      <c r="H169" s="133" t="s">
        <v>3</v>
      </c>
      <c r="I169" s="133" t="s">
        <v>4</v>
      </c>
      <c r="J169" s="133" t="s">
        <v>5</v>
      </c>
      <c r="K169" s="133" t="s">
        <v>6</v>
      </c>
      <c r="L169" s="133" t="s">
        <v>7</v>
      </c>
      <c r="M169" s="133" t="s">
        <v>8</v>
      </c>
      <c r="N169" s="133" t="s">
        <v>9</v>
      </c>
    </row>
    <row r="170" customFormat="false" ht="12.75" hidden="false" customHeight="false" outlineLevel="0" collapsed="false">
      <c r="B170" s="137" t="s">
        <v>162</v>
      </c>
      <c r="C170" s="151"/>
      <c r="D170" s="152"/>
      <c r="E170" s="152"/>
      <c r="F170" s="152"/>
      <c r="G170" s="153"/>
      <c r="H170" s="152"/>
      <c r="I170" s="152"/>
      <c r="J170" s="152"/>
      <c r="K170" s="152"/>
      <c r="L170" s="152"/>
      <c r="M170" s="152"/>
      <c r="N170" s="154"/>
    </row>
    <row r="171" customFormat="false" ht="12.75" hidden="false" customHeight="false" outlineLevel="0" collapsed="false">
      <c r="B171" s="137" t="s">
        <v>163</v>
      </c>
      <c r="C171" s="140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2"/>
    </row>
    <row r="172" customFormat="false" ht="12.75" hidden="false" customHeight="false" outlineLevel="0" collapsed="false">
      <c r="B172" s="129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</row>
    <row r="173" customFormat="false" ht="12.75" hidden="false" customHeight="false" outlineLevel="0" collapsed="false">
      <c r="B173" s="131" t="s">
        <v>167</v>
      </c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</row>
    <row r="174" customFormat="false" ht="12.75" hidden="false" customHeight="false" outlineLevel="0" collapsed="false">
      <c r="B174" s="132"/>
      <c r="C174" s="133" t="s">
        <v>10</v>
      </c>
      <c r="D174" s="133" t="s">
        <v>11</v>
      </c>
      <c r="E174" s="133" t="s">
        <v>12</v>
      </c>
      <c r="F174" s="133" t="s">
        <v>13</v>
      </c>
      <c r="G174" s="133" t="s">
        <v>2</v>
      </c>
      <c r="H174" s="133" t="s">
        <v>3</v>
      </c>
      <c r="I174" s="133" t="s">
        <v>4</v>
      </c>
      <c r="J174" s="133" t="s">
        <v>5</v>
      </c>
      <c r="K174" s="133" t="s">
        <v>6</v>
      </c>
      <c r="L174" s="133" t="s">
        <v>7</v>
      </c>
      <c r="M174" s="133" t="s">
        <v>8</v>
      </c>
      <c r="N174" s="133" t="s">
        <v>9</v>
      </c>
    </row>
    <row r="175" customFormat="false" ht="12.75" hidden="false" customHeight="false" outlineLevel="0" collapsed="false">
      <c r="B175" s="137" t="s">
        <v>162</v>
      </c>
      <c r="C175" s="151"/>
      <c r="D175" s="152"/>
      <c r="E175" s="152"/>
      <c r="F175" s="152"/>
      <c r="G175" s="153"/>
      <c r="H175" s="152"/>
      <c r="I175" s="152"/>
      <c r="J175" s="152"/>
      <c r="K175" s="152"/>
      <c r="L175" s="152"/>
      <c r="M175" s="152"/>
      <c r="N175" s="154"/>
    </row>
    <row r="176" customFormat="false" ht="12.75" hidden="false" customHeight="false" outlineLevel="0" collapsed="false">
      <c r="B176" s="137" t="s">
        <v>163</v>
      </c>
      <c r="C176" s="140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2"/>
    </row>
    <row r="177" customFormat="false" ht="12.75" hidden="false" customHeight="false" outlineLevel="0" collapsed="false">
      <c r="B177" s="129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</row>
    <row r="178" customFormat="false" ht="12.75" hidden="false" customHeight="false" outlineLevel="0" collapsed="false">
      <c r="B178" s="129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M178"/>
  <sheetViews>
    <sheetView showFormulas="false" showGridLines="true" showRowColHeaders="true" showZeros="true" rightToLeft="false" tabSelected="false" showOutlineSymbols="true" defaultGridColor="true" view="normal" topLeftCell="AD1" colorId="64" zoomScale="62" zoomScaleNormal="62" zoomScalePageLayoutView="100" workbookViewId="0">
      <selection pane="topLeft" activeCell="AY8" activeCellId="0" sqref="AY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0" min="10" style="0" width="7.56"/>
    <col collapsed="false" customWidth="true" hidden="false" outlineLevel="0" max="11" min="11" style="0" width="8.14"/>
    <col collapsed="false" customWidth="true" hidden="false" outlineLevel="0" max="12" min="12" style="0" width="8.41"/>
    <col collapsed="false" customWidth="true" hidden="false" outlineLevel="0" max="13" min="13" style="0" width="8.14"/>
    <col collapsed="false" customWidth="true" hidden="false" outlineLevel="0" max="14" min="14" style="0" width="6.28"/>
    <col collapsed="false" customWidth="true" hidden="false" outlineLevel="0" max="15" min="15" style="0" width="6.7"/>
    <col collapsed="false" customWidth="true" hidden="false" outlineLevel="0" max="16" min="16" style="0" width="7.7"/>
    <col collapsed="false" customWidth="true" hidden="false" outlineLevel="0" max="17" min="17" style="0" width="7.42"/>
    <col collapsed="false" customWidth="true" hidden="false" outlineLevel="0" max="18" min="18" style="0" width="7.28"/>
    <col collapsed="false" customWidth="true" hidden="false" outlineLevel="0" max="20" min="19" style="0" width="6.99"/>
    <col collapsed="false" customWidth="true" hidden="false" outlineLevel="0" max="21" min="21" style="0" width="7.42"/>
    <col collapsed="false" customWidth="true" hidden="false" outlineLevel="0" max="22" min="22" style="0" width="7.99"/>
    <col collapsed="false" customWidth="true" hidden="false" outlineLevel="0" max="23" min="23" style="0" width="7.42"/>
    <col collapsed="false" customWidth="true" hidden="false" outlineLevel="0" max="24" min="24" style="0" width="7.7"/>
    <col collapsed="false" customWidth="true" hidden="false" outlineLevel="0" max="25" min="25" style="0" width="6.99"/>
    <col collapsed="false" customWidth="true" hidden="false" outlineLevel="0" max="26" min="26" style="0" width="8.14"/>
    <col collapsed="false" customWidth="true" hidden="false" outlineLevel="0" max="27" min="27" style="0" width="6.99"/>
    <col collapsed="false" customWidth="true" hidden="false" outlineLevel="0" max="28" min="28" style="0" width="7.42"/>
    <col collapsed="false" customWidth="true" hidden="false" outlineLevel="0" max="29" min="29" style="0" width="6.56"/>
    <col collapsed="false" customWidth="true" hidden="false" outlineLevel="0" max="30" min="30" style="0" width="8.14"/>
    <col collapsed="false" customWidth="true" hidden="false" outlineLevel="0" max="31" min="31" style="0" width="7.7"/>
    <col collapsed="false" customWidth="true" hidden="false" outlineLevel="0" max="32" min="32" style="0" width="7.28"/>
    <col collapsed="false" customWidth="true" hidden="false" outlineLevel="0" max="33" min="33" style="0" width="6.7"/>
    <col collapsed="false" customWidth="true" hidden="false" outlineLevel="0" max="34" min="34" style="0" width="6.99"/>
    <col collapsed="false" customWidth="true" hidden="false" outlineLevel="0" max="35" min="35" style="0" width="6.7"/>
    <col collapsed="false" customWidth="true" hidden="false" outlineLevel="0" max="36" min="36" style="0" width="7.28"/>
    <col collapsed="false" customWidth="true" hidden="false" outlineLevel="0" max="37" min="37" style="0" width="6.99"/>
    <col collapsed="false" customWidth="true" hidden="false" outlineLevel="0" max="38" min="38" style="0" width="7.14"/>
    <col collapsed="false" customWidth="true" hidden="false" outlineLevel="0" max="39" min="39" style="0" width="7.99"/>
    <col collapsed="false" customWidth="true" hidden="false" outlineLevel="0" max="41" min="40" style="0" width="7.42"/>
    <col collapsed="false" customWidth="true" hidden="false" outlineLevel="0" max="42" min="42" style="0" width="9.99"/>
    <col collapsed="false" customWidth="true" hidden="false" outlineLevel="0" max="43" min="43" style="0" width="7.42"/>
    <col collapsed="false" customWidth="true" hidden="false" outlineLevel="0" max="44" min="44" style="0" width="8.85"/>
    <col collapsed="false" customWidth="true" hidden="false" outlineLevel="0" max="45" min="45" style="0" width="6.85"/>
    <col collapsed="false" customWidth="true" hidden="false" outlineLevel="0" max="46" min="46" style="0" width="8.14"/>
    <col collapsed="false" customWidth="true" hidden="false" outlineLevel="0" max="47" min="47" style="0" width="7.42"/>
    <col collapsed="false" customWidth="true" hidden="false" outlineLevel="0" max="50" min="50" style="0" width="11.85"/>
    <col collapsed="false" customWidth="true" hidden="false" outlineLevel="0" max="51" min="51" style="0" width="15.85"/>
    <col collapsed="false" customWidth="true" hidden="false" outlineLevel="0" max="53" min="53" style="0" width="12.28"/>
    <col collapsed="false" customWidth="true" hidden="false" outlineLevel="0" max="56" min="56" style="0" width="13.7"/>
    <col collapsed="false" customWidth="true" hidden="false" outlineLevel="0" max="62" min="62" style="0" width="21.56"/>
  </cols>
  <sheetData>
    <row r="1" customFormat="false" ht="12.75" hidden="false" customHeight="false" outlineLevel="0" collapsed="false">
      <c r="B1" s="20" t="s">
        <v>97</v>
      </c>
      <c r="O1" s="0" t="s">
        <v>99</v>
      </c>
      <c r="P1" s="20" t="s">
        <v>100</v>
      </c>
      <c r="V1" s="20"/>
      <c r="AO1" s="0" t="s">
        <v>118</v>
      </c>
      <c r="AP1" s="0" t="s">
        <v>119</v>
      </c>
      <c r="AQ1" s="0" t="s">
        <v>120</v>
      </c>
      <c r="AR1" s="0" t="s">
        <v>121</v>
      </c>
      <c r="AS1" s="0" t="s">
        <v>178</v>
      </c>
      <c r="AT1" s="0" t="s">
        <v>179</v>
      </c>
      <c r="AU1" s="0" t="s">
        <v>124</v>
      </c>
      <c r="AV1" s="0" t="s">
        <v>125</v>
      </c>
      <c r="AW1" s="0" t="s">
        <v>201</v>
      </c>
      <c r="AX1" s="0" t="s">
        <v>202</v>
      </c>
      <c r="AY1" s="0" t="s">
        <v>28</v>
      </c>
    </row>
    <row r="2" customFormat="false" ht="12.75" hidden="false" customHeight="false" outlineLevel="0" collapsed="false">
      <c r="B2" s="40" t="s">
        <v>101</v>
      </c>
      <c r="C2" s="40"/>
      <c r="D2" s="40" t="s">
        <v>54</v>
      </c>
      <c r="E2" s="40"/>
      <c r="F2" s="46" t="s">
        <v>65</v>
      </c>
      <c r="G2" s="46" t="s">
        <v>57</v>
      </c>
      <c r="H2" s="45" t="s">
        <v>56</v>
      </c>
      <c r="I2" s="45" t="s">
        <v>56</v>
      </c>
      <c r="J2" s="45" t="s">
        <v>203</v>
      </c>
      <c r="K2" s="45" t="s">
        <v>55</v>
      </c>
      <c r="L2" s="45" t="s">
        <v>55</v>
      </c>
      <c r="M2" s="45" t="s">
        <v>204</v>
      </c>
      <c r="P2" s="46" t="s">
        <v>136</v>
      </c>
      <c r="Q2" s="47"/>
      <c r="R2" s="43"/>
      <c r="S2" s="43"/>
      <c r="T2" s="43"/>
      <c r="U2" s="46" t="s">
        <v>10</v>
      </c>
      <c r="V2" s="43"/>
      <c r="W2" s="47"/>
      <c r="X2" s="43"/>
      <c r="Y2" s="44"/>
      <c r="Z2" s="46" t="s">
        <v>11</v>
      </c>
      <c r="AA2" s="43"/>
      <c r="AB2" s="47"/>
      <c r="AC2" s="43"/>
      <c r="AD2" s="44"/>
      <c r="AE2" s="46" t="s">
        <v>51</v>
      </c>
      <c r="AF2" s="43"/>
      <c r="AG2" s="47"/>
      <c r="AH2" s="43"/>
      <c r="AI2" s="44"/>
      <c r="AJ2" s="46" t="s">
        <v>50</v>
      </c>
      <c r="AK2" s="43"/>
      <c r="AL2" s="47"/>
      <c r="AM2" s="43"/>
      <c r="AN2" s="44"/>
      <c r="AQ2" s="36"/>
      <c r="AR2" s="36"/>
      <c r="AS2" s="36"/>
      <c r="AT2" s="36"/>
      <c r="AU2" s="36"/>
      <c r="AV2" s="36"/>
      <c r="AW2" s="36"/>
    </row>
    <row r="3" customFormat="false" ht="12.75" hidden="false" customHeight="false" outlineLevel="0" collapsed="false">
      <c r="B3" s="49" t="s">
        <v>110</v>
      </c>
      <c r="C3" s="50" t="s">
        <v>111</v>
      </c>
      <c r="D3" s="49" t="s">
        <v>110</v>
      </c>
      <c r="E3" s="50" t="s">
        <v>111</v>
      </c>
      <c r="F3" s="49" t="s">
        <v>110</v>
      </c>
      <c r="G3" s="49" t="s">
        <v>110</v>
      </c>
      <c r="H3" s="53" t="s">
        <v>110</v>
      </c>
      <c r="I3" s="53" t="s">
        <v>111</v>
      </c>
      <c r="J3" s="53" t="s">
        <v>110</v>
      </c>
      <c r="K3" s="53" t="s">
        <v>110</v>
      </c>
      <c r="L3" s="53" t="s">
        <v>111</v>
      </c>
      <c r="M3" s="53" t="s">
        <v>110</v>
      </c>
      <c r="P3" s="49" t="s">
        <v>53</v>
      </c>
      <c r="Q3" s="51" t="s">
        <v>54</v>
      </c>
      <c r="R3" s="51" t="s">
        <v>57</v>
      </c>
      <c r="S3" s="51" t="s">
        <v>75</v>
      </c>
      <c r="T3" s="51" t="s">
        <v>76</v>
      </c>
      <c r="U3" s="49" t="s">
        <v>53</v>
      </c>
      <c r="V3" s="51" t="s">
        <v>54</v>
      </c>
      <c r="W3" s="51" t="s">
        <v>57</v>
      </c>
      <c r="X3" s="51" t="s">
        <v>75</v>
      </c>
      <c r="Y3" s="50" t="s">
        <v>76</v>
      </c>
      <c r="Z3" s="49" t="s">
        <v>53</v>
      </c>
      <c r="AA3" s="51" t="s">
        <v>54</v>
      </c>
      <c r="AB3" s="51" t="s">
        <v>57</v>
      </c>
      <c r="AC3" s="51" t="s">
        <v>75</v>
      </c>
      <c r="AD3" s="50" t="s">
        <v>76</v>
      </c>
      <c r="AE3" s="49" t="s">
        <v>53</v>
      </c>
      <c r="AF3" s="51" t="s">
        <v>54</v>
      </c>
      <c r="AG3" s="51" t="s">
        <v>57</v>
      </c>
      <c r="AH3" s="51" t="s">
        <v>75</v>
      </c>
      <c r="AI3" s="50" t="s">
        <v>76</v>
      </c>
      <c r="AJ3" s="49" t="s">
        <v>53</v>
      </c>
      <c r="AK3" s="51" t="s">
        <v>54</v>
      </c>
      <c r="AL3" s="51" t="s">
        <v>57</v>
      </c>
      <c r="AM3" s="51" t="s">
        <v>75</v>
      </c>
      <c r="AN3" s="50" t="s">
        <v>76</v>
      </c>
      <c r="AR3" s="36"/>
      <c r="AS3" s="36"/>
      <c r="AT3" s="36"/>
      <c r="AU3" s="36"/>
      <c r="AV3" s="78"/>
      <c r="AW3" s="78"/>
    </row>
    <row r="4" customFormat="false" ht="12.75" hidden="false" customHeight="false" outlineLevel="0" collapsed="false">
      <c r="A4" s="54" t="n">
        <v>36739</v>
      </c>
      <c r="B4" s="55" t="n">
        <v>442</v>
      </c>
      <c r="C4" s="56" t="n">
        <v>84</v>
      </c>
      <c r="D4" s="55" t="n">
        <v>445</v>
      </c>
      <c r="E4" s="71" t="n">
        <v>90</v>
      </c>
      <c r="F4" s="55" t="n">
        <v>341</v>
      </c>
      <c r="G4" s="55" t="n">
        <v>490</v>
      </c>
      <c r="H4" s="191" t="n">
        <v>368</v>
      </c>
      <c r="I4" s="191" t="n">
        <v>67</v>
      </c>
      <c r="J4" s="191" t="n">
        <v>435</v>
      </c>
      <c r="K4" s="191" t="n">
        <v>285</v>
      </c>
      <c r="L4" s="191" t="n">
        <v>105</v>
      </c>
      <c r="M4" s="191" t="n">
        <v>464</v>
      </c>
      <c r="N4" s="166" t="n">
        <f aca="false">A4</f>
        <v>36739</v>
      </c>
      <c r="O4" s="0" t="n">
        <v>373.69</v>
      </c>
      <c r="P4" s="62" t="n">
        <v>200</v>
      </c>
      <c r="Q4" s="63" t="n">
        <v>205</v>
      </c>
      <c r="R4" s="63" t="n">
        <v>225</v>
      </c>
      <c r="S4" s="63"/>
      <c r="T4" s="64"/>
      <c r="U4" s="74" t="n">
        <v>137</v>
      </c>
      <c r="V4" s="63" t="n">
        <v>137.5</v>
      </c>
      <c r="W4" s="75" t="n">
        <v>137</v>
      </c>
      <c r="X4" s="63"/>
      <c r="Y4" s="64"/>
      <c r="Z4" s="62" t="n">
        <v>93</v>
      </c>
      <c r="AA4" s="63" t="n">
        <v>93</v>
      </c>
      <c r="AB4" s="63" t="n">
        <v>82</v>
      </c>
      <c r="AC4" s="63"/>
      <c r="AD4" s="64"/>
      <c r="AE4" s="62" t="n">
        <v>87</v>
      </c>
      <c r="AF4" s="63" t="n">
        <v>87</v>
      </c>
      <c r="AG4" s="63" t="n">
        <v>63.5</v>
      </c>
      <c r="AH4" s="63"/>
      <c r="AI4" s="64"/>
      <c r="AJ4" s="62" t="n">
        <v>126</v>
      </c>
      <c r="AK4" s="63" t="n">
        <v>127</v>
      </c>
      <c r="AL4" s="63" t="n">
        <v>137</v>
      </c>
      <c r="AM4" s="63"/>
      <c r="AN4" s="64"/>
      <c r="AO4" s="0" t="n">
        <v>79</v>
      </c>
      <c r="AP4" s="77" t="n">
        <v>2</v>
      </c>
      <c r="AQ4" s="78" t="n">
        <v>102</v>
      </c>
      <c r="AR4" s="77" t="n">
        <v>12</v>
      </c>
      <c r="AS4" s="78" t="n">
        <v>92</v>
      </c>
      <c r="AT4" s="77" t="n">
        <v>5</v>
      </c>
      <c r="AU4" s="79" t="n">
        <v>108</v>
      </c>
      <c r="AV4" s="77" t="n">
        <v>4</v>
      </c>
      <c r="AW4" s="78" t="n">
        <v>126</v>
      </c>
      <c r="AX4" s="24" t="n">
        <v>39378.8125</v>
      </c>
      <c r="AY4" s="0" t="n">
        <v>2700</v>
      </c>
    </row>
    <row r="5" customFormat="false" ht="12.75" hidden="false" customHeight="false" outlineLevel="0" collapsed="false">
      <c r="A5" s="54" t="n">
        <v>36740</v>
      </c>
      <c r="B5" s="55" t="n">
        <v>475</v>
      </c>
      <c r="C5" s="56" t="n">
        <v>90</v>
      </c>
      <c r="D5" s="55" t="n">
        <v>478</v>
      </c>
      <c r="E5" s="71" t="n">
        <v>95</v>
      </c>
      <c r="F5" s="55" t="n">
        <v>291</v>
      </c>
      <c r="G5" s="55" t="n">
        <v>525</v>
      </c>
      <c r="H5" s="192" t="n">
        <v>390</v>
      </c>
      <c r="I5" s="192" t="n">
        <v>110</v>
      </c>
      <c r="J5" s="192" t="n">
        <v>389</v>
      </c>
      <c r="K5" s="192" t="n">
        <v>268</v>
      </c>
      <c r="L5" s="192" t="n">
        <v>110</v>
      </c>
      <c r="M5" s="192" t="n">
        <v>408</v>
      </c>
      <c r="N5" s="166" t="n">
        <f aca="false">A5</f>
        <v>36740</v>
      </c>
      <c r="O5" s="0" t="n">
        <v>392</v>
      </c>
      <c r="P5" s="74" t="n">
        <v>160</v>
      </c>
      <c r="Q5" s="75" t="n">
        <v>165</v>
      </c>
      <c r="R5" s="75" t="n">
        <v>205</v>
      </c>
      <c r="S5" s="75"/>
      <c r="T5" s="76"/>
      <c r="U5" s="74" t="n">
        <v>132</v>
      </c>
      <c r="V5" s="75" t="n">
        <v>132</v>
      </c>
      <c r="W5" s="75" t="n">
        <v>132</v>
      </c>
      <c r="X5" s="75"/>
      <c r="Y5" s="76"/>
      <c r="Z5" s="74" t="n">
        <v>92</v>
      </c>
      <c r="AA5" s="75" t="n">
        <v>92</v>
      </c>
      <c r="AB5" s="75" t="n">
        <v>83</v>
      </c>
      <c r="AC5" s="75"/>
      <c r="AD5" s="76"/>
      <c r="AE5" s="74" t="n">
        <v>85</v>
      </c>
      <c r="AF5" s="75" t="n">
        <v>85</v>
      </c>
      <c r="AG5" s="75" t="n">
        <v>64</v>
      </c>
      <c r="AH5" s="75"/>
      <c r="AI5" s="76"/>
      <c r="AJ5" s="74" t="n">
        <v>125</v>
      </c>
      <c r="AK5" s="75" t="n">
        <v>126</v>
      </c>
      <c r="AL5" s="75" t="n">
        <v>137</v>
      </c>
      <c r="AM5" s="75"/>
      <c r="AN5" s="76"/>
      <c r="AO5" s="0" t="n">
        <v>83</v>
      </c>
      <c r="AP5" s="77" t="n">
        <v>1</v>
      </c>
      <c r="AQ5" s="78" t="n">
        <v>100</v>
      </c>
      <c r="AR5" s="77" t="n">
        <v>12</v>
      </c>
      <c r="AS5" s="78" t="n">
        <v>87</v>
      </c>
      <c r="AT5" s="77" t="n">
        <v>2</v>
      </c>
      <c r="AU5" s="79" t="n">
        <v>108</v>
      </c>
      <c r="AV5" s="77" t="n">
        <v>4</v>
      </c>
      <c r="AW5" s="78" t="n">
        <v>122</v>
      </c>
      <c r="AX5" s="24" t="n">
        <v>38899.875</v>
      </c>
    </row>
    <row r="6" customFormat="false" ht="12.75" hidden="false" customHeight="false" outlineLevel="0" collapsed="false">
      <c r="A6" s="54" t="n">
        <v>36741</v>
      </c>
      <c r="B6" s="55" t="n">
        <v>340</v>
      </c>
      <c r="C6" s="56" t="n">
        <v>90</v>
      </c>
      <c r="D6" s="55" t="n">
        <v>343</v>
      </c>
      <c r="E6" s="71" t="n">
        <v>95</v>
      </c>
      <c r="F6" s="55" t="n">
        <v>278</v>
      </c>
      <c r="G6" s="55" t="n">
        <v>400</v>
      </c>
      <c r="H6" s="192" t="n">
        <v>203</v>
      </c>
      <c r="I6" s="192" t="n">
        <v>77</v>
      </c>
      <c r="J6" s="192" t="n">
        <v>331</v>
      </c>
      <c r="K6" s="192" t="n">
        <v>203</v>
      </c>
      <c r="L6" s="192" t="n">
        <v>93</v>
      </c>
      <c r="M6" s="192" t="n">
        <v>357</v>
      </c>
      <c r="N6" s="166" t="n">
        <f aca="false">A6</f>
        <v>36741</v>
      </c>
      <c r="O6" s="0" t="n">
        <v>371.9</v>
      </c>
      <c r="P6" s="127" t="n">
        <v>170</v>
      </c>
      <c r="Q6" s="128" t="n">
        <v>175</v>
      </c>
      <c r="R6" s="75" t="n">
        <v>205</v>
      </c>
      <c r="S6" s="75"/>
      <c r="T6" s="76"/>
      <c r="U6" s="74" t="n">
        <v>131</v>
      </c>
      <c r="V6" s="75" t="n">
        <v>132</v>
      </c>
      <c r="W6" s="75" t="n">
        <v>130</v>
      </c>
      <c r="X6" s="75"/>
      <c r="Y6" s="76"/>
      <c r="Z6" s="74" t="n">
        <v>94</v>
      </c>
      <c r="AA6" s="75" t="n">
        <v>93</v>
      </c>
      <c r="AB6" s="75" t="n">
        <v>86</v>
      </c>
      <c r="AC6" s="75"/>
      <c r="AD6" s="76"/>
      <c r="AE6" s="74" t="n">
        <v>86</v>
      </c>
      <c r="AF6" s="75" t="n">
        <v>86</v>
      </c>
      <c r="AG6" s="75" t="n">
        <v>66.5</v>
      </c>
      <c r="AH6" s="75"/>
      <c r="AI6" s="76"/>
      <c r="AJ6" s="74" t="n">
        <v>125</v>
      </c>
      <c r="AK6" s="75" t="n">
        <v>126</v>
      </c>
      <c r="AL6" s="75" t="n">
        <v>137</v>
      </c>
      <c r="AM6" s="75"/>
      <c r="AN6" s="76"/>
      <c r="AO6" s="0" t="n">
        <v>86</v>
      </c>
      <c r="AP6" s="77" t="n">
        <v>3</v>
      </c>
      <c r="AQ6" s="78" t="n">
        <v>93</v>
      </c>
      <c r="AR6" s="77" t="n">
        <v>7</v>
      </c>
      <c r="AS6" s="78" t="n">
        <v>84</v>
      </c>
      <c r="AT6" s="77" t="n">
        <v>0</v>
      </c>
      <c r="AU6" s="79" t="n">
        <v>109</v>
      </c>
      <c r="AV6" s="77" t="n">
        <v>6</v>
      </c>
      <c r="AW6" s="78" t="n">
        <v>120</v>
      </c>
      <c r="AX6" s="24" t="n">
        <v>38046.8125</v>
      </c>
      <c r="AY6" s="0" t="n">
        <v>1500</v>
      </c>
    </row>
    <row r="7" customFormat="false" ht="12.75" hidden="false" customHeight="false" outlineLevel="0" collapsed="false">
      <c r="A7" s="54" t="n">
        <v>36742</v>
      </c>
      <c r="B7" s="55" t="n">
        <v>200</v>
      </c>
      <c r="C7" s="56" t="n">
        <v>90</v>
      </c>
      <c r="D7" s="55" t="n">
        <v>220</v>
      </c>
      <c r="E7" s="71" t="n">
        <v>91</v>
      </c>
      <c r="F7" s="55" t="n">
        <v>173</v>
      </c>
      <c r="G7" s="55" t="n">
        <v>265</v>
      </c>
      <c r="H7" s="192" t="n">
        <v>319</v>
      </c>
      <c r="I7" s="192" t="n">
        <v>60</v>
      </c>
      <c r="J7" s="192" t="n">
        <v>340</v>
      </c>
      <c r="K7" s="192" t="n">
        <v>160</v>
      </c>
      <c r="L7" s="192" t="n">
        <v>88</v>
      </c>
      <c r="M7" s="192" t="n">
        <v>347</v>
      </c>
      <c r="N7" s="166" t="n">
        <f aca="false">A7</f>
        <v>36742</v>
      </c>
      <c r="O7" s="0" t="n">
        <v>320.82</v>
      </c>
      <c r="P7" s="74" t="n">
        <v>187.5</v>
      </c>
      <c r="Q7" s="75" t="n">
        <v>190</v>
      </c>
      <c r="R7" s="75" t="n">
        <v>195</v>
      </c>
      <c r="S7" s="75"/>
      <c r="T7" s="76"/>
      <c r="U7" s="74" t="n">
        <v>135</v>
      </c>
      <c r="V7" s="75" t="n">
        <v>136</v>
      </c>
      <c r="W7" s="75" t="n">
        <v>132</v>
      </c>
      <c r="X7" s="75"/>
      <c r="Y7" s="76"/>
      <c r="Z7" s="74" t="n">
        <v>93</v>
      </c>
      <c r="AA7" s="75" t="n">
        <v>93</v>
      </c>
      <c r="AB7" s="75" t="n">
        <v>86</v>
      </c>
      <c r="AC7" s="75"/>
      <c r="AD7" s="76"/>
      <c r="AE7" s="74" t="n">
        <v>86</v>
      </c>
      <c r="AF7" s="75" t="n">
        <v>86</v>
      </c>
      <c r="AG7" s="75" t="n">
        <v>66.5</v>
      </c>
      <c r="AH7" s="75"/>
      <c r="AI7" s="76"/>
      <c r="AJ7" s="74" t="n">
        <v>127</v>
      </c>
      <c r="AK7" s="75" t="n">
        <v>127</v>
      </c>
      <c r="AL7" s="75" t="n">
        <v>139</v>
      </c>
      <c r="AM7" s="75"/>
      <c r="AN7" s="76"/>
      <c r="AO7" s="0" t="n">
        <v>89</v>
      </c>
      <c r="AP7" s="77" t="n">
        <v>5</v>
      </c>
      <c r="AQ7" s="78" t="n">
        <v>93</v>
      </c>
      <c r="AR7" s="77" t="n">
        <v>4</v>
      </c>
      <c r="AS7" s="78" t="n">
        <v>83</v>
      </c>
      <c r="AT7" s="77" t="n">
        <v>-1</v>
      </c>
      <c r="AU7" s="79" t="n">
        <v>110</v>
      </c>
      <c r="AV7" s="77" t="n">
        <v>6</v>
      </c>
      <c r="AW7" s="78" t="n">
        <v>129</v>
      </c>
      <c r="AX7" s="24" t="n">
        <v>37104.375</v>
      </c>
    </row>
    <row r="8" customFormat="false" ht="12.75" hidden="false" customHeight="false" outlineLevel="0" collapsed="false">
      <c r="A8" s="54" t="n">
        <v>36743</v>
      </c>
      <c r="B8" s="55" t="n">
        <v>200</v>
      </c>
      <c r="C8" s="56" t="n">
        <v>90</v>
      </c>
      <c r="D8" s="55" t="n">
        <v>220</v>
      </c>
      <c r="E8" s="71" t="n">
        <v>91</v>
      </c>
      <c r="F8" s="55" t="n">
        <v>169</v>
      </c>
      <c r="G8" s="55" t="n">
        <v>265</v>
      </c>
      <c r="H8" s="192" t="n">
        <v>189</v>
      </c>
      <c r="I8" s="192" t="n">
        <v>64</v>
      </c>
      <c r="J8" s="192" t="n">
        <v>302</v>
      </c>
      <c r="K8" s="192" t="n">
        <v>169</v>
      </c>
      <c r="L8" s="192" t="n">
        <v>85</v>
      </c>
      <c r="M8" s="192" t="n">
        <v>310</v>
      </c>
      <c r="N8" s="166" t="n">
        <f aca="false">A8</f>
        <v>36743</v>
      </c>
      <c r="O8" s="0" t="n">
        <v>195.67</v>
      </c>
      <c r="P8" s="74" t="n">
        <v>187.5</v>
      </c>
      <c r="Q8" s="75" t="n">
        <v>190</v>
      </c>
      <c r="R8" s="75" t="n">
        <v>195</v>
      </c>
      <c r="S8" s="75"/>
      <c r="T8" s="76"/>
      <c r="U8" s="74" t="n">
        <v>135</v>
      </c>
      <c r="V8" s="75" t="n">
        <v>136</v>
      </c>
      <c r="W8" s="75" t="n">
        <v>132</v>
      </c>
      <c r="X8" s="75"/>
      <c r="Y8" s="76"/>
      <c r="Z8" s="74" t="n">
        <v>93</v>
      </c>
      <c r="AA8" s="75" t="n">
        <v>93</v>
      </c>
      <c r="AB8" s="75" t="n">
        <v>86</v>
      </c>
      <c r="AC8" s="75"/>
      <c r="AD8" s="76"/>
      <c r="AE8" s="74" t="n">
        <v>86</v>
      </c>
      <c r="AF8" s="75" t="n">
        <v>86</v>
      </c>
      <c r="AG8" s="75" t="n">
        <v>66.5</v>
      </c>
      <c r="AH8" s="75"/>
      <c r="AI8" s="76"/>
      <c r="AJ8" s="74" t="n">
        <v>127</v>
      </c>
      <c r="AK8" s="75" t="n">
        <v>127</v>
      </c>
      <c r="AL8" s="75" t="n">
        <v>139</v>
      </c>
      <c r="AM8" s="75"/>
      <c r="AN8" s="76"/>
      <c r="AO8" s="0" t="n">
        <v>88</v>
      </c>
      <c r="AP8" s="77" t="n">
        <v>5</v>
      </c>
      <c r="AQ8" s="78" t="n">
        <v>95</v>
      </c>
      <c r="AR8" s="77" t="n">
        <v>5</v>
      </c>
      <c r="AS8" s="78" t="n">
        <v>85</v>
      </c>
      <c r="AT8" s="77" t="n">
        <v>0</v>
      </c>
      <c r="AU8" s="79" t="n">
        <v>112</v>
      </c>
      <c r="AV8" s="77" t="n">
        <v>7</v>
      </c>
      <c r="AW8" s="78" t="n">
        <v>104</v>
      </c>
      <c r="AX8" s="24" t="n">
        <v>34200.0625</v>
      </c>
      <c r="AY8" s="0" t="n">
        <v>6000</v>
      </c>
      <c r="BE8" s="0" t="s">
        <v>241</v>
      </c>
      <c r="BF8" s="0" t="n">
        <f aca="false">1379/16</f>
        <v>86.1875</v>
      </c>
      <c r="BG8" s="0" t="n">
        <v>0.03</v>
      </c>
      <c r="BH8" s="0" t="n">
        <f aca="false">+BF8*BG8</f>
        <v>2.585625</v>
      </c>
    </row>
    <row r="9" customFormat="false" ht="12.75" hidden="false" customHeight="false" outlineLevel="0" collapsed="false">
      <c r="A9" s="54" t="n">
        <v>36744</v>
      </c>
      <c r="B9" s="55"/>
      <c r="C9" s="56" t="n">
        <v>120</v>
      </c>
      <c r="D9" s="55"/>
      <c r="E9" s="71" t="n">
        <v>123</v>
      </c>
      <c r="F9" s="55"/>
      <c r="G9" s="55"/>
      <c r="H9" s="192"/>
      <c r="I9" s="192" t="n">
        <v>126</v>
      </c>
      <c r="J9" s="192"/>
      <c r="K9" s="192"/>
      <c r="L9" s="192" t="n">
        <v>126</v>
      </c>
      <c r="M9" s="192"/>
      <c r="N9" s="166" t="n">
        <f aca="false">A9</f>
        <v>36744</v>
      </c>
      <c r="P9" s="74"/>
      <c r="Q9" s="75"/>
      <c r="R9" s="75"/>
      <c r="S9" s="75"/>
      <c r="T9" s="76"/>
      <c r="U9" s="74"/>
      <c r="V9" s="75"/>
      <c r="W9" s="75"/>
      <c r="X9" s="75"/>
      <c r="Y9" s="76"/>
      <c r="Z9" s="74"/>
      <c r="AA9" s="75"/>
      <c r="AB9" s="75"/>
      <c r="AC9" s="75"/>
      <c r="AD9" s="76"/>
      <c r="AE9" s="74"/>
      <c r="AF9" s="75"/>
      <c r="AG9" s="75"/>
      <c r="AH9" s="75"/>
      <c r="AI9" s="76"/>
      <c r="AJ9" s="74"/>
      <c r="AK9" s="75"/>
      <c r="AL9" s="75"/>
      <c r="AM9" s="75"/>
      <c r="AN9" s="76"/>
      <c r="AO9" s="0" t="n">
        <v>84</v>
      </c>
      <c r="AP9" s="77" t="n">
        <v>3</v>
      </c>
      <c r="AQ9" s="78" t="n">
        <v>93</v>
      </c>
      <c r="AR9" s="77" t="n">
        <v>3</v>
      </c>
      <c r="AS9" s="78" t="n">
        <v>84</v>
      </c>
      <c r="AT9" s="77" t="n">
        <v>-1</v>
      </c>
      <c r="AU9" s="79" t="n">
        <v>103</v>
      </c>
      <c r="AV9" s="77" t="n">
        <v>1</v>
      </c>
      <c r="AW9" s="78"/>
      <c r="AX9" s="24" t="n">
        <v>30875.875</v>
      </c>
      <c r="BD9" s="0" t="n">
        <v>384</v>
      </c>
      <c r="BE9" s="94"/>
      <c r="BF9" s="94"/>
      <c r="BH9" s="0" t="s">
        <v>242</v>
      </c>
    </row>
    <row r="10" customFormat="false" ht="12.75" hidden="false" customHeight="false" outlineLevel="0" collapsed="false">
      <c r="A10" s="54" t="n">
        <v>36745</v>
      </c>
      <c r="B10" s="55" t="n">
        <v>185</v>
      </c>
      <c r="C10" s="56" t="n">
        <v>120</v>
      </c>
      <c r="D10" s="55" t="n">
        <v>185</v>
      </c>
      <c r="E10" s="71" t="n">
        <v>123</v>
      </c>
      <c r="F10" s="55" t="n">
        <v>136</v>
      </c>
      <c r="G10" s="55" t="n">
        <v>225</v>
      </c>
      <c r="H10" s="192" t="n">
        <v>193</v>
      </c>
      <c r="I10" s="192" t="n">
        <v>58</v>
      </c>
      <c r="J10" s="192" t="n">
        <v>128</v>
      </c>
      <c r="K10" s="192" t="n">
        <v>136</v>
      </c>
      <c r="L10" s="192" t="n">
        <v>64</v>
      </c>
      <c r="M10" s="192" t="n">
        <v>133</v>
      </c>
      <c r="N10" s="166" t="n">
        <f aca="false">A10</f>
        <v>36745</v>
      </c>
      <c r="O10" s="0" t="n">
        <v>194.05</v>
      </c>
      <c r="P10" s="74" t="n">
        <v>175</v>
      </c>
      <c r="Q10" s="75" t="n">
        <v>177</v>
      </c>
      <c r="R10" s="75" t="n">
        <v>205</v>
      </c>
      <c r="S10" s="75"/>
      <c r="T10" s="76"/>
      <c r="U10" s="74" t="n">
        <v>135</v>
      </c>
      <c r="V10" s="75" t="n">
        <v>135.5</v>
      </c>
      <c r="W10" s="75" t="n">
        <v>138</v>
      </c>
      <c r="X10" s="75"/>
      <c r="Y10" s="76"/>
      <c r="Z10" s="74" t="n">
        <v>93</v>
      </c>
      <c r="AA10" s="75" t="n">
        <v>93</v>
      </c>
      <c r="AB10" s="75" t="n">
        <v>87</v>
      </c>
      <c r="AC10" s="75"/>
      <c r="AD10" s="76"/>
      <c r="AE10" s="74" t="n">
        <v>87</v>
      </c>
      <c r="AF10" s="75" t="n">
        <v>87</v>
      </c>
      <c r="AG10" s="75" t="n">
        <v>68</v>
      </c>
      <c r="AH10" s="75"/>
      <c r="AI10" s="76"/>
      <c r="AJ10" s="74" t="n">
        <v>129</v>
      </c>
      <c r="AK10" s="75" t="n">
        <v>131</v>
      </c>
      <c r="AL10" s="75" t="n">
        <v>140</v>
      </c>
      <c r="AM10" s="75"/>
      <c r="AN10" s="76"/>
      <c r="AO10" s="0" t="n">
        <v>79</v>
      </c>
      <c r="AP10" s="77" t="n">
        <v>1</v>
      </c>
      <c r="AQ10" s="78" t="n">
        <v>80</v>
      </c>
      <c r="AR10" s="77" t="n">
        <v>-4</v>
      </c>
      <c r="AS10" s="78" t="n">
        <v>81</v>
      </c>
      <c r="AT10" s="77" t="n">
        <v>-3</v>
      </c>
      <c r="AU10" s="79" t="n">
        <v>101</v>
      </c>
      <c r="AV10" s="77" t="n">
        <v>-2</v>
      </c>
      <c r="AW10" s="78" t="n">
        <v>127</v>
      </c>
      <c r="AX10" s="24" t="n">
        <v>34575.4375</v>
      </c>
      <c r="AY10" s="0" t="n">
        <v>3000</v>
      </c>
      <c r="BF10" s="70"/>
    </row>
    <row r="11" customFormat="false" ht="12.75" hidden="false" customHeight="false" outlineLevel="0" collapsed="false">
      <c r="A11" s="54" t="n">
        <v>36746</v>
      </c>
      <c r="B11" s="55" t="n">
        <v>169</v>
      </c>
      <c r="C11" s="56" t="n">
        <v>70</v>
      </c>
      <c r="D11" s="55" t="n">
        <v>172</v>
      </c>
      <c r="E11" s="71" t="n">
        <v>74.25</v>
      </c>
      <c r="F11" s="55" t="n">
        <v>175</v>
      </c>
      <c r="G11" s="55" t="n">
        <v>200</v>
      </c>
      <c r="H11" s="192" t="n">
        <v>189</v>
      </c>
      <c r="I11" s="192" t="n">
        <v>55</v>
      </c>
      <c r="J11" s="192" t="n">
        <v>128</v>
      </c>
      <c r="K11" s="192" t="n">
        <v>125</v>
      </c>
      <c r="L11" s="192" t="n">
        <v>64</v>
      </c>
      <c r="M11" s="192" t="n">
        <v>135</v>
      </c>
      <c r="N11" s="166" t="n">
        <f aca="false">A11</f>
        <v>36746</v>
      </c>
      <c r="O11" s="0" t="n">
        <v>188.06</v>
      </c>
      <c r="P11" s="74" t="n">
        <v>170</v>
      </c>
      <c r="Q11" s="75" t="n">
        <v>173</v>
      </c>
      <c r="R11" s="75" t="n">
        <v>195</v>
      </c>
      <c r="S11" s="75"/>
      <c r="T11" s="76"/>
      <c r="U11" s="74" t="n">
        <v>135</v>
      </c>
      <c r="V11" s="75" t="n">
        <v>135.5</v>
      </c>
      <c r="W11" s="75" t="n">
        <v>139</v>
      </c>
      <c r="X11" s="75"/>
      <c r="Y11" s="76"/>
      <c r="Z11" s="74" t="n">
        <v>96</v>
      </c>
      <c r="AA11" s="75" t="n">
        <v>96</v>
      </c>
      <c r="AB11" s="75" t="n">
        <v>89</v>
      </c>
      <c r="AC11" s="75"/>
      <c r="AD11" s="76"/>
      <c r="AE11" s="74" t="n">
        <v>90</v>
      </c>
      <c r="AF11" s="75" t="n">
        <v>89.5</v>
      </c>
      <c r="AG11" s="75" t="n">
        <v>70</v>
      </c>
      <c r="AH11" s="75"/>
      <c r="AI11" s="76"/>
      <c r="AJ11" s="74" t="n">
        <v>133</v>
      </c>
      <c r="AK11" s="75" t="n">
        <v>135</v>
      </c>
      <c r="AL11" s="75" t="n">
        <v>145</v>
      </c>
      <c r="AM11" s="75"/>
      <c r="AN11" s="76"/>
      <c r="AO11" s="0" t="n">
        <v>88</v>
      </c>
      <c r="AP11" s="77" t="n">
        <v>5</v>
      </c>
      <c r="AQ11" s="78" t="n">
        <v>85</v>
      </c>
      <c r="AR11" s="77" t="n">
        <v>-3</v>
      </c>
      <c r="AS11" s="78" t="n">
        <v>82</v>
      </c>
      <c r="AT11" s="77" t="n">
        <v>-3</v>
      </c>
      <c r="AU11" s="79" t="n">
        <v>97</v>
      </c>
      <c r="AV11" s="77" t="n">
        <v>-5</v>
      </c>
      <c r="AW11" s="78" t="n">
        <v>121</v>
      </c>
      <c r="AX11" s="24" t="n">
        <v>34569.125</v>
      </c>
    </row>
    <row r="12" customFormat="false" ht="12.75" hidden="false" customHeight="false" outlineLevel="0" collapsed="false">
      <c r="A12" s="54" t="n">
        <v>36747</v>
      </c>
      <c r="B12" s="55" t="n">
        <v>163</v>
      </c>
      <c r="C12" s="56" t="n">
        <v>65</v>
      </c>
      <c r="D12" s="55" t="n">
        <v>168</v>
      </c>
      <c r="E12" s="71" t="n">
        <v>68</v>
      </c>
      <c r="F12" s="55" t="n">
        <v>158</v>
      </c>
      <c r="G12" s="55" t="n">
        <v>170</v>
      </c>
      <c r="H12" s="192" t="n">
        <v>159</v>
      </c>
      <c r="I12" s="192" t="n">
        <v>45</v>
      </c>
      <c r="J12" s="192" t="n">
        <v>154</v>
      </c>
      <c r="K12" s="192" t="n">
        <v>158</v>
      </c>
      <c r="L12" s="192" t="n">
        <v>60</v>
      </c>
      <c r="M12" s="192" t="n">
        <v>166</v>
      </c>
      <c r="N12" s="166" t="n">
        <f aca="false">A12</f>
        <v>36747</v>
      </c>
      <c r="O12" s="0" t="n">
        <v>158.49</v>
      </c>
      <c r="P12" s="74" t="n">
        <v>150</v>
      </c>
      <c r="Q12" s="75" t="n">
        <v>152</v>
      </c>
      <c r="R12" s="75" t="n">
        <v>160</v>
      </c>
      <c r="S12" s="75"/>
      <c r="T12" s="76"/>
      <c r="U12" s="74" t="n">
        <v>131.5</v>
      </c>
      <c r="V12" s="75" t="n">
        <v>132</v>
      </c>
      <c r="W12" s="75" t="n">
        <v>135</v>
      </c>
      <c r="X12" s="75"/>
      <c r="Y12" s="76"/>
      <c r="Z12" s="74" t="n">
        <v>96</v>
      </c>
      <c r="AA12" s="75" t="n">
        <v>96</v>
      </c>
      <c r="AB12" s="75" t="n">
        <v>88</v>
      </c>
      <c r="AC12" s="75"/>
      <c r="AD12" s="76"/>
      <c r="AE12" s="74" t="n">
        <v>91</v>
      </c>
      <c r="AF12" s="75" t="n">
        <v>91</v>
      </c>
      <c r="AG12" s="75" t="n">
        <v>71.5</v>
      </c>
      <c r="AH12" s="75"/>
      <c r="AI12" s="76"/>
      <c r="AJ12" s="74" t="n">
        <v>140</v>
      </c>
      <c r="AK12" s="75" t="n">
        <v>142</v>
      </c>
      <c r="AL12" s="75" t="n">
        <v>150</v>
      </c>
      <c r="AM12" s="75"/>
      <c r="AN12" s="76"/>
      <c r="AO12" s="0" t="n">
        <v>82</v>
      </c>
      <c r="AP12" s="77" t="n">
        <v>2</v>
      </c>
      <c r="AQ12" s="78" t="n">
        <v>87</v>
      </c>
      <c r="AR12" s="77" t="n">
        <v>-1</v>
      </c>
      <c r="AS12" s="78" t="n">
        <v>84</v>
      </c>
      <c r="AT12" s="77" t="n">
        <v>-2</v>
      </c>
      <c r="AU12" s="79" t="n">
        <v>105</v>
      </c>
      <c r="AV12" s="77" t="n">
        <v>1</v>
      </c>
      <c r="AW12" s="78" t="n">
        <v>147</v>
      </c>
      <c r="AX12" s="24" t="n">
        <v>35235.8125</v>
      </c>
      <c r="AY12" s="0" t="n">
        <v>2700</v>
      </c>
    </row>
    <row r="13" customFormat="false" ht="12.75" hidden="false" customHeight="false" outlineLevel="0" collapsed="false">
      <c r="A13" s="54" t="n">
        <v>36748</v>
      </c>
      <c r="B13" s="55" t="n">
        <v>150</v>
      </c>
      <c r="C13" s="56" t="n">
        <v>58</v>
      </c>
      <c r="D13" s="55" t="n">
        <v>155</v>
      </c>
      <c r="E13" s="71" t="n">
        <v>59</v>
      </c>
      <c r="F13" s="55" t="n">
        <v>86</v>
      </c>
      <c r="G13" s="55" t="n">
        <v>165</v>
      </c>
      <c r="H13" s="192" t="n">
        <v>118</v>
      </c>
      <c r="I13" s="192" t="n">
        <v>49</v>
      </c>
      <c r="J13" s="192" t="n">
        <v>167</v>
      </c>
      <c r="K13" s="192" t="n">
        <v>86</v>
      </c>
      <c r="L13" s="192" t="n">
        <v>58</v>
      </c>
      <c r="M13" s="192" t="n">
        <v>172</v>
      </c>
      <c r="N13" s="166" t="n">
        <f aca="false">A13</f>
        <v>36748</v>
      </c>
      <c r="O13" s="0" t="n">
        <v>118.38</v>
      </c>
      <c r="P13" s="74" t="n">
        <v>190</v>
      </c>
      <c r="Q13" s="75" t="n">
        <v>190</v>
      </c>
      <c r="R13" s="75" t="n">
        <v>205</v>
      </c>
      <c r="S13" s="75" t="n">
        <v>180</v>
      </c>
      <c r="T13" s="76" t="n">
        <v>150</v>
      </c>
      <c r="U13" s="74" t="n">
        <v>140</v>
      </c>
      <c r="V13" s="75" t="n">
        <v>141</v>
      </c>
      <c r="W13" s="75" t="n">
        <v>143</v>
      </c>
      <c r="X13" s="75" t="n">
        <v>124</v>
      </c>
      <c r="Y13" s="76" t="n">
        <v>120</v>
      </c>
      <c r="Z13" s="74" t="n">
        <v>98.5</v>
      </c>
      <c r="AA13" s="75" t="n">
        <v>98</v>
      </c>
      <c r="AB13" s="75" t="n">
        <v>91</v>
      </c>
      <c r="AC13" s="75" t="n">
        <v>85</v>
      </c>
      <c r="AD13" s="76" t="n">
        <v>86</v>
      </c>
      <c r="AE13" s="74" t="n">
        <v>94</v>
      </c>
      <c r="AF13" s="75" t="n">
        <v>93.75</v>
      </c>
      <c r="AG13" s="75" t="n">
        <v>73</v>
      </c>
      <c r="AH13" s="75" t="n">
        <v>71</v>
      </c>
      <c r="AI13" s="76" t="n">
        <v>80</v>
      </c>
      <c r="AJ13" s="74" t="n">
        <v>143</v>
      </c>
      <c r="AK13" s="75" t="n">
        <v>146</v>
      </c>
      <c r="AL13" s="75" t="n">
        <v>156</v>
      </c>
      <c r="AM13" s="75" t="n">
        <v>133</v>
      </c>
      <c r="AN13" s="76" t="n">
        <v>124</v>
      </c>
      <c r="AO13" s="0" t="n">
        <v>74</v>
      </c>
      <c r="AP13" s="77" t="n">
        <v>-2</v>
      </c>
      <c r="AQ13" s="78" t="n">
        <v>82</v>
      </c>
      <c r="AR13" s="77" t="n">
        <v>-3</v>
      </c>
      <c r="AS13" s="78" t="n">
        <v>90</v>
      </c>
      <c r="AT13" s="77" t="n">
        <v>3</v>
      </c>
      <c r="AU13" s="79" t="n">
        <v>106</v>
      </c>
      <c r="AV13" s="77" t="n">
        <v>5</v>
      </c>
      <c r="AW13" s="78" t="n">
        <v>153</v>
      </c>
      <c r="AX13" s="24" t="n">
        <v>35519.25</v>
      </c>
    </row>
    <row r="14" customFormat="false" ht="12.75" hidden="false" customHeight="false" outlineLevel="0" collapsed="false">
      <c r="A14" s="54" t="n">
        <v>36749</v>
      </c>
      <c r="B14" s="55" t="n">
        <v>125</v>
      </c>
      <c r="C14" s="56" t="n">
        <v>63</v>
      </c>
      <c r="D14" s="55" t="n">
        <v>125</v>
      </c>
      <c r="E14" s="71" t="n">
        <v>64</v>
      </c>
      <c r="F14" s="55" t="n">
        <v>155</v>
      </c>
      <c r="G14" s="55" t="n">
        <v>125</v>
      </c>
      <c r="H14" s="192" t="n">
        <v>171</v>
      </c>
      <c r="I14" s="192" t="n">
        <v>58</v>
      </c>
      <c r="J14" s="192" t="n">
        <v>198</v>
      </c>
      <c r="K14" s="192" t="n">
        <v>121</v>
      </c>
      <c r="L14" s="192" t="n">
        <v>65</v>
      </c>
      <c r="M14" s="192" t="n">
        <v>203</v>
      </c>
      <c r="N14" s="166" t="n">
        <f aca="false">A14</f>
        <v>36749</v>
      </c>
      <c r="O14" s="0" t="n">
        <v>171.77</v>
      </c>
      <c r="P14" s="74" t="n">
        <v>175</v>
      </c>
      <c r="Q14" s="75" t="n">
        <v>180</v>
      </c>
      <c r="R14" s="75" t="n">
        <v>197</v>
      </c>
      <c r="S14" s="75" t="n">
        <v>175</v>
      </c>
      <c r="T14" s="76" t="n">
        <v>150</v>
      </c>
      <c r="U14" s="74" t="n">
        <v>143</v>
      </c>
      <c r="V14" s="75" t="n">
        <v>144</v>
      </c>
      <c r="W14" s="75" t="n">
        <v>147</v>
      </c>
      <c r="X14" s="75" t="n">
        <v>130</v>
      </c>
      <c r="Y14" s="76" t="n">
        <v>122</v>
      </c>
      <c r="Z14" s="74" t="n">
        <v>100</v>
      </c>
      <c r="AA14" s="75" t="n">
        <v>100</v>
      </c>
      <c r="AB14" s="75" t="n">
        <v>91</v>
      </c>
      <c r="AC14" s="75" t="n">
        <v>87</v>
      </c>
      <c r="AD14" s="76" t="n">
        <v>87</v>
      </c>
      <c r="AE14" s="74" t="n">
        <v>95</v>
      </c>
      <c r="AF14" s="75" t="n">
        <v>95</v>
      </c>
      <c r="AG14" s="75" t="n">
        <v>73</v>
      </c>
      <c r="AH14" s="75" t="n">
        <v>72</v>
      </c>
      <c r="AI14" s="76" t="n">
        <v>80</v>
      </c>
      <c r="AJ14" s="74" t="n">
        <v>146</v>
      </c>
      <c r="AK14" s="75" t="n">
        <v>147</v>
      </c>
      <c r="AL14" s="75" t="n">
        <v>157</v>
      </c>
      <c r="AM14" s="75" t="n">
        <v>132</v>
      </c>
      <c r="AN14" s="76" t="n">
        <v>125</v>
      </c>
      <c r="AO14" s="0" t="n">
        <v>73</v>
      </c>
      <c r="AP14" s="77" t="n">
        <v>-4</v>
      </c>
      <c r="AQ14" s="78" t="n">
        <v>95</v>
      </c>
      <c r="AR14" s="77" t="n">
        <v>2</v>
      </c>
      <c r="AS14" s="78" t="n">
        <v>92</v>
      </c>
      <c r="AT14" s="77" t="n">
        <v>4</v>
      </c>
      <c r="AU14" s="79" t="n">
        <v>107</v>
      </c>
      <c r="AV14" s="77" t="n">
        <v>5</v>
      </c>
      <c r="AW14" s="78" t="n">
        <v>128</v>
      </c>
      <c r="AX14" s="24" t="n">
        <v>37093.9375</v>
      </c>
      <c r="AY14" s="0" t="n">
        <v>2100</v>
      </c>
    </row>
    <row r="15" customFormat="false" ht="12.75" hidden="false" customHeight="false" outlineLevel="0" collapsed="false">
      <c r="A15" s="54" t="n">
        <v>36750</v>
      </c>
      <c r="B15" s="55" t="n">
        <v>125</v>
      </c>
      <c r="C15" s="56" t="n">
        <v>63</v>
      </c>
      <c r="D15" s="55" t="n">
        <v>125</v>
      </c>
      <c r="E15" s="71" t="n">
        <v>64</v>
      </c>
      <c r="F15" s="55" t="n">
        <v>147</v>
      </c>
      <c r="G15" s="55" t="n">
        <v>125</v>
      </c>
      <c r="H15" s="192" t="n">
        <v>147</v>
      </c>
      <c r="I15" s="192" t="n">
        <v>53</v>
      </c>
      <c r="J15" s="192" t="n">
        <v>134</v>
      </c>
      <c r="K15" s="192" t="n">
        <v>147</v>
      </c>
      <c r="L15" s="192" t="n">
        <v>70</v>
      </c>
      <c r="M15" s="192" t="n">
        <v>141</v>
      </c>
      <c r="N15" s="166" t="n">
        <f aca="false">A15</f>
        <v>36750</v>
      </c>
      <c r="O15" s="0" t="n">
        <v>147</v>
      </c>
      <c r="P15" s="74" t="n">
        <v>175</v>
      </c>
      <c r="Q15" s="75" t="n">
        <v>180</v>
      </c>
      <c r="R15" s="75" t="n">
        <v>197</v>
      </c>
      <c r="S15" s="75" t="n">
        <v>175</v>
      </c>
      <c r="T15" s="76" t="n">
        <v>150</v>
      </c>
      <c r="U15" s="74" t="n">
        <v>143</v>
      </c>
      <c r="V15" s="75" t="n">
        <v>144</v>
      </c>
      <c r="W15" s="75" t="n">
        <v>147</v>
      </c>
      <c r="X15" s="75" t="n">
        <v>130</v>
      </c>
      <c r="Y15" s="76" t="n">
        <v>122</v>
      </c>
      <c r="Z15" s="74" t="n">
        <v>100</v>
      </c>
      <c r="AA15" s="75" t="n">
        <v>100</v>
      </c>
      <c r="AB15" s="75" t="n">
        <v>91</v>
      </c>
      <c r="AC15" s="75" t="n">
        <v>87</v>
      </c>
      <c r="AD15" s="76" t="n">
        <v>87</v>
      </c>
      <c r="AE15" s="74" t="n">
        <v>95</v>
      </c>
      <c r="AF15" s="75" t="n">
        <v>95</v>
      </c>
      <c r="AG15" s="75" t="n">
        <v>73</v>
      </c>
      <c r="AH15" s="75" t="n">
        <v>72</v>
      </c>
      <c r="AI15" s="76" t="n">
        <v>80</v>
      </c>
      <c r="AJ15" s="74" t="n">
        <v>146</v>
      </c>
      <c r="AK15" s="75" t="n">
        <v>147</v>
      </c>
      <c r="AL15" s="75" t="n">
        <v>157</v>
      </c>
      <c r="AM15" s="75" t="n">
        <v>132</v>
      </c>
      <c r="AN15" s="76" t="n">
        <v>125</v>
      </c>
      <c r="AO15" s="0" t="n">
        <v>77</v>
      </c>
      <c r="AP15" s="77" t="n">
        <v>-4</v>
      </c>
      <c r="AQ15" s="78" t="n">
        <v>97</v>
      </c>
      <c r="AR15" s="77" t="n">
        <v>5</v>
      </c>
      <c r="AS15" s="78" t="n">
        <v>90</v>
      </c>
      <c r="AT15" s="77" t="n">
        <v>3</v>
      </c>
      <c r="AU15" s="79" t="n">
        <v>102</v>
      </c>
      <c r="AV15" s="77" t="n">
        <v>1</v>
      </c>
      <c r="AW15" s="78" t="n">
        <v>117</v>
      </c>
      <c r="AX15" s="24" t="n">
        <v>33963.75</v>
      </c>
      <c r="BD15" s="39" t="s">
        <v>132</v>
      </c>
      <c r="BF15" s="39" t="s">
        <v>133</v>
      </c>
    </row>
    <row r="16" customFormat="false" ht="12.75" hidden="false" customHeight="false" outlineLevel="0" collapsed="false">
      <c r="A16" s="54" t="n">
        <v>36751</v>
      </c>
      <c r="B16" s="55"/>
      <c r="C16" s="56" t="n">
        <v>110</v>
      </c>
      <c r="D16" s="55"/>
      <c r="E16" s="71" t="n">
        <v>115</v>
      </c>
      <c r="F16" s="55"/>
      <c r="G16" s="55"/>
      <c r="H16" s="192"/>
      <c r="I16" s="192" t="n">
        <v>107</v>
      </c>
      <c r="J16" s="192"/>
      <c r="K16" s="192"/>
      <c r="L16" s="192" t="n">
        <v>114</v>
      </c>
      <c r="M16" s="192"/>
      <c r="N16" s="166" t="n">
        <f aca="false">A16</f>
        <v>36751</v>
      </c>
      <c r="P16" s="74"/>
      <c r="Q16" s="75"/>
      <c r="R16" s="75"/>
      <c r="S16" s="75"/>
      <c r="T16" s="76"/>
      <c r="U16" s="74"/>
      <c r="V16" s="75"/>
      <c r="W16" s="75"/>
      <c r="X16" s="75"/>
      <c r="Y16" s="76"/>
      <c r="Z16" s="74"/>
      <c r="AA16" s="75"/>
      <c r="AB16" s="75"/>
      <c r="AC16" s="75"/>
      <c r="AD16" s="76"/>
      <c r="AE16" s="74"/>
      <c r="AF16" s="75"/>
      <c r="AG16" s="75"/>
      <c r="AH16" s="75"/>
      <c r="AI16" s="76"/>
      <c r="AJ16" s="74"/>
      <c r="AK16" s="75"/>
      <c r="AL16" s="75"/>
      <c r="AM16" s="75"/>
      <c r="AN16" s="76"/>
      <c r="AO16" s="0" t="n">
        <v>74</v>
      </c>
      <c r="AP16" s="77" t="n">
        <v>-4</v>
      </c>
      <c r="AQ16" s="78" t="n">
        <v>95</v>
      </c>
      <c r="AR16" s="77" t="n">
        <v>4</v>
      </c>
      <c r="AS16" s="78" t="n">
        <v>91</v>
      </c>
      <c r="AT16" s="77" t="n">
        <v>3</v>
      </c>
      <c r="AU16" s="79" t="n">
        <v>107</v>
      </c>
      <c r="AV16" s="77" t="n">
        <v>5</v>
      </c>
      <c r="AW16" s="78"/>
      <c r="AX16" s="24" t="n">
        <v>31297</v>
      </c>
      <c r="AY16" s="0" t="n">
        <v>2400</v>
      </c>
    </row>
    <row r="17" customFormat="false" ht="12.75" hidden="false" customHeight="false" outlineLevel="0" collapsed="false">
      <c r="A17" s="54" t="n">
        <v>36752</v>
      </c>
      <c r="B17" s="55" t="n">
        <v>200</v>
      </c>
      <c r="C17" s="56" t="n">
        <v>110</v>
      </c>
      <c r="D17" s="55" t="n">
        <v>200</v>
      </c>
      <c r="E17" s="71" t="n">
        <v>115</v>
      </c>
      <c r="F17" s="55" t="n">
        <v>190</v>
      </c>
      <c r="G17" s="55" t="n">
        <v>223</v>
      </c>
      <c r="H17" s="192" t="n">
        <v>223</v>
      </c>
      <c r="I17" s="192" t="n">
        <v>56</v>
      </c>
      <c r="J17" s="192" t="n">
        <v>207</v>
      </c>
      <c r="K17" s="192" t="n">
        <v>190</v>
      </c>
      <c r="L17" s="192" t="n">
        <v>65</v>
      </c>
      <c r="M17" s="192" t="n">
        <v>219</v>
      </c>
      <c r="N17" s="166" t="n">
        <f aca="false">A17</f>
        <v>36752</v>
      </c>
      <c r="O17" s="0" t="n">
        <v>189.51</v>
      </c>
      <c r="P17" s="74" t="n">
        <v>168</v>
      </c>
      <c r="Q17" s="75" t="n">
        <v>170</v>
      </c>
      <c r="R17" s="75" t="n">
        <v>190</v>
      </c>
      <c r="S17" s="75" t="n">
        <v>170</v>
      </c>
      <c r="T17" s="76" t="n">
        <v>150</v>
      </c>
      <c r="U17" s="74" t="n">
        <v>140</v>
      </c>
      <c r="V17" s="75" t="n">
        <v>140</v>
      </c>
      <c r="W17" s="75" t="n">
        <v>142.5</v>
      </c>
      <c r="X17" s="75" t="n">
        <v>129</v>
      </c>
      <c r="Y17" s="76" t="n">
        <v>122</v>
      </c>
      <c r="Z17" s="74" t="n">
        <v>96</v>
      </c>
      <c r="AA17" s="75" t="n">
        <v>96</v>
      </c>
      <c r="AB17" s="75" t="n">
        <v>88</v>
      </c>
      <c r="AC17" s="75" t="n">
        <v>85.5</v>
      </c>
      <c r="AD17" s="76" t="n">
        <v>86</v>
      </c>
      <c r="AE17" s="74" t="n">
        <v>94</v>
      </c>
      <c r="AF17" s="75" t="n">
        <v>94</v>
      </c>
      <c r="AG17" s="75" t="n">
        <v>74</v>
      </c>
      <c r="AH17" s="75" t="n">
        <v>72</v>
      </c>
      <c r="AI17" s="76" t="n">
        <v>80</v>
      </c>
      <c r="AJ17" s="74"/>
      <c r="AK17" s="75"/>
      <c r="AL17" s="75"/>
      <c r="AM17" s="75"/>
      <c r="AN17" s="76"/>
      <c r="AO17" s="0" t="n">
        <v>75</v>
      </c>
      <c r="AP17" s="77" t="n">
        <v>-3</v>
      </c>
      <c r="AQ17" s="78" t="n">
        <v>96</v>
      </c>
      <c r="AR17" s="77" t="n">
        <v>4</v>
      </c>
      <c r="AS17" s="78" t="n">
        <v>89</v>
      </c>
      <c r="AT17" s="77" t="n">
        <v>3</v>
      </c>
      <c r="AU17" s="79" t="n">
        <v>107</v>
      </c>
      <c r="AV17" s="77" t="n">
        <v>4</v>
      </c>
      <c r="AW17" s="78" t="n">
        <v>128</v>
      </c>
      <c r="AX17" s="24" t="n">
        <v>37227.125</v>
      </c>
      <c r="BA17" s="5" t="n">
        <v>340</v>
      </c>
      <c r="BB17" s="6" t="n">
        <v>80</v>
      </c>
      <c r="BC17" s="7"/>
      <c r="BD17" s="103" t="n">
        <v>372</v>
      </c>
      <c r="BE17" s="104"/>
      <c r="BF17" s="105" t="n">
        <f aca="false">GROWTH(BB17:BB18,BA17:BA18,BD17)</f>
        <v>139.984096387198</v>
      </c>
    </row>
    <row r="18" customFormat="false" ht="12.75" hidden="false" customHeight="false" outlineLevel="0" collapsed="false">
      <c r="A18" s="54" t="n">
        <v>36753</v>
      </c>
      <c r="B18" s="55" t="n">
        <v>195</v>
      </c>
      <c r="C18" s="56" t="n">
        <v>63</v>
      </c>
      <c r="D18" s="55" t="n">
        <v>195</v>
      </c>
      <c r="E18" s="71" t="n">
        <v>66</v>
      </c>
      <c r="F18" s="55" t="n">
        <v>183</v>
      </c>
      <c r="G18" s="55" t="n">
        <v>230</v>
      </c>
      <c r="H18" s="192" t="n">
        <v>182</v>
      </c>
      <c r="I18" s="192" t="n">
        <v>62</v>
      </c>
      <c r="J18" s="192" t="n">
        <v>224</v>
      </c>
      <c r="K18" s="192" t="n">
        <v>183</v>
      </c>
      <c r="L18" s="192" t="n">
        <v>76</v>
      </c>
      <c r="M18" s="192" t="n">
        <v>227</v>
      </c>
      <c r="N18" s="166" t="n">
        <f aca="false">A18</f>
        <v>36753</v>
      </c>
      <c r="O18" s="0" t="n">
        <v>182.93</v>
      </c>
      <c r="P18" s="74" t="n">
        <v>165</v>
      </c>
      <c r="Q18" s="75" t="n">
        <v>168</v>
      </c>
      <c r="R18" s="75" t="n">
        <v>190</v>
      </c>
      <c r="S18" s="75" t="n">
        <v>175</v>
      </c>
      <c r="T18" s="76" t="n">
        <v>155</v>
      </c>
      <c r="U18" s="74" t="n">
        <v>138</v>
      </c>
      <c r="V18" s="75" t="n">
        <v>138.5</v>
      </c>
      <c r="W18" s="75" t="n">
        <v>140</v>
      </c>
      <c r="X18" s="75" t="n">
        <v>130</v>
      </c>
      <c r="Y18" s="76" t="n">
        <v>125</v>
      </c>
      <c r="Z18" s="74" t="n">
        <v>95</v>
      </c>
      <c r="AA18" s="75" t="n">
        <v>95</v>
      </c>
      <c r="AB18" s="75" t="n">
        <v>88</v>
      </c>
      <c r="AC18" s="75"/>
      <c r="AD18" s="76"/>
      <c r="AE18" s="74" t="n">
        <v>93</v>
      </c>
      <c r="AF18" s="75" t="n">
        <v>93</v>
      </c>
      <c r="AG18" s="75" t="n">
        <v>72</v>
      </c>
      <c r="AH18" s="75" t="n">
        <v>71</v>
      </c>
      <c r="AI18" s="76" t="n">
        <v>82</v>
      </c>
      <c r="AJ18" s="74" t="n">
        <v>139</v>
      </c>
      <c r="AK18" s="75" t="n">
        <v>140</v>
      </c>
      <c r="AL18" s="75" t="n">
        <v>150</v>
      </c>
      <c r="AM18" s="75"/>
      <c r="AN18" s="76"/>
      <c r="AO18" s="0" t="n">
        <v>75</v>
      </c>
      <c r="AP18" s="77" t="n">
        <v>-4</v>
      </c>
      <c r="AQ18" s="78" t="n">
        <v>96</v>
      </c>
      <c r="AR18" s="77" t="n">
        <v>5</v>
      </c>
      <c r="AS18" s="78" t="n">
        <v>88</v>
      </c>
      <c r="AT18" s="77" t="n">
        <v>3</v>
      </c>
      <c r="AU18" s="79" t="n">
        <v>106</v>
      </c>
      <c r="AV18" s="77" t="n">
        <v>5</v>
      </c>
      <c r="AW18" s="78" t="n">
        <v>134</v>
      </c>
      <c r="AX18" s="24" t="n">
        <v>37554.625</v>
      </c>
      <c r="AY18" s="0" t="n">
        <v>3300</v>
      </c>
      <c r="BA18" s="3" t="n">
        <v>380</v>
      </c>
      <c r="BB18" s="2" t="n">
        <v>161</v>
      </c>
      <c r="BC18" s="8"/>
      <c r="BD18" s="108"/>
      <c r="BE18" s="102"/>
      <c r="BF18" s="109"/>
      <c r="BK18" s="0" t="n">
        <v>69</v>
      </c>
      <c r="BL18" s="0" t="n">
        <v>8</v>
      </c>
      <c r="BM18" s="0" t="n">
        <f aca="false">+BL18*BK18</f>
        <v>552</v>
      </c>
    </row>
    <row r="19" customFormat="false" ht="12.75" hidden="false" customHeight="false" outlineLevel="0" collapsed="false">
      <c r="A19" s="54" t="n">
        <v>36754</v>
      </c>
      <c r="B19" s="55" t="n">
        <v>176.5</v>
      </c>
      <c r="C19" s="56" t="n">
        <v>68</v>
      </c>
      <c r="D19" s="55" t="n">
        <v>179.5</v>
      </c>
      <c r="E19" s="71" t="n">
        <v>70</v>
      </c>
      <c r="F19" s="55" t="n">
        <v>204</v>
      </c>
      <c r="G19" s="55" t="n">
        <v>220</v>
      </c>
      <c r="H19" s="192" t="n">
        <v>200</v>
      </c>
      <c r="I19" s="192" t="n">
        <v>69</v>
      </c>
      <c r="J19" s="192" t="n">
        <v>232</v>
      </c>
      <c r="K19" s="192" t="n">
        <v>204</v>
      </c>
      <c r="L19" s="192" t="n">
        <v>82</v>
      </c>
      <c r="M19" s="192" t="n">
        <v>232</v>
      </c>
      <c r="N19" s="166" t="n">
        <f aca="false">A19</f>
        <v>36754</v>
      </c>
      <c r="O19" s="0" t="n">
        <v>204</v>
      </c>
      <c r="P19" s="74" t="n">
        <v>170</v>
      </c>
      <c r="Q19" s="75" t="n">
        <v>173</v>
      </c>
      <c r="R19" s="75" t="n">
        <v>190</v>
      </c>
      <c r="S19" s="75" t="n">
        <v>175</v>
      </c>
      <c r="T19" s="76" t="n">
        <v>155</v>
      </c>
      <c r="U19" s="74" t="n">
        <v>141</v>
      </c>
      <c r="V19" s="75" t="n">
        <v>141.5</v>
      </c>
      <c r="W19" s="75" t="n">
        <v>145</v>
      </c>
      <c r="X19" s="75" t="n">
        <v>132</v>
      </c>
      <c r="Y19" s="76" t="n">
        <v>130</v>
      </c>
      <c r="Z19" s="74" t="n">
        <v>99</v>
      </c>
      <c r="AA19" s="75" t="n">
        <v>99</v>
      </c>
      <c r="AB19" s="75" t="n">
        <v>93</v>
      </c>
      <c r="AC19" s="75" t="n">
        <v>89</v>
      </c>
      <c r="AD19" s="76" t="n">
        <v>90</v>
      </c>
      <c r="AE19" s="74" t="n">
        <v>97</v>
      </c>
      <c r="AF19" s="75" t="n">
        <v>97</v>
      </c>
      <c r="AG19" s="75" t="n">
        <v>75</v>
      </c>
      <c r="AH19" s="75" t="n">
        <v>74</v>
      </c>
      <c r="AI19" s="76" t="n">
        <v>87</v>
      </c>
      <c r="AJ19" s="74" t="n">
        <v>140</v>
      </c>
      <c r="AK19" s="75" t="n">
        <v>142</v>
      </c>
      <c r="AL19" s="75" t="n">
        <v>151</v>
      </c>
      <c r="AM19" s="75"/>
      <c r="AN19" s="76"/>
      <c r="AO19" s="0" t="n">
        <v>80</v>
      </c>
      <c r="AP19" s="77" t="n">
        <v>-2</v>
      </c>
      <c r="AQ19" s="78" t="n">
        <v>100</v>
      </c>
      <c r="AR19" s="77" t="n">
        <v>6</v>
      </c>
      <c r="AS19" s="78" t="n">
        <v>93</v>
      </c>
      <c r="AT19" s="77" t="n">
        <v>6</v>
      </c>
      <c r="AU19" s="79" t="n">
        <v>110</v>
      </c>
      <c r="AV19" s="77" t="n">
        <v>8</v>
      </c>
      <c r="AW19" s="78" t="n">
        <v>126</v>
      </c>
      <c r="AX19" s="24" t="n">
        <v>38513.5</v>
      </c>
      <c r="BA19" s="3"/>
      <c r="BB19" s="2"/>
      <c r="BC19" s="8"/>
      <c r="BD19" s="108"/>
      <c r="BE19" s="102"/>
      <c r="BF19" s="109"/>
      <c r="BK19" s="0" t="n">
        <v>69</v>
      </c>
      <c r="BL19" s="0" t="n">
        <v>8</v>
      </c>
      <c r="BM19" s="0" t="n">
        <f aca="false">+BL19*BK19</f>
        <v>552</v>
      </c>
    </row>
    <row r="20" customFormat="false" ht="12.75" hidden="false" customHeight="false" outlineLevel="0" collapsed="false">
      <c r="A20" s="54" t="n">
        <v>36755</v>
      </c>
      <c r="B20" s="55" t="n">
        <v>193</v>
      </c>
      <c r="C20" s="56" t="n">
        <v>80</v>
      </c>
      <c r="D20" s="55" t="n">
        <v>194</v>
      </c>
      <c r="E20" s="71" t="n">
        <v>85</v>
      </c>
      <c r="F20" s="55" t="n">
        <v>194</v>
      </c>
      <c r="G20" s="55" t="n">
        <v>229</v>
      </c>
      <c r="H20" s="192" t="n">
        <v>194</v>
      </c>
      <c r="I20" s="192" t="n">
        <v>72</v>
      </c>
      <c r="J20" s="192" t="n">
        <v>220</v>
      </c>
      <c r="K20" s="192" t="n">
        <v>194</v>
      </c>
      <c r="L20" s="192" t="n">
        <v>90</v>
      </c>
      <c r="M20" s="192" t="n">
        <v>220</v>
      </c>
      <c r="N20" s="166" t="n">
        <f aca="false">A20</f>
        <v>36755</v>
      </c>
      <c r="O20" s="0" t="n">
        <v>194</v>
      </c>
      <c r="P20" s="74" t="n">
        <v>180</v>
      </c>
      <c r="Q20" s="75" t="n">
        <v>180</v>
      </c>
      <c r="R20" s="75" t="n">
        <v>205</v>
      </c>
      <c r="S20" s="75" t="n">
        <v>175</v>
      </c>
      <c r="T20" s="76" t="n">
        <v>160</v>
      </c>
      <c r="U20" s="74" t="n">
        <v>151</v>
      </c>
      <c r="V20" s="75" t="n">
        <v>151</v>
      </c>
      <c r="W20" s="75" t="n">
        <v>155</v>
      </c>
      <c r="X20" s="75" t="n">
        <v>139</v>
      </c>
      <c r="Y20" s="76" t="n">
        <v>139</v>
      </c>
      <c r="Z20" s="74" t="n">
        <v>101</v>
      </c>
      <c r="AA20" s="75" t="n">
        <v>101</v>
      </c>
      <c r="AB20" s="75" t="n">
        <v>95</v>
      </c>
      <c r="AC20" s="75" t="n">
        <v>91</v>
      </c>
      <c r="AD20" s="76" t="n">
        <v>91</v>
      </c>
      <c r="AE20" s="74" t="n">
        <v>101</v>
      </c>
      <c r="AF20" s="75" t="n">
        <v>101</v>
      </c>
      <c r="AG20" s="75" t="n">
        <v>76</v>
      </c>
      <c r="AH20" s="75" t="n">
        <v>75</v>
      </c>
      <c r="AI20" s="76" t="n">
        <v>93</v>
      </c>
      <c r="AJ20" s="74" t="n">
        <v>141</v>
      </c>
      <c r="AK20" s="75" t="n">
        <v>143</v>
      </c>
      <c r="AL20" s="75" t="n">
        <v>155</v>
      </c>
      <c r="AM20" s="75"/>
      <c r="AN20" s="76" t="n">
        <v>125</v>
      </c>
      <c r="AO20" s="0" t="n">
        <v>77</v>
      </c>
      <c r="AP20" s="77" t="n">
        <v>-3</v>
      </c>
      <c r="AQ20" s="78" t="n">
        <v>94</v>
      </c>
      <c r="AR20" s="77" t="n">
        <v>5</v>
      </c>
      <c r="AS20" s="78" t="n">
        <v>92</v>
      </c>
      <c r="AT20" s="77" t="n">
        <v>6</v>
      </c>
      <c r="AU20" s="79" t="n">
        <v>103</v>
      </c>
      <c r="AV20" s="77" t="n">
        <v>-1</v>
      </c>
      <c r="AW20" s="78" t="n">
        <v>129</v>
      </c>
      <c r="AX20" s="24" t="n">
        <v>38090</v>
      </c>
      <c r="AY20" s="0" t="n">
        <v>2400</v>
      </c>
      <c r="BA20" s="3" t="n">
        <v>340</v>
      </c>
      <c r="BB20" s="2" t="n">
        <v>50</v>
      </c>
      <c r="BC20" s="8"/>
      <c r="BD20" s="108" t="n">
        <v>372</v>
      </c>
      <c r="BE20" s="102"/>
      <c r="BF20" s="109" t="n">
        <f aca="false">GROWTH(BB20:BB21,BA20:BA21,BD20)</f>
        <v>185.510636517168</v>
      </c>
      <c r="BK20" s="0" t="n">
        <v>100</v>
      </c>
      <c r="BL20" s="0" t="n">
        <v>32</v>
      </c>
      <c r="BM20" s="0" t="n">
        <f aca="false">+BL20*BK20</f>
        <v>3200</v>
      </c>
    </row>
    <row r="21" customFormat="false" ht="12.75" hidden="false" customHeight="false" outlineLevel="0" collapsed="false">
      <c r="A21" s="54" t="n">
        <v>36756</v>
      </c>
      <c r="B21" s="55" t="n">
        <v>160</v>
      </c>
      <c r="C21" s="56" t="n">
        <v>77.5</v>
      </c>
      <c r="D21" s="55" t="n">
        <v>160</v>
      </c>
      <c r="E21" s="71" t="n">
        <v>77.5</v>
      </c>
      <c r="F21" s="55" t="n">
        <v>116</v>
      </c>
      <c r="G21" s="55" t="n">
        <v>165</v>
      </c>
      <c r="H21" s="192" t="n">
        <v>182</v>
      </c>
      <c r="I21" s="192" t="n">
        <v>71</v>
      </c>
      <c r="J21" s="192" t="n">
        <v>173</v>
      </c>
      <c r="K21" s="192" t="n">
        <v>116</v>
      </c>
      <c r="L21" s="192" t="n">
        <v>87</v>
      </c>
      <c r="M21" s="192" t="n">
        <v>185</v>
      </c>
      <c r="N21" s="166" t="n">
        <f aca="false">A21</f>
        <v>36756</v>
      </c>
      <c r="O21" s="0" t="n">
        <v>183.68</v>
      </c>
      <c r="P21" s="74" t="n">
        <v>195</v>
      </c>
      <c r="Q21" s="75" t="n">
        <v>195</v>
      </c>
      <c r="R21" s="75" t="n">
        <v>200</v>
      </c>
      <c r="S21" s="75" t="n">
        <v>190</v>
      </c>
      <c r="T21" s="76" t="n">
        <v>175</v>
      </c>
      <c r="U21" s="74" t="n">
        <v>161</v>
      </c>
      <c r="V21" s="75" t="n">
        <v>161</v>
      </c>
      <c r="W21" s="75" t="n">
        <v>161</v>
      </c>
      <c r="X21" s="75" t="n">
        <v>148</v>
      </c>
      <c r="Y21" s="76" t="n">
        <v>145</v>
      </c>
      <c r="Z21" s="74" t="n">
        <v>102</v>
      </c>
      <c r="AA21" s="75" t="n">
        <v>102</v>
      </c>
      <c r="AB21" s="75" t="n">
        <v>99</v>
      </c>
      <c r="AC21" s="75" t="n">
        <v>95</v>
      </c>
      <c r="AD21" s="76" t="n">
        <v>95</v>
      </c>
      <c r="AE21" s="74" t="n">
        <v>102</v>
      </c>
      <c r="AF21" s="75" t="n">
        <v>102</v>
      </c>
      <c r="AG21" s="75" t="n">
        <v>78</v>
      </c>
      <c r="AH21" s="75" t="n">
        <v>75</v>
      </c>
      <c r="AI21" s="76" t="n">
        <v>95</v>
      </c>
      <c r="AJ21" s="74" t="n">
        <v>143</v>
      </c>
      <c r="AK21" s="75" t="n">
        <v>145</v>
      </c>
      <c r="AL21" s="75" t="n">
        <v>156</v>
      </c>
      <c r="AM21" s="75"/>
      <c r="AN21" s="76"/>
      <c r="AO21" s="0" t="n">
        <v>69</v>
      </c>
      <c r="AP21" s="77" t="n">
        <v>-6</v>
      </c>
      <c r="AQ21" s="78" t="n">
        <v>89</v>
      </c>
      <c r="AR21" s="77" t="n">
        <v>1</v>
      </c>
      <c r="AS21" s="78" t="n">
        <v>90</v>
      </c>
      <c r="AT21" s="77" t="n">
        <v>4</v>
      </c>
      <c r="AU21" s="79" t="n">
        <v>97</v>
      </c>
      <c r="AV21" s="77" t="n">
        <v>-4</v>
      </c>
      <c r="AW21" s="78" t="n">
        <v>111</v>
      </c>
      <c r="AX21" s="24" t="n">
        <v>35753.6875</v>
      </c>
      <c r="BA21" s="3" t="n">
        <v>385</v>
      </c>
      <c r="BB21" s="2" t="n">
        <v>316</v>
      </c>
      <c r="BC21" s="8"/>
      <c r="BD21" s="108"/>
      <c r="BE21" s="102"/>
      <c r="BF21" s="109"/>
    </row>
    <row r="22" customFormat="false" ht="12.75" hidden="false" customHeight="false" outlineLevel="0" collapsed="false">
      <c r="A22" s="54" t="n">
        <v>36757</v>
      </c>
      <c r="B22" s="55" t="n">
        <v>160</v>
      </c>
      <c r="C22" s="56" t="n">
        <v>77.5</v>
      </c>
      <c r="D22" s="55" t="n">
        <v>160</v>
      </c>
      <c r="E22" s="71" t="n">
        <v>77.5</v>
      </c>
      <c r="F22" s="55" t="n">
        <v>118</v>
      </c>
      <c r="G22" s="55" t="n">
        <v>165</v>
      </c>
      <c r="H22" s="192" t="n">
        <v>129</v>
      </c>
      <c r="I22" s="192" t="n">
        <v>62</v>
      </c>
      <c r="J22" s="192" t="n">
        <v>192</v>
      </c>
      <c r="K22" s="192" t="n">
        <v>117</v>
      </c>
      <c r="L22" s="192" t="n">
        <v>91</v>
      </c>
      <c r="M22" s="192" t="n">
        <v>218</v>
      </c>
      <c r="N22" s="166" t="n">
        <f aca="false">A22</f>
        <v>36757</v>
      </c>
      <c r="O22" s="0" t="n">
        <v>133</v>
      </c>
      <c r="P22" s="74" t="n">
        <v>195</v>
      </c>
      <c r="Q22" s="75" t="n">
        <v>195</v>
      </c>
      <c r="R22" s="75" t="n">
        <v>200</v>
      </c>
      <c r="S22" s="75" t="n">
        <v>190</v>
      </c>
      <c r="T22" s="76" t="n">
        <v>175</v>
      </c>
      <c r="U22" s="74" t="n">
        <v>161</v>
      </c>
      <c r="V22" s="75" t="n">
        <v>161</v>
      </c>
      <c r="W22" s="75" t="n">
        <v>161</v>
      </c>
      <c r="X22" s="75" t="n">
        <v>148</v>
      </c>
      <c r="Y22" s="76" t="n">
        <v>145</v>
      </c>
      <c r="Z22" s="74" t="n">
        <v>102</v>
      </c>
      <c r="AA22" s="75" t="n">
        <v>102</v>
      </c>
      <c r="AB22" s="75" t="n">
        <v>99</v>
      </c>
      <c r="AC22" s="75" t="n">
        <v>95</v>
      </c>
      <c r="AD22" s="76" t="n">
        <v>95</v>
      </c>
      <c r="AE22" s="74" t="n">
        <v>102</v>
      </c>
      <c r="AF22" s="75" t="n">
        <v>102</v>
      </c>
      <c r="AG22" s="75" t="n">
        <v>78</v>
      </c>
      <c r="AH22" s="75" t="n">
        <v>75</v>
      </c>
      <c r="AI22" s="76" t="n">
        <v>95</v>
      </c>
      <c r="AJ22" s="74" t="n">
        <v>143</v>
      </c>
      <c r="AK22" s="75" t="n">
        <v>145</v>
      </c>
      <c r="AL22" s="75" t="n">
        <v>156</v>
      </c>
      <c r="AM22" s="75"/>
      <c r="AN22" s="76"/>
      <c r="AO22" s="0" t="n">
        <v>68</v>
      </c>
      <c r="AP22" s="77" t="n">
        <v>-8</v>
      </c>
      <c r="AQ22" s="81" t="n">
        <v>85</v>
      </c>
      <c r="AR22" s="77" t="n">
        <v>-1</v>
      </c>
      <c r="AS22" s="81" t="n">
        <v>87</v>
      </c>
      <c r="AT22" s="77" t="n">
        <v>1</v>
      </c>
      <c r="AU22" s="81" t="n">
        <v>105</v>
      </c>
      <c r="AV22" s="77" t="n">
        <v>4</v>
      </c>
      <c r="AW22" s="24" t="n">
        <v>47</v>
      </c>
      <c r="AX22" s="24" t="n">
        <v>31354.8125</v>
      </c>
      <c r="AY22" s="0" t="n">
        <v>4000</v>
      </c>
      <c r="BA22" s="3"/>
      <c r="BB22" s="2"/>
      <c r="BC22" s="8"/>
      <c r="BD22" s="108"/>
      <c r="BE22" s="102"/>
      <c r="BF22" s="109"/>
      <c r="BM22" s="0" t="n">
        <f aca="false">SUM(BM18:BM20)/SUM(BL18:BL20)</f>
        <v>89.6666666666667</v>
      </c>
    </row>
    <row r="23" customFormat="false" ht="12.75" hidden="false" customHeight="false" outlineLevel="0" collapsed="false">
      <c r="A23" s="54" t="n">
        <v>36758</v>
      </c>
      <c r="B23" s="55"/>
      <c r="C23" s="56" t="n">
        <v>100</v>
      </c>
      <c r="D23" s="55"/>
      <c r="E23" s="71" t="n">
        <v>106</v>
      </c>
      <c r="F23" s="55"/>
      <c r="G23" s="55"/>
      <c r="H23" s="192"/>
      <c r="I23" s="192" t="n">
        <v>91</v>
      </c>
      <c r="J23" s="192"/>
      <c r="K23" s="192"/>
      <c r="L23" s="192" t="n">
        <v>23</v>
      </c>
      <c r="M23" s="192"/>
      <c r="N23" s="166" t="n">
        <f aca="false">A23</f>
        <v>36758</v>
      </c>
      <c r="P23" s="74"/>
      <c r="Q23" s="75"/>
      <c r="R23" s="75"/>
      <c r="S23" s="75"/>
      <c r="T23" s="76"/>
      <c r="U23" s="74"/>
      <c r="V23" s="75"/>
      <c r="W23" s="75"/>
      <c r="X23" s="75"/>
      <c r="Y23" s="76"/>
      <c r="Z23" s="74"/>
      <c r="AA23" s="75"/>
      <c r="AB23" s="75"/>
      <c r="AC23" s="75"/>
      <c r="AD23" s="76"/>
      <c r="AE23" s="74"/>
      <c r="AF23" s="75"/>
      <c r="AG23" s="75"/>
      <c r="AH23" s="75"/>
      <c r="AI23" s="76"/>
      <c r="AJ23" s="74"/>
      <c r="AK23" s="75"/>
      <c r="AL23" s="75"/>
      <c r="AM23" s="75"/>
      <c r="AN23" s="76"/>
      <c r="AO23" s="0" t="n">
        <v>75</v>
      </c>
      <c r="AP23" s="77" t="n">
        <v>-6</v>
      </c>
      <c r="AQ23" s="81" t="n">
        <v>89</v>
      </c>
      <c r="AR23" s="77" t="n">
        <v>0</v>
      </c>
      <c r="AS23" s="81" t="n">
        <v>84</v>
      </c>
      <c r="AT23" s="77" t="n">
        <v>-1</v>
      </c>
      <c r="AU23" s="81" t="n">
        <v>106</v>
      </c>
      <c r="AV23" s="77" t="n">
        <v>5</v>
      </c>
      <c r="AW23" s="24"/>
      <c r="AX23" s="24" t="n">
        <v>28990.375</v>
      </c>
      <c r="BA23" s="3" t="n">
        <v>342</v>
      </c>
      <c r="BB23" s="2" t="n">
        <v>45</v>
      </c>
      <c r="BC23" s="8"/>
      <c r="BD23" s="108" t="n">
        <f aca="false">86+94+110+99</f>
        <v>389</v>
      </c>
      <c r="BE23" s="102"/>
      <c r="BF23" s="109" t="n">
        <f aca="false">GROWTH(BB23:BB25,BA23:BA25,BD23)</f>
        <v>339.219743724423</v>
      </c>
    </row>
    <row r="24" customFormat="false" ht="12.75" hidden="false" customHeight="false" outlineLevel="0" collapsed="false">
      <c r="A24" s="54" t="n">
        <v>36759</v>
      </c>
      <c r="B24" s="55" t="n">
        <v>171</v>
      </c>
      <c r="C24" s="56" t="n">
        <v>100</v>
      </c>
      <c r="D24" s="55" t="n">
        <v>175</v>
      </c>
      <c r="E24" s="71" t="n">
        <v>106</v>
      </c>
      <c r="F24" s="110" t="n">
        <v>139.5</v>
      </c>
      <c r="G24" s="55" t="n">
        <v>210</v>
      </c>
      <c r="H24" s="192" t="n">
        <v>184</v>
      </c>
      <c r="I24" s="192" t="n">
        <v>31</v>
      </c>
      <c r="J24" s="192" t="n">
        <v>187.19</v>
      </c>
      <c r="K24" s="192" t="n">
        <v>140</v>
      </c>
      <c r="L24" s="192" t="n">
        <v>83</v>
      </c>
      <c r="M24" s="192" t="n">
        <v>237.8</v>
      </c>
      <c r="N24" s="166" t="n">
        <f aca="false">A24</f>
        <v>36759</v>
      </c>
      <c r="O24" s="0" t="n">
        <v>190.27</v>
      </c>
      <c r="P24" s="74" t="n">
        <v>226</v>
      </c>
      <c r="Q24" s="75" t="n">
        <v>226</v>
      </c>
      <c r="R24" s="75"/>
      <c r="S24" s="75"/>
      <c r="T24" s="76"/>
      <c r="U24" s="74" t="n">
        <v>178</v>
      </c>
      <c r="V24" s="75" t="n">
        <v>178</v>
      </c>
      <c r="W24" s="75" t="n">
        <v>173</v>
      </c>
      <c r="X24" s="75"/>
      <c r="Y24" s="76"/>
      <c r="Z24" s="74"/>
      <c r="AA24" s="75"/>
      <c r="AB24" s="75"/>
      <c r="AC24" s="75"/>
      <c r="AD24" s="76"/>
      <c r="AE24" s="74"/>
      <c r="AF24" s="75"/>
      <c r="AG24" s="75"/>
      <c r="AH24" s="75"/>
      <c r="AI24" s="76"/>
      <c r="AJ24" s="74"/>
      <c r="AK24" s="75"/>
      <c r="AL24" s="75"/>
      <c r="AM24" s="75"/>
      <c r="AN24" s="76"/>
      <c r="AO24" s="0" t="n">
        <v>82</v>
      </c>
      <c r="AP24" s="77" t="n">
        <v>0</v>
      </c>
      <c r="AQ24" s="81" t="n">
        <v>90</v>
      </c>
      <c r="AR24" s="77" t="n">
        <v>2</v>
      </c>
      <c r="AS24" s="81" t="n">
        <v>82</v>
      </c>
      <c r="AT24" s="77" t="n">
        <v>-2</v>
      </c>
      <c r="AU24" s="81" t="n">
        <v>105</v>
      </c>
      <c r="AV24" s="77" t="n">
        <v>4</v>
      </c>
      <c r="AW24" s="24" t="n">
        <v>82</v>
      </c>
      <c r="AX24" s="24" t="n">
        <v>34698.375</v>
      </c>
      <c r="AY24" s="0" t="n">
        <v>2700</v>
      </c>
      <c r="BA24" s="3" t="n">
        <v>349</v>
      </c>
      <c r="BB24" s="2" t="n">
        <v>54</v>
      </c>
      <c r="BC24" s="8"/>
      <c r="BD24" s="108"/>
      <c r="BE24" s="102"/>
      <c r="BF24" s="109"/>
    </row>
    <row r="25" customFormat="false" ht="12.75" hidden="false" customHeight="false" outlineLevel="0" collapsed="false">
      <c r="A25" s="54" t="n">
        <v>36760</v>
      </c>
      <c r="B25" s="55" t="n">
        <v>200</v>
      </c>
      <c r="C25" s="56" t="n">
        <v>100</v>
      </c>
      <c r="D25" s="55" t="n">
        <v>200</v>
      </c>
      <c r="E25" s="71" t="n">
        <v>110</v>
      </c>
      <c r="F25" s="110" t="n">
        <v>216.31</v>
      </c>
      <c r="G25" s="55" t="n">
        <v>209.5</v>
      </c>
      <c r="H25" s="192" t="n">
        <v>199</v>
      </c>
      <c r="I25" s="192" t="n">
        <v>71</v>
      </c>
      <c r="J25" s="192" t="n">
        <v>176.64</v>
      </c>
      <c r="K25" s="192" t="n">
        <v>158</v>
      </c>
      <c r="L25" s="192" t="n">
        <v>111</v>
      </c>
      <c r="M25" s="192" t="n">
        <v>240.16</v>
      </c>
      <c r="N25" s="166" t="n">
        <f aca="false">A25</f>
        <v>36760</v>
      </c>
      <c r="O25" s="0" t="n">
        <v>209.6</v>
      </c>
      <c r="P25" s="74" t="n">
        <v>230</v>
      </c>
      <c r="Q25" s="75" t="n">
        <v>230</v>
      </c>
      <c r="R25" s="75"/>
      <c r="S25" s="75"/>
      <c r="T25" s="76"/>
      <c r="U25" s="74" t="n">
        <v>180</v>
      </c>
      <c r="V25" s="75" t="n">
        <v>180</v>
      </c>
      <c r="W25" s="75"/>
      <c r="X25" s="75"/>
      <c r="Y25" s="76"/>
      <c r="Z25" s="74"/>
      <c r="AA25" s="75"/>
      <c r="AB25" s="75"/>
      <c r="AC25" s="75"/>
      <c r="AD25" s="76"/>
      <c r="AE25" s="74"/>
      <c r="AF25" s="75"/>
      <c r="AG25" s="75"/>
      <c r="AH25" s="75"/>
      <c r="AI25" s="76"/>
      <c r="AJ25" s="74"/>
      <c r="AK25" s="75"/>
      <c r="AL25" s="75"/>
      <c r="AM25" s="75"/>
      <c r="AN25" s="76"/>
      <c r="AO25" s="0" t="n">
        <v>89</v>
      </c>
      <c r="AP25" s="77" t="n">
        <v>5</v>
      </c>
      <c r="AQ25" s="81" t="n">
        <v>89</v>
      </c>
      <c r="AR25" s="77" t="n">
        <v>1</v>
      </c>
      <c r="AS25" s="81" t="n">
        <v>80</v>
      </c>
      <c r="AT25" s="77" t="n">
        <v>-2</v>
      </c>
      <c r="AU25" s="81" t="n">
        <v>101</v>
      </c>
      <c r="AV25" s="77" t="n">
        <v>-1</v>
      </c>
      <c r="AW25" s="24" t="n">
        <v>78</v>
      </c>
      <c r="AX25" s="24" t="n">
        <v>34263.875</v>
      </c>
      <c r="BA25" s="16" t="n">
        <v>382</v>
      </c>
      <c r="BB25" s="17" t="n">
        <v>252</v>
      </c>
      <c r="BC25" s="32"/>
      <c r="BD25" s="120"/>
      <c r="BE25" s="121"/>
      <c r="BF25" s="122"/>
    </row>
    <row r="26" customFormat="false" ht="12.75" hidden="false" customHeight="false" outlineLevel="0" collapsed="false">
      <c r="A26" s="54" t="n">
        <v>36761</v>
      </c>
      <c r="B26" s="55" t="n">
        <v>224</v>
      </c>
      <c r="C26" s="56" t="n">
        <v>115</v>
      </c>
      <c r="D26" s="55" t="n">
        <v>220</v>
      </c>
      <c r="E26" s="71" t="n">
        <v>120</v>
      </c>
      <c r="F26" s="110" t="n">
        <v>220.4</v>
      </c>
      <c r="G26" s="55" t="n">
        <v>219</v>
      </c>
      <c r="H26" s="192" t="n">
        <v>213</v>
      </c>
      <c r="I26" s="192" t="n">
        <v>53</v>
      </c>
      <c r="J26" s="192" t="n">
        <v>218</v>
      </c>
      <c r="K26" s="192" t="n">
        <v>220</v>
      </c>
      <c r="L26" s="192" t="n">
        <v>125</v>
      </c>
      <c r="M26" s="192" t="n">
        <v>231</v>
      </c>
      <c r="N26" s="166" t="n">
        <f aca="false">A26</f>
        <v>36761</v>
      </c>
      <c r="O26" s="0" t="n">
        <v>231.8</v>
      </c>
      <c r="P26" s="74" t="n">
        <v>230</v>
      </c>
      <c r="Q26" s="75" t="n">
        <v>230</v>
      </c>
      <c r="R26" s="75"/>
      <c r="S26" s="75"/>
      <c r="T26" s="76"/>
      <c r="U26" s="74" t="n">
        <v>192</v>
      </c>
      <c r="V26" s="75" t="n">
        <v>191</v>
      </c>
      <c r="W26" s="75"/>
      <c r="X26" s="75"/>
      <c r="Y26" s="76"/>
      <c r="Z26" s="74"/>
      <c r="AA26" s="75"/>
      <c r="AB26" s="75"/>
      <c r="AC26" s="75"/>
      <c r="AD26" s="76"/>
      <c r="AE26" s="74"/>
      <c r="AF26" s="75"/>
      <c r="AG26" s="75"/>
      <c r="AH26" s="75"/>
      <c r="AI26" s="76"/>
      <c r="AJ26" s="74"/>
      <c r="AK26" s="75"/>
      <c r="AL26" s="75"/>
      <c r="AM26" s="75"/>
      <c r="AN26" s="76"/>
      <c r="AO26" s="0" t="n">
        <v>89</v>
      </c>
      <c r="AP26" s="77" t="n">
        <v>7</v>
      </c>
      <c r="AQ26" s="81" t="n">
        <v>82</v>
      </c>
      <c r="AR26" s="77" t="n">
        <v>-3</v>
      </c>
      <c r="AS26" s="81" t="n">
        <v>81</v>
      </c>
      <c r="AT26" s="77" t="n">
        <v>-2</v>
      </c>
      <c r="AU26" s="81" t="n">
        <v>99</v>
      </c>
      <c r="AV26" s="77" t="n">
        <v>-2</v>
      </c>
      <c r="AW26" s="24" t="n">
        <v>78</v>
      </c>
      <c r="AX26" s="24" t="n">
        <v>34400.0625</v>
      </c>
      <c r="AY26" s="0" t="n">
        <v>1500</v>
      </c>
    </row>
    <row r="27" customFormat="false" ht="12.75" hidden="false" customHeight="false" outlineLevel="0" collapsed="false">
      <c r="A27" s="54" t="n">
        <v>36762</v>
      </c>
      <c r="B27" s="55" t="n">
        <v>256</v>
      </c>
      <c r="C27" s="56" t="n">
        <v>120</v>
      </c>
      <c r="D27" s="55" t="n">
        <v>250</v>
      </c>
      <c r="E27" s="71" t="n">
        <v>130</v>
      </c>
      <c r="F27" s="110" t="n">
        <v>186</v>
      </c>
      <c r="G27" s="55" t="n">
        <v>225</v>
      </c>
      <c r="H27" s="192" t="n">
        <v>193</v>
      </c>
      <c r="I27" s="192" t="n">
        <v>84</v>
      </c>
      <c r="J27" s="192" t="n">
        <v>192</v>
      </c>
      <c r="K27" s="192" t="n">
        <v>150</v>
      </c>
      <c r="L27" s="192" t="n">
        <v>133</v>
      </c>
      <c r="M27" s="192" t="n">
        <v>245.61</v>
      </c>
      <c r="N27" s="166" t="n">
        <f aca="false">A27</f>
        <v>36762</v>
      </c>
      <c r="O27" s="0" t="n">
        <v>208.48</v>
      </c>
      <c r="P27" s="74" t="n">
        <v>230</v>
      </c>
      <c r="Q27" s="75" t="n">
        <v>230</v>
      </c>
      <c r="R27" s="75"/>
      <c r="S27" s="75"/>
      <c r="T27" s="76"/>
      <c r="U27" s="74" t="n">
        <v>200</v>
      </c>
      <c r="V27" s="75" t="n">
        <v>196</v>
      </c>
      <c r="W27" s="75"/>
      <c r="X27" s="75"/>
      <c r="Y27" s="76"/>
      <c r="Z27" s="74"/>
      <c r="AA27" s="75"/>
      <c r="AB27" s="75"/>
      <c r="AC27" s="75"/>
      <c r="AD27" s="76"/>
      <c r="AE27" s="74"/>
      <c r="AF27" s="75"/>
      <c r="AG27" s="75"/>
      <c r="AH27" s="75"/>
      <c r="AI27" s="76"/>
      <c r="AJ27" s="74"/>
      <c r="AK27" s="75"/>
      <c r="AL27" s="75"/>
      <c r="AM27" s="75"/>
      <c r="AN27" s="76"/>
      <c r="AO27" s="0" t="n">
        <v>73</v>
      </c>
      <c r="AP27" s="77" t="n">
        <v>-2</v>
      </c>
      <c r="AQ27" s="78" t="n">
        <v>92</v>
      </c>
      <c r="AR27" s="77" t="n">
        <v>1</v>
      </c>
      <c r="AS27" s="78" t="n">
        <v>82</v>
      </c>
      <c r="AT27" s="77" t="n">
        <v>-1</v>
      </c>
      <c r="AU27" s="79" t="n">
        <v>104</v>
      </c>
      <c r="AV27" s="77" t="n">
        <v>1</v>
      </c>
      <c r="AW27" s="78" t="n">
        <v>97</v>
      </c>
      <c r="AX27" s="24" t="n">
        <v>35474.0625</v>
      </c>
    </row>
    <row r="28" customFormat="false" ht="12.75" hidden="false" customHeight="false" outlineLevel="0" collapsed="false">
      <c r="A28" s="54" t="n">
        <v>36763</v>
      </c>
      <c r="B28" s="55" t="n">
        <v>230</v>
      </c>
      <c r="C28" s="56" t="n">
        <v>120</v>
      </c>
      <c r="D28" s="55" t="n">
        <v>230</v>
      </c>
      <c r="E28" s="71" t="n">
        <v>125</v>
      </c>
      <c r="F28" s="110" t="n">
        <v>225</v>
      </c>
      <c r="G28" s="55" t="n">
        <v>196</v>
      </c>
      <c r="H28" s="192" t="n">
        <v>228</v>
      </c>
      <c r="I28" s="192" t="n">
        <v>84</v>
      </c>
      <c r="J28" s="192" t="n">
        <v>205</v>
      </c>
      <c r="K28" s="192" t="n">
        <v>185</v>
      </c>
      <c r="L28" s="192" t="n">
        <v>132</v>
      </c>
      <c r="M28" s="212" t="n">
        <v>249</v>
      </c>
      <c r="N28" s="166" t="n">
        <f aca="false">A28</f>
        <v>36763</v>
      </c>
      <c r="O28" s="0" t="n">
        <v>233.5</v>
      </c>
      <c r="P28" s="74" t="n">
        <v>230</v>
      </c>
      <c r="Q28" s="75" t="n">
        <v>230</v>
      </c>
      <c r="R28" s="75"/>
      <c r="S28" s="75"/>
      <c r="T28" s="76"/>
      <c r="U28" s="74" t="n">
        <v>200</v>
      </c>
      <c r="V28" s="75" t="n">
        <v>197</v>
      </c>
      <c r="W28" s="75" t="n">
        <v>173</v>
      </c>
      <c r="X28" s="75" t="n">
        <v>166</v>
      </c>
      <c r="Y28" s="76" t="n">
        <v>167</v>
      </c>
      <c r="Z28" s="74" t="n">
        <v>144</v>
      </c>
      <c r="AA28" s="75" t="n">
        <v>137</v>
      </c>
      <c r="AB28" s="75" t="n">
        <v>122</v>
      </c>
      <c r="AC28" s="75" t="n">
        <v>121</v>
      </c>
      <c r="AD28" s="76" t="n">
        <v>121</v>
      </c>
      <c r="AE28" s="74" t="n">
        <v>135</v>
      </c>
      <c r="AF28" s="75" t="n">
        <v>132</v>
      </c>
      <c r="AG28" s="75" t="n">
        <v>96</v>
      </c>
      <c r="AH28" s="75" t="n">
        <v>94</v>
      </c>
      <c r="AI28" s="76" t="n">
        <v>118</v>
      </c>
      <c r="AJ28" s="74" t="n">
        <v>184</v>
      </c>
      <c r="AK28" s="75" t="n">
        <v>184</v>
      </c>
      <c r="AL28" s="75" t="n">
        <v>194</v>
      </c>
      <c r="AM28" s="75"/>
      <c r="AN28" s="76" t="n">
        <v>150</v>
      </c>
      <c r="AO28" s="0" t="n">
        <v>78</v>
      </c>
      <c r="AP28" s="77" t="n">
        <v>1</v>
      </c>
      <c r="AQ28" s="78" t="n">
        <v>96</v>
      </c>
      <c r="AR28" s="77" t="n">
        <v>4</v>
      </c>
      <c r="AS28" s="78" t="n">
        <v>82</v>
      </c>
      <c r="AT28" s="77" t="n">
        <v>-2</v>
      </c>
      <c r="AU28" s="79" t="n">
        <v>101</v>
      </c>
      <c r="AV28" s="77" t="n">
        <v>1</v>
      </c>
      <c r="AW28" s="78" t="n">
        <v>86</v>
      </c>
      <c r="AX28" s="24" t="n">
        <v>35649.6875</v>
      </c>
      <c r="AY28" s="0" t="n">
        <v>3000</v>
      </c>
    </row>
    <row r="29" customFormat="false" ht="12.75" hidden="false" customHeight="false" outlineLevel="0" collapsed="false">
      <c r="A29" s="54" t="n">
        <v>36764</v>
      </c>
      <c r="B29" s="55" t="n">
        <v>230</v>
      </c>
      <c r="C29" s="56" t="n">
        <v>120</v>
      </c>
      <c r="D29" s="55" t="n">
        <v>230</v>
      </c>
      <c r="E29" s="71" t="n">
        <v>125</v>
      </c>
      <c r="F29" s="110" t="n">
        <v>209</v>
      </c>
      <c r="G29" s="55" t="n">
        <v>196</v>
      </c>
      <c r="H29" s="192" t="n">
        <v>208</v>
      </c>
      <c r="I29" s="192" t="n">
        <v>95</v>
      </c>
      <c r="J29" s="192" t="n">
        <v>182</v>
      </c>
      <c r="K29" s="192" t="n">
        <v>206</v>
      </c>
      <c r="L29" s="192" t="n">
        <v>153</v>
      </c>
      <c r="M29" s="212" t="n">
        <v>225</v>
      </c>
      <c r="N29" s="166" t="n">
        <f aca="false">A29</f>
        <v>36764</v>
      </c>
      <c r="O29" s="0" t="n">
        <v>223</v>
      </c>
      <c r="P29" s="74"/>
      <c r="Q29" s="75"/>
      <c r="R29" s="75"/>
      <c r="S29" s="75"/>
      <c r="T29" s="76"/>
      <c r="U29" s="74" t="n">
        <v>200</v>
      </c>
      <c r="V29" s="75" t="n">
        <v>197</v>
      </c>
      <c r="W29" s="75" t="n">
        <v>173</v>
      </c>
      <c r="X29" s="75" t="n">
        <v>166</v>
      </c>
      <c r="Y29" s="76" t="n">
        <v>167</v>
      </c>
      <c r="Z29" s="74" t="n">
        <v>144</v>
      </c>
      <c r="AA29" s="75" t="n">
        <v>137</v>
      </c>
      <c r="AB29" s="75" t="n">
        <v>122</v>
      </c>
      <c r="AC29" s="75" t="n">
        <v>121</v>
      </c>
      <c r="AD29" s="76" t="n">
        <v>121</v>
      </c>
      <c r="AE29" s="74" t="n">
        <v>135</v>
      </c>
      <c r="AF29" s="75" t="n">
        <v>132</v>
      </c>
      <c r="AG29" s="75" t="n">
        <v>96</v>
      </c>
      <c r="AH29" s="75" t="n">
        <v>94</v>
      </c>
      <c r="AI29" s="76" t="n">
        <v>118</v>
      </c>
      <c r="AJ29" s="74" t="n">
        <v>184</v>
      </c>
      <c r="AK29" s="75" t="n">
        <v>184</v>
      </c>
      <c r="AL29" s="75" t="n">
        <v>194</v>
      </c>
      <c r="AM29" s="75"/>
      <c r="AN29" s="76" t="n">
        <v>150</v>
      </c>
      <c r="AO29" s="0" t="n">
        <v>73</v>
      </c>
      <c r="AP29" s="77" t="n">
        <v>-2</v>
      </c>
      <c r="AQ29" s="78" t="n">
        <v>92</v>
      </c>
      <c r="AR29" s="77" t="n">
        <v>3</v>
      </c>
      <c r="AS29" s="78" t="n">
        <v>81</v>
      </c>
      <c r="AT29" s="77" t="n">
        <v>-3</v>
      </c>
      <c r="AU29" s="79" t="n">
        <v>105</v>
      </c>
      <c r="AV29" s="77" t="n">
        <v>5</v>
      </c>
      <c r="AW29" s="78" t="n">
        <v>91</v>
      </c>
      <c r="AX29" s="24" t="n">
        <v>31914.625</v>
      </c>
      <c r="BA29" s="0" t="n">
        <v>380</v>
      </c>
      <c r="BB29" s="0" t="n">
        <v>161</v>
      </c>
    </row>
    <row r="30" customFormat="false" ht="12.75" hidden="false" customHeight="false" outlineLevel="0" collapsed="false">
      <c r="A30" s="54" t="n">
        <v>36765</v>
      </c>
      <c r="B30" s="55"/>
      <c r="C30" s="56" t="n">
        <v>142.75</v>
      </c>
      <c r="D30" s="55"/>
      <c r="E30" s="71" t="n">
        <v>155</v>
      </c>
      <c r="F30" s="110"/>
      <c r="G30" s="55"/>
      <c r="H30" s="192"/>
      <c r="I30" s="192" t="n">
        <v>120</v>
      </c>
      <c r="J30" s="192"/>
      <c r="K30" s="192"/>
      <c r="L30" s="192" t="n">
        <v>172</v>
      </c>
      <c r="M30" s="212"/>
      <c r="N30" s="166" t="n">
        <f aca="false">A30</f>
        <v>36765</v>
      </c>
      <c r="P30" s="74"/>
      <c r="Q30" s="75"/>
      <c r="R30" s="75"/>
      <c r="S30" s="75"/>
      <c r="T30" s="76"/>
      <c r="U30" s="74"/>
      <c r="V30" s="75"/>
      <c r="W30" s="75"/>
      <c r="X30" s="75"/>
      <c r="Y30" s="76"/>
      <c r="Z30" s="74"/>
      <c r="AA30" s="75"/>
      <c r="AB30" s="75"/>
      <c r="AC30" s="75"/>
      <c r="AD30" s="76"/>
      <c r="AE30" s="74"/>
      <c r="AF30" s="75"/>
      <c r="AG30" s="75"/>
      <c r="AH30" s="75"/>
      <c r="AI30" s="76"/>
      <c r="AJ30" s="74"/>
      <c r="AK30" s="75"/>
      <c r="AL30" s="75"/>
      <c r="AM30" s="75"/>
      <c r="AN30" s="76"/>
      <c r="AO30" s="0" t="n">
        <v>73</v>
      </c>
      <c r="AP30" s="77" t="n">
        <v>-6</v>
      </c>
      <c r="AQ30" s="78" t="n">
        <v>93</v>
      </c>
      <c r="AR30" s="77" t="n">
        <v>3</v>
      </c>
      <c r="AS30" s="78" t="n">
        <v>79</v>
      </c>
      <c r="AT30" s="77" t="n">
        <v>-4</v>
      </c>
      <c r="AU30" s="79" t="n">
        <v>92</v>
      </c>
      <c r="AV30" s="77" t="n">
        <v>-2</v>
      </c>
      <c r="AW30" s="78"/>
      <c r="AX30" s="24" t="n">
        <v>29325.5</v>
      </c>
      <c r="AY30" s="0" t="n">
        <v>3000</v>
      </c>
      <c r="BA30" s="0" t="n">
        <f aca="false">81+96+112+93</f>
        <v>382</v>
      </c>
      <c r="BB30" s="0" t="n">
        <v>252</v>
      </c>
    </row>
    <row r="31" customFormat="false" ht="12.75" hidden="false" customHeight="false" outlineLevel="0" collapsed="false">
      <c r="A31" s="54" t="n">
        <v>36766</v>
      </c>
      <c r="B31" s="55" t="n">
        <v>230</v>
      </c>
      <c r="C31" s="56" t="n">
        <v>142.75</v>
      </c>
      <c r="D31" s="55" t="n">
        <v>225</v>
      </c>
      <c r="E31" s="71" t="n">
        <v>155</v>
      </c>
      <c r="F31" s="110" t="n">
        <v>192</v>
      </c>
      <c r="G31" s="55" t="n">
        <v>222</v>
      </c>
      <c r="H31" s="192" t="n">
        <v>210</v>
      </c>
      <c r="I31" s="192" t="n">
        <v>84</v>
      </c>
      <c r="J31" s="192" t="n">
        <v>137</v>
      </c>
      <c r="K31" s="192" t="n">
        <v>192</v>
      </c>
      <c r="L31" s="192" t="n">
        <v>137</v>
      </c>
      <c r="M31" s="212" t="n">
        <v>222</v>
      </c>
      <c r="N31" s="166" t="n">
        <f aca="false">A31</f>
        <v>36766</v>
      </c>
      <c r="O31" s="0" t="n">
        <v>213</v>
      </c>
      <c r="P31" s="74" t="n">
        <v>225</v>
      </c>
      <c r="Q31" s="75" t="n">
        <v>225</v>
      </c>
      <c r="R31" s="75"/>
      <c r="S31" s="75"/>
      <c r="T31" s="76"/>
      <c r="U31" s="74" t="n">
        <v>175</v>
      </c>
      <c r="V31" s="75" t="n">
        <v>174</v>
      </c>
      <c r="W31" s="75" t="n">
        <v>163</v>
      </c>
      <c r="X31" s="75" t="n">
        <v>154</v>
      </c>
      <c r="Y31" s="76" t="n">
        <v>158</v>
      </c>
      <c r="Z31" s="74" t="n">
        <v>137</v>
      </c>
      <c r="AA31" s="75" t="n">
        <v>133</v>
      </c>
      <c r="AB31" s="75" t="n">
        <v>117</v>
      </c>
      <c r="AC31" s="75" t="n">
        <v>115</v>
      </c>
      <c r="AD31" s="76" t="n">
        <v>115</v>
      </c>
      <c r="AE31" s="74" t="n">
        <v>134</v>
      </c>
      <c r="AF31" s="75" t="n">
        <v>130</v>
      </c>
      <c r="AG31" s="75" t="n">
        <v>92</v>
      </c>
      <c r="AH31" s="75" t="n">
        <v>92</v>
      </c>
      <c r="AI31" s="76" t="n">
        <v>113</v>
      </c>
      <c r="AJ31" s="74"/>
      <c r="AK31" s="75"/>
      <c r="AL31" s="75"/>
      <c r="AM31" s="75"/>
      <c r="AN31" s="76"/>
      <c r="AO31" s="0" t="n">
        <v>81</v>
      </c>
      <c r="AP31" s="0" t="n">
        <v>-1</v>
      </c>
      <c r="AQ31" s="78" t="n">
        <v>89</v>
      </c>
      <c r="AR31" s="0" t="n">
        <v>2</v>
      </c>
      <c r="AS31" s="78" t="n">
        <v>78</v>
      </c>
      <c r="AT31" s="0" t="n">
        <v>-3</v>
      </c>
      <c r="AU31" s="79" t="n">
        <v>93</v>
      </c>
      <c r="AV31" s="0" t="n">
        <v>-4</v>
      </c>
      <c r="AW31" s="79" t="n">
        <v>107</v>
      </c>
      <c r="AX31" s="24" t="n">
        <v>33516.5</v>
      </c>
    </row>
    <row r="32" customFormat="false" ht="12.75" hidden="false" customHeight="false" outlineLevel="0" collapsed="false">
      <c r="A32" s="54" t="n">
        <v>36767</v>
      </c>
      <c r="B32" s="55" t="n">
        <v>225</v>
      </c>
      <c r="C32" s="56" t="n">
        <v>130</v>
      </c>
      <c r="D32" s="55" t="n">
        <v>225</v>
      </c>
      <c r="E32" s="71" t="n">
        <v>135</v>
      </c>
      <c r="F32" s="110" t="n">
        <v>195</v>
      </c>
      <c r="G32" s="55" t="n">
        <v>220</v>
      </c>
      <c r="H32" s="192" t="n">
        <v>207</v>
      </c>
      <c r="I32" s="192" t="n">
        <v>87</v>
      </c>
      <c r="J32" s="192" t="n">
        <v>69</v>
      </c>
      <c r="K32" s="192" t="n">
        <v>195</v>
      </c>
      <c r="L32" s="192" t="n">
        <v>130</v>
      </c>
      <c r="M32" s="212" t="n">
        <v>138</v>
      </c>
      <c r="N32" s="166" t="n">
        <f aca="false">A32</f>
        <v>36767</v>
      </c>
      <c r="O32" s="0" t="n">
        <v>215</v>
      </c>
      <c r="P32" s="74"/>
      <c r="Q32" s="75"/>
      <c r="R32" s="75"/>
      <c r="S32" s="75"/>
      <c r="T32" s="76"/>
      <c r="U32" s="74" t="n">
        <v>140</v>
      </c>
      <c r="V32" s="75" t="n">
        <v>140</v>
      </c>
      <c r="W32" s="83" t="n">
        <v>135</v>
      </c>
      <c r="X32" s="75" t="n">
        <v>136</v>
      </c>
      <c r="Y32" s="76" t="n">
        <v>136</v>
      </c>
      <c r="Z32" s="74" t="n">
        <v>123</v>
      </c>
      <c r="AA32" s="75" t="n">
        <v>121</v>
      </c>
      <c r="AB32" s="75" t="n">
        <v>100</v>
      </c>
      <c r="AC32" s="75" t="n">
        <v>97</v>
      </c>
      <c r="AD32" s="76" t="n">
        <v>107</v>
      </c>
      <c r="AE32" s="74" t="n">
        <v>116.666666666667</v>
      </c>
      <c r="AF32" s="75" t="n">
        <v>116</v>
      </c>
      <c r="AG32" s="75" t="n">
        <v>82.6666666666667</v>
      </c>
      <c r="AH32" s="75" t="n">
        <v>81.3333333333333</v>
      </c>
      <c r="AI32" s="76" t="n">
        <v>102.333333333333</v>
      </c>
      <c r="AJ32" s="74" t="n">
        <v>153</v>
      </c>
      <c r="AK32" s="75" t="n">
        <v>160</v>
      </c>
      <c r="AL32" s="75" t="n">
        <v>159</v>
      </c>
      <c r="AM32" s="75"/>
      <c r="AN32" s="76" t="n">
        <v>140</v>
      </c>
      <c r="AO32" s="0" t="n">
        <v>80</v>
      </c>
      <c r="AP32" s="0" t="n">
        <v>1</v>
      </c>
      <c r="AQ32" s="78" t="n">
        <v>66</v>
      </c>
      <c r="AR32" s="0" t="n">
        <v>-10</v>
      </c>
      <c r="AS32" s="78" t="n">
        <v>68</v>
      </c>
      <c r="AT32" s="0" t="n">
        <v>-9</v>
      </c>
      <c r="AU32" s="79" t="n">
        <v>85</v>
      </c>
      <c r="AV32" s="0" t="n">
        <v>-11</v>
      </c>
      <c r="AW32" s="79" t="n">
        <v>105</v>
      </c>
      <c r="AX32" s="24" t="n">
        <v>30776.75</v>
      </c>
      <c r="AY32" s="0" t="n">
        <v>2200</v>
      </c>
      <c r="BA32" s="0" t="n">
        <v>359</v>
      </c>
      <c r="BB32" s="0" t="n">
        <v>69</v>
      </c>
      <c r="BE32" s="0" t="s">
        <v>73</v>
      </c>
      <c r="BF32" s="0" t="s">
        <v>74</v>
      </c>
    </row>
    <row r="33" customFormat="false" ht="12.75" hidden="false" customHeight="false" outlineLevel="0" collapsed="false">
      <c r="A33" s="54" t="n">
        <v>36768</v>
      </c>
      <c r="B33" s="55" t="n">
        <v>160</v>
      </c>
      <c r="C33" s="56" t="n">
        <v>92</v>
      </c>
      <c r="D33" s="55" t="n">
        <v>160</v>
      </c>
      <c r="E33" s="71" t="n">
        <v>95</v>
      </c>
      <c r="F33" s="110" t="n">
        <v>155</v>
      </c>
      <c r="G33" s="55" t="n">
        <v>180</v>
      </c>
      <c r="H33" s="192" t="n">
        <v>145</v>
      </c>
      <c r="I33" s="192" t="n">
        <v>59</v>
      </c>
      <c r="J33" s="192" t="n">
        <v>65</v>
      </c>
      <c r="K33" s="192" t="n">
        <v>155</v>
      </c>
      <c r="L33" s="192" t="n">
        <v>92</v>
      </c>
      <c r="M33" s="212" t="n">
        <v>132</v>
      </c>
      <c r="N33" s="166" t="n">
        <f aca="false">A33</f>
        <v>36768</v>
      </c>
      <c r="O33" s="0" t="n">
        <v>155</v>
      </c>
      <c r="P33" s="74"/>
      <c r="Q33" s="75"/>
      <c r="R33" s="75"/>
      <c r="S33" s="75"/>
      <c r="T33" s="76"/>
      <c r="U33" s="74" t="n">
        <v>115</v>
      </c>
      <c r="V33" s="75" t="n">
        <v>115</v>
      </c>
      <c r="W33" s="75" t="n">
        <v>115</v>
      </c>
      <c r="X33" s="75" t="n">
        <v>105</v>
      </c>
      <c r="Y33" s="76" t="n">
        <v>108</v>
      </c>
      <c r="Z33" s="74" t="n">
        <v>105</v>
      </c>
      <c r="AA33" s="75" t="n">
        <v>103</v>
      </c>
      <c r="AB33" s="75" t="n">
        <v>85</v>
      </c>
      <c r="AC33" s="75" t="n">
        <v>85</v>
      </c>
      <c r="AD33" s="76" t="n">
        <v>93</v>
      </c>
      <c r="AE33" s="74" t="n">
        <v>102.666666666667</v>
      </c>
      <c r="AF33" s="75" t="n">
        <v>95</v>
      </c>
      <c r="AG33" s="75" t="n">
        <v>72</v>
      </c>
      <c r="AH33" s="75" t="n">
        <v>73</v>
      </c>
      <c r="AI33" s="76" t="n">
        <v>90</v>
      </c>
      <c r="AJ33" s="74" t="n">
        <v>142</v>
      </c>
      <c r="AK33" s="75" t="n">
        <v>148</v>
      </c>
      <c r="AL33" s="75" t="n">
        <v>149</v>
      </c>
      <c r="AM33" s="75"/>
      <c r="AN33" s="76" t="n">
        <v>131</v>
      </c>
      <c r="AO33" s="0" t="n">
        <v>77</v>
      </c>
      <c r="AP33" s="0" t="n">
        <v>2</v>
      </c>
      <c r="AQ33" s="78" t="n">
        <v>68</v>
      </c>
      <c r="AR33" s="0" t="n">
        <v>-8</v>
      </c>
      <c r="AS33" s="78" t="n">
        <v>76</v>
      </c>
      <c r="AT33" s="0" t="n">
        <v>-4</v>
      </c>
      <c r="AU33" s="79" t="n">
        <v>93</v>
      </c>
      <c r="AV33" s="0" t="n">
        <v>-6</v>
      </c>
      <c r="AW33" s="79" t="n">
        <v>109</v>
      </c>
      <c r="BE33" s="0" t="n">
        <v>0.581</v>
      </c>
      <c r="BF33" s="0" t="n">
        <v>0.419</v>
      </c>
    </row>
    <row r="34" customFormat="false" ht="12.75" hidden="false" customHeight="false" outlineLevel="0" collapsed="false">
      <c r="A34" s="54" t="n">
        <v>36769</v>
      </c>
      <c r="B34" s="84" t="n">
        <v>160</v>
      </c>
      <c r="C34" s="85" t="n">
        <v>92</v>
      </c>
      <c r="D34" s="84" t="n">
        <v>160</v>
      </c>
      <c r="E34" s="85" t="n">
        <v>95</v>
      </c>
      <c r="F34" s="117" t="n">
        <v>77</v>
      </c>
      <c r="G34" s="213" t="n">
        <v>180</v>
      </c>
      <c r="H34" s="84" t="n">
        <v>74</v>
      </c>
      <c r="I34" s="84" t="n">
        <v>43</v>
      </c>
      <c r="J34" s="84" t="n">
        <v>89</v>
      </c>
      <c r="K34" s="84" t="n">
        <v>77</v>
      </c>
      <c r="L34" s="84" t="n">
        <v>78</v>
      </c>
      <c r="M34" s="214" t="n">
        <v>143</v>
      </c>
      <c r="N34" s="166" t="n">
        <f aca="false">A34</f>
        <v>36769</v>
      </c>
      <c r="O34" s="0" t="n">
        <v>77</v>
      </c>
      <c r="P34" s="90"/>
      <c r="Q34" s="91"/>
      <c r="R34" s="91"/>
      <c r="S34" s="91"/>
      <c r="T34" s="92"/>
      <c r="U34" s="90" t="n">
        <v>120</v>
      </c>
      <c r="V34" s="91" t="n">
        <v>120</v>
      </c>
      <c r="W34" s="91" t="n">
        <v>110</v>
      </c>
      <c r="X34" s="91" t="n">
        <v>105</v>
      </c>
      <c r="Y34" s="92" t="n">
        <v>110</v>
      </c>
      <c r="Z34" s="90" t="n">
        <v>100</v>
      </c>
      <c r="AA34" s="91" t="n">
        <v>96</v>
      </c>
      <c r="AB34" s="91" t="n">
        <v>85</v>
      </c>
      <c r="AC34" s="91" t="n">
        <v>85</v>
      </c>
      <c r="AD34" s="92" t="n">
        <v>94</v>
      </c>
      <c r="AE34" s="90" t="n">
        <v>98</v>
      </c>
      <c r="AF34" s="91" t="n">
        <v>95</v>
      </c>
      <c r="AG34" s="91" t="n">
        <v>72</v>
      </c>
      <c r="AH34" s="91" t="n">
        <v>72</v>
      </c>
      <c r="AI34" s="92" t="n">
        <v>82</v>
      </c>
      <c r="AJ34" s="90" t="n">
        <v>140</v>
      </c>
      <c r="AK34" s="91" t="n">
        <v>140</v>
      </c>
      <c r="AL34" s="91" t="n">
        <v>142</v>
      </c>
      <c r="AM34" s="91" t="n">
        <v>121</v>
      </c>
      <c r="AN34" s="92" t="n">
        <v>123</v>
      </c>
      <c r="AO34" s="0" t="n">
        <v>68</v>
      </c>
      <c r="AP34" s="0" t="n">
        <v>-4</v>
      </c>
      <c r="AQ34" s="78" t="n">
        <v>77</v>
      </c>
      <c r="AR34" s="0" t="n">
        <v>-4</v>
      </c>
      <c r="AS34" s="78" t="n">
        <v>76</v>
      </c>
      <c r="AT34" s="0" t="n">
        <v>-5</v>
      </c>
      <c r="AU34" s="79" t="n">
        <v>94</v>
      </c>
      <c r="AV34" s="0" t="n">
        <v>-6</v>
      </c>
      <c r="AW34" s="79" t="n">
        <v>98</v>
      </c>
      <c r="AY34" s="0" t="n">
        <v>1800</v>
      </c>
    </row>
    <row r="35" customFormat="false" ht="12.75" hidden="false" customHeight="false" outlineLevel="0" collapsed="false">
      <c r="A35" s="93"/>
      <c r="B35" s="0" t="s">
        <v>53</v>
      </c>
      <c r="D35" s="0" t="s">
        <v>54</v>
      </c>
      <c r="F35" s="0" t="s">
        <v>65</v>
      </c>
      <c r="G35" s="0" t="s">
        <v>57</v>
      </c>
      <c r="H35" s="0" t="s">
        <v>56</v>
      </c>
      <c r="I35" s="0" t="s">
        <v>243</v>
      </c>
      <c r="J35" s="0" t="s">
        <v>244</v>
      </c>
      <c r="K35" s="0" t="s">
        <v>55</v>
      </c>
      <c r="L35" s="0" t="s">
        <v>245</v>
      </c>
      <c r="M35" s="0" t="s">
        <v>204</v>
      </c>
      <c r="O35" s="95" t="n">
        <f aca="false">AVERAGE(O4:O34)</f>
        <v>210.207407407407</v>
      </c>
      <c r="AD35" s="77"/>
      <c r="AE35" s="96"/>
      <c r="AI35" s="81"/>
      <c r="AJ35" s="81"/>
      <c r="AK35" s="95"/>
      <c r="AL35" s="95"/>
      <c r="AM35" s="95"/>
      <c r="AN35" s="95"/>
      <c r="AO35" s="95"/>
      <c r="AP35" s="77"/>
      <c r="AQ35" s="96"/>
      <c r="AU35" s="81"/>
      <c r="AV35" s="81"/>
      <c r="AW35" s="81"/>
      <c r="BD35" s="0" t="s">
        <v>53</v>
      </c>
      <c r="BE35" s="0" t="n">
        <v>118</v>
      </c>
      <c r="BF35" s="0" t="n">
        <v>92</v>
      </c>
      <c r="BH35" s="15" t="n">
        <f aca="false">+BE33*BE35+BF33*BF35</f>
        <v>107.106</v>
      </c>
    </row>
    <row r="36" customFormat="false" ht="12.75" hidden="false" customHeight="false" outlineLevel="0" collapsed="false">
      <c r="A36" s="93" t="s">
        <v>127</v>
      </c>
      <c r="B36" s="15" t="n">
        <f aca="false">AVERAGE(B4:B33)</f>
        <v>214.788461538462</v>
      </c>
      <c r="C36" s="15" t="n">
        <f aca="false">AVERAGE(C4:C33)</f>
        <v>95.7166666666667</v>
      </c>
      <c r="D36" s="15" t="n">
        <f aca="false">AVERAGE(D4:D33)</f>
        <v>216.903846153846</v>
      </c>
      <c r="E36" s="15" t="n">
        <f aca="false">AVERAGE(E4:E33)</f>
        <v>100.175</v>
      </c>
      <c r="F36" s="15" t="n">
        <f aca="false">AVERAGE(F4:F33)</f>
        <v>186.623461538462</v>
      </c>
      <c r="G36" s="15" t="n">
        <f aca="false">AVERAGE(G4:G33)</f>
        <v>233.25</v>
      </c>
      <c r="H36" s="15" t="n">
        <f aca="false">AVERAGE(H4:H33)</f>
        <v>205.5</v>
      </c>
      <c r="I36" s="15" t="n">
        <f aca="false">AVERAGE(I4:I33)</f>
        <v>72.6666666666667</v>
      </c>
      <c r="J36" s="15" t="n">
        <f aca="false">AVERAGE(J4:J33)</f>
        <v>207.147307692308</v>
      </c>
      <c r="K36" s="15" t="n">
        <f aca="false">AVERAGE(K4:K33)</f>
        <v>171.653846153846</v>
      </c>
      <c r="L36" s="15" t="n">
        <f aca="false">AVERAGE(L4:L33)</f>
        <v>96.1333333333333</v>
      </c>
      <c r="M36" s="15" t="n">
        <f aca="false">AVERAGE(M4:M33)</f>
        <v>232.983461538462</v>
      </c>
      <c r="P36" s="15" t="n">
        <f aca="false">AVERAGE(P4:P33)</f>
        <v>190.608695652174</v>
      </c>
      <c r="Q36" s="15" t="n">
        <f aca="false">AVERAGE(Q4:Q33)</f>
        <v>192.565217391304</v>
      </c>
      <c r="R36" s="15" t="n">
        <f aca="false">AVERAGE(R4:R33)</f>
        <v>197.588235294118</v>
      </c>
      <c r="S36" s="15" t="n">
        <f aca="false">AVERAGE(S4:S33)</f>
        <v>178.333333333333</v>
      </c>
      <c r="T36" s="15" t="n">
        <f aca="false">AVERAGE(T4:T33)</f>
        <v>157.777777777778</v>
      </c>
      <c r="U36" s="15" t="n">
        <f aca="false">AVERAGE(U4:U33)</f>
        <v>152.673076923077</v>
      </c>
      <c r="V36" s="15" t="n">
        <f aca="false">AVERAGE(V4:V33)</f>
        <v>152.557692307692</v>
      </c>
      <c r="W36" s="15" t="n">
        <f aca="false">AVERAGE(W4:W33)</f>
        <v>145.586956521739</v>
      </c>
      <c r="X36" s="15" t="n">
        <f aca="false">AVERAGE(X4:X33)</f>
        <v>138.357142857143</v>
      </c>
      <c r="Y36" s="15" t="n">
        <f aca="false">AVERAGE(Y4:Y33)</f>
        <v>136.142857142857</v>
      </c>
      <c r="Z36" s="15" t="n">
        <f aca="false">AVERAGE(Z4:Z33)</f>
        <v>104.386363636364</v>
      </c>
      <c r="AA36" s="15" t="n">
        <f aca="false">AVERAGE(AA4:AA33)</f>
        <v>103.318181818182</v>
      </c>
      <c r="AB36" s="15" t="n">
        <f aca="false">AVERAGE(AB4:AB33)</f>
        <v>94</v>
      </c>
      <c r="AC36" s="15" t="n">
        <f aca="false">AVERAGE(AC4:AC33)</f>
        <v>96.4230769230769</v>
      </c>
      <c r="AD36" s="15" t="n">
        <f aca="false">AVERAGE(AD4:AD33)</f>
        <v>98</v>
      </c>
      <c r="AE36" s="15" t="n">
        <f aca="false">AVERAGE(AE4:AE33)</f>
        <v>99.7424242424243</v>
      </c>
      <c r="AF36" s="15" t="n">
        <f aca="false">AVERAGE(AF4:AF33)</f>
        <v>98.875</v>
      </c>
      <c r="AG36" s="15" t="n">
        <f aca="false">AVERAGE(AG4:AG33)</f>
        <v>74.8712121212121</v>
      </c>
      <c r="AH36" s="15" t="n">
        <f aca="false">AVERAGE(AH4:AH33)</f>
        <v>77.952380952381</v>
      </c>
      <c r="AI36" s="15" t="n">
        <f aca="false">AVERAGE(AI4:AI33)</f>
        <v>93.8095238095238</v>
      </c>
      <c r="AJ36" s="15" t="n">
        <f aca="false">AVERAGE(AJ4:AJ33)</f>
        <v>141.8</v>
      </c>
      <c r="AK36" s="15" t="n">
        <f aca="false">AVERAGE(AK4:AK33)</f>
        <v>143.6</v>
      </c>
      <c r="AL36" s="15" t="n">
        <f aca="false">AVERAGE(AL4:AL33)</f>
        <v>152.9</v>
      </c>
      <c r="AM36" s="15" t="n">
        <f aca="false">AVERAGE(AM4:AM33)</f>
        <v>132.333333333333</v>
      </c>
      <c r="AN36" s="15" t="n">
        <f aca="false">AVERAGE(AN4:AN33)</f>
        <v>133.75</v>
      </c>
      <c r="AO36" s="24"/>
      <c r="AP36" s="77"/>
      <c r="AQ36" s="15"/>
      <c r="AU36" s="15"/>
      <c r="AV36" s="81"/>
      <c r="AW36" s="81"/>
      <c r="BD36" s="0" t="s">
        <v>75</v>
      </c>
      <c r="BE36" s="0" t="n">
        <v>100</v>
      </c>
      <c r="BF36" s="0" t="n">
        <v>60</v>
      </c>
      <c r="BH36" s="15" t="n">
        <f aca="false">+BE36*BE33+BF36*BF33</f>
        <v>83.24</v>
      </c>
    </row>
    <row r="37" customFormat="false" ht="13.5" hidden="false" customHeight="false" outlineLevel="0" collapsed="false">
      <c r="A37" s="93" t="s">
        <v>128</v>
      </c>
      <c r="B37" s="15" t="n">
        <f aca="false">MIN(B4:B33)</f>
        <v>125</v>
      </c>
      <c r="C37" s="15" t="n">
        <f aca="false">MIN(C4:C33)</f>
        <v>58</v>
      </c>
      <c r="D37" s="15" t="n">
        <f aca="false">MIN(D4:D33)</f>
        <v>125</v>
      </c>
      <c r="E37" s="15" t="n">
        <f aca="false">MIN(E4:E33)</f>
        <v>59</v>
      </c>
      <c r="F37" s="15" t="n">
        <f aca="false">MIN(F4:F33)</f>
        <v>86</v>
      </c>
      <c r="G37" s="15" t="n">
        <f aca="false">MIN(G4:G33)</f>
        <v>125</v>
      </c>
      <c r="H37" s="15" t="n">
        <f aca="false">MIN(H4:H33)</f>
        <v>118</v>
      </c>
      <c r="I37" s="15" t="n">
        <f aca="false">MIN(I4:I33)</f>
        <v>31</v>
      </c>
      <c r="J37" s="15" t="n">
        <f aca="false">MIN(J4:J33)</f>
        <v>65</v>
      </c>
      <c r="K37" s="15" t="n">
        <f aca="false">MIN(K4:K33)</f>
        <v>86</v>
      </c>
      <c r="L37" s="15" t="n">
        <f aca="false">MIN(L4:L33)</f>
        <v>23</v>
      </c>
      <c r="M37" s="15" t="n">
        <f aca="false">MIN(M4:M33)</f>
        <v>132</v>
      </c>
      <c r="P37" s="15" t="n">
        <f aca="false">MIN(P4:P33)</f>
        <v>150</v>
      </c>
      <c r="Q37" s="15" t="n">
        <f aca="false">MIN(Q4:Q33)</f>
        <v>152</v>
      </c>
      <c r="R37" s="15" t="n">
        <f aca="false">MIN(R4:R33)</f>
        <v>160</v>
      </c>
      <c r="S37" s="15" t="n">
        <f aca="false">MIN(S4:S33)</f>
        <v>170</v>
      </c>
      <c r="T37" s="15" t="n">
        <f aca="false">MIN(T4:T33)</f>
        <v>150</v>
      </c>
      <c r="U37" s="15" t="n">
        <f aca="false">MIN(U4:U33)</f>
        <v>115</v>
      </c>
      <c r="V37" s="15" t="n">
        <f aca="false">MIN(V4:V33)</f>
        <v>115</v>
      </c>
      <c r="W37" s="15" t="n">
        <f aca="false">MIN(W4:W33)</f>
        <v>115</v>
      </c>
      <c r="X37" s="15" t="n">
        <f aca="false">MIN(X4:X33)</f>
        <v>105</v>
      </c>
      <c r="Y37" s="15" t="n">
        <f aca="false">MIN(Y4:Y33)</f>
        <v>108</v>
      </c>
      <c r="Z37" s="15" t="n">
        <f aca="false">MIN(Z4:Z33)</f>
        <v>92</v>
      </c>
      <c r="AA37" s="15" t="n">
        <f aca="false">MIN(AA4:AA33)</f>
        <v>92</v>
      </c>
      <c r="AB37" s="15" t="n">
        <f aca="false">MIN(AB4:AB33)</f>
        <v>82</v>
      </c>
      <c r="AC37" s="15" t="n">
        <f aca="false">MIN(AC4:AC33)</f>
        <v>85</v>
      </c>
      <c r="AD37" s="15" t="n">
        <f aca="false">MIN(AD4:AD33)</f>
        <v>86</v>
      </c>
      <c r="AE37" s="15" t="n">
        <f aca="false">MIN(AE4:AE33)</f>
        <v>85</v>
      </c>
      <c r="AF37" s="15" t="n">
        <f aca="false">MIN(AF4:AF33)</f>
        <v>85</v>
      </c>
      <c r="AG37" s="15" t="n">
        <f aca="false">MIN(AG4:AG33)</f>
        <v>63.5</v>
      </c>
      <c r="AH37" s="15" t="n">
        <f aca="false">MIN(AH4:AH33)</f>
        <v>71</v>
      </c>
      <c r="AI37" s="15" t="n">
        <f aca="false">MIN(AI4:AI33)</f>
        <v>80</v>
      </c>
      <c r="AJ37" s="15" t="n">
        <f aca="false">MIN(AJ4:AJ33)</f>
        <v>125</v>
      </c>
      <c r="AK37" s="15" t="n">
        <f aca="false">MIN(AK4:AK33)</f>
        <v>126</v>
      </c>
      <c r="AL37" s="15" t="n">
        <f aca="false">MIN(AL4:AL33)</f>
        <v>137</v>
      </c>
      <c r="AM37" s="15" t="n">
        <f aca="false">MIN(AM4:AM33)</f>
        <v>132</v>
      </c>
      <c r="AN37" s="15" t="n">
        <f aca="false">MIN(AN4:AN33)</f>
        <v>124</v>
      </c>
      <c r="AO37" s="24"/>
      <c r="AP37" s="24"/>
      <c r="AQ37" s="24"/>
      <c r="AR37" s="24"/>
      <c r="AS37" s="24"/>
      <c r="AT37" s="24"/>
      <c r="AU37" s="24"/>
    </row>
    <row r="38" customFormat="false" ht="12.75" hidden="false" customHeight="false" outlineLevel="0" collapsed="false">
      <c r="A38" s="93" t="s">
        <v>131</v>
      </c>
      <c r="B38" s="15" t="n">
        <f aca="false">MAX(B4:B33)</f>
        <v>475</v>
      </c>
      <c r="C38" s="15" t="n">
        <f aca="false">MAX(C4:C33)</f>
        <v>142.75</v>
      </c>
      <c r="D38" s="15" t="n">
        <f aca="false">MAX(D4:D33)</f>
        <v>478</v>
      </c>
      <c r="E38" s="15" t="n">
        <f aca="false">MAX(E4:E33)</f>
        <v>155</v>
      </c>
      <c r="F38" s="15" t="n">
        <f aca="false">MAX(F4:F33)</f>
        <v>341</v>
      </c>
      <c r="G38" s="15" t="n">
        <f aca="false">MAX(G4:G33)</f>
        <v>525</v>
      </c>
      <c r="H38" s="15" t="n">
        <f aca="false">MAX(H4:H33)</f>
        <v>390</v>
      </c>
      <c r="I38" s="15" t="n">
        <f aca="false">MAX(I4:I33)</f>
        <v>126</v>
      </c>
      <c r="J38" s="15" t="n">
        <f aca="false">MAX(J4:J33)</f>
        <v>435</v>
      </c>
      <c r="K38" s="15" t="n">
        <f aca="false">MAX(K4:K33)</f>
        <v>285</v>
      </c>
      <c r="L38" s="15" t="n">
        <f aca="false">MAX(L4:L33)</f>
        <v>172</v>
      </c>
      <c r="M38" s="15" t="n">
        <f aca="false">MAX(M4:M33)</f>
        <v>464</v>
      </c>
      <c r="N38" s="0" t="n">
        <v>78</v>
      </c>
      <c r="O38" s="0" t="n">
        <v>100</v>
      </c>
      <c r="P38" s="15" t="n">
        <f aca="false">MAX(P4:P33)</f>
        <v>230</v>
      </c>
      <c r="Q38" s="15" t="n">
        <f aca="false">MAX(Q4:Q33)</f>
        <v>230</v>
      </c>
      <c r="R38" s="15" t="n">
        <f aca="false">MAX(R4:R33)</f>
        <v>225</v>
      </c>
      <c r="S38" s="15" t="n">
        <f aca="false">MAX(S4:S33)</f>
        <v>190</v>
      </c>
      <c r="T38" s="15" t="n">
        <f aca="false">MAX(T4:T33)</f>
        <v>175</v>
      </c>
      <c r="U38" s="15" t="n">
        <f aca="false">MAX(U4:U33)</f>
        <v>200</v>
      </c>
      <c r="V38" s="15" t="n">
        <f aca="false">MAX(V4:V33)</f>
        <v>197</v>
      </c>
      <c r="W38" s="15" t="n">
        <f aca="false">MAX(W4:W33)</f>
        <v>173</v>
      </c>
      <c r="X38" s="15" t="n">
        <f aca="false">MAX(X4:X33)</f>
        <v>166</v>
      </c>
      <c r="Y38" s="15" t="n">
        <f aca="false">MAX(Y4:Y33)</f>
        <v>167</v>
      </c>
      <c r="Z38" s="15" t="n">
        <f aca="false">MAX(Z4:Z33)</f>
        <v>144</v>
      </c>
      <c r="AA38" s="15" t="n">
        <f aca="false">MAX(AA4:AA33)</f>
        <v>137</v>
      </c>
      <c r="AB38" s="15" t="n">
        <f aca="false">MAX(AB4:AB33)</f>
        <v>122</v>
      </c>
      <c r="AC38" s="15" t="n">
        <f aca="false">MAX(AC4:AC33)</f>
        <v>121</v>
      </c>
      <c r="AD38" s="15" t="n">
        <f aca="false">MAX(AD4:AD33)</f>
        <v>121</v>
      </c>
      <c r="AE38" s="15" t="n">
        <f aca="false">MAX(AE4:AE33)</f>
        <v>135</v>
      </c>
      <c r="AF38" s="15" t="n">
        <f aca="false">MAX(AF4:AF33)</f>
        <v>132</v>
      </c>
      <c r="AG38" s="15" t="n">
        <f aca="false">MAX(AG4:AG33)</f>
        <v>96</v>
      </c>
      <c r="AH38" s="15" t="n">
        <f aca="false">MAX(AH4:AH33)</f>
        <v>94</v>
      </c>
      <c r="AI38" s="15" t="n">
        <f aca="false">MAX(AI4:AI33)</f>
        <v>118</v>
      </c>
      <c r="AJ38" s="15" t="n">
        <f aca="false">MAX(AJ4:AJ33)</f>
        <v>184</v>
      </c>
      <c r="AK38" s="15" t="n">
        <f aca="false">MAX(AK4:AK33)</f>
        <v>184</v>
      </c>
      <c r="AL38" s="15" t="n">
        <f aca="false">MAX(AL4:AL33)</f>
        <v>194</v>
      </c>
      <c r="AM38" s="15" t="n">
        <f aca="false">MAX(AM4:AM33)</f>
        <v>133</v>
      </c>
      <c r="AN38" s="15" t="n">
        <f aca="false">MAX(AN4:AN33)</f>
        <v>150</v>
      </c>
      <c r="AO38" s="24"/>
      <c r="AP38" s="24"/>
      <c r="AQ38" s="24"/>
      <c r="AR38" s="24"/>
      <c r="AS38" s="24"/>
      <c r="AT38" s="24"/>
      <c r="AU38" s="24"/>
      <c r="BA38" s="0" t="s">
        <v>221</v>
      </c>
      <c r="BD38" s="0" t="s">
        <v>222</v>
      </c>
      <c r="BE38" s="15" t="n">
        <f aca="false">+BH35-BH36</f>
        <v>23.866</v>
      </c>
      <c r="BF38" s="0" t="s">
        <v>223</v>
      </c>
      <c r="BI38" s="157"/>
      <c r="BJ38" s="158"/>
      <c r="BK38" s="158"/>
      <c r="BL38" s="158"/>
      <c r="BM38" s="159"/>
    </row>
    <row r="39" customFormat="false" ht="12" hidden="false" customHeight="true" outlineLevel="0" collapsed="false">
      <c r="X39" s="35"/>
      <c r="Y39" s="96"/>
      <c r="AB39" s="35"/>
      <c r="AC39" s="96"/>
      <c r="AD39" s="95"/>
      <c r="AE39" s="95"/>
      <c r="BA39" s="0" t="n">
        <v>22.8</v>
      </c>
      <c r="BI39" s="98"/>
      <c r="BJ39" s="2"/>
      <c r="BK39" s="99" t="s">
        <v>73</v>
      </c>
      <c r="BL39" s="99" t="s">
        <v>134</v>
      </c>
      <c r="BM39" s="100"/>
    </row>
    <row r="40" customFormat="false" ht="12.75" hidden="false" customHeight="false" outlineLevel="0" collapsed="false">
      <c r="B40" s="20" t="s">
        <v>136</v>
      </c>
      <c r="D40" s="0" t="n">
        <v>115</v>
      </c>
      <c r="E40" s="0" t="n">
        <v>125</v>
      </c>
      <c r="F40" s="0" t="n">
        <v>100</v>
      </c>
      <c r="G40" s="0" t="n">
        <v>108</v>
      </c>
      <c r="H40" s="20" t="s">
        <v>10</v>
      </c>
      <c r="N40" s="20" t="s">
        <v>11</v>
      </c>
      <c r="P40" s="0" t="n">
        <v>96</v>
      </c>
      <c r="Q40" s="0" t="n">
        <v>100</v>
      </c>
      <c r="R40" s="0" t="n">
        <v>83</v>
      </c>
      <c r="S40" s="0" t="n">
        <v>94</v>
      </c>
      <c r="T40" s="20" t="s">
        <v>51</v>
      </c>
      <c r="V40" s="0" t="n">
        <v>80</v>
      </c>
      <c r="W40" s="0" t="n">
        <v>85</v>
      </c>
      <c r="X40" s="0" t="n">
        <v>72</v>
      </c>
      <c r="Z40" s="20" t="s">
        <v>193</v>
      </c>
      <c r="AB40" s="0" t="n">
        <v>120</v>
      </c>
      <c r="AC40" s="0" t="n">
        <v>133</v>
      </c>
      <c r="AD40" s="0" t="n">
        <v>116</v>
      </c>
      <c r="AE40" s="0" t="n">
        <v>129</v>
      </c>
      <c r="AF40" s="20" t="s">
        <v>70</v>
      </c>
      <c r="AH40" s="0" t="n">
        <v>73</v>
      </c>
      <c r="AL40" s="20" t="s">
        <v>71</v>
      </c>
      <c r="AP40" s="0" t="n">
        <v>62.35</v>
      </c>
      <c r="BA40" s="0" t="n">
        <v>0.049</v>
      </c>
      <c r="BD40" s="0" t="s">
        <v>137</v>
      </c>
      <c r="BE40" s="0" t="n">
        <v>1.71</v>
      </c>
      <c r="BF40" s="0" t="s">
        <v>223</v>
      </c>
      <c r="BI40" s="98"/>
      <c r="BJ40" s="102" t="s">
        <v>137</v>
      </c>
      <c r="BK40" s="25" t="n">
        <f aca="false">0.59/16*100</f>
        <v>3.6875</v>
      </c>
      <c r="BL40" s="25" t="n">
        <f aca="false">0.59/24*100</f>
        <v>2.45833333333333</v>
      </c>
      <c r="BM40" s="100"/>
    </row>
    <row r="41" customFormat="false" ht="12.75" hidden="false" customHeight="false" outlineLevel="0" collapsed="false">
      <c r="B41" s="46" t="s">
        <v>224</v>
      </c>
      <c r="C41" s="106"/>
      <c r="D41" s="43" t="s">
        <v>225</v>
      </c>
      <c r="E41" s="47"/>
      <c r="F41" s="46" t="s">
        <v>226</v>
      </c>
      <c r="G41" s="47"/>
      <c r="H41" s="46" t="s">
        <v>224</v>
      </c>
      <c r="I41" s="106"/>
      <c r="J41" s="43" t="s">
        <v>225</v>
      </c>
      <c r="K41" s="47"/>
      <c r="L41" s="46" t="s">
        <v>226</v>
      </c>
      <c r="M41" s="47"/>
      <c r="N41" s="46" t="s">
        <v>224</v>
      </c>
      <c r="O41" s="106"/>
      <c r="P41" s="43" t="s">
        <v>225</v>
      </c>
      <c r="Q41" s="47"/>
      <c r="R41" s="46" t="s">
        <v>226</v>
      </c>
      <c r="S41" s="47"/>
      <c r="T41" s="46" t="s">
        <v>224</v>
      </c>
      <c r="U41" s="106"/>
      <c r="V41" s="43" t="s">
        <v>225</v>
      </c>
      <c r="W41" s="47"/>
      <c r="X41" s="46" t="s">
        <v>226</v>
      </c>
      <c r="Y41" s="47"/>
      <c r="Z41" s="46" t="s">
        <v>224</v>
      </c>
      <c r="AA41" s="106"/>
      <c r="AB41" s="43" t="s">
        <v>225</v>
      </c>
      <c r="AC41" s="47"/>
      <c r="AD41" s="46" t="s">
        <v>226</v>
      </c>
      <c r="AE41" s="47"/>
      <c r="AF41" s="46" t="s">
        <v>224</v>
      </c>
      <c r="AG41" s="106"/>
      <c r="AH41" s="43" t="s">
        <v>225</v>
      </c>
      <c r="AI41" s="47"/>
      <c r="AJ41" s="46" t="s">
        <v>226</v>
      </c>
      <c r="AK41" s="47"/>
      <c r="AL41" s="46" t="s">
        <v>224</v>
      </c>
      <c r="AM41" s="106"/>
      <c r="AN41" s="43" t="s">
        <v>225</v>
      </c>
      <c r="AO41" s="47"/>
      <c r="AP41" s="46" t="s">
        <v>226</v>
      </c>
      <c r="AQ41" s="106"/>
      <c r="AR41" s="215"/>
      <c r="AS41" s="215"/>
      <c r="AT41" s="215"/>
      <c r="AU41" s="215"/>
      <c r="BA41" s="15" t="n">
        <f aca="false">+BA39*BA40</f>
        <v>1.1172</v>
      </c>
      <c r="BD41" s="0" t="s">
        <v>229</v>
      </c>
      <c r="BE41" s="0" t="n">
        <f aca="false">+BA39*0.03</f>
        <v>0.684</v>
      </c>
      <c r="BF41" s="0" t="s">
        <v>223</v>
      </c>
      <c r="BH41" s="0" t="n">
        <v>81</v>
      </c>
      <c r="BI41" s="98"/>
      <c r="BJ41" s="2" t="s">
        <v>141</v>
      </c>
      <c r="BK41" s="107" t="n">
        <v>0.03</v>
      </c>
      <c r="BL41" s="107" t="n">
        <v>0.03</v>
      </c>
      <c r="BM41" s="100"/>
    </row>
    <row r="42" customFormat="false" ht="12.75" hidden="false" customHeight="false" outlineLevel="0" collapsed="false">
      <c r="B42" s="49" t="s">
        <v>143</v>
      </c>
      <c r="C42" s="50" t="s">
        <v>14</v>
      </c>
      <c r="D42" s="51" t="s">
        <v>143</v>
      </c>
      <c r="E42" s="51" t="s">
        <v>14</v>
      </c>
      <c r="F42" s="49" t="s">
        <v>143</v>
      </c>
      <c r="G42" s="51" t="s">
        <v>14</v>
      </c>
      <c r="H42" s="49" t="s">
        <v>143</v>
      </c>
      <c r="I42" s="50" t="s">
        <v>14</v>
      </c>
      <c r="J42" s="51" t="s">
        <v>143</v>
      </c>
      <c r="K42" s="51" t="s">
        <v>14</v>
      </c>
      <c r="L42" s="49" t="s">
        <v>143</v>
      </c>
      <c r="M42" s="51" t="s">
        <v>14</v>
      </c>
      <c r="N42" s="49" t="s">
        <v>143</v>
      </c>
      <c r="O42" s="50" t="s">
        <v>14</v>
      </c>
      <c r="P42" s="51" t="s">
        <v>143</v>
      </c>
      <c r="Q42" s="51" t="s">
        <v>14</v>
      </c>
      <c r="R42" s="49" t="s">
        <v>143</v>
      </c>
      <c r="S42" s="51" t="s">
        <v>14</v>
      </c>
      <c r="T42" s="49" t="s">
        <v>143</v>
      </c>
      <c r="U42" s="50" t="s">
        <v>14</v>
      </c>
      <c r="V42" s="51" t="s">
        <v>143</v>
      </c>
      <c r="W42" s="51" t="s">
        <v>14</v>
      </c>
      <c r="X42" s="49" t="s">
        <v>143</v>
      </c>
      <c r="Y42" s="51" t="s">
        <v>14</v>
      </c>
      <c r="Z42" s="49" t="s">
        <v>143</v>
      </c>
      <c r="AA42" s="50" t="s">
        <v>14</v>
      </c>
      <c r="AB42" s="51" t="s">
        <v>143</v>
      </c>
      <c r="AC42" s="51" t="s">
        <v>14</v>
      </c>
      <c r="AD42" s="49" t="s">
        <v>143</v>
      </c>
      <c r="AE42" s="51" t="s">
        <v>14</v>
      </c>
      <c r="AF42" s="49" t="s">
        <v>143</v>
      </c>
      <c r="AG42" s="50" t="s">
        <v>14</v>
      </c>
      <c r="AH42" s="51" t="s">
        <v>143</v>
      </c>
      <c r="AI42" s="51" t="s">
        <v>14</v>
      </c>
      <c r="AJ42" s="49" t="s">
        <v>143</v>
      </c>
      <c r="AK42" s="51" t="s">
        <v>14</v>
      </c>
      <c r="AL42" s="49" t="s">
        <v>143</v>
      </c>
      <c r="AM42" s="50" t="s">
        <v>14</v>
      </c>
      <c r="AN42" s="51" t="s">
        <v>143</v>
      </c>
      <c r="AO42" s="51" t="s">
        <v>14</v>
      </c>
      <c r="AP42" s="49" t="s">
        <v>143</v>
      </c>
      <c r="AQ42" s="50" t="s">
        <v>14</v>
      </c>
      <c r="AR42" s="216"/>
      <c r="AS42" s="216"/>
      <c r="AT42" s="216"/>
      <c r="AU42" s="216"/>
      <c r="BD42" s="0" t="s">
        <v>144</v>
      </c>
      <c r="BE42" s="0" t="n">
        <v>1.34</v>
      </c>
      <c r="BF42" s="0" t="s">
        <v>223</v>
      </c>
      <c r="BI42" s="98"/>
      <c r="BJ42" s="2" t="s">
        <v>144</v>
      </c>
      <c r="BK42" s="25" t="n">
        <f aca="false">0.46/16*100</f>
        <v>2.875</v>
      </c>
      <c r="BL42" s="25" t="n">
        <f aca="false">0.46/24*100</f>
        <v>1.91666666666667</v>
      </c>
      <c r="BM42" s="100"/>
    </row>
    <row r="43" customFormat="false" ht="12.75" hidden="false" customHeight="false" outlineLevel="0" collapsed="false">
      <c r="B43" s="110" t="n">
        <v>125</v>
      </c>
      <c r="C43" s="115" t="n">
        <v>132</v>
      </c>
      <c r="D43" s="111" t="n">
        <v>125</v>
      </c>
      <c r="E43" s="111" t="n">
        <v>130</v>
      </c>
      <c r="F43" s="110" t="n">
        <v>113</v>
      </c>
      <c r="G43" s="111" t="n">
        <v>124</v>
      </c>
      <c r="H43" s="110"/>
      <c r="I43" s="115"/>
      <c r="J43" s="111"/>
      <c r="K43" s="111"/>
      <c r="L43" s="110"/>
      <c r="M43" s="111"/>
      <c r="N43" s="112" t="n">
        <v>95</v>
      </c>
      <c r="O43" s="113" t="n">
        <v>100</v>
      </c>
      <c r="P43" s="112" t="n">
        <v>94</v>
      </c>
      <c r="Q43" s="114" t="n">
        <v>98</v>
      </c>
      <c r="R43" s="112" t="n">
        <v>80</v>
      </c>
      <c r="S43" s="113" t="n">
        <v>86</v>
      </c>
      <c r="T43" s="112" t="n">
        <v>94</v>
      </c>
      <c r="U43" s="113" t="n">
        <v>100</v>
      </c>
      <c r="V43" s="112" t="n">
        <v>94</v>
      </c>
      <c r="W43" s="114" t="n">
        <v>98</v>
      </c>
      <c r="X43" s="112" t="n">
        <v>70</v>
      </c>
      <c r="Y43" s="113" t="n">
        <v>73</v>
      </c>
      <c r="Z43" s="112"/>
      <c r="AA43" s="113"/>
      <c r="AB43" s="112"/>
      <c r="AC43" s="114"/>
      <c r="AD43" s="112"/>
      <c r="AE43" s="113"/>
      <c r="AF43" s="112"/>
      <c r="AG43" s="113"/>
      <c r="AH43" s="112"/>
      <c r="AI43" s="114" t="n">
        <v>85</v>
      </c>
      <c r="AJ43" s="112"/>
      <c r="AK43" s="113"/>
      <c r="AL43" s="112"/>
      <c r="AM43" s="113"/>
      <c r="AN43" s="112"/>
      <c r="AO43" s="114"/>
      <c r="AP43" s="112"/>
      <c r="AQ43" s="113"/>
      <c r="AR43" s="217"/>
      <c r="AS43" s="217"/>
      <c r="AT43" s="217"/>
      <c r="AU43" s="217"/>
      <c r="BA43" s="0" t="n">
        <f aca="false">2.88+0.43</f>
        <v>3.31</v>
      </c>
      <c r="BD43" s="0" t="s">
        <v>230</v>
      </c>
      <c r="BE43" s="15" t="n">
        <f aca="false">0.019*BH43</f>
        <v>1.539</v>
      </c>
      <c r="BF43" s="0" t="s">
        <v>223</v>
      </c>
      <c r="BH43" s="0" t="n">
        <v>81</v>
      </c>
      <c r="BI43" s="98"/>
      <c r="BJ43" s="2" t="s">
        <v>146</v>
      </c>
      <c r="BK43" s="107" t="n">
        <v>0.019</v>
      </c>
      <c r="BL43" s="107" t="n">
        <v>0.019</v>
      </c>
      <c r="BM43" s="100"/>
    </row>
    <row r="44" customFormat="false" ht="12.75" hidden="false" customHeight="false" outlineLevel="0" collapsed="false">
      <c r="B44" s="195" t="n">
        <v>115</v>
      </c>
      <c r="C44" s="115" t="n">
        <v>130</v>
      </c>
      <c r="D44" s="111" t="n">
        <v>115</v>
      </c>
      <c r="E44" s="111" t="n">
        <v>130</v>
      </c>
      <c r="F44" s="110" t="n">
        <v>113</v>
      </c>
      <c r="G44" s="115" t="n">
        <v>118</v>
      </c>
      <c r="H44" s="110"/>
      <c r="I44" s="115"/>
      <c r="J44" s="111"/>
      <c r="K44" s="111"/>
      <c r="L44" s="110"/>
      <c r="M44" s="111"/>
      <c r="N44" s="110" t="n">
        <v>105</v>
      </c>
      <c r="O44" s="115" t="n">
        <v>113</v>
      </c>
      <c r="P44" s="110" t="n">
        <v>102</v>
      </c>
      <c r="Q44" s="111" t="n">
        <v>111</v>
      </c>
      <c r="R44" s="110" t="n">
        <v>83</v>
      </c>
      <c r="S44" s="115"/>
      <c r="T44" s="116"/>
      <c r="U44" s="115"/>
      <c r="V44" s="110"/>
      <c r="W44" s="111"/>
      <c r="X44" s="110"/>
      <c r="Y44" s="115"/>
      <c r="Z44" s="110"/>
      <c r="AA44" s="115"/>
      <c r="AB44" s="110"/>
      <c r="AC44" s="111"/>
      <c r="AD44" s="110"/>
      <c r="AE44" s="115"/>
      <c r="AF44" s="110"/>
      <c r="AG44" s="115"/>
      <c r="AH44" s="110"/>
      <c r="AI44" s="111"/>
      <c r="AJ44" s="110"/>
      <c r="AK44" s="115"/>
      <c r="AL44" s="110"/>
      <c r="AM44" s="115"/>
      <c r="AN44" s="110"/>
      <c r="AO44" s="111"/>
      <c r="AP44" s="110"/>
      <c r="AQ44" s="115"/>
      <c r="AR44" s="217"/>
      <c r="AS44" s="217"/>
      <c r="AT44" s="217"/>
      <c r="AU44" s="217"/>
      <c r="BD44" s="0" t="s">
        <v>231</v>
      </c>
      <c r="BE44" s="15" t="n">
        <f aca="false">+BH44*0.03</f>
        <v>1.71</v>
      </c>
      <c r="BF44" s="0" t="s">
        <v>223</v>
      </c>
      <c r="BH44" s="0" t="n">
        <v>57</v>
      </c>
      <c r="BI44" s="98"/>
      <c r="BJ44" s="2" t="s">
        <v>148</v>
      </c>
      <c r="BK44" s="2" t="n">
        <v>22.8</v>
      </c>
      <c r="BL44" s="2" t="n">
        <v>22.8</v>
      </c>
      <c r="BM44" s="100"/>
    </row>
    <row r="45" customFormat="false" ht="12.75" hidden="false" customHeight="false" outlineLevel="0" collapsed="false">
      <c r="B45" s="110"/>
      <c r="C45" s="115"/>
      <c r="D45" s="111"/>
      <c r="E45" s="111"/>
      <c r="F45" s="110"/>
      <c r="G45" s="111"/>
      <c r="H45" s="110"/>
      <c r="I45" s="115"/>
      <c r="J45" s="111"/>
      <c r="K45" s="111"/>
      <c r="L45" s="110"/>
      <c r="M45" s="111"/>
      <c r="N45" s="110" t="n">
        <v>105</v>
      </c>
      <c r="O45" s="111" t="n">
        <v>108</v>
      </c>
      <c r="P45" s="110" t="n">
        <v>101</v>
      </c>
      <c r="Q45" s="115" t="n">
        <v>105</v>
      </c>
      <c r="R45" s="110" t="n">
        <v>86</v>
      </c>
      <c r="S45" s="115" t="n">
        <v>91</v>
      </c>
      <c r="T45" s="110" t="n">
        <v>99</v>
      </c>
      <c r="U45" s="115" t="n">
        <v>105</v>
      </c>
      <c r="V45" s="110" t="n">
        <v>98</v>
      </c>
      <c r="W45" s="111" t="n">
        <v>102</v>
      </c>
      <c r="X45" s="110" t="n">
        <v>72</v>
      </c>
      <c r="Y45" s="115" t="n">
        <v>78</v>
      </c>
      <c r="Z45" s="110" t="n">
        <v>143</v>
      </c>
      <c r="AA45" s="115" t="n">
        <v>145</v>
      </c>
      <c r="AB45" s="110" t="n">
        <v>140</v>
      </c>
      <c r="AC45" s="111" t="n">
        <v>148</v>
      </c>
      <c r="AD45" s="110" t="n">
        <v>132</v>
      </c>
      <c r="AE45" s="115" t="n">
        <v>145</v>
      </c>
      <c r="AF45" s="110"/>
      <c r="AG45" s="115"/>
      <c r="AH45" s="110"/>
      <c r="AI45" s="111"/>
      <c r="AJ45" s="110"/>
      <c r="AK45" s="115"/>
      <c r="AL45" s="110"/>
      <c r="AM45" s="115"/>
      <c r="AN45" s="110"/>
      <c r="AO45" s="111"/>
      <c r="AP45" s="110"/>
      <c r="AQ45" s="115"/>
      <c r="AR45" s="217"/>
      <c r="AS45" s="217"/>
      <c r="AT45" s="217"/>
      <c r="AU45" s="217"/>
      <c r="BD45" s="0" t="s">
        <v>232</v>
      </c>
      <c r="BE45" s="0" t="n">
        <v>2.15</v>
      </c>
      <c r="BF45" s="0" t="s">
        <v>223</v>
      </c>
      <c r="BI45" s="98"/>
      <c r="BJ45" s="2" t="s">
        <v>150</v>
      </c>
      <c r="BK45" s="2" t="n">
        <v>2.15</v>
      </c>
      <c r="BL45" s="2" t="n">
        <v>2.15</v>
      </c>
      <c r="BM45" s="100"/>
    </row>
    <row r="46" customFormat="false" ht="12.75" hidden="false" customHeight="false" outlineLevel="0" collapsed="false">
      <c r="B46" s="110"/>
      <c r="C46" s="115"/>
      <c r="D46" s="111"/>
      <c r="E46" s="111"/>
      <c r="F46" s="110"/>
      <c r="G46" s="111"/>
      <c r="H46" s="110"/>
      <c r="I46" s="115"/>
      <c r="J46" s="111"/>
      <c r="K46" s="111"/>
      <c r="L46" s="110"/>
      <c r="M46" s="111"/>
      <c r="N46" s="110"/>
      <c r="O46" s="115"/>
      <c r="P46" s="111"/>
      <c r="Q46" s="111"/>
      <c r="R46" s="110"/>
      <c r="S46" s="115"/>
      <c r="T46" s="110"/>
      <c r="U46" s="115"/>
      <c r="V46" s="111"/>
      <c r="W46" s="111"/>
      <c r="X46" s="110"/>
      <c r="Y46" s="115"/>
      <c r="Z46" s="110"/>
      <c r="AA46" s="115"/>
      <c r="AB46" s="111"/>
      <c r="AC46" s="111"/>
      <c r="AD46" s="110"/>
      <c r="AE46" s="115"/>
      <c r="AF46" s="110"/>
      <c r="AG46" s="115"/>
      <c r="AH46" s="111"/>
      <c r="AI46" s="111"/>
      <c r="AJ46" s="110"/>
      <c r="AK46" s="115"/>
      <c r="AL46" s="110"/>
      <c r="AM46" s="115"/>
      <c r="AN46" s="111"/>
      <c r="AO46" s="111"/>
      <c r="AP46" s="110"/>
      <c r="AQ46" s="115"/>
      <c r="AR46" s="217"/>
      <c r="AS46" s="217"/>
      <c r="AT46" s="217"/>
      <c r="AU46" s="217"/>
      <c r="BD46" s="0" t="s">
        <v>156</v>
      </c>
      <c r="BE46" s="0" t="n">
        <v>0.25</v>
      </c>
      <c r="BI46" s="98"/>
      <c r="BJ46" s="2" t="s">
        <v>152</v>
      </c>
      <c r="BK46" s="2" t="n">
        <f aca="false">0.83+2</f>
        <v>2.83</v>
      </c>
      <c r="BL46" s="2" t="n">
        <f aca="false">0.83+2</f>
        <v>2.83</v>
      </c>
      <c r="BM46" s="100"/>
    </row>
    <row r="47" customFormat="false" ht="12.75" hidden="false" customHeight="false" outlineLevel="0" collapsed="false">
      <c r="B47" s="196"/>
      <c r="C47" s="119"/>
      <c r="D47" s="118"/>
      <c r="E47" s="118"/>
      <c r="F47" s="117"/>
      <c r="G47" s="118"/>
      <c r="H47" s="196"/>
      <c r="I47" s="119"/>
      <c r="J47" s="118"/>
      <c r="K47" s="118"/>
      <c r="L47" s="117"/>
      <c r="M47" s="118"/>
      <c r="N47" s="117"/>
      <c r="O47" s="119"/>
      <c r="P47" s="117"/>
      <c r="Q47" s="118"/>
      <c r="R47" s="117"/>
      <c r="S47" s="119"/>
      <c r="T47" s="117"/>
      <c r="U47" s="119"/>
      <c r="V47" s="117"/>
      <c r="W47" s="118"/>
      <c r="X47" s="117"/>
      <c r="Y47" s="119"/>
      <c r="Z47" s="117"/>
      <c r="AA47" s="119"/>
      <c r="AB47" s="117"/>
      <c r="AC47" s="118"/>
      <c r="AD47" s="117"/>
      <c r="AE47" s="119"/>
      <c r="AF47" s="117"/>
      <c r="AG47" s="119"/>
      <c r="AH47" s="117"/>
      <c r="AI47" s="118"/>
      <c r="AJ47" s="117"/>
      <c r="AK47" s="119"/>
      <c r="AL47" s="117"/>
      <c r="AM47" s="119"/>
      <c r="AN47" s="117"/>
      <c r="AO47" s="118"/>
      <c r="AP47" s="117"/>
      <c r="AQ47" s="119"/>
      <c r="AR47" s="217"/>
      <c r="AS47" s="217"/>
      <c r="AT47" s="217"/>
      <c r="AU47" s="217"/>
      <c r="BD47" s="0" t="s">
        <v>233</v>
      </c>
      <c r="BI47" s="98"/>
      <c r="BJ47" s="2" t="s">
        <v>154</v>
      </c>
      <c r="BK47" s="25" t="n">
        <v>5</v>
      </c>
      <c r="BL47" s="2" t="n">
        <v>3.52</v>
      </c>
      <c r="BM47" s="100"/>
    </row>
    <row r="48" customFormat="false" ht="12.75" hidden="false" customHeight="false" outlineLevel="0" collapsed="false">
      <c r="X48" s="35"/>
      <c r="Y48" s="96"/>
      <c r="Z48" s="15"/>
      <c r="AD48" s="15"/>
      <c r="BI48" s="98"/>
      <c r="BJ48" s="2" t="s">
        <v>156</v>
      </c>
      <c r="BK48" s="2" t="n">
        <v>0.25</v>
      </c>
      <c r="BL48" s="4" t="n">
        <v>0.25</v>
      </c>
      <c r="BM48" s="100"/>
    </row>
    <row r="49" customFormat="false" ht="12.75" hidden="false" customHeight="false" outlineLevel="0" collapsed="false">
      <c r="B49" s="39"/>
      <c r="X49" s="35"/>
      <c r="Y49" s="96"/>
      <c r="Z49" s="15"/>
      <c r="AA49" s="15"/>
      <c r="AC49" s="96"/>
      <c r="AD49" s="15"/>
      <c r="AE49" s="15"/>
      <c r="BD49" s="0" t="s">
        <v>234</v>
      </c>
      <c r="BE49" s="15" t="n">
        <f aca="false">SUM(BE40:BE47)</f>
        <v>9.383</v>
      </c>
      <c r="BI49" s="98"/>
      <c r="BJ49" s="2" t="s">
        <v>158</v>
      </c>
      <c r="BK49" s="25" t="n">
        <f aca="false">SUM(BK41,BK43)*BK44</f>
        <v>1.1172</v>
      </c>
      <c r="BL49" s="25" t="n">
        <f aca="false">SUM(BL41,BL43)*BL44</f>
        <v>1.1172</v>
      </c>
      <c r="BM49" s="100"/>
    </row>
    <row r="50" customFormat="false" ht="12.75" hidden="false" customHeight="false" outlineLevel="0" collapsed="false">
      <c r="B50" s="65" t="s">
        <v>169</v>
      </c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X50" s="35"/>
      <c r="Y50" s="96"/>
      <c r="AC50" s="96"/>
      <c r="BI50" s="98"/>
      <c r="BJ50" s="2"/>
      <c r="BK50" s="2"/>
      <c r="BL50" s="2"/>
      <c r="BM50" s="100"/>
    </row>
    <row r="51" customFormat="false" ht="13.5" hidden="false" customHeight="false" outlineLevel="0" collapsed="false">
      <c r="B51" s="132"/>
      <c r="C51" s="133" t="s">
        <v>2</v>
      </c>
      <c r="D51" s="133" t="s">
        <v>3</v>
      </c>
      <c r="E51" s="133" t="s">
        <v>4</v>
      </c>
      <c r="F51" s="133" t="s">
        <v>5</v>
      </c>
      <c r="G51" s="133" t="s">
        <v>6</v>
      </c>
      <c r="H51" s="133" t="s">
        <v>7</v>
      </c>
      <c r="I51" s="133" t="s">
        <v>8</v>
      </c>
      <c r="J51" s="133" t="s">
        <v>9</v>
      </c>
      <c r="K51" s="133" t="s">
        <v>10</v>
      </c>
      <c r="L51" s="133" t="s">
        <v>11</v>
      </c>
      <c r="M51" s="133" t="s">
        <v>12</v>
      </c>
      <c r="N51" s="133" t="s">
        <v>13</v>
      </c>
      <c r="O51" s="145" t="s">
        <v>48</v>
      </c>
      <c r="P51" s="145" t="s">
        <v>49</v>
      </c>
      <c r="Q51" s="145" t="s">
        <v>50</v>
      </c>
      <c r="R51" s="145" t="s">
        <v>51</v>
      </c>
      <c r="BI51" s="123"/>
      <c r="BJ51" s="124" t="s">
        <v>159</v>
      </c>
      <c r="BK51" s="125" t="n">
        <f aca="false">SUM(BK40,BK42,BK45,BK46,BK47,BK48,BK49)</f>
        <v>17.9097</v>
      </c>
      <c r="BL51" s="125" t="n">
        <f aca="false">SUM(BL40,BL42,BL45,BL46,BL47,BL48,BL49)</f>
        <v>14.2422</v>
      </c>
      <c r="BM51" s="126"/>
    </row>
    <row r="52" customFormat="false" ht="12.75" hidden="false" customHeight="false" outlineLevel="0" collapsed="false">
      <c r="B52" s="185" t="s">
        <v>235</v>
      </c>
      <c r="C52" s="197" t="n">
        <v>24.14</v>
      </c>
      <c r="D52" s="198" t="n">
        <v>21.31</v>
      </c>
      <c r="E52" s="198" t="n">
        <v>21.22</v>
      </c>
      <c r="F52" s="198" t="n">
        <v>26.71</v>
      </c>
      <c r="G52" s="198" t="n">
        <v>28.1</v>
      </c>
      <c r="H52" s="198" t="n">
        <v>32.57</v>
      </c>
      <c r="I52" s="198" t="n">
        <v>41.58</v>
      </c>
      <c r="J52" s="198" t="n">
        <v>42.51</v>
      </c>
      <c r="K52" s="198" t="n">
        <v>33.34</v>
      </c>
      <c r="L52" s="198" t="n">
        <v>41.06</v>
      </c>
      <c r="M52" s="198" t="n">
        <v>33.71</v>
      </c>
      <c r="N52" s="199"/>
      <c r="O52" s="200" t="n">
        <f aca="false">AVERAGE(C52:E52)</f>
        <v>22.2233333333333</v>
      </c>
      <c r="P52" s="15" t="n">
        <f aca="false">AVERAGE(F52:H52)</f>
        <v>29.1266666666667</v>
      </c>
      <c r="Q52" s="15" t="n">
        <f aca="false">AVERAGE(I52:K52)</f>
        <v>39.1433333333333</v>
      </c>
      <c r="R52" s="145"/>
    </row>
    <row r="53" customFormat="false" ht="12.75" hidden="false" customHeight="false" outlineLevel="0" collapsed="false">
      <c r="B53" s="178" t="s">
        <v>197</v>
      </c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145"/>
      <c r="P53" s="145"/>
      <c r="Q53" s="145"/>
      <c r="R53" s="145"/>
    </row>
    <row r="54" customFormat="false" ht="12.75" hidden="false" customHeight="false" outlineLevel="0" collapsed="false">
      <c r="B54" s="178" t="s">
        <v>198</v>
      </c>
      <c r="C54" s="202" t="n">
        <v>0.95</v>
      </c>
      <c r="D54" s="203" t="n">
        <v>0.85</v>
      </c>
      <c r="E54" s="203" t="n">
        <v>0.75</v>
      </c>
      <c r="F54" s="146" t="n">
        <v>0.15</v>
      </c>
      <c r="G54" s="201" t="n">
        <v>0.55</v>
      </c>
      <c r="H54" s="201" t="n">
        <v>0.65</v>
      </c>
      <c r="I54" s="204" t="n">
        <v>0.35</v>
      </c>
      <c r="J54" s="203" t="n">
        <v>0.75</v>
      </c>
      <c r="K54" s="203" t="n">
        <v>0.75</v>
      </c>
      <c r="L54" s="201"/>
      <c r="M54" s="201"/>
      <c r="N54" s="201"/>
      <c r="O54" s="145"/>
      <c r="P54" s="145"/>
      <c r="Q54" s="145"/>
      <c r="R54" s="145"/>
    </row>
    <row r="55" customFormat="false" ht="12.75" hidden="false" customHeight="false" outlineLevel="0" collapsed="false">
      <c r="B55" s="178" t="s">
        <v>199</v>
      </c>
      <c r="C55" s="203" t="n">
        <v>0.85</v>
      </c>
      <c r="D55" s="201" t="n">
        <v>0.55</v>
      </c>
      <c r="E55" s="205" t="n">
        <v>0.35</v>
      </c>
      <c r="F55" s="146" t="n">
        <v>0.15</v>
      </c>
      <c r="G55" s="205" t="n">
        <v>0.35</v>
      </c>
      <c r="H55" s="205" t="n">
        <v>0.35</v>
      </c>
      <c r="I55" s="201" t="n">
        <v>0.55</v>
      </c>
      <c r="J55" s="204" t="n">
        <v>0.25</v>
      </c>
      <c r="K55" s="204" t="n">
        <v>0.25</v>
      </c>
      <c r="L55" s="201"/>
      <c r="M55" s="201"/>
      <c r="N55" s="201"/>
      <c r="O55" s="145"/>
      <c r="P55" s="145"/>
      <c r="Q55" s="145"/>
      <c r="R55" s="145"/>
    </row>
    <row r="56" customFormat="false" ht="12.75" hidden="false" customHeight="false" outlineLevel="0" collapsed="false">
      <c r="B56" s="185" t="s">
        <v>236</v>
      </c>
      <c r="C56" s="197" t="n">
        <v>22.17</v>
      </c>
      <c r="D56" s="198" t="n">
        <v>20.49</v>
      </c>
      <c r="E56" s="198" t="n">
        <v>21.85</v>
      </c>
      <c r="F56" s="198" t="n">
        <v>25.52</v>
      </c>
      <c r="G56" s="198" t="n">
        <v>20.91</v>
      </c>
      <c r="H56" s="198" t="n">
        <v>20.69</v>
      </c>
      <c r="I56" s="198" t="n">
        <v>42.33</v>
      </c>
      <c r="J56" s="198" t="n">
        <v>51.1</v>
      </c>
      <c r="K56" s="198" t="n">
        <v>41.89</v>
      </c>
      <c r="L56" s="198" t="n">
        <v>27.11</v>
      </c>
      <c r="M56" s="198" t="n">
        <v>27.78</v>
      </c>
      <c r="N56" s="199" t="n">
        <v>27.47</v>
      </c>
      <c r="O56" s="15" t="n">
        <f aca="false">AVERAGE(C56:E56)</f>
        <v>21.5033333333333</v>
      </c>
      <c r="P56" s="15"/>
      <c r="Q56" s="15" t="n">
        <f aca="false">AVERAGE(I56:K56)</f>
        <v>45.1066666666667</v>
      </c>
      <c r="R56" s="15" t="n">
        <f aca="false">AVERAGE(L56:N56)</f>
        <v>27.4533333333333</v>
      </c>
      <c r="X56" s="0" t="s">
        <v>10</v>
      </c>
      <c r="Y56" s="0" t="s">
        <v>237</v>
      </c>
      <c r="Z56" s="15"/>
    </row>
    <row r="57" customFormat="false" ht="12.75" hidden="false" customHeight="false" outlineLevel="0" collapsed="false">
      <c r="B57" s="178" t="s">
        <v>197</v>
      </c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15"/>
      <c r="P57" s="15"/>
      <c r="Q57" s="15"/>
      <c r="R57" s="15"/>
      <c r="Z57" s="15"/>
    </row>
    <row r="58" customFormat="false" ht="12.75" hidden="false" customHeight="false" outlineLevel="0" collapsed="false">
      <c r="B58" s="178" t="s">
        <v>198</v>
      </c>
      <c r="C58" s="203" t="n">
        <v>0.85</v>
      </c>
      <c r="D58" s="146" t="n">
        <v>0.15</v>
      </c>
      <c r="E58" s="204" t="n">
        <v>0.35</v>
      </c>
      <c r="F58" s="146" t="n">
        <v>0.15</v>
      </c>
      <c r="G58" s="204" t="n">
        <v>0.25</v>
      </c>
      <c r="H58" s="204" t="n">
        <v>0.25</v>
      </c>
      <c r="I58" s="202" t="n">
        <v>0.95</v>
      </c>
      <c r="J58" s="202" t="n">
        <v>0.95</v>
      </c>
      <c r="K58" s="202" t="n">
        <v>0.95</v>
      </c>
      <c r="L58" s="201" t="n">
        <v>0.45</v>
      </c>
      <c r="M58" s="201" t="n">
        <v>0.65</v>
      </c>
      <c r="N58" s="201" t="n">
        <v>0.55</v>
      </c>
      <c r="O58" s="15"/>
      <c r="P58" s="15"/>
      <c r="Q58" s="15"/>
      <c r="R58" s="15"/>
      <c r="Z58" s="15"/>
    </row>
    <row r="59" customFormat="false" ht="12.75" hidden="false" customHeight="false" outlineLevel="0" collapsed="false">
      <c r="B59" s="178" t="s">
        <v>199</v>
      </c>
      <c r="C59" s="206" t="n">
        <v>0.75</v>
      </c>
      <c r="D59" s="205" t="n">
        <v>0.35</v>
      </c>
      <c r="E59" s="206" t="n">
        <v>0.75</v>
      </c>
      <c r="F59" s="204" t="n">
        <v>0.25</v>
      </c>
      <c r="G59" s="207" t="n">
        <v>0.35</v>
      </c>
      <c r="H59" s="205" t="n">
        <v>0.35</v>
      </c>
      <c r="I59" s="206" t="n">
        <v>0.75</v>
      </c>
      <c r="J59" s="202" t="n">
        <v>0.95</v>
      </c>
      <c r="K59" s="201" t="n">
        <v>0.45</v>
      </c>
      <c r="L59" s="201" t="n">
        <v>0.45</v>
      </c>
      <c r="M59" s="205" t="n">
        <v>0.35</v>
      </c>
      <c r="N59" s="201" t="n">
        <v>0.45</v>
      </c>
      <c r="O59" s="15"/>
      <c r="P59" s="15"/>
      <c r="Q59" s="15"/>
      <c r="R59" s="15"/>
      <c r="Z59" s="15"/>
    </row>
    <row r="60" customFormat="false" ht="12.75" hidden="false" customHeight="false" outlineLevel="0" collapsed="false">
      <c r="B60" s="185" t="s">
        <v>238</v>
      </c>
      <c r="C60" s="208"/>
      <c r="D60" s="209"/>
      <c r="E60" s="209"/>
      <c r="F60" s="209"/>
      <c r="G60" s="210" t="n">
        <v>28.77</v>
      </c>
      <c r="H60" s="210" t="n">
        <v>26</v>
      </c>
      <c r="I60" s="210" t="n">
        <v>34.77</v>
      </c>
      <c r="J60" s="210" t="n">
        <v>39.98</v>
      </c>
      <c r="K60" s="210" t="n">
        <v>44.27</v>
      </c>
      <c r="L60" s="210" t="n">
        <v>26.88</v>
      </c>
      <c r="M60" s="210" t="n">
        <v>24.6</v>
      </c>
      <c r="N60" s="105" t="n">
        <v>22.55</v>
      </c>
      <c r="O60" s="15"/>
      <c r="P60" s="15"/>
      <c r="Q60" s="15" t="n">
        <f aca="false">AVERAGE(I60:K60)</f>
        <v>39.6733333333333</v>
      </c>
      <c r="R60" s="15" t="n">
        <f aca="false">AVERAGE(L60:N60)</f>
        <v>24.6766666666667</v>
      </c>
      <c r="X60" s="0" t="s">
        <v>239</v>
      </c>
      <c r="Y60" s="0" t="s">
        <v>237</v>
      </c>
      <c r="Z60" s="15" t="n">
        <f aca="false">AVERAGE(Z17:Z50)</f>
        <v>114.461647727273</v>
      </c>
    </row>
    <row r="61" customFormat="false" ht="12.75" hidden="false" customHeight="false" outlineLevel="0" collapsed="false">
      <c r="B61" s="178" t="s">
        <v>197</v>
      </c>
      <c r="C61" s="179"/>
      <c r="D61" s="179"/>
      <c r="E61" s="179"/>
      <c r="F61" s="179"/>
      <c r="G61" s="180"/>
      <c r="H61" s="180"/>
      <c r="I61" s="180"/>
      <c r="J61" s="180"/>
      <c r="K61" s="180"/>
      <c r="L61" s="180"/>
      <c r="M61" s="180"/>
      <c r="N61" s="180"/>
      <c r="O61" s="15"/>
      <c r="P61" s="15"/>
      <c r="Q61" s="15"/>
      <c r="R61" s="15"/>
      <c r="Z61" s="15"/>
    </row>
    <row r="62" customFormat="false" ht="12.75" hidden="false" customHeight="false" outlineLevel="0" collapsed="false">
      <c r="B62" s="178" t="s">
        <v>198</v>
      </c>
      <c r="C62" s="179"/>
      <c r="D62" s="179"/>
      <c r="E62" s="179"/>
      <c r="F62" s="179"/>
      <c r="G62" s="181" t="n">
        <v>0.95</v>
      </c>
      <c r="H62" s="180" t="n">
        <v>0.45</v>
      </c>
      <c r="I62" s="180" t="n">
        <v>0.65</v>
      </c>
      <c r="J62" s="181" t="n">
        <v>0.9</v>
      </c>
      <c r="K62" s="181" t="n">
        <v>0.95</v>
      </c>
      <c r="L62" s="180" t="n">
        <v>0.65</v>
      </c>
      <c r="M62" s="182" t="n">
        <v>0.75</v>
      </c>
      <c r="N62" s="183" t="n">
        <v>0.15</v>
      </c>
      <c r="O62" s="15"/>
      <c r="P62" s="15"/>
      <c r="Q62" s="15"/>
      <c r="R62" s="15"/>
      <c r="Z62" s="15"/>
    </row>
    <row r="63" customFormat="false" ht="12.75" hidden="false" customHeight="false" outlineLevel="0" collapsed="false">
      <c r="B63" s="178" t="s">
        <v>199</v>
      </c>
      <c r="C63" s="179"/>
      <c r="D63" s="179"/>
      <c r="E63" s="179"/>
      <c r="F63" s="179"/>
      <c r="G63" s="181" t="n">
        <v>0.95</v>
      </c>
      <c r="H63" s="182" t="n">
        <v>0.75</v>
      </c>
      <c r="I63" s="180" t="n">
        <v>0.45</v>
      </c>
      <c r="J63" s="181" t="n">
        <v>0.95</v>
      </c>
      <c r="K63" s="181" t="n">
        <v>0.95</v>
      </c>
      <c r="L63" s="184" t="n">
        <v>0.85</v>
      </c>
      <c r="M63" s="182" t="n">
        <v>0.75</v>
      </c>
      <c r="N63" s="180" t="n">
        <v>0.45</v>
      </c>
      <c r="O63" s="15"/>
      <c r="P63" s="15"/>
      <c r="Q63" s="15"/>
      <c r="R63" s="15"/>
      <c r="Z63" s="15"/>
    </row>
    <row r="64" customFormat="false" ht="12.75" hidden="false" customHeight="false" outlineLevel="0" collapsed="false">
      <c r="B64" s="185"/>
      <c r="C64" s="140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5"/>
      <c r="P64" s="15"/>
      <c r="Q64" s="15"/>
      <c r="R64" s="15"/>
      <c r="T64" s="15"/>
    </row>
    <row r="65" customFormat="false" ht="12.75" hidden="false" customHeight="false" outlineLevel="0" collapsed="false">
      <c r="B65" s="132"/>
      <c r="C65" s="144" t="n">
        <v>1.55</v>
      </c>
      <c r="D65" s="144" t="n">
        <v>1.59</v>
      </c>
      <c r="E65" s="144" t="n">
        <v>2.45</v>
      </c>
      <c r="F65" s="144" t="n">
        <v>3.55</v>
      </c>
      <c r="G65" s="144" t="n">
        <v>4.05</v>
      </c>
      <c r="H65" s="144"/>
      <c r="I65" s="144" t="n">
        <v>1.46</v>
      </c>
      <c r="J65" s="144" t="n">
        <v>1.59</v>
      </c>
      <c r="K65" s="144"/>
      <c r="L65" s="144"/>
      <c r="M65" s="144"/>
      <c r="N65" s="144"/>
    </row>
    <row r="66" customFormat="false" ht="12.75" hidden="false" customHeight="false" outlineLevel="0" collapsed="false">
      <c r="B66" s="132"/>
      <c r="C66" s="149" t="n">
        <v>78.2</v>
      </c>
      <c r="D66" s="149" t="n">
        <v>67.2</v>
      </c>
      <c r="E66" s="149" t="n">
        <v>77.6</v>
      </c>
      <c r="F66" s="149" t="n">
        <v>97.8</v>
      </c>
      <c r="G66" s="149" t="n">
        <v>132</v>
      </c>
      <c r="H66" s="149" t="n">
        <v>140</v>
      </c>
      <c r="I66" s="186" t="n">
        <v>130.15</v>
      </c>
      <c r="J66" s="187" t="n">
        <v>120</v>
      </c>
      <c r="K66" s="188" t="n">
        <f aca="false">(173.5+164.4+159.8+187.2+193.9)/5</f>
        <v>175.76</v>
      </c>
      <c r="L66" s="187" t="n">
        <v>186</v>
      </c>
      <c r="M66" s="187" t="n">
        <v>187</v>
      </c>
      <c r="N66" s="65"/>
    </row>
    <row r="67" customFormat="false" ht="12.75" hidden="false" customHeight="false" outlineLevel="0" collapsed="false">
      <c r="B67" s="132" t="s">
        <v>171</v>
      </c>
      <c r="C67" s="149" t="n">
        <v>98.9</v>
      </c>
      <c r="D67" s="149" t="n">
        <v>108.5</v>
      </c>
      <c r="E67" s="149" t="n">
        <v>97</v>
      </c>
      <c r="F67" s="149" t="n">
        <v>130.1</v>
      </c>
      <c r="G67" s="149" t="n">
        <v>109.4</v>
      </c>
      <c r="H67" s="149" t="n">
        <v>132.8</v>
      </c>
      <c r="I67" s="149" t="n">
        <v>109.4</v>
      </c>
      <c r="J67" s="149" t="n">
        <v>69.97</v>
      </c>
      <c r="K67" s="149" t="n">
        <v>133.7</v>
      </c>
      <c r="L67" s="149" t="n">
        <v>143.95</v>
      </c>
      <c r="M67" s="149" t="n">
        <v>118</v>
      </c>
      <c r="N67" s="149" t="n">
        <v>107</v>
      </c>
    </row>
    <row r="68" customFormat="false" ht="12.75" hidden="false" customHeight="false" outlineLevel="0" collapsed="false">
      <c r="B68" s="132"/>
      <c r="C68" s="133" t="s">
        <v>10</v>
      </c>
      <c r="D68" s="133" t="s">
        <v>11</v>
      </c>
      <c r="E68" s="133" t="s">
        <v>12</v>
      </c>
      <c r="F68" s="133" t="s">
        <v>13</v>
      </c>
      <c r="G68" s="133" t="s">
        <v>2</v>
      </c>
      <c r="H68" s="133" t="s">
        <v>3</v>
      </c>
      <c r="I68" s="133" t="s">
        <v>4</v>
      </c>
      <c r="J68" s="133" t="s">
        <v>5</v>
      </c>
      <c r="K68" s="133" t="s">
        <v>6</v>
      </c>
      <c r="L68" s="133" t="s">
        <v>7</v>
      </c>
      <c r="M68" s="133" t="s">
        <v>8</v>
      </c>
      <c r="N68" s="133" t="s">
        <v>9</v>
      </c>
    </row>
    <row r="69" customFormat="false" ht="12.75" hidden="false" customHeight="false" outlineLevel="0" collapsed="false">
      <c r="B69" s="137" t="s">
        <v>200</v>
      </c>
      <c r="C69" s="129" t="n">
        <v>32.11</v>
      </c>
      <c r="D69" s="129" t="n">
        <v>45.13</v>
      </c>
      <c r="E69" s="129" t="n">
        <v>44.24</v>
      </c>
      <c r="F69" s="129"/>
      <c r="G69" s="129"/>
      <c r="H69" s="129"/>
      <c r="I69" s="129"/>
      <c r="J69" s="129"/>
      <c r="K69" s="129"/>
      <c r="L69" s="129"/>
      <c r="M69" s="129"/>
      <c r="N69" s="129"/>
    </row>
    <row r="70" customFormat="false" ht="12.75" hidden="false" customHeight="false" outlineLevel="0" collapsed="false">
      <c r="B70" s="137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</row>
    <row r="71" customFormat="false" ht="12.75" hidden="false" customHeight="false" outlineLevel="0" collapsed="false">
      <c r="B71" s="137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</row>
    <row r="72" customFormat="false" ht="12.75" hidden="false" customHeight="false" outlineLevel="0" collapsed="false">
      <c r="B72" s="137" t="s">
        <v>162</v>
      </c>
      <c r="C72" s="129" t="n">
        <v>39.87</v>
      </c>
      <c r="D72" s="129" t="n">
        <v>30.48</v>
      </c>
      <c r="E72" s="129" t="n">
        <v>28.52</v>
      </c>
      <c r="F72" s="129" t="n">
        <v>31.19</v>
      </c>
      <c r="G72" s="129" t="n">
        <v>17.95</v>
      </c>
      <c r="H72" s="129" t="n">
        <v>18.26</v>
      </c>
      <c r="I72" s="129" t="n">
        <v>16.39</v>
      </c>
      <c r="J72" s="129" t="n">
        <v>24.06</v>
      </c>
      <c r="K72" s="129" t="n">
        <v>28.25</v>
      </c>
      <c r="L72" s="129" t="n">
        <v>23.73</v>
      </c>
      <c r="M72" s="148" t="n">
        <v>24.72</v>
      </c>
      <c r="N72" s="129" t="n">
        <v>29.84</v>
      </c>
      <c r="O72" s="15" t="n">
        <f aca="false">AVERAGE(D72:F72)</f>
        <v>30.0633333333333</v>
      </c>
      <c r="P72" s="15" t="n">
        <f aca="false">AVERAGE(G72:I72)</f>
        <v>17.5333333333333</v>
      </c>
      <c r="Q72" s="15" t="n">
        <f aca="false">AVERAGE(J72:L72)</f>
        <v>25.3466666666667</v>
      </c>
      <c r="R72" s="15" t="n">
        <f aca="false">AVERAGE(M72:N72,C69)</f>
        <v>28.89</v>
      </c>
    </row>
    <row r="73" customFormat="false" ht="12.75" hidden="false" customHeight="false" outlineLevel="0" collapsed="false">
      <c r="B73" s="137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48"/>
      <c r="N73" s="129"/>
      <c r="O73" s="15"/>
      <c r="P73" s="15"/>
      <c r="Q73" s="15"/>
      <c r="R73" s="15"/>
    </row>
    <row r="74" customFormat="false" ht="12.75" hidden="false" customHeight="false" outlineLevel="0" collapsed="false">
      <c r="B74" s="137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48"/>
      <c r="N74" s="129"/>
      <c r="O74" s="15"/>
      <c r="P74" s="15"/>
      <c r="Q74" s="15"/>
      <c r="R74" s="15"/>
    </row>
    <row r="75" customFormat="false" ht="12.75" hidden="false" customHeight="false" outlineLevel="0" collapsed="false">
      <c r="B75" s="137" t="s">
        <v>163</v>
      </c>
      <c r="C75" s="148" t="n">
        <v>20.19</v>
      </c>
      <c r="D75" s="148" t="n">
        <v>18.51</v>
      </c>
      <c r="E75" s="148" t="n">
        <v>18.96</v>
      </c>
      <c r="F75" s="148" t="n">
        <v>20.07</v>
      </c>
      <c r="G75" s="148" t="n">
        <v>19.39</v>
      </c>
      <c r="H75" s="148" t="n">
        <v>14.34</v>
      </c>
      <c r="I75" s="148" t="n">
        <v>18.74</v>
      </c>
      <c r="J75" s="148" t="n">
        <v>24.23</v>
      </c>
      <c r="K75" s="148" t="n">
        <v>14.8</v>
      </c>
      <c r="L75" s="148" t="n">
        <v>13.79</v>
      </c>
      <c r="M75" s="148" t="n">
        <v>26.32</v>
      </c>
      <c r="N75" s="148" t="n">
        <v>51.04</v>
      </c>
      <c r="O75" s="15" t="n">
        <f aca="false">AVERAGE(D75:F75)</f>
        <v>19.18</v>
      </c>
      <c r="P75" s="15" t="n">
        <f aca="false">AVERAGE(G75:I75)</f>
        <v>17.49</v>
      </c>
      <c r="Q75" s="15" t="n">
        <f aca="false">AVERAGE(J75:L75)</f>
        <v>17.6066666666667</v>
      </c>
      <c r="R75" s="15" t="n">
        <f aca="false">AVERAGE(M75:N75,C72)</f>
        <v>39.0766666666667</v>
      </c>
    </row>
    <row r="76" customFormat="false" ht="12.75" hidden="false" customHeight="false" outlineLevel="0" collapsed="false">
      <c r="B76" s="137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5"/>
      <c r="P76" s="15"/>
      <c r="Q76" s="15"/>
      <c r="R76" s="15"/>
    </row>
    <row r="77" customFormat="false" ht="12.75" hidden="false" customHeight="false" outlineLevel="0" collapsed="false">
      <c r="B77" s="137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5"/>
      <c r="P77" s="15"/>
      <c r="Q77" s="15"/>
      <c r="R77" s="15"/>
    </row>
    <row r="78" customFormat="false" ht="12.75" hidden="false" customHeight="false" outlineLevel="0" collapsed="false">
      <c r="B78" s="137" t="s">
        <v>170</v>
      </c>
      <c r="C78" s="140" t="n">
        <v>15.47</v>
      </c>
      <c r="D78" s="141" t="n">
        <v>18.02</v>
      </c>
      <c r="E78" s="141" t="n">
        <v>24.18</v>
      </c>
      <c r="F78" s="141" t="n">
        <v>25</v>
      </c>
      <c r="G78" s="141" t="n">
        <v>17.22</v>
      </c>
      <c r="H78" s="141" t="n">
        <v>10.39</v>
      </c>
      <c r="I78" s="141" t="n">
        <v>11.59</v>
      </c>
      <c r="J78" s="141" t="n">
        <v>13.1</v>
      </c>
      <c r="K78" s="141" t="n">
        <v>16.66</v>
      </c>
      <c r="L78" s="141" t="n">
        <v>11.62</v>
      </c>
      <c r="M78" s="141" t="n">
        <v>12.33</v>
      </c>
      <c r="N78" s="141" t="n">
        <v>17.47</v>
      </c>
      <c r="O78" s="15" t="n">
        <f aca="false">AVERAGE(D78:F78)</f>
        <v>22.4</v>
      </c>
      <c r="P78" s="15" t="n">
        <f aca="false">AVERAGE(G78:I78)</f>
        <v>13.0666666666667</v>
      </c>
      <c r="Q78" s="15" t="n">
        <f aca="false">AVERAGE(J78:L78)</f>
        <v>13.7933333333333</v>
      </c>
      <c r="R78" s="15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32"/>
      <c r="C79" s="149" t="n">
        <v>92.4</v>
      </c>
      <c r="D79" s="149" t="n">
        <v>92.9</v>
      </c>
      <c r="E79" s="149" t="n">
        <v>94.9</v>
      </c>
      <c r="F79" s="149" t="n">
        <v>113.4</v>
      </c>
      <c r="G79" s="149" t="n">
        <v>142.6</v>
      </c>
      <c r="H79" s="149" t="n">
        <v>143.9</v>
      </c>
      <c r="I79" s="149" t="n">
        <v>130.7</v>
      </c>
      <c r="J79" s="149" t="n">
        <v>155.5</v>
      </c>
      <c r="K79" s="149" t="n">
        <v>219.6</v>
      </c>
      <c r="L79" s="149" t="n">
        <v>260.4</v>
      </c>
      <c r="M79" s="149" t="n">
        <v>170.9</v>
      </c>
      <c r="N79" s="149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32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U80" s="0" t="n">
        <v>24.18</v>
      </c>
      <c r="V80" s="0" t="n">
        <v>94.9</v>
      </c>
    </row>
    <row r="81" customFormat="false" ht="12.75" hidden="false" customHeight="false" outlineLevel="0" collapsed="false">
      <c r="B81" s="132" t="s">
        <v>172</v>
      </c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U81" s="0" t="n">
        <v>25</v>
      </c>
      <c r="V81" s="0" t="n">
        <v>113.4</v>
      </c>
    </row>
    <row r="82" customFormat="false" ht="12.75" hidden="false" customHeight="false" outlineLevel="0" collapsed="false">
      <c r="B82" s="132"/>
      <c r="C82" s="133" t="s">
        <v>10</v>
      </c>
      <c r="D82" s="133" t="s">
        <v>11</v>
      </c>
      <c r="E82" s="133" t="s">
        <v>12</v>
      </c>
      <c r="F82" s="133" t="s">
        <v>13</v>
      </c>
      <c r="G82" s="133" t="s">
        <v>2</v>
      </c>
      <c r="H82" s="133" t="s">
        <v>3</v>
      </c>
      <c r="I82" s="133" t="s">
        <v>4</v>
      </c>
      <c r="J82" s="133" t="s">
        <v>5</v>
      </c>
      <c r="K82" s="133" t="s">
        <v>6</v>
      </c>
      <c r="L82" s="133" t="s">
        <v>7</v>
      </c>
      <c r="M82" s="133" t="s">
        <v>8</v>
      </c>
      <c r="N82" s="133" t="s">
        <v>9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37" t="s">
        <v>200</v>
      </c>
      <c r="C83" s="129" t="n">
        <v>36.71</v>
      </c>
      <c r="D83" s="129" t="n">
        <v>49.33</v>
      </c>
      <c r="E83" s="129" t="n">
        <v>49.32</v>
      </c>
      <c r="F83" s="129"/>
      <c r="G83" s="129"/>
      <c r="H83" s="129"/>
      <c r="I83" s="129"/>
      <c r="J83" s="129"/>
      <c r="K83" s="129"/>
      <c r="L83" s="129"/>
      <c r="M83" s="129"/>
      <c r="N83" s="129"/>
    </row>
    <row r="84" customFormat="false" ht="12.75" hidden="false" customHeight="false" outlineLevel="0" collapsed="false">
      <c r="B84" s="137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</row>
    <row r="85" customFormat="false" ht="12.75" hidden="false" customHeight="false" outlineLevel="0" collapsed="false">
      <c r="B85" s="137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</row>
    <row r="86" customFormat="false" ht="12.75" hidden="false" customHeight="false" outlineLevel="0" collapsed="false">
      <c r="B86" s="137" t="s">
        <v>162</v>
      </c>
      <c r="C86" s="129" t="n">
        <v>40.75</v>
      </c>
      <c r="D86" s="129" t="n">
        <v>31.34</v>
      </c>
      <c r="E86" s="129" t="n">
        <v>29.72</v>
      </c>
      <c r="F86" s="129" t="n">
        <v>30.3</v>
      </c>
      <c r="G86" s="129" t="n">
        <v>21.57</v>
      </c>
      <c r="H86" s="129" t="n">
        <v>20.36</v>
      </c>
      <c r="I86" s="129" t="n">
        <v>18.79</v>
      </c>
      <c r="J86" s="129" t="n">
        <v>25.79</v>
      </c>
      <c r="K86" s="129" t="n">
        <v>28.44</v>
      </c>
      <c r="L86" s="129" t="n">
        <v>28.3</v>
      </c>
      <c r="M86" s="129" t="n">
        <v>36.76</v>
      </c>
      <c r="N86" s="129" t="n">
        <v>34.97</v>
      </c>
      <c r="O86" s="15" t="n">
        <f aca="false">AVERAGE(D86:F86)</f>
        <v>30.4533333333333</v>
      </c>
      <c r="P86" s="15" t="n">
        <f aca="false">AVERAGE(G86:I86)</f>
        <v>20.24</v>
      </c>
      <c r="Q86" s="15" t="n">
        <f aca="false">AVERAGE(J86:L86)</f>
        <v>27.51</v>
      </c>
      <c r="R86" s="15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37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5"/>
      <c r="P87" s="15"/>
      <c r="Q87" s="15"/>
      <c r="R87" s="15"/>
    </row>
    <row r="88" customFormat="false" ht="12.75" hidden="false" customHeight="false" outlineLevel="0" collapsed="false">
      <c r="B88" s="137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5"/>
      <c r="P88" s="15"/>
      <c r="Q88" s="15"/>
      <c r="R88" s="15"/>
    </row>
    <row r="89" customFormat="false" ht="12.75" hidden="false" customHeight="false" outlineLevel="0" collapsed="false">
      <c r="B89" s="137" t="s">
        <v>163</v>
      </c>
      <c r="C89" s="148" t="n">
        <v>24.93</v>
      </c>
      <c r="D89" s="148" t="n">
        <v>21.75</v>
      </c>
      <c r="E89" s="148" t="n">
        <v>23.29</v>
      </c>
      <c r="F89" s="148" t="n">
        <v>22.5</v>
      </c>
      <c r="G89" s="148" t="n">
        <v>20.21</v>
      </c>
      <c r="H89" s="148" t="n">
        <v>16.69</v>
      </c>
      <c r="I89" s="148" t="n">
        <v>20.25</v>
      </c>
      <c r="J89" s="148" t="n">
        <v>25.24</v>
      </c>
      <c r="K89" s="148" t="n">
        <v>15.8</v>
      </c>
      <c r="L89" s="148" t="n">
        <v>15.79</v>
      </c>
      <c r="M89" s="148" t="n">
        <v>31.42</v>
      </c>
      <c r="N89" s="148" t="n">
        <v>51.03</v>
      </c>
      <c r="O89" s="15" t="n">
        <f aca="false">AVERAGE(D89:F89)</f>
        <v>22.5133333333333</v>
      </c>
      <c r="P89" s="15" t="n">
        <f aca="false">AVERAGE(G89:I89)</f>
        <v>19.05</v>
      </c>
      <c r="Q89" s="15" t="n">
        <f aca="false">AVERAGE(J89:L89)</f>
        <v>18.9433333333333</v>
      </c>
      <c r="R89" s="15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89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5"/>
      <c r="P90" s="15"/>
      <c r="Q90" s="15"/>
      <c r="R90" s="15"/>
    </row>
    <row r="91" customFormat="false" ht="12.75" hidden="false" customHeight="false" outlineLevel="0" collapsed="false">
      <c r="B91" s="137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5"/>
      <c r="P91" s="15"/>
      <c r="Q91" s="15"/>
      <c r="R91" s="15"/>
    </row>
    <row r="92" customFormat="false" ht="12.75" hidden="false" customHeight="false" outlineLevel="0" collapsed="false">
      <c r="B92" s="137" t="s">
        <v>170</v>
      </c>
      <c r="C92" s="140" t="n">
        <v>16.64</v>
      </c>
      <c r="D92" s="141" t="n">
        <v>20.24</v>
      </c>
      <c r="E92" s="141" t="n">
        <v>26.27</v>
      </c>
      <c r="F92" s="141" t="n">
        <v>26</v>
      </c>
      <c r="G92" s="141" t="n">
        <v>18.8</v>
      </c>
      <c r="H92" s="141" t="n">
        <v>11.37</v>
      </c>
      <c r="I92" s="141" t="n">
        <v>13.38</v>
      </c>
      <c r="J92" s="141" t="n">
        <v>16.49</v>
      </c>
      <c r="K92" s="141" t="n">
        <v>20.65</v>
      </c>
      <c r="L92" s="141" t="n">
        <v>16.45</v>
      </c>
      <c r="M92" s="141" t="n">
        <v>17.25</v>
      </c>
      <c r="N92" s="141" t="n">
        <v>21.96</v>
      </c>
      <c r="O92" s="15" t="n">
        <f aca="false">AVERAGE(D92:F92)</f>
        <v>24.17</v>
      </c>
      <c r="P92" s="15" t="n">
        <f aca="false">AVERAGE(G92:I92)</f>
        <v>14.5166666666667</v>
      </c>
      <c r="Q92" s="15" t="n">
        <f aca="false">AVERAGE(J92:L92)</f>
        <v>17.8633333333333</v>
      </c>
      <c r="R92" s="15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29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5"/>
      <c r="P93" s="15"/>
      <c r="Q93" s="15"/>
      <c r="R93" s="15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31" t="s">
        <v>173</v>
      </c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45" t="s">
        <v>51</v>
      </c>
      <c r="P94" s="145" t="s">
        <v>48</v>
      </c>
      <c r="Q94" s="145" t="s">
        <v>49</v>
      </c>
      <c r="R94" s="145" t="s">
        <v>50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32"/>
      <c r="C95" s="133" t="s">
        <v>10</v>
      </c>
      <c r="D95" s="133" t="s">
        <v>11</v>
      </c>
      <c r="E95" s="133" t="s">
        <v>12</v>
      </c>
      <c r="F95" s="133" t="s">
        <v>13</v>
      </c>
      <c r="G95" s="133" t="s">
        <v>2</v>
      </c>
      <c r="H95" s="133" t="s">
        <v>3</v>
      </c>
      <c r="I95" s="133" t="s">
        <v>4</v>
      </c>
      <c r="J95" s="133" t="s">
        <v>5</v>
      </c>
      <c r="K95" s="133" t="s">
        <v>6</v>
      </c>
      <c r="L95" s="133" t="s">
        <v>7</v>
      </c>
      <c r="M95" s="133" t="s">
        <v>8</v>
      </c>
      <c r="N95" s="133" t="s">
        <v>9</v>
      </c>
      <c r="O95" s="15"/>
      <c r="P95" s="15"/>
      <c r="Q95" s="15"/>
      <c r="R95" s="15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32"/>
      <c r="C96" s="134" t="n">
        <v>43.68</v>
      </c>
      <c r="D96" s="135" t="n">
        <v>65.74</v>
      </c>
      <c r="E96" s="135" t="n">
        <v>55.72</v>
      </c>
      <c r="F96" s="135"/>
      <c r="G96" s="135"/>
      <c r="H96" s="135"/>
      <c r="I96" s="135"/>
      <c r="J96" s="135"/>
      <c r="K96" s="135"/>
      <c r="L96" s="135"/>
      <c r="M96" s="135"/>
      <c r="N96" s="136"/>
      <c r="O96" s="15"/>
      <c r="P96" s="15"/>
      <c r="Q96" s="15"/>
      <c r="R96" s="15"/>
    </row>
    <row r="97" customFormat="false" ht="12.75" hidden="false" customHeight="false" outlineLevel="0" collapsed="false">
      <c r="B97" s="137" t="s">
        <v>162</v>
      </c>
      <c r="C97" s="138" t="n">
        <v>40.62</v>
      </c>
      <c r="D97" s="130" t="n">
        <v>30.26</v>
      </c>
      <c r="E97" s="130" t="n">
        <v>29.95</v>
      </c>
      <c r="F97" s="130" t="n">
        <v>32.41</v>
      </c>
      <c r="G97" s="130" t="n">
        <v>25.24</v>
      </c>
      <c r="H97" s="129" t="n">
        <v>22.32</v>
      </c>
      <c r="I97" s="129" t="n">
        <v>22.41</v>
      </c>
      <c r="J97" s="129" t="n">
        <v>27.76</v>
      </c>
      <c r="K97" s="130" t="n">
        <v>30.27</v>
      </c>
      <c r="L97" s="130" t="n">
        <v>31.12</v>
      </c>
      <c r="M97" s="130" t="n">
        <v>38.8</v>
      </c>
      <c r="N97" s="139" t="n">
        <v>40.86</v>
      </c>
      <c r="O97" s="15" t="n">
        <f aca="false">AVERAGE(D97:F97)</f>
        <v>30.8733333333333</v>
      </c>
      <c r="P97" s="15" t="n">
        <f aca="false">AVERAGE(G97:I97)</f>
        <v>23.3233333333333</v>
      </c>
      <c r="Q97" s="15"/>
      <c r="R97" s="15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37" t="s">
        <v>163</v>
      </c>
      <c r="C98" s="140"/>
      <c r="D98" s="141"/>
      <c r="E98" s="141"/>
      <c r="F98" s="141"/>
      <c r="G98" s="141"/>
      <c r="H98" s="141"/>
      <c r="I98" s="141"/>
      <c r="J98" s="141" t="n">
        <v>26.17</v>
      </c>
      <c r="K98" s="141" t="n">
        <v>17.36</v>
      </c>
      <c r="L98" s="141" t="n">
        <v>16.86</v>
      </c>
      <c r="M98" s="141" t="n">
        <v>41.13</v>
      </c>
      <c r="N98" s="142" t="n">
        <v>48.79</v>
      </c>
      <c r="O98" s="15"/>
      <c r="P98" s="15"/>
      <c r="Q98" s="15" t="n">
        <f aca="false">AVERAGE(J98:L98)</f>
        <v>20.13</v>
      </c>
      <c r="R98" s="15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29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5"/>
      <c r="P99" s="15"/>
      <c r="Q99" s="15"/>
      <c r="R99" s="15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31" t="s">
        <v>161</v>
      </c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5"/>
      <c r="P100" s="15"/>
      <c r="Q100" s="15"/>
      <c r="R100" s="15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32"/>
      <c r="C101" s="133" t="s">
        <v>10</v>
      </c>
      <c r="D101" s="133" t="s">
        <v>11</v>
      </c>
      <c r="E101" s="133" t="s">
        <v>12</v>
      </c>
      <c r="F101" s="133" t="s">
        <v>13</v>
      </c>
      <c r="G101" s="133" t="s">
        <v>2</v>
      </c>
      <c r="H101" s="133" t="s">
        <v>3</v>
      </c>
      <c r="I101" s="133" t="s">
        <v>4</v>
      </c>
      <c r="J101" s="133" t="s">
        <v>5</v>
      </c>
      <c r="K101" s="133" t="s">
        <v>6</v>
      </c>
      <c r="L101" s="133" t="s">
        <v>7</v>
      </c>
      <c r="M101" s="133" t="s">
        <v>8</v>
      </c>
      <c r="N101" s="133" t="s">
        <v>9</v>
      </c>
      <c r="O101" s="15"/>
      <c r="P101" s="15"/>
      <c r="Q101" s="15"/>
      <c r="R101" s="15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32"/>
      <c r="C102" s="134" t="n">
        <v>45.02</v>
      </c>
      <c r="D102" s="135" t="n">
        <v>77.77</v>
      </c>
      <c r="E102" s="135" t="n">
        <v>79.48</v>
      </c>
      <c r="F102" s="135"/>
      <c r="G102" s="135"/>
      <c r="H102" s="135"/>
      <c r="I102" s="135"/>
      <c r="J102" s="135"/>
      <c r="K102" s="135"/>
      <c r="L102" s="135"/>
      <c r="M102" s="135"/>
      <c r="N102" s="136"/>
      <c r="O102" s="15"/>
      <c r="P102" s="15"/>
      <c r="Q102" s="15"/>
      <c r="R102" s="15"/>
    </row>
    <row r="103" customFormat="false" ht="12.75" hidden="false" customHeight="false" outlineLevel="0" collapsed="false">
      <c r="B103" s="137" t="s">
        <v>162</v>
      </c>
      <c r="C103" s="138" t="n">
        <v>45.64</v>
      </c>
      <c r="D103" s="130" t="n">
        <v>33.09</v>
      </c>
      <c r="E103" s="130" t="n">
        <v>31.88</v>
      </c>
      <c r="F103" s="130" t="n">
        <v>31.19</v>
      </c>
      <c r="G103" s="130" t="n">
        <v>22.61</v>
      </c>
      <c r="H103" s="129" t="n">
        <v>22.78</v>
      </c>
      <c r="I103" s="129" t="n">
        <v>22.98</v>
      </c>
      <c r="J103" s="129" t="n">
        <v>29.72</v>
      </c>
      <c r="K103" s="130" t="n">
        <v>24.55</v>
      </c>
      <c r="L103" s="130" t="n">
        <v>29.24</v>
      </c>
      <c r="M103" s="130" t="n">
        <v>27.3</v>
      </c>
      <c r="N103" s="139" t="n">
        <v>44.74</v>
      </c>
      <c r="O103" s="15" t="n">
        <f aca="false">AVERAGE(D103:F103)</f>
        <v>32.0533333333333</v>
      </c>
      <c r="P103" s="15" t="n">
        <f aca="false">AVERAGE(G103:I103)</f>
        <v>22.79</v>
      </c>
      <c r="Q103" s="15"/>
      <c r="R103" s="15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37" t="s">
        <v>163</v>
      </c>
      <c r="C104" s="140"/>
      <c r="D104" s="141"/>
      <c r="E104" s="141"/>
      <c r="F104" s="141"/>
      <c r="G104" s="141"/>
      <c r="H104" s="141"/>
      <c r="I104" s="141"/>
      <c r="J104" s="141" t="n">
        <v>25.41</v>
      </c>
      <c r="K104" s="141" t="n">
        <v>13.11</v>
      </c>
      <c r="L104" s="141" t="n">
        <v>11.29</v>
      </c>
      <c r="M104" s="141" t="n">
        <v>33.89</v>
      </c>
      <c r="N104" s="142" t="n">
        <v>58.25</v>
      </c>
      <c r="O104" s="15"/>
      <c r="P104" s="15"/>
      <c r="Q104" s="15" t="n">
        <f aca="false">AVERAGE(J104:L104)</f>
        <v>16.6033333333333</v>
      </c>
      <c r="R104" s="15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29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5"/>
      <c r="P105" s="15"/>
      <c r="Q105" s="15"/>
      <c r="R105" s="15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31" t="s">
        <v>164</v>
      </c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5"/>
      <c r="P106" s="15"/>
      <c r="Q106" s="15"/>
      <c r="R106" s="15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32"/>
      <c r="C107" s="133" t="s">
        <v>10</v>
      </c>
      <c r="D107" s="133" t="s">
        <v>11</v>
      </c>
      <c r="E107" s="133" t="s">
        <v>12</v>
      </c>
      <c r="F107" s="133" t="s">
        <v>13</v>
      </c>
      <c r="G107" s="133" t="s">
        <v>2</v>
      </c>
      <c r="H107" s="133" t="s">
        <v>3</v>
      </c>
      <c r="I107" s="133" t="s">
        <v>4</v>
      </c>
      <c r="J107" s="133" t="s">
        <v>5</v>
      </c>
      <c r="K107" s="133" t="s">
        <v>6</v>
      </c>
      <c r="L107" s="133" t="s">
        <v>7</v>
      </c>
      <c r="M107" s="133" t="s">
        <v>8</v>
      </c>
      <c r="N107" s="133" t="s">
        <v>9</v>
      </c>
      <c r="O107" s="15"/>
      <c r="P107" s="15"/>
      <c r="Q107" s="15"/>
      <c r="R107" s="15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32"/>
      <c r="C108" s="134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6"/>
      <c r="O108" s="15"/>
      <c r="P108" s="15"/>
      <c r="Q108" s="15"/>
      <c r="R108" s="15"/>
    </row>
    <row r="109" customFormat="false" ht="12.75" hidden="false" customHeight="false" outlineLevel="0" collapsed="false">
      <c r="B109" s="137" t="s">
        <v>162</v>
      </c>
      <c r="C109" s="138" t="n">
        <v>39.8</v>
      </c>
      <c r="D109" s="130" t="n">
        <v>30.02</v>
      </c>
      <c r="E109" s="130" t="n">
        <v>29</v>
      </c>
      <c r="F109" s="130" t="n">
        <v>31.9</v>
      </c>
      <c r="G109" s="130" t="n">
        <v>21.43</v>
      </c>
      <c r="H109" s="129" t="n">
        <v>21.36</v>
      </c>
      <c r="I109" s="129" t="n">
        <v>19.66</v>
      </c>
      <c r="J109" s="143" t="n">
        <v>26.97</v>
      </c>
      <c r="K109" s="130"/>
      <c r="L109" s="130"/>
      <c r="M109" s="130"/>
      <c r="N109" s="139"/>
      <c r="O109" s="15" t="n">
        <f aca="false">AVERAGE(D109:F109)</f>
        <v>30.3066666666667</v>
      </c>
      <c r="P109" s="15" t="n">
        <f aca="false">AVERAGE(G109:I109)</f>
        <v>20.8166666666667</v>
      </c>
      <c r="Q109" s="15"/>
      <c r="R109" s="15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37" t="s">
        <v>163</v>
      </c>
      <c r="C110" s="140"/>
      <c r="D110" s="141"/>
      <c r="E110" s="141"/>
      <c r="F110" s="141"/>
      <c r="G110" s="141"/>
      <c r="H110" s="141"/>
      <c r="I110" s="141"/>
      <c r="J110" s="141" t="n">
        <v>26.16</v>
      </c>
      <c r="K110" s="141" t="n">
        <v>14.63</v>
      </c>
      <c r="L110" s="141" t="n">
        <v>15.52</v>
      </c>
      <c r="M110" s="141" t="n">
        <v>33.89</v>
      </c>
      <c r="N110" s="142" t="n">
        <v>48.51</v>
      </c>
      <c r="O110" s="15"/>
      <c r="P110" s="15"/>
      <c r="Q110" s="15" t="n">
        <f aca="false">AVERAGE(J110:L110)</f>
        <v>18.77</v>
      </c>
      <c r="R110" s="15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29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5"/>
      <c r="P111" s="15"/>
      <c r="Q111" s="15"/>
      <c r="R111" s="15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31" t="s">
        <v>165</v>
      </c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5"/>
      <c r="P112" s="15"/>
      <c r="Q112" s="15"/>
      <c r="R112" s="15"/>
    </row>
    <row r="113" customFormat="false" ht="12.75" hidden="false" customHeight="false" outlineLevel="0" collapsed="false">
      <c r="B113" s="132"/>
      <c r="C113" s="133" t="s">
        <v>10</v>
      </c>
      <c r="D113" s="133" t="s">
        <v>11</v>
      </c>
      <c r="E113" s="133" t="s">
        <v>12</v>
      </c>
      <c r="F113" s="133" t="s">
        <v>13</v>
      </c>
      <c r="G113" s="133" t="s">
        <v>2</v>
      </c>
      <c r="H113" s="133" t="s">
        <v>3</v>
      </c>
      <c r="I113" s="133" t="s">
        <v>4</v>
      </c>
      <c r="J113" s="133" t="s">
        <v>5</v>
      </c>
      <c r="K113" s="133" t="s">
        <v>6</v>
      </c>
      <c r="L113" s="133" t="s">
        <v>7</v>
      </c>
      <c r="M113" s="133" t="s">
        <v>8</v>
      </c>
      <c r="N113" s="133" t="s">
        <v>9</v>
      </c>
      <c r="O113" s="15"/>
      <c r="P113" s="15"/>
      <c r="Q113" s="15"/>
      <c r="R113" s="15"/>
    </row>
    <row r="114" customFormat="false" ht="12.75" hidden="false" customHeight="false" outlineLevel="0" collapsed="false">
      <c r="B114" s="132"/>
      <c r="C114" s="134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6"/>
      <c r="O114" s="15"/>
      <c r="P114" s="15"/>
      <c r="Q114" s="15"/>
      <c r="R114" s="15"/>
    </row>
    <row r="115" customFormat="false" ht="12.75" hidden="false" customHeight="false" outlineLevel="0" collapsed="false">
      <c r="B115" s="137" t="s">
        <v>162</v>
      </c>
      <c r="C115" s="138" t="n">
        <v>40.59</v>
      </c>
      <c r="D115" s="130" t="n">
        <v>28.29</v>
      </c>
      <c r="E115" s="130" t="n">
        <v>29.55</v>
      </c>
      <c r="F115" s="130" t="n">
        <v>31.64</v>
      </c>
      <c r="G115" s="130" t="n">
        <v>24.55</v>
      </c>
      <c r="H115" s="129" t="n">
        <v>22.17</v>
      </c>
      <c r="I115" s="129" t="n">
        <v>21.83</v>
      </c>
      <c r="J115" s="143" t="n">
        <v>27.36</v>
      </c>
      <c r="K115" s="130"/>
      <c r="L115" s="130"/>
      <c r="M115" s="130"/>
      <c r="N115" s="139"/>
      <c r="O115" s="15"/>
      <c r="P115" s="15" t="n">
        <f aca="false">AVERAGE(G115:I115)</f>
        <v>22.85</v>
      </c>
      <c r="Q115" s="15"/>
      <c r="R115" s="15"/>
    </row>
    <row r="116" customFormat="false" ht="12.75" hidden="false" customHeight="false" outlineLevel="0" collapsed="false">
      <c r="B116" s="137" t="s">
        <v>163</v>
      </c>
      <c r="C116" s="140"/>
      <c r="D116" s="141"/>
      <c r="E116" s="141"/>
      <c r="F116" s="141"/>
      <c r="G116" s="141"/>
      <c r="H116" s="141"/>
      <c r="I116" s="141"/>
      <c r="J116" s="141" t="n">
        <v>26.17</v>
      </c>
      <c r="K116" s="141"/>
      <c r="L116" s="141" t="n">
        <v>16.49</v>
      </c>
      <c r="M116" s="141" t="n">
        <v>39.99</v>
      </c>
      <c r="N116" s="142" t="n">
        <v>51.15</v>
      </c>
      <c r="O116" s="15"/>
      <c r="P116" s="15"/>
      <c r="Q116" s="15"/>
      <c r="R116" s="15"/>
    </row>
    <row r="117" customFormat="false" ht="12.75" hidden="false" customHeight="false" outlineLevel="0" collapsed="false">
      <c r="B117" s="129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5"/>
      <c r="P117" s="15"/>
      <c r="Q117" s="15"/>
      <c r="R117" s="15"/>
    </row>
    <row r="118" customFormat="false" ht="12.75" hidden="false" customHeight="false" outlineLevel="0" collapsed="false">
      <c r="B118" s="131" t="s">
        <v>166</v>
      </c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5"/>
      <c r="P118" s="15"/>
      <c r="Q118" s="15"/>
      <c r="R118" s="15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32"/>
      <c r="C119" s="133" t="s">
        <v>10</v>
      </c>
      <c r="D119" s="133" t="s">
        <v>11</v>
      </c>
      <c r="E119" s="133" t="s">
        <v>12</v>
      </c>
      <c r="F119" s="133" t="s">
        <v>13</v>
      </c>
      <c r="G119" s="133" t="s">
        <v>2</v>
      </c>
      <c r="H119" s="133" t="s">
        <v>3</v>
      </c>
      <c r="I119" s="133" t="s">
        <v>4</v>
      </c>
      <c r="J119" s="133" t="s">
        <v>5</v>
      </c>
      <c r="K119" s="133" t="s">
        <v>6</v>
      </c>
      <c r="L119" s="133" t="s">
        <v>7</v>
      </c>
      <c r="M119" s="133" t="s">
        <v>8</v>
      </c>
      <c r="N119" s="133" t="s">
        <v>9</v>
      </c>
      <c r="O119" s="15"/>
      <c r="P119" s="15"/>
      <c r="Q119" s="15"/>
      <c r="R119" s="15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32"/>
      <c r="C120" s="134" t="n">
        <v>35.36</v>
      </c>
      <c r="D120" s="135" t="n">
        <v>43.96</v>
      </c>
      <c r="E120" s="135" t="n">
        <v>39.39</v>
      </c>
      <c r="F120" s="135"/>
      <c r="G120" s="135"/>
      <c r="H120" s="135"/>
      <c r="I120" s="135"/>
      <c r="J120" s="135"/>
      <c r="K120" s="135"/>
      <c r="L120" s="135"/>
      <c r="M120" s="135"/>
      <c r="N120" s="136"/>
      <c r="O120" s="15"/>
      <c r="P120" s="15"/>
      <c r="Q120" s="15"/>
      <c r="R120" s="15"/>
    </row>
    <row r="121" customFormat="false" ht="12.75" hidden="false" customHeight="false" outlineLevel="0" collapsed="false">
      <c r="B121" s="137" t="s">
        <v>162</v>
      </c>
      <c r="C121" s="138" t="n">
        <v>41.56</v>
      </c>
      <c r="D121" s="130" t="n">
        <v>29.22</v>
      </c>
      <c r="E121" s="130" t="n">
        <v>29.55</v>
      </c>
      <c r="F121" s="130" t="n">
        <v>31.64</v>
      </c>
      <c r="G121" s="130" t="n">
        <v>25.11</v>
      </c>
      <c r="H121" s="129" t="n">
        <v>22.33</v>
      </c>
      <c r="I121" s="129" t="n">
        <v>22.43</v>
      </c>
      <c r="J121" s="129" t="n">
        <v>27.89</v>
      </c>
      <c r="K121" s="130" t="n">
        <v>29.63</v>
      </c>
      <c r="L121" s="130" t="n">
        <v>31.08</v>
      </c>
      <c r="M121" s="130" t="n">
        <v>37.53</v>
      </c>
      <c r="N121" s="139" t="n">
        <v>39.53</v>
      </c>
      <c r="O121" s="15" t="n">
        <f aca="false">AVERAGE(D121:F121)</f>
        <v>30.1366666666667</v>
      </c>
      <c r="P121" s="15" t="n">
        <f aca="false">AVERAGE(G121:I121)</f>
        <v>23.29</v>
      </c>
      <c r="Q121" s="15"/>
      <c r="R121" s="15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37" t="s">
        <v>163</v>
      </c>
      <c r="C122" s="140"/>
      <c r="D122" s="141"/>
      <c r="E122" s="141"/>
      <c r="F122" s="141"/>
      <c r="G122" s="141"/>
      <c r="H122" s="141"/>
      <c r="I122" s="141"/>
      <c r="J122" s="141" t="n">
        <v>26.17</v>
      </c>
      <c r="K122" s="141" t="n">
        <v>17.36</v>
      </c>
      <c r="L122" s="141" t="n">
        <v>17.07</v>
      </c>
      <c r="M122" s="141" t="n">
        <v>42.45</v>
      </c>
      <c r="N122" s="142" t="n">
        <v>51.86</v>
      </c>
      <c r="O122" s="15"/>
      <c r="P122" s="15"/>
      <c r="Q122" s="15" t="n">
        <f aca="false">AVERAGE(J122:L122)</f>
        <v>20.2</v>
      </c>
      <c r="R122" s="15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29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5"/>
      <c r="P123" s="15"/>
      <c r="Q123" s="15"/>
      <c r="R123" s="15"/>
    </row>
    <row r="124" customFormat="false" ht="12.75" hidden="false" customHeight="false" outlineLevel="0" collapsed="false">
      <c r="B124" s="131" t="s">
        <v>167</v>
      </c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5"/>
      <c r="P124" s="15"/>
      <c r="Q124" s="15"/>
      <c r="R124" s="15"/>
    </row>
    <row r="125" customFormat="false" ht="12.75" hidden="false" customHeight="false" outlineLevel="0" collapsed="false">
      <c r="B125" s="132"/>
      <c r="C125" s="133" t="s">
        <v>10</v>
      </c>
      <c r="D125" s="133" t="s">
        <v>11</v>
      </c>
      <c r="E125" s="133" t="s">
        <v>12</v>
      </c>
      <c r="F125" s="133" t="s">
        <v>13</v>
      </c>
      <c r="G125" s="133" t="s">
        <v>2</v>
      </c>
      <c r="H125" s="133" t="s">
        <v>3</v>
      </c>
      <c r="I125" s="133" t="s">
        <v>4</v>
      </c>
      <c r="J125" s="133" t="s">
        <v>5</v>
      </c>
      <c r="K125" s="133" t="s">
        <v>6</v>
      </c>
      <c r="L125" s="133" t="s">
        <v>7</v>
      </c>
      <c r="M125" s="133" t="s">
        <v>8</v>
      </c>
      <c r="N125" s="133" t="s">
        <v>9</v>
      </c>
      <c r="O125" s="15"/>
      <c r="P125" s="15"/>
      <c r="Q125" s="15"/>
      <c r="R125" s="15"/>
    </row>
    <row r="126" customFormat="false" ht="12.75" hidden="false" customHeight="false" outlineLevel="0" collapsed="false">
      <c r="B126" s="132"/>
      <c r="C126" s="134" t="n">
        <v>42.84</v>
      </c>
      <c r="D126" s="135" t="n">
        <v>50.78</v>
      </c>
      <c r="E126" s="135" t="n">
        <v>49.16</v>
      </c>
      <c r="F126" s="135"/>
      <c r="G126" s="135"/>
      <c r="H126" s="135"/>
      <c r="I126" s="135"/>
      <c r="J126" s="135"/>
      <c r="K126" s="135"/>
      <c r="L126" s="135"/>
      <c r="M126" s="135"/>
      <c r="N126" s="136"/>
      <c r="O126" s="15"/>
      <c r="P126" s="15"/>
      <c r="Q126" s="15"/>
      <c r="R126" s="15"/>
    </row>
    <row r="127" customFormat="false" ht="12.75" hidden="false" customHeight="false" outlineLevel="0" collapsed="false">
      <c r="B127" s="137" t="s">
        <v>162</v>
      </c>
      <c r="C127" s="138" t="n">
        <v>41.99</v>
      </c>
      <c r="D127" s="130" t="n">
        <v>31.34</v>
      </c>
      <c r="E127" s="130" t="n">
        <v>30.16</v>
      </c>
      <c r="F127" s="130" t="n">
        <v>29.65</v>
      </c>
      <c r="G127" s="130" t="n">
        <v>22.59</v>
      </c>
      <c r="H127" s="129" t="n">
        <v>22.78</v>
      </c>
      <c r="I127" s="129" t="n">
        <v>22.98</v>
      </c>
      <c r="J127" s="129" t="n">
        <v>29.72</v>
      </c>
      <c r="K127" s="130" t="n">
        <v>24.55</v>
      </c>
      <c r="L127" s="130" t="n">
        <v>29.24</v>
      </c>
      <c r="M127" s="130" t="n">
        <v>27.3</v>
      </c>
      <c r="N127" s="139" t="n">
        <v>43.86</v>
      </c>
      <c r="O127" s="15" t="n">
        <f aca="false">AVERAGE(D127:F127)</f>
        <v>30.3833333333333</v>
      </c>
      <c r="P127" s="15" t="n">
        <f aca="false">AVERAGE(G127:I127)</f>
        <v>22.7833333333333</v>
      </c>
      <c r="Q127" s="15"/>
      <c r="R127" s="15"/>
    </row>
    <row r="128" customFormat="false" ht="12.75" hidden="false" customHeight="false" outlineLevel="0" collapsed="false">
      <c r="B128" s="137" t="s">
        <v>163</v>
      </c>
      <c r="C128" s="140"/>
      <c r="D128" s="141"/>
      <c r="E128" s="141"/>
      <c r="F128" s="141"/>
      <c r="G128" s="141"/>
      <c r="H128" s="141"/>
      <c r="I128" s="141"/>
      <c r="J128" s="141" t="n">
        <v>25.39</v>
      </c>
      <c r="K128" s="141" t="n">
        <v>14.55</v>
      </c>
      <c r="L128" s="141" t="n">
        <v>11.29</v>
      </c>
      <c r="M128" s="141" t="n">
        <v>33.74</v>
      </c>
      <c r="N128" s="142" t="n">
        <v>57.63</v>
      </c>
      <c r="O128" s="15"/>
      <c r="P128" s="15"/>
      <c r="Q128" s="15" t="n">
        <f aca="false">AVERAGE(J128:L128)</f>
        <v>17.0766666666667</v>
      </c>
      <c r="R128" s="15" t="n">
        <f aca="false">AVERAGE(M128:N128,C127)</f>
        <v>44.4533333333333</v>
      </c>
    </row>
    <row r="129" customFormat="false" ht="12.75" hidden="false" customHeight="false" outlineLevel="0" collapsed="false">
      <c r="B129" s="129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5"/>
      <c r="P129" s="15"/>
      <c r="Q129" s="15"/>
      <c r="R129" s="15"/>
    </row>
    <row r="130" customFormat="false" ht="12.75" hidden="false" customHeight="false" outlineLevel="0" collapsed="false">
      <c r="B130" s="129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5"/>
      <c r="P130" s="15"/>
      <c r="Q130" s="15"/>
      <c r="R130" s="15"/>
    </row>
    <row r="132" customFormat="false" ht="12.75" hidden="false" customHeight="false" outlineLevel="0" collapsed="false">
      <c r="B132" s="39" t="s">
        <v>168</v>
      </c>
    </row>
    <row r="133" customFormat="false" ht="12.75" hidden="false" customHeight="false" outlineLevel="0" collapsed="false">
      <c r="B133" s="65" t="s">
        <v>169</v>
      </c>
      <c r="C133" s="144" t="n">
        <v>2.28</v>
      </c>
      <c r="D133" s="144" t="n">
        <v>2.83</v>
      </c>
      <c r="E133" s="144" t="n">
        <v>3.11</v>
      </c>
      <c r="F133" s="144" t="n">
        <v>2.16</v>
      </c>
      <c r="G133" s="144" t="n">
        <v>2.06</v>
      </c>
      <c r="H133" s="144" t="n">
        <v>1.76</v>
      </c>
      <c r="I133" s="144" t="n">
        <v>2.01</v>
      </c>
      <c r="J133" s="144" t="n">
        <v>2.06</v>
      </c>
      <c r="K133" s="144"/>
      <c r="L133" s="144"/>
      <c r="M133" s="144"/>
      <c r="N133" s="144"/>
    </row>
    <row r="134" customFormat="false" ht="12.75" hidden="false" customHeight="false" outlineLevel="0" collapsed="false">
      <c r="B134" s="132"/>
      <c r="C134" s="133" t="s">
        <v>10</v>
      </c>
      <c r="D134" s="133" t="s">
        <v>11</v>
      </c>
      <c r="E134" s="133" t="s">
        <v>12</v>
      </c>
      <c r="F134" s="133" t="s">
        <v>13</v>
      </c>
      <c r="G134" s="133" t="s">
        <v>2</v>
      </c>
      <c r="H134" s="133" t="s">
        <v>3</v>
      </c>
      <c r="I134" s="133" t="s">
        <v>4</v>
      </c>
      <c r="J134" s="133" t="s">
        <v>5</v>
      </c>
      <c r="K134" s="133" t="s">
        <v>6</v>
      </c>
      <c r="L134" s="133" t="s">
        <v>7</v>
      </c>
      <c r="M134" s="133" t="s">
        <v>8</v>
      </c>
      <c r="N134" s="133" t="s">
        <v>9</v>
      </c>
      <c r="O134" s="145" t="s">
        <v>51</v>
      </c>
      <c r="P134" s="145" t="s">
        <v>48</v>
      </c>
      <c r="Q134" s="145" t="s">
        <v>49</v>
      </c>
      <c r="R134" s="145" t="s">
        <v>50</v>
      </c>
    </row>
    <row r="135" customFormat="false" ht="12.75" hidden="false" customHeight="false" outlineLevel="0" collapsed="false">
      <c r="B135" s="137" t="s">
        <v>162</v>
      </c>
      <c r="C135" s="129" t="n">
        <v>23.27</v>
      </c>
      <c r="D135" s="129" t="n">
        <v>15.22</v>
      </c>
      <c r="E135" s="129" t="n">
        <v>15.05</v>
      </c>
      <c r="F135" s="129" t="n">
        <v>15.97</v>
      </c>
      <c r="G135" s="129" t="n">
        <v>14.55</v>
      </c>
      <c r="H135" s="146" t="n">
        <v>14.06</v>
      </c>
      <c r="I135" s="129"/>
      <c r="J135" s="129"/>
      <c r="K135" s="129"/>
      <c r="L135" s="129"/>
      <c r="M135" s="129"/>
      <c r="N135" s="129"/>
      <c r="O135" s="15" t="n">
        <f aca="false">AVERAGE(D135:F135)</f>
        <v>15.4133333333333</v>
      </c>
      <c r="R135" s="15"/>
    </row>
    <row r="136" customFormat="false" ht="12.75" hidden="false" customHeight="false" outlineLevel="0" collapsed="false">
      <c r="B136" s="137" t="s">
        <v>163</v>
      </c>
      <c r="C136" s="147" t="n">
        <v>17.06</v>
      </c>
      <c r="D136" s="147" t="n">
        <v>12.81</v>
      </c>
      <c r="E136" s="147" t="n">
        <v>14.31</v>
      </c>
      <c r="F136" s="147" t="n">
        <v>16.03</v>
      </c>
      <c r="G136" s="148" t="n">
        <v>14.85</v>
      </c>
      <c r="H136" s="148" t="n">
        <v>11.8</v>
      </c>
      <c r="I136" s="148" t="n">
        <v>13.25</v>
      </c>
      <c r="J136" s="148" t="n">
        <v>14.24</v>
      </c>
      <c r="K136" s="148" t="n">
        <v>7.6</v>
      </c>
      <c r="L136" s="148" t="n">
        <v>6.67</v>
      </c>
      <c r="M136" s="148" t="n">
        <v>18.21</v>
      </c>
      <c r="N136" s="148" t="n">
        <v>23.38</v>
      </c>
      <c r="O136" s="15" t="n">
        <f aca="false">AVERAGE(D136:F136)</f>
        <v>14.3833333333333</v>
      </c>
      <c r="P136" s="15" t="n">
        <f aca="false">AVERAGE(G136:I136)</f>
        <v>13.3</v>
      </c>
      <c r="Q136" s="15" t="n">
        <f aca="false">AVERAGE(J136:L136)</f>
        <v>9.50333333333333</v>
      </c>
      <c r="R136" s="15" t="n">
        <f aca="false">AVERAGE(M136:N136,C135)</f>
        <v>21.62</v>
      </c>
    </row>
    <row r="137" customFormat="false" ht="12.75" hidden="false" customHeight="false" outlineLevel="0" collapsed="false">
      <c r="B137" s="137" t="s">
        <v>170</v>
      </c>
      <c r="C137" s="140" t="n">
        <v>13.25</v>
      </c>
      <c r="D137" s="141" t="n">
        <v>13.06</v>
      </c>
      <c r="E137" s="141" t="n">
        <v>13.48</v>
      </c>
      <c r="F137" s="141" t="n">
        <v>15.59</v>
      </c>
      <c r="G137" s="141" t="n">
        <v>10.22</v>
      </c>
      <c r="H137" s="141" t="n">
        <v>9.29</v>
      </c>
      <c r="I137" s="141" t="n">
        <v>9.8</v>
      </c>
      <c r="J137" s="141" t="n">
        <v>9.89</v>
      </c>
      <c r="K137" s="141" t="n">
        <v>8.93</v>
      </c>
      <c r="L137" s="141" t="n">
        <v>8.28</v>
      </c>
      <c r="M137" s="141" t="n">
        <v>9.96</v>
      </c>
      <c r="N137" s="141" t="n">
        <v>13.19</v>
      </c>
      <c r="O137" s="15" t="n">
        <f aca="false">AVERAGE(D137:F137)</f>
        <v>14.0433333333333</v>
      </c>
      <c r="P137" s="15" t="n">
        <f aca="false">AVERAGE(G137:I137)</f>
        <v>9.77</v>
      </c>
      <c r="Q137" s="15" t="n">
        <f aca="false">AVERAGE(J137:L137)</f>
        <v>9.03333333333333</v>
      </c>
      <c r="R137" s="15" t="n">
        <f aca="false">AVERAGE(M137:N137,C136)</f>
        <v>13.4033333333333</v>
      </c>
    </row>
    <row r="138" customFormat="false" ht="12.75" hidden="false" customHeight="false" outlineLevel="0" collapsed="false">
      <c r="B138" s="132"/>
      <c r="C138" s="144" t="n">
        <v>1.55</v>
      </c>
      <c r="D138" s="144" t="n">
        <v>1.59</v>
      </c>
      <c r="E138" s="144" t="n">
        <v>2.45</v>
      </c>
      <c r="F138" s="144" t="n">
        <v>3.55</v>
      </c>
      <c r="G138" s="144" t="n">
        <v>4.05</v>
      </c>
      <c r="H138" s="144"/>
      <c r="I138" s="144" t="n">
        <v>1.46</v>
      </c>
      <c r="J138" s="144" t="n">
        <v>1.59</v>
      </c>
      <c r="K138" s="144"/>
      <c r="L138" s="144"/>
      <c r="M138" s="144"/>
      <c r="N138" s="144"/>
    </row>
    <row r="139" customFormat="false" ht="12.75" hidden="false" customHeight="false" outlineLevel="0" collapsed="false">
      <c r="B139" s="132"/>
      <c r="C139" s="149" t="n">
        <v>78.2</v>
      </c>
      <c r="D139" s="149" t="n">
        <v>67.2</v>
      </c>
      <c r="E139" s="149" t="n">
        <v>77.6</v>
      </c>
      <c r="F139" s="149" t="n">
        <v>97.8</v>
      </c>
      <c r="G139" s="149" t="n">
        <v>132</v>
      </c>
      <c r="H139" s="65"/>
      <c r="I139" s="65"/>
      <c r="J139" s="65"/>
      <c r="K139" s="65"/>
      <c r="L139" s="65"/>
      <c r="M139" s="65"/>
      <c r="N139" s="65"/>
      <c r="Q139" s="15"/>
      <c r="R139" s="150"/>
    </row>
    <row r="140" customFormat="false" ht="12.75" hidden="false" customHeight="false" outlineLevel="0" collapsed="false">
      <c r="B140" s="132" t="s">
        <v>171</v>
      </c>
      <c r="C140" s="149" t="n">
        <v>98.9</v>
      </c>
      <c r="D140" s="149" t="n">
        <v>108.5</v>
      </c>
      <c r="E140" s="149" t="n">
        <v>97</v>
      </c>
      <c r="F140" s="149" t="n">
        <v>130.1</v>
      </c>
      <c r="G140" s="149" t="n">
        <v>109.4</v>
      </c>
      <c r="H140" s="149" t="n">
        <v>132.8</v>
      </c>
      <c r="I140" s="149" t="n">
        <v>109.4</v>
      </c>
      <c r="J140" s="149" t="n">
        <v>69.97</v>
      </c>
      <c r="K140" s="149" t="n">
        <v>133.7</v>
      </c>
      <c r="L140" s="149" t="n">
        <v>143.95</v>
      </c>
      <c r="M140" s="149" t="n">
        <v>118</v>
      </c>
      <c r="N140" s="149" t="n">
        <v>107</v>
      </c>
      <c r="Q140" s="15"/>
      <c r="R140" s="150"/>
    </row>
    <row r="141" customFormat="false" ht="12.75" hidden="false" customHeight="false" outlineLevel="0" collapsed="false">
      <c r="B141" s="132"/>
      <c r="C141" s="133" t="s">
        <v>10</v>
      </c>
      <c r="D141" s="133" t="s">
        <v>11</v>
      </c>
      <c r="E141" s="133" t="s">
        <v>12</v>
      </c>
      <c r="F141" s="133" t="s">
        <v>13</v>
      </c>
      <c r="G141" s="133" t="s">
        <v>2</v>
      </c>
      <c r="H141" s="133" t="s">
        <v>3</v>
      </c>
      <c r="I141" s="133" t="s">
        <v>4</v>
      </c>
      <c r="J141" s="133" t="s">
        <v>5</v>
      </c>
      <c r="K141" s="133" t="s">
        <v>6</v>
      </c>
      <c r="L141" s="133" t="s">
        <v>7</v>
      </c>
      <c r="M141" s="133" t="s">
        <v>8</v>
      </c>
      <c r="N141" s="133" t="s">
        <v>9</v>
      </c>
      <c r="O141" s="145" t="s">
        <v>51</v>
      </c>
      <c r="P141" s="145" t="s">
        <v>48</v>
      </c>
      <c r="Q141" s="145" t="s">
        <v>49</v>
      </c>
      <c r="R141" s="145" t="s">
        <v>50</v>
      </c>
    </row>
    <row r="142" customFormat="false" ht="12.75" hidden="false" customHeight="false" outlineLevel="0" collapsed="false">
      <c r="B142" s="137" t="s">
        <v>162</v>
      </c>
      <c r="C142" s="129" t="n">
        <v>25.13</v>
      </c>
      <c r="D142" s="129" t="n">
        <v>26.09</v>
      </c>
      <c r="E142" s="129" t="n">
        <v>25.42</v>
      </c>
      <c r="F142" s="129" t="n">
        <v>24.9</v>
      </c>
      <c r="G142" s="129" t="n">
        <v>13.87</v>
      </c>
      <c r="H142" s="146" t="n">
        <v>13.61</v>
      </c>
      <c r="I142" s="129"/>
      <c r="J142" s="129"/>
      <c r="K142" s="129"/>
      <c r="L142" s="129"/>
      <c r="M142" s="129"/>
      <c r="N142" s="129"/>
      <c r="O142" s="15" t="n">
        <f aca="false">AVERAGE(D142:F142)</f>
        <v>25.47</v>
      </c>
      <c r="R142" s="15"/>
    </row>
    <row r="143" customFormat="false" ht="12.75" hidden="false" customHeight="false" outlineLevel="0" collapsed="false">
      <c r="B143" s="137" t="s">
        <v>163</v>
      </c>
      <c r="C143" s="148" t="n">
        <v>15.8</v>
      </c>
      <c r="D143" s="148" t="n">
        <v>12.95</v>
      </c>
      <c r="E143" s="148" t="n">
        <v>14.97</v>
      </c>
      <c r="F143" s="148" t="n">
        <v>16.62</v>
      </c>
      <c r="G143" s="148" t="n">
        <v>16.07</v>
      </c>
      <c r="H143" s="148" t="n">
        <v>11.51</v>
      </c>
      <c r="I143" s="148" t="n">
        <v>15.21</v>
      </c>
      <c r="J143" s="148" t="n">
        <v>18.51</v>
      </c>
      <c r="K143" s="148" t="n">
        <v>8.29</v>
      </c>
      <c r="L143" s="148" t="n">
        <v>6.05</v>
      </c>
      <c r="M143" s="148" t="n">
        <v>19.46</v>
      </c>
      <c r="N143" s="148" t="n">
        <v>27.8</v>
      </c>
      <c r="O143" s="15" t="n">
        <f aca="false">AVERAGE(D143:F143)</f>
        <v>14.8466666666667</v>
      </c>
      <c r="P143" s="15" t="n">
        <f aca="false">AVERAGE(G143:I143)</f>
        <v>14.2633333333333</v>
      </c>
      <c r="Q143" s="15" t="n">
        <f aca="false">AVERAGE(J143:L143)</f>
        <v>10.95</v>
      </c>
      <c r="R143" s="15" t="n">
        <f aca="false">AVERAGE(M143:N143,C142)</f>
        <v>24.13</v>
      </c>
    </row>
    <row r="144" customFormat="false" ht="12.75" hidden="false" customHeight="false" outlineLevel="0" collapsed="false">
      <c r="B144" s="137" t="s">
        <v>170</v>
      </c>
      <c r="C144" s="140" t="n">
        <v>12.87</v>
      </c>
      <c r="D144" s="141" t="n">
        <v>14.73</v>
      </c>
      <c r="E144" s="141" t="n">
        <v>18.32</v>
      </c>
      <c r="F144" s="141" t="n">
        <v>15.85</v>
      </c>
      <c r="G144" s="141" t="n">
        <v>8.98</v>
      </c>
      <c r="H144" s="141" t="n">
        <v>6.67</v>
      </c>
      <c r="I144" s="141" t="n">
        <v>7.2</v>
      </c>
      <c r="J144" s="141" t="n">
        <v>7.79</v>
      </c>
      <c r="K144" s="141" t="n">
        <v>5.29</v>
      </c>
      <c r="L144" s="141" t="n">
        <v>3.68</v>
      </c>
      <c r="M144" s="141" t="n">
        <v>6.58</v>
      </c>
      <c r="N144" s="141" t="n">
        <v>12.71</v>
      </c>
      <c r="O144" s="15" t="n">
        <f aca="false">AVERAGE(D144:F144)</f>
        <v>16.3</v>
      </c>
      <c r="P144" s="15" t="n">
        <f aca="false">AVERAGE(G144:I144)</f>
        <v>7.61666666666667</v>
      </c>
      <c r="Q144" s="15" t="n">
        <f aca="false">AVERAGE(J144:L144)</f>
        <v>5.58666666666667</v>
      </c>
      <c r="R144" s="15" t="n">
        <f aca="false">AVERAGE(M144:N144,C143)</f>
        <v>11.6966666666667</v>
      </c>
    </row>
    <row r="145" customFormat="false" ht="12.75" hidden="false" customHeight="false" outlineLevel="0" collapsed="false">
      <c r="B145" s="132"/>
      <c r="C145" s="149" t="n">
        <v>92.4</v>
      </c>
      <c r="D145" s="149" t="n">
        <v>92.9</v>
      </c>
      <c r="E145" s="149" t="n">
        <v>94.9</v>
      </c>
      <c r="F145" s="149" t="n">
        <v>113.4</v>
      </c>
      <c r="G145" s="149" t="n">
        <v>142.6</v>
      </c>
      <c r="H145" s="149" t="n">
        <v>143.9</v>
      </c>
      <c r="I145" s="149" t="n">
        <v>130.7</v>
      </c>
      <c r="J145" s="149" t="n">
        <v>155.5</v>
      </c>
      <c r="K145" s="149" t="n">
        <v>219.6</v>
      </c>
      <c r="L145" s="149" t="n">
        <v>260.4</v>
      </c>
      <c r="M145" s="149" t="n">
        <v>170.9</v>
      </c>
      <c r="N145" s="149" t="n">
        <v>137.2</v>
      </c>
      <c r="Q145" s="15"/>
      <c r="R145" s="150"/>
    </row>
    <row r="146" customFormat="false" ht="12.75" hidden="false" customHeight="false" outlineLevel="0" collapsed="false">
      <c r="B146" s="132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Q146" s="15"/>
      <c r="R146" s="150"/>
    </row>
    <row r="147" customFormat="false" ht="12.75" hidden="false" customHeight="false" outlineLevel="0" collapsed="false">
      <c r="B147" s="132" t="s">
        <v>172</v>
      </c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Q147" s="15"/>
      <c r="R147" s="150"/>
    </row>
    <row r="148" customFormat="false" ht="12.75" hidden="false" customHeight="false" outlineLevel="0" collapsed="false">
      <c r="B148" s="132"/>
      <c r="C148" s="133" t="s">
        <v>10</v>
      </c>
      <c r="D148" s="133" t="s">
        <v>11</v>
      </c>
      <c r="E148" s="133" t="s">
        <v>12</v>
      </c>
      <c r="F148" s="133" t="s">
        <v>13</v>
      </c>
      <c r="G148" s="133" t="s">
        <v>2</v>
      </c>
      <c r="H148" s="133" t="s">
        <v>3</v>
      </c>
      <c r="I148" s="133" t="s">
        <v>4</v>
      </c>
      <c r="J148" s="133" t="s">
        <v>5</v>
      </c>
      <c r="K148" s="133" t="s">
        <v>6</v>
      </c>
      <c r="L148" s="133" t="s">
        <v>7</v>
      </c>
      <c r="M148" s="133" t="s">
        <v>8</v>
      </c>
      <c r="N148" s="133" t="s">
        <v>9</v>
      </c>
      <c r="O148" s="145" t="s">
        <v>51</v>
      </c>
      <c r="P148" s="145" t="s">
        <v>48</v>
      </c>
      <c r="Q148" s="145" t="s">
        <v>49</v>
      </c>
      <c r="R148" s="145" t="s">
        <v>50</v>
      </c>
    </row>
    <row r="149" customFormat="false" ht="12.75" hidden="false" customHeight="false" outlineLevel="0" collapsed="false">
      <c r="B149" s="137" t="s">
        <v>162</v>
      </c>
      <c r="C149" s="129" t="n">
        <v>24.39</v>
      </c>
      <c r="D149" s="129" t="n">
        <v>25.07</v>
      </c>
      <c r="E149" s="129" t="n">
        <v>25.88</v>
      </c>
      <c r="F149" s="129" t="n">
        <v>24.07</v>
      </c>
      <c r="G149" s="129" t="n">
        <v>15.47</v>
      </c>
      <c r="H149" s="146" t="n">
        <v>14.01</v>
      </c>
      <c r="I149" s="129"/>
      <c r="J149" s="129"/>
      <c r="K149" s="129"/>
      <c r="L149" s="129"/>
      <c r="M149" s="129"/>
      <c r="N149" s="129"/>
      <c r="O149" s="15" t="n">
        <f aca="false">AVERAGE(D149:F149)</f>
        <v>25.0066666666667</v>
      </c>
      <c r="R149" s="15"/>
    </row>
    <row r="150" customFormat="false" ht="12.75" hidden="false" customHeight="false" outlineLevel="0" collapsed="false">
      <c r="B150" s="137" t="s">
        <v>163</v>
      </c>
      <c r="C150" s="148" t="n">
        <v>16.53</v>
      </c>
      <c r="D150" s="148" t="n">
        <v>13.65</v>
      </c>
      <c r="E150" s="148" t="n">
        <v>16.42</v>
      </c>
      <c r="F150" s="148" t="n">
        <v>17.4</v>
      </c>
      <c r="G150" s="148" t="n">
        <v>16.63</v>
      </c>
      <c r="H150" s="148" t="n">
        <v>11.45</v>
      </c>
      <c r="I150" s="148" t="n">
        <v>14.47</v>
      </c>
      <c r="J150" s="148" t="n">
        <v>16.28</v>
      </c>
      <c r="K150" s="148" t="n">
        <v>6.99</v>
      </c>
      <c r="L150" s="148" t="n">
        <v>4.97</v>
      </c>
      <c r="M150" s="148" t="n">
        <v>19.21</v>
      </c>
      <c r="N150" s="148" t="n">
        <v>24.79</v>
      </c>
      <c r="O150" s="15" t="n">
        <f aca="false">AVERAGE(D150:F150)</f>
        <v>15.8233333333333</v>
      </c>
      <c r="P150" s="15" t="n">
        <f aca="false">AVERAGE(G150:I150)</f>
        <v>14.1833333333333</v>
      </c>
      <c r="Q150" s="15" t="n">
        <f aca="false">AVERAGE(J150:L150)</f>
        <v>9.41333333333333</v>
      </c>
      <c r="R150" s="15" t="n">
        <f aca="false">AVERAGE(M150:N150,C149)</f>
        <v>22.7966666666667</v>
      </c>
    </row>
    <row r="151" customFormat="false" ht="12.75" hidden="false" customHeight="false" outlineLevel="0" collapsed="false">
      <c r="B151" s="137" t="s">
        <v>170</v>
      </c>
      <c r="C151" s="140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</row>
    <row r="152" customFormat="false" ht="12.75" hidden="false" customHeight="false" outlineLevel="0" collapsed="false">
      <c r="B152" s="129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B153" s="131" t="s">
        <v>173</v>
      </c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B154" s="132"/>
      <c r="C154" s="133" t="s">
        <v>10</v>
      </c>
      <c r="D154" s="133" t="s">
        <v>11</v>
      </c>
      <c r="E154" s="133" t="s">
        <v>12</v>
      </c>
      <c r="F154" s="133" t="s">
        <v>13</v>
      </c>
      <c r="G154" s="133" t="s">
        <v>2</v>
      </c>
      <c r="H154" s="133" t="s">
        <v>3</v>
      </c>
      <c r="I154" s="133" t="s">
        <v>4</v>
      </c>
      <c r="J154" s="133" t="s">
        <v>5</v>
      </c>
      <c r="K154" s="133" t="s">
        <v>6</v>
      </c>
      <c r="L154" s="133" t="s">
        <v>7</v>
      </c>
      <c r="M154" s="133" t="s">
        <v>8</v>
      </c>
      <c r="N154" s="133" t="s">
        <v>9</v>
      </c>
    </row>
    <row r="155" customFormat="false" ht="12.75" hidden="false" customHeight="false" outlineLevel="0" collapsed="false">
      <c r="B155" s="137" t="s">
        <v>162</v>
      </c>
      <c r="C155" s="151"/>
      <c r="D155" s="152"/>
      <c r="E155" s="152"/>
      <c r="F155" s="152"/>
      <c r="G155" s="153"/>
      <c r="H155" s="152"/>
      <c r="I155" s="152"/>
      <c r="J155" s="152"/>
      <c r="K155" s="152"/>
      <c r="L155" s="152"/>
      <c r="M155" s="152"/>
      <c r="N155" s="154"/>
    </row>
    <row r="156" customFormat="false" ht="12.75" hidden="false" customHeight="false" outlineLevel="0" collapsed="false">
      <c r="B156" s="137" t="s">
        <v>163</v>
      </c>
      <c r="C156" s="140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2"/>
    </row>
    <row r="157" customFormat="false" ht="12.75" hidden="false" customHeight="false" outlineLevel="0" collapsed="false">
      <c r="B157" s="129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B158" s="131" t="s">
        <v>161</v>
      </c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B159" s="132"/>
      <c r="C159" s="133" t="s">
        <v>10</v>
      </c>
      <c r="D159" s="133" t="s">
        <v>11</v>
      </c>
      <c r="E159" s="133" t="s">
        <v>12</v>
      </c>
      <c r="F159" s="133" t="s">
        <v>13</v>
      </c>
      <c r="G159" s="133" t="s">
        <v>2</v>
      </c>
      <c r="H159" s="133" t="s">
        <v>3</v>
      </c>
      <c r="I159" s="133" t="s">
        <v>4</v>
      </c>
      <c r="J159" s="133" t="s">
        <v>5</v>
      </c>
      <c r="K159" s="133" t="s">
        <v>6</v>
      </c>
      <c r="L159" s="133" t="s">
        <v>7</v>
      </c>
      <c r="M159" s="133" t="s">
        <v>8</v>
      </c>
      <c r="N159" s="133" t="s">
        <v>9</v>
      </c>
    </row>
    <row r="160" customFormat="false" ht="12.75" hidden="false" customHeight="false" outlineLevel="0" collapsed="false">
      <c r="B160" s="137" t="s">
        <v>162</v>
      </c>
      <c r="C160" s="151"/>
      <c r="D160" s="152"/>
      <c r="E160" s="152"/>
      <c r="F160" s="152"/>
      <c r="G160" s="153"/>
      <c r="H160" s="152"/>
      <c r="I160" s="152"/>
      <c r="J160" s="152"/>
      <c r="K160" s="152"/>
      <c r="L160" s="152"/>
      <c r="M160" s="152"/>
      <c r="N160" s="154"/>
    </row>
    <row r="161" customFormat="false" ht="12.75" hidden="false" customHeight="false" outlineLevel="0" collapsed="false">
      <c r="B161" s="137" t="s">
        <v>163</v>
      </c>
      <c r="C161" s="140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2"/>
    </row>
    <row r="162" customFormat="false" ht="12.75" hidden="false" customHeight="false" outlineLevel="0" collapsed="false">
      <c r="B162" s="129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B163" s="131" t="s">
        <v>164</v>
      </c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4" customFormat="false" ht="12.75" hidden="false" customHeight="false" outlineLevel="0" collapsed="false">
      <c r="B164" s="132"/>
      <c r="C164" s="133" t="s">
        <v>10</v>
      </c>
      <c r="D164" s="133" t="s">
        <v>11</v>
      </c>
      <c r="E164" s="133" t="s">
        <v>12</v>
      </c>
      <c r="F164" s="133" t="s">
        <v>13</v>
      </c>
      <c r="G164" s="133" t="s">
        <v>2</v>
      </c>
      <c r="H164" s="133" t="s">
        <v>3</v>
      </c>
      <c r="I164" s="133" t="s">
        <v>4</v>
      </c>
      <c r="J164" s="133" t="s">
        <v>5</v>
      </c>
      <c r="K164" s="133" t="s">
        <v>6</v>
      </c>
      <c r="L164" s="133" t="s">
        <v>7</v>
      </c>
      <c r="M164" s="133" t="s">
        <v>8</v>
      </c>
      <c r="N164" s="133" t="s">
        <v>9</v>
      </c>
    </row>
    <row r="165" customFormat="false" ht="12.75" hidden="false" customHeight="false" outlineLevel="0" collapsed="false">
      <c r="B165" s="137" t="s">
        <v>162</v>
      </c>
      <c r="C165" s="151"/>
      <c r="D165" s="152"/>
      <c r="E165" s="152"/>
      <c r="F165" s="152"/>
      <c r="G165" s="153"/>
      <c r="H165" s="152"/>
      <c r="I165" s="152"/>
      <c r="J165" s="152"/>
      <c r="K165" s="152"/>
      <c r="L165" s="152"/>
      <c r="M165" s="152"/>
      <c r="N165" s="154"/>
    </row>
    <row r="166" customFormat="false" ht="12.75" hidden="false" customHeight="false" outlineLevel="0" collapsed="false">
      <c r="B166" s="137" t="s">
        <v>163</v>
      </c>
      <c r="C166" s="140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2"/>
    </row>
    <row r="167" customFormat="false" ht="12.75" hidden="false" customHeight="false" outlineLevel="0" collapsed="false">
      <c r="B167" s="129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</row>
    <row r="168" customFormat="false" ht="12.75" hidden="false" customHeight="false" outlineLevel="0" collapsed="false">
      <c r="B168" s="131" t="s">
        <v>166</v>
      </c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</row>
    <row r="169" customFormat="false" ht="12.75" hidden="false" customHeight="false" outlineLevel="0" collapsed="false">
      <c r="B169" s="132"/>
      <c r="C169" s="133" t="s">
        <v>10</v>
      </c>
      <c r="D169" s="133" t="s">
        <v>11</v>
      </c>
      <c r="E169" s="133" t="s">
        <v>12</v>
      </c>
      <c r="F169" s="133" t="s">
        <v>13</v>
      </c>
      <c r="G169" s="133" t="s">
        <v>2</v>
      </c>
      <c r="H169" s="133" t="s">
        <v>3</v>
      </c>
      <c r="I169" s="133" t="s">
        <v>4</v>
      </c>
      <c r="J169" s="133" t="s">
        <v>5</v>
      </c>
      <c r="K169" s="133" t="s">
        <v>6</v>
      </c>
      <c r="L169" s="133" t="s">
        <v>7</v>
      </c>
      <c r="M169" s="133" t="s">
        <v>8</v>
      </c>
      <c r="N169" s="133" t="s">
        <v>9</v>
      </c>
    </row>
    <row r="170" customFormat="false" ht="12.75" hidden="false" customHeight="false" outlineLevel="0" collapsed="false">
      <c r="B170" s="137" t="s">
        <v>162</v>
      </c>
      <c r="C170" s="151"/>
      <c r="D170" s="152"/>
      <c r="E170" s="152"/>
      <c r="F170" s="152"/>
      <c r="G170" s="153"/>
      <c r="H170" s="152"/>
      <c r="I170" s="152"/>
      <c r="J170" s="152"/>
      <c r="K170" s="152"/>
      <c r="L170" s="152"/>
      <c r="M170" s="152"/>
      <c r="N170" s="154"/>
    </row>
    <row r="171" customFormat="false" ht="12.75" hidden="false" customHeight="false" outlineLevel="0" collapsed="false">
      <c r="B171" s="137" t="s">
        <v>163</v>
      </c>
      <c r="C171" s="140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2"/>
    </row>
    <row r="172" customFormat="false" ht="12.75" hidden="false" customHeight="false" outlineLevel="0" collapsed="false">
      <c r="B172" s="129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</row>
    <row r="173" customFormat="false" ht="12.75" hidden="false" customHeight="false" outlineLevel="0" collapsed="false">
      <c r="B173" s="131" t="s">
        <v>167</v>
      </c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</row>
    <row r="174" customFormat="false" ht="12.75" hidden="false" customHeight="false" outlineLevel="0" collapsed="false">
      <c r="B174" s="132"/>
      <c r="C174" s="133" t="s">
        <v>10</v>
      </c>
      <c r="D174" s="133" t="s">
        <v>11</v>
      </c>
      <c r="E174" s="133" t="s">
        <v>12</v>
      </c>
      <c r="F174" s="133" t="s">
        <v>13</v>
      </c>
      <c r="G174" s="133" t="s">
        <v>2</v>
      </c>
      <c r="H174" s="133" t="s">
        <v>3</v>
      </c>
      <c r="I174" s="133" t="s">
        <v>4</v>
      </c>
      <c r="J174" s="133" t="s">
        <v>5</v>
      </c>
      <c r="K174" s="133" t="s">
        <v>6</v>
      </c>
      <c r="L174" s="133" t="s">
        <v>7</v>
      </c>
      <c r="M174" s="133" t="s">
        <v>8</v>
      </c>
      <c r="N174" s="133" t="s">
        <v>9</v>
      </c>
    </row>
    <row r="175" customFormat="false" ht="12.75" hidden="false" customHeight="false" outlineLevel="0" collapsed="false">
      <c r="B175" s="137" t="s">
        <v>162</v>
      </c>
      <c r="C175" s="151"/>
      <c r="D175" s="152"/>
      <c r="E175" s="152"/>
      <c r="F175" s="152"/>
      <c r="G175" s="153"/>
      <c r="H175" s="152"/>
      <c r="I175" s="152"/>
      <c r="J175" s="152"/>
      <c r="K175" s="152"/>
      <c r="L175" s="152"/>
      <c r="M175" s="152"/>
      <c r="N175" s="154"/>
    </row>
    <row r="176" customFormat="false" ht="12.75" hidden="false" customHeight="false" outlineLevel="0" collapsed="false">
      <c r="B176" s="137" t="s">
        <v>163</v>
      </c>
      <c r="C176" s="140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2"/>
    </row>
    <row r="177" customFormat="false" ht="12.75" hidden="false" customHeight="false" outlineLevel="0" collapsed="false">
      <c r="B177" s="129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</row>
    <row r="178" customFormat="false" ht="12.75" hidden="false" customHeight="false" outlineLevel="0" collapsed="false">
      <c r="B178" s="129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C178"/>
  <sheetViews>
    <sheetView showFormulas="false" showGridLines="true" showRowColHeaders="true" showZeros="true" rightToLeft="false" tabSelected="false" showOutlineSymbols="true" defaultGridColor="true" view="normal" topLeftCell="AD1" colorId="64" zoomScale="62" zoomScaleNormal="62" zoomScalePageLayoutView="100" workbookViewId="0">
      <selection pane="topLeft" activeCell="Z16" activeCellId="0" sqref="Z1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0" min="10" style="0" width="7.56"/>
    <col collapsed="false" customWidth="true" hidden="false" outlineLevel="0" max="11" min="11" style="0" width="8.14"/>
    <col collapsed="false" customWidth="true" hidden="false" outlineLevel="0" max="12" min="12" style="0" width="8.41"/>
    <col collapsed="false" customWidth="true" hidden="false" outlineLevel="0" max="13" min="13" style="0" width="8.14"/>
    <col collapsed="false" customWidth="true" hidden="false" outlineLevel="0" max="14" min="14" style="0" width="6.28"/>
    <col collapsed="false" customWidth="true" hidden="false" outlineLevel="0" max="15" min="15" style="0" width="8.14"/>
    <col collapsed="false" customWidth="true" hidden="false" outlineLevel="0" max="16" min="16" style="0" width="7.85"/>
    <col collapsed="false" customWidth="true" hidden="false" outlineLevel="0" max="17" min="17" style="0" width="6.99"/>
    <col collapsed="false" customWidth="true" hidden="false" outlineLevel="0" max="18" min="18" style="0" width="7.14"/>
    <col collapsed="false" customWidth="true" hidden="false" outlineLevel="0" max="20" min="19" style="0" width="7.85"/>
    <col collapsed="false" customWidth="true" hidden="false" outlineLevel="0" max="22" min="22" style="0" width="6.99"/>
    <col collapsed="false" customWidth="true" hidden="false" outlineLevel="0" max="24" min="23" style="0" width="7.56"/>
    <col collapsed="false" customWidth="true" hidden="false" outlineLevel="0" max="25" min="25" style="0" width="7.99"/>
    <col collapsed="false" customWidth="true" hidden="false" outlineLevel="0" max="26" min="26" style="0" width="8.14"/>
    <col collapsed="false" customWidth="true" hidden="false" outlineLevel="0" max="27" min="27" style="0" width="6.56"/>
    <col collapsed="false" customWidth="true" hidden="false" outlineLevel="0" max="28" min="28" style="0" width="6.7"/>
    <col collapsed="false" customWidth="true" hidden="false" outlineLevel="0" max="29" min="29" style="0" width="6.56"/>
    <col collapsed="false" customWidth="true" hidden="false" outlineLevel="0" max="30" min="30" style="0" width="6.99"/>
    <col collapsed="false" customWidth="true" hidden="false" outlineLevel="0" max="31" min="31" style="0" width="6.85"/>
    <col collapsed="false" customWidth="true" hidden="false" outlineLevel="0" max="32" min="32" style="0" width="7.7"/>
    <col collapsed="false" customWidth="true" hidden="false" outlineLevel="0" max="34" min="33" style="0" width="7.85"/>
    <col collapsed="false" customWidth="true" hidden="false" outlineLevel="0" max="35" min="35" style="0" width="6.85"/>
    <col collapsed="false" customWidth="true" hidden="false" outlineLevel="0" max="36" min="36" style="0" width="11.85"/>
    <col collapsed="false" customWidth="true" hidden="false" outlineLevel="0" max="37" min="37" style="0" width="7.42"/>
    <col collapsed="false" customWidth="true" hidden="false" outlineLevel="0" max="41" min="41" style="0" width="15.85"/>
    <col collapsed="false" customWidth="true" hidden="false" outlineLevel="0" max="43" min="43" style="0" width="12.28"/>
    <col collapsed="false" customWidth="true" hidden="false" outlineLevel="0" max="46" min="46" style="0" width="13.7"/>
  </cols>
  <sheetData>
    <row r="1" customFormat="false" ht="12.75" hidden="false" customHeight="false" outlineLevel="0" collapsed="false">
      <c r="B1" s="20" t="s">
        <v>97</v>
      </c>
      <c r="O1" s="20" t="s">
        <v>100</v>
      </c>
      <c r="U1" s="20"/>
      <c r="AD1" s="0" t="s">
        <v>99</v>
      </c>
      <c r="AE1" s="0" t="s">
        <v>142</v>
      </c>
      <c r="AF1" s="0" t="s">
        <v>153</v>
      </c>
      <c r="AG1" s="0" t="s">
        <v>147</v>
      </c>
      <c r="AH1" s="0" t="s">
        <v>246</v>
      </c>
      <c r="AI1" s="0" t="s">
        <v>201</v>
      </c>
      <c r="AJ1" s="0" t="s">
        <v>202</v>
      </c>
    </row>
    <row r="2" customFormat="false" ht="12.75" hidden="false" customHeight="false" outlineLevel="0" collapsed="false">
      <c r="B2" s="40" t="s">
        <v>101</v>
      </c>
      <c r="C2" s="40"/>
      <c r="D2" s="40" t="s">
        <v>54</v>
      </c>
      <c r="E2" s="40"/>
      <c r="F2" s="46" t="s">
        <v>65</v>
      </c>
      <c r="G2" s="46" t="s">
        <v>57</v>
      </c>
      <c r="H2" s="45" t="s">
        <v>56</v>
      </c>
      <c r="I2" s="45" t="s">
        <v>56</v>
      </c>
      <c r="J2" s="45" t="s">
        <v>203</v>
      </c>
      <c r="K2" s="45" t="s">
        <v>55</v>
      </c>
      <c r="L2" s="45" t="s">
        <v>55</v>
      </c>
      <c r="M2" s="45" t="s">
        <v>204</v>
      </c>
      <c r="O2" s="46" t="s">
        <v>174</v>
      </c>
      <c r="P2" s="47"/>
      <c r="Q2" s="44"/>
      <c r="R2" s="46" t="s">
        <v>9</v>
      </c>
      <c r="S2" s="43"/>
      <c r="T2" s="47"/>
      <c r="U2" s="46" t="s">
        <v>10</v>
      </c>
      <c r="V2" s="43"/>
      <c r="W2" s="106"/>
      <c r="X2" s="46" t="s">
        <v>11</v>
      </c>
      <c r="Y2" s="47"/>
      <c r="Z2" s="44"/>
      <c r="AA2" s="46" t="s">
        <v>51</v>
      </c>
      <c r="AB2" s="43"/>
      <c r="AC2" s="106"/>
      <c r="AE2" s="36"/>
      <c r="AF2" s="36"/>
      <c r="AG2" s="36"/>
      <c r="AH2" s="36"/>
      <c r="AI2" s="36"/>
      <c r="AJ2" s="36"/>
    </row>
    <row r="3" customFormat="false" ht="12.75" hidden="false" customHeight="false" outlineLevel="0" collapsed="false">
      <c r="B3" s="49" t="s">
        <v>110</v>
      </c>
      <c r="C3" s="50" t="s">
        <v>111</v>
      </c>
      <c r="D3" s="49" t="s">
        <v>110</v>
      </c>
      <c r="E3" s="50" t="s">
        <v>111</v>
      </c>
      <c r="F3" s="49" t="s">
        <v>110</v>
      </c>
      <c r="G3" s="49" t="s">
        <v>110</v>
      </c>
      <c r="H3" s="53" t="s">
        <v>110</v>
      </c>
      <c r="I3" s="53" t="s">
        <v>111</v>
      </c>
      <c r="J3" s="53" t="s">
        <v>110</v>
      </c>
      <c r="K3" s="53" t="s">
        <v>110</v>
      </c>
      <c r="L3" s="53" t="s">
        <v>111</v>
      </c>
      <c r="M3" s="53" t="s">
        <v>110</v>
      </c>
      <c r="O3" s="49" t="s">
        <v>53</v>
      </c>
      <c r="P3" s="51" t="s">
        <v>54</v>
      </c>
      <c r="Q3" s="50" t="s">
        <v>57</v>
      </c>
      <c r="R3" s="49" t="s">
        <v>53</v>
      </c>
      <c r="S3" s="51" t="s">
        <v>54</v>
      </c>
      <c r="T3" s="50" t="s">
        <v>57</v>
      </c>
      <c r="U3" s="49" t="s">
        <v>53</v>
      </c>
      <c r="V3" s="51" t="s">
        <v>54</v>
      </c>
      <c r="W3" s="50" t="s">
        <v>57</v>
      </c>
      <c r="X3" s="49" t="s">
        <v>53</v>
      </c>
      <c r="Y3" s="51" t="s">
        <v>54</v>
      </c>
      <c r="Z3" s="50" t="s">
        <v>57</v>
      </c>
      <c r="AA3" s="49" t="s">
        <v>53</v>
      </c>
      <c r="AB3" s="51" t="s">
        <v>54</v>
      </c>
      <c r="AC3" s="50" t="s">
        <v>57</v>
      </c>
      <c r="AF3" s="36"/>
      <c r="AG3" s="36"/>
      <c r="AH3" s="36"/>
      <c r="AI3" s="36"/>
      <c r="AJ3" s="78"/>
    </row>
    <row r="4" customFormat="false" ht="12.75" hidden="false" customHeight="false" outlineLevel="0" collapsed="false">
      <c r="A4" s="54" t="n">
        <v>36708</v>
      </c>
      <c r="B4" s="55" t="n">
        <v>100</v>
      </c>
      <c r="C4" s="56" t="n">
        <v>60</v>
      </c>
      <c r="D4" s="55" t="n">
        <v>137</v>
      </c>
      <c r="E4" s="71" t="n">
        <v>55</v>
      </c>
      <c r="F4" s="55" t="n">
        <v>85</v>
      </c>
      <c r="G4" s="55" t="n">
        <v>140</v>
      </c>
      <c r="H4" s="191" t="n">
        <v>82</v>
      </c>
      <c r="I4" s="191" t="n">
        <v>55</v>
      </c>
      <c r="J4" s="191" t="n">
        <v>59</v>
      </c>
      <c r="K4" s="191" t="n">
        <v>85</v>
      </c>
      <c r="L4" s="191" t="n">
        <v>56</v>
      </c>
      <c r="M4" s="191" t="n">
        <v>59</v>
      </c>
      <c r="N4" s="166" t="n">
        <f aca="false">A4</f>
        <v>36708</v>
      </c>
      <c r="O4" s="110" t="n">
        <v>170</v>
      </c>
      <c r="P4" s="111" t="n">
        <v>180</v>
      </c>
      <c r="Q4" s="115"/>
      <c r="R4" s="111" t="n">
        <v>185</v>
      </c>
      <c r="S4" s="114" t="n">
        <v>190</v>
      </c>
      <c r="T4" s="111"/>
      <c r="U4" s="112" t="n">
        <v>110</v>
      </c>
      <c r="V4" s="114"/>
      <c r="W4" s="113"/>
      <c r="X4" s="112" t="n">
        <v>95</v>
      </c>
      <c r="Y4" s="114" t="n">
        <v>95</v>
      </c>
      <c r="Z4" s="113" t="n">
        <v>72</v>
      </c>
      <c r="AA4" s="112" t="n">
        <v>82</v>
      </c>
      <c r="AB4" s="114" t="n">
        <v>82</v>
      </c>
      <c r="AC4" s="113" t="n">
        <v>62</v>
      </c>
      <c r="AD4" s="77" t="n">
        <v>81.88</v>
      </c>
      <c r="AE4" s="218" t="s">
        <v>247</v>
      </c>
      <c r="AF4" s="219" t="s">
        <v>248</v>
      </c>
      <c r="AG4" s="219" t="s">
        <v>249</v>
      </c>
      <c r="AH4" s="219" t="s">
        <v>250</v>
      </c>
      <c r="AI4" s="79" t="n">
        <v>78</v>
      </c>
      <c r="AJ4" s="78" t="n">
        <v>29749</v>
      </c>
      <c r="AL4" s="24"/>
    </row>
    <row r="5" customFormat="false" ht="12.75" hidden="false" customHeight="false" outlineLevel="0" collapsed="false">
      <c r="A5" s="54" t="n">
        <v>36709</v>
      </c>
      <c r="B5" s="55"/>
      <c r="C5" s="56" t="n">
        <v>85</v>
      </c>
      <c r="D5" s="55"/>
      <c r="E5" s="71" t="n">
        <v>100</v>
      </c>
      <c r="F5" s="55"/>
      <c r="G5" s="55"/>
      <c r="H5" s="192"/>
      <c r="I5" s="192" t="n">
        <v>55</v>
      </c>
      <c r="J5" s="192"/>
      <c r="K5" s="192"/>
      <c r="L5" s="192" t="n">
        <v>59</v>
      </c>
      <c r="M5" s="192"/>
      <c r="N5" s="166" t="n">
        <f aca="false">A5</f>
        <v>36709</v>
      </c>
      <c r="O5" s="110"/>
      <c r="P5" s="111"/>
      <c r="Q5" s="115"/>
      <c r="R5" s="111"/>
      <c r="S5" s="111"/>
      <c r="T5" s="111"/>
      <c r="U5" s="110"/>
      <c r="V5" s="111"/>
      <c r="W5" s="115"/>
      <c r="X5" s="110"/>
      <c r="Y5" s="111"/>
      <c r="Z5" s="115"/>
      <c r="AA5" s="110"/>
      <c r="AB5" s="111"/>
      <c r="AC5" s="115"/>
      <c r="AD5" s="77"/>
      <c r="AE5" s="220" t="s">
        <v>251</v>
      </c>
      <c r="AF5" s="219" t="s">
        <v>252</v>
      </c>
      <c r="AG5" s="219" t="s">
        <v>249</v>
      </c>
      <c r="AH5" s="219" t="s">
        <v>253</v>
      </c>
      <c r="AI5" s="79"/>
      <c r="AJ5" s="78"/>
      <c r="AL5" s="24"/>
    </row>
    <row r="6" customFormat="false" ht="12.75" hidden="false" customHeight="false" outlineLevel="0" collapsed="false">
      <c r="A6" s="54" t="n">
        <v>36710</v>
      </c>
      <c r="B6" s="55" t="n">
        <v>128</v>
      </c>
      <c r="C6" s="56" t="n">
        <v>85</v>
      </c>
      <c r="D6" s="55" t="n">
        <v>167</v>
      </c>
      <c r="E6" s="71" t="n">
        <v>100</v>
      </c>
      <c r="F6" s="55" t="n">
        <v>89</v>
      </c>
      <c r="G6" s="55" t="n">
        <v>197</v>
      </c>
      <c r="H6" s="192" t="n">
        <v>88</v>
      </c>
      <c r="I6" s="192" t="n">
        <v>47</v>
      </c>
      <c r="J6" s="192" t="n">
        <v>37</v>
      </c>
      <c r="K6" s="192" t="n">
        <v>89</v>
      </c>
      <c r="L6" s="192" t="n">
        <v>47</v>
      </c>
      <c r="M6" s="192" t="n">
        <v>37</v>
      </c>
      <c r="N6" s="166" t="n">
        <f aca="false">A6</f>
        <v>36710</v>
      </c>
      <c r="O6" s="221"/>
      <c r="P6" s="222"/>
      <c r="Q6" s="115"/>
      <c r="R6" s="111"/>
      <c r="S6" s="111"/>
      <c r="T6" s="111"/>
      <c r="U6" s="110"/>
      <c r="V6" s="111"/>
      <c r="W6" s="115"/>
      <c r="X6" s="110"/>
      <c r="Y6" s="111"/>
      <c r="Z6" s="115"/>
      <c r="AA6" s="110"/>
      <c r="AB6" s="111"/>
      <c r="AC6" s="115"/>
      <c r="AD6" s="77" t="n">
        <v>88.38</v>
      </c>
      <c r="AE6" s="220" t="s">
        <v>254</v>
      </c>
      <c r="AF6" s="219" t="s">
        <v>255</v>
      </c>
      <c r="AG6" s="219" t="s">
        <v>256</v>
      </c>
      <c r="AH6" s="219" t="s">
        <v>253</v>
      </c>
      <c r="AI6" s="79" t="n">
        <v>107</v>
      </c>
      <c r="AJ6" s="78" t="n">
        <v>28438</v>
      </c>
      <c r="AL6" s="24"/>
    </row>
    <row r="7" customFormat="false" ht="12.75" hidden="false" customHeight="false" outlineLevel="0" collapsed="false">
      <c r="A7" s="54" t="n">
        <v>36711</v>
      </c>
      <c r="B7" s="55"/>
      <c r="C7" s="56" t="n">
        <v>60</v>
      </c>
      <c r="D7" s="55"/>
      <c r="E7" s="71" t="n">
        <v>75</v>
      </c>
      <c r="F7" s="55"/>
      <c r="G7" s="55"/>
      <c r="H7" s="192"/>
      <c r="I7" s="192" t="n">
        <v>39</v>
      </c>
      <c r="J7" s="192"/>
      <c r="K7" s="192"/>
      <c r="L7" s="192" t="n">
        <v>39</v>
      </c>
      <c r="M7" s="192"/>
      <c r="N7" s="166" t="n">
        <f aca="false">A7</f>
        <v>36711</v>
      </c>
      <c r="O7" s="110"/>
      <c r="P7" s="111"/>
      <c r="Q7" s="115"/>
      <c r="R7" s="111"/>
      <c r="S7" s="111"/>
      <c r="T7" s="111"/>
      <c r="U7" s="110"/>
      <c r="V7" s="111"/>
      <c r="W7" s="115"/>
      <c r="X7" s="110"/>
      <c r="Y7" s="111"/>
      <c r="Z7" s="115"/>
      <c r="AA7" s="110"/>
      <c r="AB7" s="111"/>
      <c r="AC7" s="115"/>
      <c r="AD7" s="77"/>
      <c r="AE7" s="220" t="s">
        <v>254</v>
      </c>
      <c r="AF7" s="219" t="s">
        <v>257</v>
      </c>
      <c r="AG7" s="219" t="s">
        <v>258</v>
      </c>
      <c r="AH7" s="219" t="s">
        <v>259</v>
      </c>
      <c r="AI7" s="79"/>
      <c r="AJ7" s="78"/>
      <c r="AL7" s="24"/>
    </row>
    <row r="8" customFormat="false" ht="12.75" hidden="false" customHeight="false" outlineLevel="0" collapsed="false">
      <c r="A8" s="54" t="n">
        <v>36712</v>
      </c>
      <c r="B8" s="55" t="n">
        <v>85</v>
      </c>
      <c r="C8" s="56" t="n">
        <v>60</v>
      </c>
      <c r="D8" s="55" t="n">
        <v>105</v>
      </c>
      <c r="E8" s="71" t="n">
        <v>75</v>
      </c>
      <c r="F8" s="55" t="n">
        <v>51</v>
      </c>
      <c r="G8" s="55" t="n">
        <v>125</v>
      </c>
      <c r="H8" s="192" t="n">
        <v>54</v>
      </c>
      <c r="I8" s="192" t="n">
        <v>28</v>
      </c>
      <c r="J8" s="192" t="n">
        <v>36</v>
      </c>
      <c r="K8" s="192" t="n">
        <v>51</v>
      </c>
      <c r="L8" s="192" t="n">
        <v>39</v>
      </c>
      <c r="M8" s="192" t="n">
        <v>52</v>
      </c>
      <c r="N8" s="166" t="n">
        <f aca="false">A8</f>
        <v>36712</v>
      </c>
      <c r="O8" s="110" t="n">
        <v>100</v>
      </c>
      <c r="P8" s="111" t="n">
        <v>108</v>
      </c>
      <c r="Q8" s="115" t="n">
        <v>130</v>
      </c>
      <c r="R8" s="111" t="n">
        <v>140</v>
      </c>
      <c r="S8" s="111" t="n">
        <v>143</v>
      </c>
      <c r="T8" s="111" t="n">
        <v>145</v>
      </c>
      <c r="U8" s="110" t="n">
        <v>100</v>
      </c>
      <c r="V8" s="111" t="n">
        <v>102</v>
      </c>
      <c r="W8" s="115" t="n">
        <v>102</v>
      </c>
      <c r="X8" s="110" t="n">
        <v>90</v>
      </c>
      <c r="Y8" s="111" t="n">
        <v>90</v>
      </c>
      <c r="Z8" s="115" t="n">
        <v>70</v>
      </c>
      <c r="AA8" s="110" t="n">
        <v>80</v>
      </c>
      <c r="AB8" s="111" t="n">
        <v>80</v>
      </c>
      <c r="AC8" s="115" t="n">
        <v>57</v>
      </c>
      <c r="AD8" s="77" t="n">
        <v>49.95</v>
      </c>
      <c r="AE8" s="220" t="s">
        <v>260</v>
      </c>
      <c r="AF8" s="219" t="s">
        <v>261</v>
      </c>
      <c r="AG8" s="219" t="s">
        <v>262</v>
      </c>
      <c r="AH8" s="219" t="s">
        <v>263</v>
      </c>
      <c r="AI8" s="79" t="n">
        <v>130</v>
      </c>
      <c r="AJ8" s="78" t="n">
        <v>31347</v>
      </c>
      <c r="AL8" s="24"/>
      <c r="AU8" s="0" t="s">
        <v>241</v>
      </c>
      <c r="AV8" s="0" t="n">
        <f aca="false">1379/16</f>
        <v>86.1875</v>
      </c>
      <c r="AW8" s="0" t="n">
        <v>0.03</v>
      </c>
      <c r="AX8" s="0" t="n">
        <f aca="false">+AV8*AW8</f>
        <v>2.585625</v>
      </c>
    </row>
    <row r="9" customFormat="false" ht="12.75" hidden="false" customHeight="false" outlineLevel="0" collapsed="false">
      <c r="A9" s="54" t="n">
        <v>36713</v>
      </c>
      <c r="B9" s="55" t="n">
        <v>54</v>
      </c>
      <c r="C9" s="56" t="n">
        <v>39</v>
      </c>
      <c r="D9" s="55" t="n">
        <v>57</v>
      </c>
      <c r="E9" s="71" t="n">
        <v>40</v>
      </c>
      <c r="F9" s="55" t="n">
        <v>43</v>
      </c>
      <c r="G9" s="55" t="n">
        <v>70</v>
      </c>
      <c r="H9" s="192" t="n">
        <v>58</v>
      </c>
      <c r="I9" s="192" t="n">
        <v>29</v>
      </c>
      <c r="J9" s="192" t="n">
        <v>67</v>
      </c>
      <c r="K9" s="192" t="n">
        <v>43</v>
      </c>
      <c r="L9" s="192" t="n">
        <v>29</v>
      </c>
      <c r="M9" s="192" t="n">
        <v>67</v>
      </c>
      <c r="N9" s="166" t="n">
        <f aca="false">A9</f>
        <v>36713</v>
      </c>
      <c r="O9" s="110" t="n">
        <v>109</v>
      </c>
      <c r="P9" s="111" t="n">
        <v>115</v>
      </c>
      <c r="Q9" s="115" t="n">
        <v>130</v>
      </c>
      <c r="R9" s="111" t="n">
        <v>140</v>
      </c>
      <c r="S9" s="111" t="n">
        <v>143</v>
      </c>
      <c r="T9" s="111"/>
      <c r="U9" s="110" t="n">
        <v>107</v>
      </c>
      <c r="V9" s="111" t="n">
        <v>108</v>
      </c>
      <c r="W9" s="115"/>
      <c r="X9" s="110" t="n">
        <v>85</v>
      </c>
      <c r="Y9" s="111" t="n">
        <v>85</v>
      </c>
      <c r="Z9" s="115" t="n">
        <v>67</v>
      </c>
      <c r="AA9" s="110" t="n">
        <v>77</v>
      </c>
      <c r="AB9" s="111" t="n">
        <v>77.5</v>
      </c>
      <c r="AC9" s="115" t="n">
        <v>56</v>
      </c>
      <c r="AD9" s="77" t="n">
        <v>45.29</v>
      </c>
      <c r="AE9" s="220" t="s">
        <v>264</v>
      </c>
      <c r="AF9" s="219" t="s">
        <v>265</v>
      </c>
      <c r="AG9" s="219" t="s">
        <v>266</v>
      </c>
      <c r="AH9" s="219" t="s">
        <v>267</v>
      </c>
      <c r="AI9" s="79" t="n">
        <v>151</v>
      </c>
      <c r="AJ9" s="78" t="n">
        <v>31924</v>
      </c>
      <c r="AL9" s="24"/>
      <c r="AQ9" s="0" t="n">
        <v>384</v>
      </c>
      <c r="AR9" s="94"/>
      <c r="AS9" s="94"/>
      <c r="AU9" s="0" t="s">
        <v>242</v>
      </c>
      <c r="AV9" s="0" t="n">
        <f aca="false">1314/16</f>
        <v>82.125</v>
      </c>
      <c r="AW9" s="0" t="n">
        <v>0.03</v>
      </c>
      <c r="AX9" s="0" t="n">
        <f aca="false">+AV9*AW9</f>
        <v>2.46375</v>
      </c>
    </row>
    <row r="10" customFormat="false" ht="12.75" hidden="false" customHeight="false" outlineLevel="0" collapsed="false">
      <c r="A10" s="54" t="n">
        <v>36714</v>
      </c>
      <c r="B10" s="55" t="n">
        <v>41.75</v>
      </c>
      <c r="C10" s="56" t="n">
        <v>34</v>
      </c>
      <c r="D10" s="55" t="n">
        <v>46</v>
      </c>
      <c r="E10" s="71" t="n">
        <v>35</v>
      </c>
      <c r="F10" s="55" t="n">
        <v>61</v>
      </c>
      <c r="G10" s="55" t="n">
        <v>55</v>
      </c>
      <c r="H10" s="192" t="n">
        <v>61</v>
      </c>
      <c r="I10" s="192" t="n">
        <v>36</v>
      </c>
      <c r="J10" s="192" t="n">
        <v>59</v>
      </c>
      <c r="K10" s="192" t="n">
        <v>50</v>
      </c>
      <c r="L10" s="192" t="n">
        <v>36</v>
      </c>
      <c r="M10" s="192" t="n">
        <v>59</v>
      </c>
      <c r="N10" s="166" t="n">
        <f aca="false">A10</f>
        <v>36714</v>
      </c>
      <c r="O10" s="110" t="n">
        <v>95</v>
      </c>
      <c r="P10" s="111" t="n">
        <v>100</v>
      </c>
      <c r="Q10" s="115" t="n">
        <v>140</v>
      </c>
      <c r="R10" s="111" t="n">
        <v>140</v>
      </c>
      <c r="S10" s="111" t="n">
        <v>143</v>
      </c>
      <c r="T10" s="111"/>
      <c r="U10" s="110" t="n">
        <v>110</v>
      </c>
      <c r="V10" s="111" t="n">
        <v>112</v>
      </c>
      <c r="W10" s="115"/>
      <c r="X10" s="110"/>
      <c r="Y10" s="111"/>
      <c r="Z10" s="115"/>
      <c r="AA10" s="110"/>
      <c r="AB10" s="111"/>
      <c r="AC10" s="115"/>
      <c r="AD10" s="77" t="n">
        <v>58</v>
      </c>
      <c r="AE10" s="220" t="s">
        <v>268</v>
      </c>
      <c r="AF10" s="219" t="s">
        <v>269</v>
      </c>
      <c r="AG10" s="219" t="s">
        <v>270</v>
      </c>
      <c r="AH10" s="219" t="s">
        <v>271</v>
      </c>
      <c r="AI10" s="79" t="n">
        <v>157</v>
      </c>
      <c r="AJ10" s="78" t="n">
        <v>31510</v>
      </c>
      <c r="AL10" s="24"/>
      <c r="AS10" s="70"/>
    </row>
    <row r="11" customFormat="false" ht="12.75" hidden="false" customHeight="false" outlineLevel="0" collapsed="false">
      <c r="A11" s="54" t="n">
        <v>36715</v>
      </c>
      <c r="B11" s="55" t="n">
        <v>41.75</v>
      </c>
      <c r="C11" s="56" t="n">
        <v>34</v>
      </c>
      <c r="D11" s="55" t="n">
        <v>46</v>
      </c>
      <c r="E11" s="71" t="n">
        <v>35</v>
      </c>
      <c r="F11" s="55" t="n">
        <v>41</v>
      </c>
      <c r="G11" s="55" t="n">
        <v>55</v>
      </c>
      <c r="H11" s="192" t="n">
        <v>41</v>
      </c>
      <c r="I11" s="192" t="n">
        <v>34</v>
      </c>
      <c r="J11" s="192" t="n">
        <v>74</v>
      </c>
      <c r="K11" s="192" t="n">
        <v>45</v>
      </c>
      <c r="L11" s="192" t="n">
        <v>38</v>
      </c>
      <c r="M11" s="192" t="n">
        <v>74</v>
      </c>
      <c r="N11" s="166" t="n">
        <f aca="false">A11</f>
        <v>36715</v>
      </c>
      <c r="O11" s="110" t="n">
        <v>95</v>
      </c>
      <c r="P11" s="111" t="n">
        <v>100</v>
      </c>
      <c r="Q11" s="115" t="n">
        <v>140</v>
      </c>
      <c r="R11" s="111" t="n">
        <v>140</v>
      </c>
      <c r="S11" s="111" t="n">
        <v>143</v>
      </c>
      <c r="T11" s="111"/>
      <c r="U11" s="110"/>
      <c r="V11" s="111"/>
      <c r="W11" s="115"/>
      <c r="X11" s="110"/>
      <c r="Y11" s="111"/>
      <c r="Z11" s="115"/>
      <c r="AA11" s="110"/>
      <c r="AB11" s="111"/>
      <c r="AC11" s="115"/>
      <c r="AD11" s="77" t="n">
        <v>41.71</v>
      </c>
      <c r="AE11" s="220" t="s">
        <v>272</v>
      </c>
      <c r="AF11" s="219" t="s">
        <v>257</v>
      </c>
      <c r="AG11" s="219" t="s">
        <v>273</v>
      </c>
      <c r="AH11" s="219" t="s">
        <v>274</v>
      </c>
      <c r="AI11" s="79" t="n">
        <v>118</v>
      </c>
      <c r="AJ11" s="78" t="n">
        <v>28272</v>
      </c>
      <c r="AL11" s="24"/>
    </row>
    <row r="12" customFormat="false" ht="12.75" hidden="false" customHeight="false" outlineLevel="0" collapsed="false">
      <c r="A12" s="54" t="n">
        <v>36716</v>
      </c>
      <c r="B12" s="55"/>
      <c r="C12" s="56" t="n">
        <v>60</v>
      </c>
      <c r="D12" s="55"/>
      <c r="E12" s="71" t="n">
        <v>60</v>
      </c>
      <c r="F12" s="55"/>
      <c r="G12" s="55"/>
      <c r="H12" s="192"/>
      <c r="I12" s="192" t="n">
        <v>41</v>
      </c>
      <c r="J12" s="192"/>
      <c r="K12" s="192"/>
      <c r="L12" s="192" t="n">
        <v>41</v>
      </c>
      <c r="M12" s="192"/>
      <c r="N12" s="166" t="n">
        <f aca="false">A12</f>
        <v>36716</v>
      </c>
      <c r="O12" s="110"/>
      <c r="P12" s="111"/>
      <c r="Q12" s="115"/>
      <c r="R12" s="111"/>
      <c r="S12" s="111"/>
      <c r="T12" s="111"/>
      <c r="U12" s="110"/>
      <c r="V12" s="111"/>
      <c r="W12" s="115"/>
      <c r="X12" s="110"/>
      <c r="Y12" s="111"/>
      <c r="Z12" s="115"/>
      <c r="AA12" s="110"/>
      <c r="AB12" s="111"/>
      <c r="AC12" s="115"/>
      <c r="AD12" s="77"/>
      <c r="AE12" s="220" t="s">
        <v>272</v>
      </c>
      <c r="AF12" s="219" t="s">
        <v>275</v>
      </c>
      <c r="AG12" s="219" t="s">
        <v>276</v>
      </c>
      <c r="AH12" s="219" t="s">
        <v>277</v>
      </c>
      <c r="AI12" s="79"/>
      <c r="AJ12" s="78"/>
      <c r="AL12" s="24"/>
    </row>
    <row r="13" customFormat="false" ht="12.75" hidden="false" customHeight="false" outlineLevel="0" collapsed="false">
      <c r="A13" s="54" t="n">
        <v>36717</v>
      </c>
      <c r="B13" s="55" t="n">
        <v>63.5</v>
      </c>
      <c r="C13" s="56" t="n">
        <v>60</v>
      </c>
      <c r="D13" s="55" t="n">
        <v>77.5</v>
      </c>
      <c r="E13" s="71" t="n">
        <v>60</v>
      </c>
      <c r="F13" s="55" t="n">
        <v>53</v>
      </c>
      <c r="G13" s="55" t="n">
        <v>100</v>
      </c>
      <c r="H13" s="192" t="n">
        <v>74</v>
      </c>
      <c r="I13" s="192" t="n">
        <v>41</v>
      </c>
      <c r="J13" s="192" t="n">
        <v>75</v>
      </c>
      <c r="K13" s="192" t="n">
        <v>53</v>
      </c>
      <c r="L13" s="192" t="n">
        <v>44</v>
      </c>
      <c r="M13" s="192" t="n">
        <v>75</v>
      </c>
      <c r="N13" s="166" t="n">
        <f aca="false">A13</f>
        <v>36717</v>
      </c>
      <c r="O13" s="110" t="n">
        <v>87</v>
      </c>
      <c r="P13" s="111" t="n">
        <v>95</v>
      </c>
      <c r="Q13" s="115" t="n">
        <v>125</v>
      </c>
      <c r="R13" s="111" t="n">
        <v>141</v>
      </c>
      <c r="S13" s="111" t="n">
        <v>145</v>
      </c>
      <c r="T13" s="111" t="n">
        <v>150</v>
      </c>
      <c r="U13" s="110" t="n">
        <v>110</v>
      </c>
      <c r="V13" s="111" t="n">
        <v>112</v>
      </c>
      <c r="W13" s="115" t="n">
        <v>115</v>
      </c>
      <c r="X13" s="110" t="n">
        <v>90</v>
      </c>
      <c r="Y13" s="111" t="n">
        <v>90</v>
      </c>
      <c r="Z13" s="115" t="n">
        <v>70</v>
      </c>
      <c r="AA13" s="110" t="n">
        <v>79</v>
      </c>
      <c r="AB13" s="111" t="n">
        <v>79.5</v>
      </c>
      <c r="AC13" s="115" t="n">
        <v>59</v>
      </c>
      <c r="AD13" s="77" t="n">
        <v>54</v>
      </c>
      <c r="AE13" s="220" t="s">
        <v>278</v>
      </c>
      <c r="AF13" s="219" t="s">
        <v>279</v>
      </c>
      <c r="AG13" s="219" t="s">
        <v>280</v>
      </c>
      <c r="AH13" s="219" t="s">
        <v>281</v>
      </c>
      <c r="AI13" s="79" t="n">
        <v>121</v>
      </c>
      <c r="AJ13" s="78" t="n">
        <v>33179</v>
      </c>
      <c r="AL13" s="24"/>
    </row>
    <row r="14" customFormat="false" ht="12.75" hidden="false" customHeight="false" outlineLevel="0" collapsed="false">
      <c r="A14" s="54" t="n">
        <v>36718</v>
      </c>
      <c r="B14" s="55" t="n">
        <v>66.25</v>
      </c>
      <c r="C14" s="56" t="n">
        <v>51</v>
      </c>
      <c r="D14" s="55" t="n">
        <v>70.25</v>
      </c>
      <c r="E14" s="71" t="n">
        <v>54.5</v>
      </c>
      <c r="F14" s="55" t="n">
        <v>70</v>
      </c>
      <c r="G14" s="55" t="n">
        <v>95</v>
      </c>
      <c r="H14" s="192" t="n">
        <v>69</v>
      </c>
      <c r="I14" s="192" t="n">
        <v>50</v>
      </c>
      <c r="J14" s="192" t="n">
        <v>56</v>
      </c>
      <c r="K14" s="192" t="n">
        <v>70</v>
      </c>
      <c r="L14" s="192" t="n">
        <v>50</v>
      </c>
      <c r="M14" s="192" t="n">
        <v>61</v>
      </c>
      <c r="N14" s="166" t="n">
        <f aca="false">A14</f>
        <v>36718</v>
      </c>
      <c r="O14" s="110" t="n">
        <v>87</v>
      </c>
      <c r="P14" s="111" t="n">
        <v>94</v>
      </c>
      <c r="Q14" s="115" t="n">
        <v>125</v>
      </c>
      <c r="R14" s="111" t="n">
        <v>142</v>
      </c>
      <c r="S14" s="111" t="n">
        <v>147</v>
      </c>
      <c r="T14" s="111" t="n">
        <v>150</v>
      </c>
      <c r="U14" s="110" t="n">
        <v>113</v>
      </c>
      <c r="V14" s="111" t="n">
        <v>115</v>
      </c>
      <c r="W14" s="115" t="n">
        <v>118</v>
      </c>
      <c r="X14" s="110"/>
      <c r="Y14" s="111"/>
      <c r="Z14" s="115"/>
      <c r="AA14" s="110" t="n">
        <v>79</v>
      </c>
      <c r="AB14" s="111" t="n">
        <v>79</v>
      </c>
      <c r="AC14" s="115" t="n">
        <v>58</v>
      </c>
      <c r="AD14" s="77" t="n">
        <v>69.17</v>
      </c>
      <c r="AE14" s="220" t="s">
        <v>282</v>
      </c>
      <c r="AF14" s="219" t="s">
        <v>283</v>
      </c>
      <c r="AG14" s="219" t="s">
        <v>280</v>
      </c>
      <c r="AH14" s="219" t="s">
        <v>284</v>
      </c>
      <c r="AI14" s="79" t="n">
        <v>120</v>
      </c>
      <c r="AJ14" s="78" t="n">
        <v>33216</v>
      </c>
      <c r="AL14" s="24"/>
    </row>
    <row r="15" customFormat="false" ht="12.75" hidden="false" customHeight="false" outlineLevel="0" collapsed="false">
      <c r="A15" s="54" t="n">
        <v>36719</v>
      </c>
      <c r="B15" s="55" t="n">
        <v>70</v>
      </c>
      <c r="C15" s="56" t="n">
        <v>56</v>
      </c>
      <c r="D15" s="55" t="n">
        <v>76</v>
      </c>
      <c r="E15" s="71" t="n">
        <v>57</v>
      </c>
      <c r="F15" s="55" t="n">
        <v>64</v>
      </c>
      <c r="G15" s="55" t="n">
        <v>86</v>
      </c>
      <c r="H15" s="192" t="n">
        <v>64</v>
      </c>
      <c r="I15" s="192" t="n">
        <v>50</v>
      </c>
      <c r="J15" s="192" t="n">
        <v>70</v>
      </c>
      <c r="K15" s="192" t="n">
        <v>64</v>
      </c>
      <c r="L15" s="192" t="n">
        <v>50</v>
      </c>
      <c r="M15" s="192" t="n">
        <v>75</v>
      </c>
      <c r="N15" s="166" t="n">
        <f aca="false">A15</f>
        <v>36719</v>
      </c>
      <c r="O15" s="110" t="n">
        <v>80</v>
      </c>
      <c r="P15" s="111" t="n">
        <v>85</v>
      </c>
      <c r="Q15" s="115" t="n">
        <v>105</v>
      </c>
      <c r="R15" s="111" t="n">
        <v>138</v>
      </c>
      <c r="S15" s="111" t="n">
        <v>143</v>
      </c>
      <c r="T15" s="111" t="n">
        <v>147</v>
      </c>
      <c r="U15" s="110" t="n">
        <v>112</v>
      </c>
      <c r="V15" s="111" t="n">
        <v>114</v>
      </c>
      <c r="W15" s="115" t="n">
        <v>115</v>
      </c>
      <c r="X15" s="110" t="n">
        <v>91</v>
      </c>
      <c r="Y15" s="111" t="n">
        <v>91.5</v>
      </c>
      <c r="Z15" s="115" t="n">
        <v>71</v>
      </c>
      <c r="AA15" s="110" t="n">
        <v>81</v>
      </c>
      <c r="AB15" s="111" t="n">
        <v>81.5</v>
      </c>
      <c r="AC15" s="115" t="n">
        <v>58</v>
      </c>
      <c r="AD15" s="77" t="n">
        <v>62.58</v>
      </c>
      <c r="AE15" s="220" t="s">
        <v>285</v>
      </c>
      <c r="AF15" s="219" t="s">
        <v>286</v>
      </c>
      <c r="AG15" s="219" t="s">
        <v>287</v>
      </c>
      <c r="AH15" s="219" t="s">
        <v>288</v>
      </c>
      <c r="AI15" s="79" t="n">
        <v>128</v>
      </c>
      <c r="AJ15" s="78" t="n">
        <v>32771</v>
      </c>
      <c r="AL15" s="24"/>
      <c r="AQ15" s="39" t="s">
        <v>132</v>
      </c>
      <c r="AS15" s="39" t="s">
        <v>133</v>
      </c>
    </row>
    <row r="16" customFormat="false" ht="12.75" hidden="false" customHeight="false" outlineLevel="0" collapsed="false">
      <c r="A16" s="54" t="n">
        <v>36720</v>
      </c>
      <c r="B16" s="55" t="n">
        <v>65</v>
      </c>
      <c r="C16" s="56" t="n">
        <v>54</v>
      </c>
      <c r="D16" s="55" t="n">
        <v>70</v>
      </c>
      <c r="E16" s="71" t="n">
        <v>56</v>
      </c>
      <c r="F16" s="55" t="n">
        <v>62</v>
      </c>
      <c r="G16" s="55" t="n">
        <v>80</v>
      </c>
      <c r="H16" s="192" t="n">
        <v>60</v>
      </c>
      <c r="I16" s="192" t="n">
        <v>49</v>
      </c>
      <c r="J16" s="192" t="n">
        <v>78</v>
      </c>
      <c r="K16" s="192" t="n">
        <v>62</v>
      </c>
      <c r="L16" s="192" t="n">
        <v>49</v>
      </c>
      <c r="M16" s="192" t="n">
        <v>77</v>
      </c>
      <c r="N16" s="166" t="n">
        <f aca="false">A16</f>
        <v>36720</v>
      </c>
      <c r="O16" s="110" t="n">
        <v>109</v>
      </c>
      <c r="P16" s="111" t="n">
        <v>115</v>
      </c>
      <c r="Q16" s="115" t="n">
        <v>145</v>
      </c>
      <c r="R16" s="111" t="n">
        <v>148</v>
      </c>
      <c r="S16" s="111" t="n">
        <v>154</v>
      </c>
      <c r="T16" s="111" t="n">
        <v>160</v>
      </c>
      <c r="U16" s="110" t="n">
        <v>117</v>
      </c>
      <c r="V16" s="111" t="n">
        <v>119</v>
      </c>
      <c r="W16" s="115" t="n">
        <v>120</v>
      </c>
      <c r="X16" s="110" t="n">
        <v>91</v>
      </c>
      <c r="Y16" s="111" t="n">
        <v>91.5</v>
      </c>
      <c r="Z16" s="115" t="n">
        <v>75</v>
      </c>
      <c r="AA16" s="110" t="n">
        <v>81</v>
      </c>
      <c r="AB16" s="111" t="n">
        <v>81.5</v>
      </c>
      <c r="AC16" s="223" t="n">
        <v>60</v>
      </c>
      <c r="AD16" s="77" t="n">
        <v>61.5</v>
      </c>
      <c r="AE16" s="220" t="s">
        <v>289</v>
      </c>
      <c r="AF16" s="219" t="s">
        <v>290</v>
      </c>
      <c r="AG16" s="219" t="s">
        <v>291</v>
      </c>
      <c r="AH16" s="219" t="s">
        <v>292</v>
      </c>
      <c r="AI16" s="79" t="n">
        <v>127</v>
      </c>
      <c r="AJ16" s="78" t="n">
        <v>32985</v>
      </c>
      <c r="AL16" s="24"/>
    </row>
    <row r="17" customFormat="false" ht="12.75" hidden="false" customHeight="false" outlineLevel="0" collapsed="false">
      <c r="A17" s="54" t="n">
        <v>36721</v>
      </c>
      <c r="B17" s="55" t="n">
        <v>55</v>
      </c>
      <c r="C17" s="56" t="n">
        <v>53</v>
      </c>
      <c r="D17" s="55" t="n">
        <v>60</v>
      </c>
      <c r="E17" s="71" t="n">
        <v>54</v>
      </c>
      <c r="F17" s="55" t="n">
        <v>65</v>
      </c>
      <c r="G17" s="55" t="n">
        <v>68</v>
      </c>
      <c r="H17" s="192" t="n">
        <v>64</v>
      </c>
      <c r="I17" s="192" t="n">
        <v>51</v>
      </c>
      <c r="J17" s="192" t="n">
        <v>128</v>
      </c>
      <c r="K17" s="192" t="n">
        <v>65</v>
      </c>
      <c r="L17" s="192" t="n">
        <v>51</v>
      </c>
      <c r="M17" s="192" t="n">
        <v>128</v>
      </c>
      <c r="N17" s="166" t="n">
        <f aca="false">A17</f>
        <v>36721</v>
      </c>
      <c r="O17" s="110"/>
      <c r="P17" s="111"/>
      <c r="Q17" s="115"/>
      <c r="R17" s="111"/>
      <c r="S17" s="111"/>
      <c r="T17" s="111"/>
      <c r="U17" s="110"/>
      <c r="V17" s="111"/>
      <c r="W17" s="115"/>
      <c r="X17" s="110"/>
      <c r="Y17" s="111"/>
      <c r="Z17" s="115"/>
      <c r="AA17" s="110"/>
      <c r="AB17" s="111"/>
      <c r="AC17" s="115"/>
      <c r="AD17" s="77" t="n">
        <v>64.21</v>
      </c>
      <c r="AE17" s="220" t="s">
        <v>293</v>
      </c>
      <c r="AF17" s="219" t="s">
        <v>283</v>
      </c>
      <c r="AG17" s="219" t="s">
        <v>294</v>
      </c>
      <c r="AH17" s="219" t="s">
        <v>295</v>
      </c>
      <c r="AI17" s="79" t="n">
        <v>124</v>
      </c>
      <c r="AJ17" s="78" t="n">
        <v>33919</v>
      </c>
      <c r="AL17" s="24"/>
      <c r="AN17" s="5" t="n">
        <v>340</v>
      </c>
      <c r="AO17" s="6" t="n">
        <v>80</v>
      </c>
      <c r="AP17" s="7"/>
      <c r="AQ17" s="103" t="n">
        <v>372</v>
      </c>
      <c r="AR17" s="104"/>
      <c r="AS17" s="105" t="n">
        <f aca="false">GROWTH(AO17:AO18,AN17:AN18,AQ17)</f>
        <v>139.984096387198</v>
      </c>
    </row>
    <row r="18" customFormat="false" ht="12.75" hidden="false" customHeight="false" outlineLevel="0" collapsed="false">
      <c r="A18" s="54" t="n">
        <v>36722</v>
      </c>
      <c r="B18" s="55" t="n">
        <v>55</v>
      </c>
      <c r="C18" s="56" t="n">
        <v>53</v>
      </c>
      <c r="D18" s="55" t="n">
        <v>60</v>
      </c>
      <c r="E18" s="71" t="n">
        <v>54</v>
      </c>
      <c r="F18" s="55" t="n">
        <v>65</v>
      </c>
      <c r="G18" s="55" t="n">
        <v>68</v>
      </c>
      <c r="H18" s="192" t="n">
        <v>67</v>
      </c>
      <c r="I18" s="192" t="n">
        <v>55</v>
      </c>
      <c r="J18" s="192" t="n">
        <v>69</v>
      </c>
      <c r="K18" s="192" t="n">
        <v>65</v>
      </c>
      <c r="L18" s="192" t="n">
        <v>56</v>
      </c>
      <c r="M18" s="192" t="n">
        <v>86</v>
      </c>
      <c r="N18" s="166" t="n">
        <f aca="false">A18</f>
        <v>36722</v>
      </c>
      <c r="O18" s="110"/>
      <c r="P18" s="111"/>
      <c r="Q18" s="115"/>
      <c r="R18" s="111"/>
      <c r="S18" s="111"/>
      <c r="T18" s="111"/>
      <c r="U18" s="110"/>
      <c r="V18" s="111"/>
      <c r="W18" s="115"/>
      <c r="X18" s="110"/>
      <c r="Y18" s="111"/>
      <c r="Z18" s="115"/>
      <c r="AA18" s="110"/>
      <c r="AB18" s="111"/>
      <c r="AC18" s="115"/>
      <c r="AD18" s="77" t="n">
        <v>64.32</v>
      </c>
      <c r="AE18" s="220" t="s">
        <v>296</v>
      </c>
      <c r="AF18" s="219" t="s">
        <v>297</v>
      </c>
      <c r="AG18" s="219" t="s">
        <v>298</v>
      </c>
      <c r="AH18" s="219" t="s">
        <v>299</v>
      </c>
      <c r="AI18" s="79" t="n">
        <v>101</v>
      </c>
      <c r="AJ18" s="78" t="n">
        <v>29764</v>
      </c>
      <c r="AL18" s="24"/>
      <c r="AN18" s="3" t="n">
        <v>380</v>
      </c>
      <c r="AO18" s="2" t="n">
        <v>161</v>
      </c>
      <c r="AP18" s="8"/>
      <c r="AQ18" s="108"/>
      <c r="AR18" s="102"/>
      <c r="AS18" s="109"/>
      <c r="BA18" s="0" t="n">
        <v>69</v>
      </c>
      <c r="BB18" s="0" t="n">
        <v>8</v>
      </c>
      <c r="BC18" s="0" t="n">
        <f aca="false">+BB18*BA18</f>
        <v>552</v>
      </c>
    </row>
    <row r="19" customFormat="false" ht="12.75" hidden="false" customHeight="false" outlineLevel="0" collapsed="false">
      <c r="A19" s="54" t="n">
        <v>36723</v>
      </c>
      <c r="B19" s="55"/>
      <c r="C19" s="56" t="n">
        <v>70</v>
      </c>
      <c r="D19" s="55"/>
      <c r="E19" s="71" t="n">
        <v>75</v>
      </c>
      <c r="F19" s="55"/>
      <c r="G19" s="55"/>
      <c r="H19" s="192"/>
      <c r="I19" s="192" t="n">
        <v>65</v>
      </c>
      <c r="J19" s="192"/>
      <c r="K19" s="192"/>
      <c r="L19" s="192" t="n">
        <v>65</v>
      </c>
      <c r="M19" s="192"/>
      <c r="N19" s="166" t="n">
        <f aca="false">A19</f>
        <v>36723</v>
      </c>
      <c r="O19" s="110"/>
      <c r="P19" s="111"/>
      <c r="Q19" s="115"/>
      <c r="R19" s="111"/>
      <c r="S19" s="111"/>
      <c r="T19" s="111"/>
      <c r="U19" s="110"/>
      <c r="V19" s="111"/>
      <c r="W19" s="115"/>
      <c r="X19" s="110"/>
      <c r="Y19" s="111"/>
      <c r="Z19" s="115"/>
      <c r="AA19" s="110"/>
      <c r="AB19" s="111"/>
      <c r="AC19" s="115"/>
      <c r="AD19" s="77"/>
      <c r="AE19" s="220" t="s">
        <v>300</v>
      </c>
      <c r="AF19" s="36" t="s">
        <v>301</v>
      </c>
      <c r="AG19" s="219" t="s">
        <v>261</v>
      </c>
      <c r="AH19" s="219" t="s">
        <v>302</v>
      </c>
      <c r="AI19" s="79"/>
      <c r="AJ19" s="78"/>
      <c r="AL19" s="24"/>
      <c r="AN19" s="3"/>
      <c r="AO19" s="2"/>
      <c r="AP19" s="8"/>
      <c r="AQ19" s="108"/>
      <c r="AR19" s="102"/>
      <c r="AS19" s="109"/>
      <c r="BA19" s="0" t="n">
        <v>69</v>
      </c>
      <c r="BB19" s="0" t="n">
        <v>8</v>
      </c>
      <c r="BC19" s="0" t="n">
        <f aca="false">+BB19*BA19</f>
        <v>552</v>
      </c>
    </row>
    <row r="20" customFormat="false" ht="12.75" hidden="false" customHeight="false" outlineLevel="0" collapsed="false">
      <c r="A20" s="54" t="n">
        <v>36724</v>
      </c>
      <c r="B20" s="55" t="n">
        <v>90</v>
      </c>
      <c r="C20" s="56" t="n">
        <v>70</v>
      </c>
      <c r="D20" s="55" t="n">
        <v>95</v>
      </c>
      <c r="E20" s="71" t="n">
        <v>75</v>
      </c>
      <c r="F20" s="55" t="n">
        <v>92</v>
      </c>
      <c r="G20" s="55" t="n">
        <v>105</v>
      </c>
      <c r="H20" s="192" t="n">
        <v>91</v>
      </c>
      <c r="I20" s="192" t="n">
        <v>50</v>
      </c>
      <c r="J20" s="192" t="n">
        <v>85</v>
      </c>
      <c r="K20" s="192" t="n">
        <v>92</v>
      </c>
      <c r="L20" s="192" t="n">
        <v>56</v>
      </c>
      <c r="M20" s="192" t="n">
        <v>76</v>
      </c>
      <c r="N20" s="166" t="n">
        <f aca="false">A20</f>
        <v>36724</v>
      </c>
      <c r="O20" s="110" t="n">
        <v>109</v>
      </c>
      <c r="P20" s="111" t="n">
        <v>113</v>
      </c>
      <c r="Q20" s="115" t="n">
        <v>130</v>
      </c>
      <c r="R20" s="111" t="n">
        <v>152</v>
      </c>
      <c r="S20" s="111" t="n">
        <v>155</v>
      </c>
      <c r="T20" s="111" t="n">
        <v>165</v>
      </c>
      <c r="U20" s="110"/>
      <c r="V20" s="111"/>
      <c r="W20" s="115"/>
      <c r="X20" s="110"/>
      <c r="Y20" s="111"/>
      <c r="Z20" s="115"/>
      <c r="AA20" s="110"/>
      <c r="AB20" s="111"/>
      <c r="AC20" s="115"/>
      <c r="AD20" s="77" t="n">
        <v>91.89</v>
      </c>
      <c r="AE20" s="220" t="s">
        <v>303</v>
      </c>
      <c r="AF20" s="36" t="s">
        <v>255</v>
      </c>
      <c r="AG20" s="219" t="s">
        <v>304</v>
      </c>
      <c r="AH20" s="219" t="s">
        <v>305</v>
      </c>
      <c r="AI20" s="79" t="n">
        <v>118</v>
      </c>
      <c r="AJ20" s="78" t="n">
        <v>32603</v>
      </c>
      <c r="AL20" s="24"/>
      <c r="AN20" s="3" t="n">
        <v>340</v>
      </c>
      <c r="AO20" s="2" t="n">
        <v>50</v>
      </c>
      <c r="AP20" s="8"/>
      <c r="AQ20" s="108" t="n">
        <v>372</v>
      </c>
      <c r="AR20" s="102"/>
      <c r="AS20" s="109" t="n">
        <f aca="false">GROWTH(AO20:AO21,AN20:AN21,AQ20)</f>
        <v>185.510636517168</v>
      </c>
      <c r="BA20" s="0" t="n">
        <v>100</v>
      </c>
      <c r="BB20" s="0" t="n">
        <v>32</v>
      </c>
      <c r="BC20" s="0" t="n">
        <f aca="false">+BB20*BA20</f>
        <v>3200</v>
      </c>
    </row>
    <row r="21" customFormat="false" ht="12.75" hidden="false" customHeight="false" outlineLevel="0" collapsed="false">
      <c r="A21" s="54" t="n">
        <v>36725</v>
      </c>
      <c r="B21" s="55" t="n">
        <v>94</v>
      </c>
      <c r="C21" s="56" t="n">
        <v>60</v>
      </c>
      <c r="D21" s="55" t="n">
        <v>98</v>
      </c>
      <c r="E21" s="71" t="n">
        <v>64</v>
      </c>
      <c r="F21" s="55" t="n">
        <v>70</v>
      </c>
      <c r="G21" s="55" t="n">
        <v>105</v>
      </c>
      <c r="H21" s="192" t="n">
        <v>81</v>
      </c>
      <c r="I21" s="192" t="n">
        <v>57</v>
      </c>
      <c r="J21" s="192" t="n">
        <v>234</v>
      </c>
      <c r="K21" s="192" t="n">
        <v>70</v>
      </c>
      <c r="L21" s="192" t="n">
        <v>57</v>
      </c>
      <c r="M21" s="192" t="n">
        <v>154</v>
      </c>
      <c r="N21" s="166" t="n">
        <f aca="false">A21</f>
        <v>36725</v>
      </c>
      <c r="O21" s="110" t="n">
        <v>138</v>
      </c>
      <c r="P21" s="111" t="n">
        <v>145</v>
      </c>
      <c r="Q21" s="115" t="n">
        <v>170</v>
      </c>
      <c r="R21" s="111" t="n">
        <v>161</v>
      </c>
      <c r="S21" s="111" t="n">
        <v>164.5</v>
      </c>
      <c r="T21" s="111" t="n">
        <v>170</v>
      </c>
      <c r="U21" s="110" t="n">
        <v>125</v>
      </c>
      <c r="V21" s="111" t="n">
        <v>127</v>
      </c>
      <c r="W21" s="115" t="n">
        <v>127</v>
      </c>
      <c r="X21" s="110" t="n">
        <v>91</v>
      </c>
      <c r="Y21" s="111" t="n">
        <v>91.5</v>
      </c>
      <c r="Z21" s="115" t="n">
        <v>78</v>
      </c>
      <c r="AA21" s="110" t="n">
        <v>82</v>
      </c>
      <c r="AB21" s="111" t="n">
        <v>82</v>
      </c>
      <c r="AC21" s="115" t="n">
        <v>62</v>
      </c>
      <c r="AD21" s="77" t="n">
        <v>80.28</v>
      </c>
      <c r="AE21" s="220" t="s">
        <v>282</v>
      </c>
      <c r="AF21" s="219" t="s">
        <v>306</v>
      </c>
      <c r="AG21" s="219" t="s">
        <v>307</v>
      </c>
      <c r="AH21" s="219" t="s">
        <v>308</v>
      </c>
      <c r="AI21" s="79" t="n">
        <v>128</v>
      </c>
      <c r="AJ21" s="78" t="n">
        <v>35199</v>
      </c>
      <c r="AL21" s="24"/>
      <c r="AN21" s="3" t="n">
        <v>385</v>
      </c>
      <c r="AO21" s="2" t="n">
        <v>316</v>
      </c>
      <c r="AP21" s="8"/>
      <c r="AQ21" s="108"/>
      <c r="AR21" s="102"/>
      <c r="AS21" s="109"/>
    </row>
    <row r="22" customFormat="false" ht="12.75" hidden="false" customHeight="false" outlineLevel="0" collapsed="false">
      <c r="A22" s="54" t="n">
        <v>36726</v>
      </c>
      <c r="B22" s="55" t="n">
        <v>105</v>
      </c>
      <c r="C22" s="56" t="n">
        <v>65</v>
      </c>
      <c r="D22" s="55" t="n">
        <v>109</v>
      </c>
      <c r="E22" s="71" t="n">
        <v>65</v>
      </c>
      <c r="F22" s="55" t="n">
        <v>53</v>
      </c>
      <c r="G22" s="55" t="n">
        <v>120</v>
      </c>
      <c r="H22" s="192" t="n">
        <v>94</v>
      </c>
      <c r="I22" s="192" t="n">
        <v>51</v>
      </c>
      <c r="J22" s="192" t="n">
        <v>292</v>
      </c>
      <c r="K22" s="192" t="n">
        <v>53</v>
      </c>
      <c r="L22" s="192" t="n">
        <v>51</v>
      </c>
      <c r="M22" s="192" t="n">
        <v>230</v>
      </c>
      <c r="N22" s="166" t="n">
        <f aca="false">A22</f>
        <v>36726</v>
      </c>
      <c r="O22" s="110" t="n">
        <v>155</v>
      </c>
      <c r="P22" s="111" t="n">
        <v>159</v>
      </c>
      <c r="Q22" s="115" t="n">
        <v>210</v>
      </c>
      <c r="R22" s="111" t="n">
        <v>158</v>
      </c>
      <c r="S22" s="111" t="n">
        <v>162</v>
      </c>
      <c r="T22" s="111" t="n">
        <v>175</v>
      </c>
      <c r="U22" s="110" t="n">
        <v>123</v>
      </c>
      <c r="V22" s="111" t="n">
        <v>125</v>
      </c>
      <c r="W22" s="115" t="n">
        <v>125</v>
      </c>
      <c r="X22" s="110" t="n">
        <v>90</v>
      </c>
      <c r="Y22" s="111" t="n">
        <v>90</v>
      </c>
      <c r="Z22" s="115" t="n">
        <v>78.5</v>
      </c>
      <c r="AA22" s="110" t="n">
        <v>80</v>
      </c>
      <c r="AB22" s="111" t="n">
        <v>81</v>
      </c>
      <c r="AC22" s="115" t="n">
        <v>61</v>
      </c>
      <c r="AD22" s="77" t="n">
        <v>93.66</v>
      </c>
      <c r="AE22" s="36" t="s">
        <v>285</v>
      </c>
      <c r="AF22" s="36" t="s">
        <v>309</v>
      </c>
      <c r="AG22" s="36" t="s">
        <v>310</v>
      </c>
      <c r="AH22" s="36" t="s">
        <v>311</v>
      </c>
      <c r="AI22" s="81" t="n">
        <v>125</v>
      </c>
      <c r="AJ22" s="24" t="n">
        <v>36852</v>
      </c>
      <c r="AN22" s="3"/>
      <c r="AO22" s="2"/>
      <c r="AP22" s="8"/>
      <c r="AQ22" s="108"/>
      <c r="AR22" s="102"/>
      <c r="AS22" s="109"/>
      <c r="BC22" s="0" t="n">
        <f aca="false">SUM(BC18:BC20)/SUM(BB18:BB20)</f>
        <v>89.6666666666667</v>
      </c>
    </row>
    <row r="23" customFormat="false" ht="12.75" hidden="false" customHeight="false" outlineLevel="0" collapsed="false">
      <c r="A23" s="54" t="n">
        <v>36727</v>
      </c>
      <c r="B23" s="55" t="n">
        <v>161</v>
      </c>
      <c r="C23" s="56" t="n">
        <v>70</v>
      </c>
      <c r="D23" s="55" t="n">
        <v>162</v>
      </c>
      <c r="E23" s="71" t="n">
        <v>71.5</v>
      </c>
      <c r="F23" s="55" t="n">
        <v>96.07</v>
      </c>
      <c r="G23" s="55" t="n">
        <v>199</v>
      </c>
      <c r="H23" s="192" t="n">
        <v>251.73</v>
      </c>
      <c r="I23" s="192" t="n">
        <v>60</v>
      </c>
      <c r="J23" s="192" t="n">
        <v>235</v>
      </c>
      <c r="K23" s="192" t="n">
        <v>96.07</v>
      </c>
      <c r="L23" s="192" t="n">
        <v>61</v>
      </c>
      <c r="M23" s="192" t="n">
        <v>223</v>
      </c>
      <c r="N23" s="166" t="n">
        <f aca="false">A23</f>
        <v>36727</v>
      </c>
      <c r="O23" s="110" t="n">
        <v>175</v>
      </c>
      <c r="P23" s="111" t="n">
        <v>180</v>
      </c>
      <c r="Q23" s="115" t="n">
        <v>245</v>
      </c>
      <c r="R23" s="111" t="n">
        <v>160</v>
      </c>
      <c r="S23" s="111" t="n">
        <v>163</v>
      </c>
      <c r="T23" s="111" t="n">
        <v>180</v>
      </c>
      <c r="U23" s="110" t="n">
        <v>120</v>
      </c>
      <c r="V23" s="111" t="n">
        <v>122</v>
      </c>
      <c r="W23" s="115" t="n">
        <v>123</v>
      </c>
      <c r="X23" s="110" t="n">
        <v>90</v>
      </c>
      <c r="Y23" s="111" t="n">
        <v>90</v>
      </c>
      <c r="Z23" s="115" t="n">
        <v>77</v>
      </c>
      <c r="AA23" s="110" t="n">
        <v>81</v>
      </c>
      <c r="AB23" s="111" t="n">
        <v>81</v>
      </c>
      <c r="AC23" s="115" t="n">
        <v>61</v>
      </c>
      <c r="AD23" s="77" t="n">
        <v>251.68</v>
      </c>
      <c r="AE23" s="36" t="s">
        <v>312</v>
      </c>
      <c r="AF23" s="36" t="s">
        <v>313</v>
      </c>
      <c r="AG23" s="36" t="s">
        <v>314</v>
      </c>
      <c r="AH23" s="36" t="s">
        <v>315</v>
      </c>
      <c r="AI23" s="81" t="n">
        <v>128</v>
      </c>
      <c r="AJ23" s="24" t="n">
        <v>36409</v>
      </c>
      <c r="AN23" s="3" t="n">
        <v>342</v>
      </c>
      <c r="AO23" s="2" t="n">
        <v>45</v>
      </c>
      <c r="AP23" s="8"/>
      <c r="AQ23" s="108" t="n">
        <f aca="false">86+94+110+99</f>
        <v>389</v>
      </c>
      <c r="AR23" s="102"/>
      <c r="AS23" s="109" t="n">
        <f aca="false">GROWTH(AO23:AO25,AN23:AN25,AQ23)</f>
        <v>339.219743724423</v>
      </c>
    </row>
    <row r="24" customFormat="false" ht="12.75" hidden="false" customHeight="false" outlineLevel="0" collapsed="false">
      <c r="A24" s="54" t="n">
        <v>36728</v>
      </c>
      <c r="B24" s="55" t="n">
        <v>143</v>
      </c>
      <c r="C24" s="56" t="n">
        <v>68.5</v>
      </c>
      <c r="D24" s="55" t="n">
        <v>143</v>
      </c>
      <c r="E24" s="71" t="n">
        <v>68.5</v>
      </c>
      <c r="F24" s="55" t="n">
        <v>128</v>
      </c>
      <c r="G24" s="55" t="n">
        <v>216</v>
      </c>
      <c r="H24" s="192" t="n">
        <v>248</v>
      </c>
      <c r="I24" s="192" t="n">
        <v>65</v>
      </c>
      <c r="J24" s="192" t="n">
        <v>112</v>
      </c>
      <c r="K24" s="192" t="n">
        <v>127</v>
      </c>
      <c r="L24" s="192" t="n">
        <v>65</v>
      </c>
      <c r="M24" s="192" t="n">
        <v>114</v>
      </c>
      <c r="N24" s="166" t="n">
        <f aca="false">A24</f>
        <v>36728</v>
      </c>
      <c r="O24" s="110" t="n">
        <v>165</v>
      </c>
      <c r="P24" s="111" t="n">
        <v>173</v>
      </c>
      <c r="Q24" s="115" t="n">
        <v>215</v>
      </c>
      <c r="R24" s="111" t="n">
        <v>165</v>
      </c>
      <c r="S24" s="111" t="n">
        <v>168</v>
      </c>
      <c r="T24" s="111" t="n">
        <v>182</v>
      </c>
      <c r="U24" s="110" t="n">
        <v>121</v>
      </c>
      <c r="V24" s="111" t="n">
        <v>123</v>
      </c>
      <c r="W24" s="115" t="n">
        <v>124</v>
      </c>
      <c r="X24" s="110" t="n">
        <v>90</v>
      </c>
      <c r="Y24" s="111" t="n">
        <v>90</v>
      </c>
      <c r="Z24" s="115" t="n">
        <v>75</v>
      </c>
      <c r="AA24" s="110" t="n">
        <v>81</v>
      </c>
      <c r="AB24" s="111" t="n">
        <v>81</v>
      </c>
      <c r="AC24" s="115" t="n">
        <v>61</v>
      </c>
      <c r="AD24" s="77" t="n">
        <v>248.52</v>
      </c>
      <c r="AE24" s="36" t="s">
        <v>316</v>
      </c>
      <c r="AF24" s="36" t="s">
        <v>317</v>
      </c>
      <c r="AG24" s="36" t="s">
        <v>318</v>
      </c>
      <c r="AH24" s="36" t="s">
        <v>319</v>
      </c>
      <c r="AI24" s="81" t="n">
        <v>107</v>
      </c>
      <c r="AJ24" s="24" t="n">
        <v>34509</v>
      </c>
      <c r="AN24" s="3" t="n">
        <v>349</v>
      </c>
      <c r="AO24" s="2" t="n">
        <v>54</v>
      </c>
      <c r="AP24" s="8"/>
      <c r="AQ24" s="108"/>
      <c r="AR24" s="102"/>
      <c r="AS24" s="109"/>
    </row>
    <row r="25" customFormat="false" ht="12.75" hidden="false" customHeight="false" outlineLevel="0" collapsed="false">
      <c r="A25" s="54" t="n">
        <v>36729</v>
      </c>
      <c r="B25" s="55" t="n">
        <v>143</v>
      </c>
      <c r="C25" s="56" t="n">
        <v>68.5</v>
      </c>
      <c r="D25" s="55" t="n">
        <v>143</v>
      </c>
      <c r="E25" s="71" t="n">
        <v>68.5</v>
      </c>
      <c r="F25" s="55" t="n">
        <v>121</v>
      </c>
      <c r="G25" s="55" t="n">
        <v>216</v>
      </c>
      <c r="H25" s="192" t="n">
        <v>125</v>
      </c>
      <c r="I25" s="192" t="n">
        <v>65</v>
      </c>
      <c r="J25" s="192" t="n">
        <v>119</v>
      </c>
      <c r="K25" s="192" t="n">
        <v>121</v>
      </c>
      <c r="L25" s="192" t="n">
        <v>65</v>
      </c>
      <c r="M25" s="192" t="n">
        <v>132</v>
      </c>
      <c r="N25" s="166" t="n">
        <f aca="false">A25</f>
        <v>36729</v>
      </c>
      <c r="O25" s="110" t="n">
        <v>165</v>
      </c>
      <c r="P25" s="111" t="n">
        <v>173</v>
      </c>
      <c r="Q25" s="115" t="n">
        <v>215</v>
      </c>
      <c r="R25" s="111" t="n">
        <v>165</v>
      </c>
      <c r="S25" s="111" t="n">
        <v>168</v>
      </c>
      <c r="T25" s="111" t="n">
        <v>182</v>
      </c>
      <c r="U25" s="110" t="n">
        <v>121</v>
      </c>
      <c r="V25" s="111" t="n">
        <v>123</v>
      </c>
      <c r="W25" s="115" t="n">
        <v>124</v>
      </c>
      <c r="X25" s="110" t="n">
        <v>90</v>
      </c>
      <c r="Y25" s="111" t="n">
        <v>90</v>
      </c>
      <c r="Z25" s="115" t="n">
        <v>75</v>
      </c>
      <c r="AA25" s="110" t="n">
        <v>81</v>
      </c>
      <c r="AB25" s="111" t="n">
        <v>81</v>
      </c>
      <c r="AC25" s="115" t="n">
        <v>61</v>
      </c>
      <c r="AD25" s="77" t="n">
        <v>128</v>
      </c>
      <c r="AE25" s="36" t="s">
        <v>320</v>
      </c>
      <c r="AF25" s="36" t="s">
        <v>321</v>
      </c>
      <c r="AG25" s="36" t="s">
        <v>318</v>
      </c>
      <c r="AH25" s="36" t="s">
        <v>322</v>
      </c>
      <c r="AI25" s="81" t="n">
        <v>82</v>
      </c>
      <c r="AJ25" s="24" t="n">
        <v>31605</v>
      </c>
      <c r="AN25" s="16" t="n">
        <v>382</v>
      </c>
      <c r="AO25" s="17" t="n">
        <v>252</v>
      </c>
      <c r="AP25" s="32"/>
      <c r="AQ25" s="120"/>
      <c r="AR25" s="121"/>
      <c r="AS25" s="122"/>
    </row>
    <row r="26" customFormat="false" ht="12.75" hidden="false" customHeight="false" outlineLevel="0" collapsed="false">
      <c r="A26" s="54" t="n">
        <v>36730</v>
      </c>
      <c r="B26" s="55"/>
      <c r="C26" s="56" t="n">
        <v>100</v>
      </c>
      <c r="D26" s="55"/>
      <c r="E26" s="71" t="n">
        <v>100</v>
      </c>
      <c r="F26" s="55"/>
      <c r="G26" s="55"/>
      <c r="H26" s="192"/>
      <c r="I26" s="192" t="n">
        <v>98</v>
      </c>
      <c r="J26" s="192"/>
      <c r="K26" s="192"/>
      <c r="L26" s="192" t="n">
        <v>99</v>
      </c>
      <c r="M26" s="192"/>
      <c r="N26" s="166" t="n">
        <f aca="false">A26</f>
        <v>36730</v>
      </c>
      <c r="O26" s="110"/>
      <c r="P26" s="111"/>
      <c r="Q26" s="115"/>
      <c r="R26" s="111"/>
      <c r="S26" s="111"/>
      <c r="T26" s="111"/>
      <c r="U26" s="110"/>
      <c r="V26" s="111"/>
      <c r="W26" s="115"/>
      <c r="X26" s="110"/>
      <c r="Y26" s="111"/>
      <c r="Z26" s="115"/>
      <c r="AA26" s="110"/>
      <c r="AB26" s="111"/>
      <c r="AC26" s="115"/>
      <c r="AD26" s="15"/>
      <c r="AE26" s="36" t="s">
        <v>323</v>
      </c>
      <c r="AF26" s="36" t="s">
        <v>324</v>
      </c>
      <c r="AG26" s="36" t="s">
        <v>325</v>
      </c>
      <c r="AH26" s="36" t="s">
        <v>326</v>
      </c>
      <c r="AI26" s="81"/>
      <c r="AJ26" s="24"/>
    </row>
    <row r="27" customFormat="false" ht="12.75" hidden="false" customHeight="false" outlineLevel="0" collapsed="false">
      <c r="A27" s="54" t="n">
        <v>36731</v>
      </c>
      <c r="B27" s="55" t="n">
        <v>232</v>
      </c>
      <c r="C27" s="56" t="n">
        <v>100</v>
      </c>
      <c r="D27" s="55" t="n">
        <v>248</v>
      </c>
      <c r="E27" s="71" t="n">
        <v>100</v>
      </c>
      <c r="F27" s="55" t="n">
        <v>216</v>
      </c>
      <c r="G27" s="55" t="n">
        <v>315</v>
      </c>
      <c r="H27" s="192" t="n">
        <v>278</v>
      </c>
      <c r="I27" s="192" t="n">
        <v>63</v>
      </c>
      <c r="J27" s="192" t="n">
        <v>295</v>
      </c>
      <c r="K27" s="192" t="n">
        <v>216</v>
      </c>
      <c r="L27" s="192" t="n">
        <v>65</v>
      </c>
      <c r="M27" s="192" t="n">
        <v>295</v>
      </c>
      <c r="N27" s="166" t="n">
        <f aca="false">A27</f>
        <v>36731</v>
      </c>
      <c r="O27" s="110" t="n">
        <v>195</v>
      </c>
      <c r="P27" s="111" t="n">
        <v>200</v>
      </c>
      <c r="Q27" s="115" t="n">
        <v>240</v>
      </c>
      <c r="R27" s="111" t="n">
        <v>183</v>
      </c>
      <c r="S27" s="111" t="n">
        <v>185</v>
      </c>
      <c r="T27" s="111" t="n">
        <v>202</v>
      </c>
      <c r="U27" s="110" t="n">
        <v>125</v>
      </c>
      <c r="V27" s="111" t="n">
        <v>127</v>
      </c>
      <c r="W27" s="115" t="n">
        <v>128</v>
      </c>
      <c r="X27" s="110" t="n">
        <v>89</v>
      </c>
      <c r="Y27" s="111" t="n">
        <v>89</v>
      </c>
      <c r="Z27" s="115" t="n">
        <v>77</v>
      </c>
      <c r="AA27" s="110" t="n">
        <v>81</v>
      </c>
      <c r="AB27" s="111" t="n">
        <v>81</v>
      </c>
      <c r="AC27" s="115" t="n">
        <v>61</v>
      </c>
      <c r="AD27" s="77" t="n">
        <v>278</v>
      </c>
      <c r="AE27" s="220" t="s">
        <v>327</v>
      </c>
      <c r="AF27" s="219" t="s">
        <v>328</v>
      </c>
      <c r="AG27" s="219" t="s">
        <v>329</v>
      </c>
      <c r="AH27" s="219" t="s">
        <v>330</v>
      </c>
      <c r="AI27" s="79" t="n">
        <v>116</v>
      </c>
      <c r="AJ27" s="78" t="n">
        <v>37945</v>
      </c>
      <c r="AL27" s="24"/>
    </row>
    <row r="28" customFormat="false" ht="12.75" hidden="false" customHeight="false" outlineLevel="0" collapsed="false">
      <c r="A28" s="54" t="n">
        <v>36732</v>
      </c>
      <c r="B28" s="55" t="n">
        <v>207</v>
      </c>
      <c r="C28" s="56" t="n">
        <v>70</v>
      </c>
      <c r="D28" s="55" t="n">
        <v>210</v>
      </c>
      <c r="E28" s="71" t="n">
        <v>70</v>
      </c>
      <c r="F28" s="55" t="n">
        <v>139</v>
      </c>
      <c r="G28" s="55" t="n">
        <v>290</v>
      </c>
      <c r="H28" s="192" t="n">
        <v>304</v>
      </c>
      <c r="I28" s="192" t="n">
        <v>68</v>
      </c>
      <c r="J28" s="192" t="n">
        <v>301</v>
      </c>
      <c r="K28" s="192" t="n">
        <v>139</v>
      </c>
      <c r="L28" s="192" t="n">
        <v>68</v>
      </c>
      <c r="M28" s="192" t="n">
        <v>287</v>
      </c>
      <c r="N28" s="166" t="n">
        <f aca="false">A28</f>
        <v>36732</v>
      </c>
      <c r="O28" s="110" t="n">
        <v>200</v>
      </c>
      <c r="P28" s="111" t="n">
        <v>205</v>
      </c>
      <c r="Q28" s="115" t="n">
        <v>240</v>
      </c>
      <c r="R28" s="111" t="n">
        <v>188</v>
      </c>
      <c r="S28" s="111" t="n">
        <v>190</v>
      </c>
      <c r="T28" s="111" t="n">
        <v>210</v>
      </c>
      <c r="U28" s="110" t="n">
        <v>126</v>
      </c>
      <c r="V28" s="111" t="n">
        <v>127</v>
      </c>
      <c r="W28" s="115" t="n">
        <v>128</v>
      </c>
      <c r="X28" s="110" t="n">
        <v>90.5</v>
      </c>
      <c r="Y28" s="111" t="n">
        <v>90.5</v>
      </c>
      <c r="Z28" s="115" t="n">
        <v>78</v>
      </c>
      <c r="AA28" s="110"/>
      <c r="AB28" s="111"/>
      <c r="AC28" s="115"/>
      <c r="AD28" s="77" t="n">
        <v>304.56</v>
      </c>
      <c r="AE28" s="78" t="s">
        <v>331</v>
      </c>
      <c r="AF28" s="219" t="s">
        <v>332</v>
      </c>
      <c r="AG28" s="219" t="s">
        <v>294</v>
      </c>
      <c r="AH28" s="219" t="s">
        <v>333</v>
      </c>
      <c r="AI28" s="79" t="n">
        <v>123</v>
      </c>
      <c r="AJ28" s="78" t="n">
        <v>37241</v>
      </c>
      <c r="AL28" s="24"/>
    </row>
    <row r="29" customFormat="false" ht="12.75" hidden="false" customHeight="false" outlineLevel="0" collapsed="false">
      <c r="A29" s="54" t="n">
        <v>36733</v>
      </c>
      <c r="B29" s="55" t="n">
        <v>198.5</v>
      </c>
      <c r="C29" s="56" t="n">
        <v>70</v>
      </c>
      <c r="D29" s="55" t="n">
        <v>205</v>
      </c>
      <c r="E29" s="71" t="n">
        <v>72.25</v>
      </c>
      <c r="F29" s="55" t="n">
        <v>124</v>
      </c>
      <c r="G29" s="55" t="n">
        <v>280</v>
      </c>
      <c r="H29" s="192" t="n">
        <v>249</v>
      </c>
      <c r="I29" s="192" t="n">
        <v>60</v>
      </c>
      <c r="J29" s="192" t="n">
        <v>213</v>
      </c>
      <c r="K29" s="192" t="n">
        <v>215</v>
      </c>
      <c r="L29" s="192" t="n">
        <v>64</v>
      </c>
      <c r="M29" s="192" t="n">
        <v>126</v>
      </c>
      <c r="N29" s="166" t="n">
        <f aca="false">A29</f>
        <v>36733</v>
      </c>
      <c r="O29" s="110" t="n">
        <v>200</v>
      </c>
      <c r="P29" s="111" t="n">
        <v>205</v>
      </c>
      <c r="Q29" s="115" t="n">
        <v>260</v>
      </c>
      <c r="R29" s="111" t="n">
        <v>188</v>
      </c>
      <c r="S29" s="111" t="n">
        <v>190</v>
      </c>
      <c r="T29" s="111" t="n">
        <v>212</v>
      </c>
      <c r="U29" s="110" t="n">
        <v>126</v>
      </c>
      <c r="V29" s="111" t="n">
        <v>127</v>
      </c>
      <c r="W29" s="115" t="n">
        <v>128</v>
      </c>
      <c r="X29" s="110" t="n">
        <v>91</v>
      </c>
      <c r="Y29" s="111" t="n">
        <v>91</v>
      </c>
      <c r="Z29" s="115" t="n">
        <v>79</v>
      </c>
      <c r="AA29" s="110" t="n">
        <v>81</v>
      </c>
      <c r="AB29" s="111" t="n">
        <v>81</v>
      </c>
      <c r="AC29" s="115" t="n">
        <v>61</v>
      </c>
      <c r="AD29" s="77" t="n">
        <v>249.7</v>
      </c>
      <c r="AE29" s="78" t="s">
        <v>323</v>
      </c>
      <c r="AF29" s="219" t="s">
        <v>307</v>
      </c>
      <c r="AG29" s="219" t="s">
        <v>318</v>
      </c>
      <c r="AH29" s="219" t="s">
        <v>333</v>
      </c>
      <c r="AI29" s="79" t="n">
        <v>112</v>
      </c>
      <c r="AJ29" s="78" t="n">
        <v>35706</v>
      </c>
      <c r="AL29" s="24"/>
      <c r="AM29" s="0" t="s">
        <v>334</v>
      </c>
      <c r="AN29" s="0" t="n">
        <v>380</v>
      </c>
      <c r="AO29" s="0" t="n">
        <v>161</v>
      </c>
    </row>
    <row r="30" customFormat="false" ht="12.75" hidden="false" customHeight="false" outlineLevel="0" collapsed="false">
      <c r="A30" s="54" t="n">
        <v>36734</v>
      </c>
      <c r="B30" s="55" t="n">
        <v>200</v>
      </c>
      <c r="C30" s="56" t="n">
        <v>69</v>
      </c>
      <c r="D30" s="55" t="n">
        <v>210</v>
      </c>
      <c r="E30" s="71" t="n">
        <v>70</v>
      </c>
      <c r="F30" s="55" t="n">
        <v>215</v>
      </c>
      <c r="G30" s="55" t="n">
        <v>266</v>
      </c>
      <c r="H30" s="192" t="n">
        <v>226</v>
      </c>
      <c r="I30" s="192" t="n">
        <v>59</v>
      </c>
      <c r="J30" s="192" t="n">
        <v>275</v>
      </c>
      <c r="K30" s="192" t="n">
        <v>124</v>
      </c>
      <c r="L30" s="192" t="n">
        <v>62</v>
      </c>
      <c r="M30" s="192" t="n">
        <v>208</v>
      </c>
      <c r="N30" s="166" t="n">
        <f aca="false">A30</f>
        <v>36734</v>
      </c>
      <c r="O30" s="110" t="n">
        <v>250</v>
      </c>
      <c r="P30" s="111" t="n">
        <v>250</v>
      </c>
      <c r="Q30" s="115" t="n">
        <v>315</v>
      </c>
      <c r="R30" s="111" t="n">
        <v>191</v>
      </c>
      <c r="S30" s="111" t="n">
        <v>192</v>
      </c>
      <c r="T30" s="111" t="n">
        <v>215</v>
      </c>
      <c r="U30" s="110" t="n">
        <v>130</v>
      </c>
      <c r="V30" s="111" t="n">
        <v>131</v>
      </c>
      <c r="W30" s="115" t="n">
        <v>130</v>
      </c>
      <c r="X30" s="110" t="n">
        <v>90</v>
      </c>
      <c r="Y30" s="111" t="n">
        <v>91</v>
      </c>
      <c r="Z30" s="115" t="n">
        <v>79</v>
      </c>
      <c r="AA30" s="110" t="n">
        <v>83</v>
      </c>
      <c r="AB30" s="111" t="n">
        <v>83</v>
      </c>
      <c r="AC30" s="115" t="n">
        <v>62</v>
      </c>
      <c r="AD30" s="77" t="n">
        <v>226</v>
      </c>
      <c r="AE30" s="220" t="s">
        <v>335</v>
      </c>
      <c r="AF30" s="219" t="s">
        <v>336</v>
      </c>
      <c r="AG30" s="219" t="s">
        <v>337</v>
      </c>
      <c r="AH30" s="219" t="s">
        <v>338</v>
      </c>
      <c r="AI30" s="79" t="n">
        <v>119</v>
      </c>
      <c r="AJ30" s="78" t="n">
        <v>35600</v>
      </c>
      <c r="AL30" s="24"/>
      <c r="AM30" s="0" t="s">
        <v>339</v>
      </c>
      <c r="AN30" s="0" t="n">
        <f aca="false">81+96+112+93</f>
        <v>382</v>
      </c>
      <c r="AO30" s="0" t="n">
        <v>252</v>
      </c>
    </row>
    <row r="31" customFormat="false" ht="12.75" hidden="false" customHeight="false" outlineLevel="0" collapsed="false">
      <c r="A31" s="54" t="n">
        <v>36735</v>
      </c>
      <c r="B31" s="55" t="n">
        <v>180</v>
      </c>
      <c r="C31" s="56" t="n">
        <v>65</v>
      </c>
      <c r="D31" s="55" t="n">
        <v>185</v>
      </c>
      <c r="E31" s="71" t="n">
        <v>69</v>
      </c>
      <c r="F31" s="55" t="n">
        <v>152</v>
      </c>
      <c r="G31" s="55" t="n">
        <v>230</v>
      </c>
      <c r="H31" s="192" t="n">
        <v>237</v>
      </c>
      <c r="I31" s="192" t="n">
        <v>60</v>
      </c>
      <c r="J31" s="192" t="n">
        <v>317</v>
      </c>
      <c r="K31" s="192" t="n">
        <v>151</v>
      </c>
      <c r="L31" s="192" t="n">
        <v>61</v>
      </c>
      <c r="M31" s="192" t="n">
        <v>294</v>
      </c>
      <c r="N31" s="166" t="n">
        <f aca="false">A31</f>
        <v>36735</v>
      </c>
      <c r="O31" s="110"/>
      <c r="P31" s="111"/>
      <c r="Q31" s="115"/>
      <c r="R31" s="111" t="n">
        <v>191</v>
      </c>
      <c r="S31" s="111" t="n">
        <v>192</v>
      </c>
      <c r="T31" s="111" t="n">
        <v>195</v>
      </c>
      <c r="U31" s="110" t="n">
        <v>132</v>
      </c>
      <c r="V31" s="111" t="n">
        <v>134</v>
      </c>
      <c r="W31" s="115" t="n">
        <v>134</v>
      </c>
      <c r="X31" s="110"/>
      <c r="Y31" s="111"/>
      <c r="Z31" s="115"/>
      <c r="AA31" s="110"/>
      <c r="AB31" s="111"/>
      <c r="AC31" s="115"/>
      <c r="AD31" s="77" t="n">
        <v>237.41</v>
      </c>
      <c r="AE31" s="220" t="s">
        <v>340</v>
      </c>
      <c r="AF31" s="219" t="s">
        <v>341</v>
      </c>
      <c r="AG31" s="219" t="s">
        <v>318</v>
      </c>
      <c r="AH31" s="219" t="s">
        <v>342</v>
      </c>
      <c r="AI31" s="79" t="n">
        <v>122</v>
      </c>
      <c r="AJ31" s="79" t="n">
        <v>36281</v>
      </c>
      <c r="AK31" s="95"/>
      <c r="AL31" s="95"/>
    </row>
    <row r="32" customFormat="false" ht="12.75" hidden="false" customHeight="false" outlineLevel="0" collapsed="false">
      <c r="A32" s="54" t="n">
        <v>36736</v>
      </c>
      <c r="B32" s="55" t="n">
        <v>180</v>
      </c>
      <c r="C32" s="56" t="n">
        <v>65</v>
      </c>
      <c r="D32" s="55" t="n">
        <v>185</v>
      </c>
      <c r="E32" s="71" t="n">
        <v>69</v>
      </c>
      <c r="F32" s="55" t="n">
        <v>118</v>
      </c>
      <c r="G32" s="55" t="n">
        <v>230</v>
      </c>
      <c r="H32" s="192" t="n">
        <v>201</v>
      </c>
      <c r="I32" s="192" t="n">
        <v>54</v>
      </c>
      <c r="J32" s="192" t="n">
        <v>167</v>
      </c>
      <c r="K32" s="192" t="n">
        <v>116</v>
      </c>
      <c r="L32" s="192" t="n">
        <v>61</v>
      </c>
      <c r="M32" s="192" t="n">
        <v>214</v>
      </c>
      <c r="N32" s="166" t="n">
        <f aca="false">A32</f>
        <v>36736</v>
      </c>
      <c r="O32" s="110"/>
      <c r="P32" s="111"/>
      <c r="Q32" s="115"/>
      <c r="R32" s="111" t="n">
        <v>191</v>
      </c>
      <c r="S32" s="111" t="n">
        <v>192</v>
      </c>
      <c r="T32" s="111" t="n">
        <v>195</v>
      </c>
      <c r="U32" s="110" t="n">
        <v>132</v>
      </c>
      <c r="V32" s="111" t="n">
        <v>134</v>
      </c>
      <c r="W32" s="115" t="n">
        <v>134</v>
      </c>
      <c r="X32" s="110"/>
      <c r="Y32" s="111"/>
      <c r="Z32" s="115"/>
      <c r="AA32" s="110"/>
      <c r="AB32" s="111"/>
      <c r="AC32" s="115"/>
      <c r="AD32" s="77" t="n">
        <v>200</v>
      </c>
      <c r="AE32" s="220" t="s">
        <v>343</v>
      </c>
      <c r="AF32" s="219" t="s">
        <v>344</v>
      </c>
      <c r="AG32" s="219" t="s">
        <v>345</v>
      </c>
      <c r="AH32" s="219" t="s">
        <v>319</v>
      </c>
      <c r="AI32" s="79" t="n">
        <v>98</v>
      </c>
      <c r="AJ32" s="79" t="n">
        <v>32914</v>
      </c>
      <c r="AK32" s="150"/>
      <c r="AL32" s="95"/>
      <c r="AM32" s="0" t="s">
        <v>346</v>
      </c>
      <c r="AN32" s="0" t="n">
        <v>359</v>
      </c>
      <c r="AO32" s="0" t="n">
        <v>69</v>
      </c>
      <c r="AR32" s="0" t="s">
        <v>73</v>
      </c>
      <c r="AS32" s="0" t="s">
        <v>74</v>
      </c>
    </row>
    <row r="33" customFormat="false" ht="12.75" hidden="false" customHeight="false" outlineLevel="0" collapsed="false">
      <c r="A33" s="54" t="n">
        <v>36737</v>
      </c>
      <c r="B33" s="55"/>
      <c r="C33" s="56" t="n">
        <v>110</v>
      </c>
      <c r="D33" s="55"/>
      <c r="E33" s="71" t="n">
        <v>119</v>
      </c>
      <c r="F33" s="55"/>
      <c r="G33" s="55"/>
      <c r="H33" s="192"/>
      <c r="I33" s="192" t="n">
        <v>188</v>
      </c>
      <c r="J33" s="192"/>
      <c r="K33" s="192"/>
      <c r="L33" s="192" t="n">
        <v>203</v>
      </c>
      <c r="M33" s="192"/>
      <c r="N33" s="166" t="n">
        <f aca="false">A33</f>
        <v>36737</v>
      </c>
      <c r="O33" s="110"/>
      <c r="P33" s="111"/>
      <c r="Q33" s="115"/>
      <c r="R33" s="111"/>
      <c r="S33" s="111"/>
      <c r="T33" s="111"/>
      <c r="U33" s="110"/>
      <c r="V33" s="111"/>
      <c r="W33" s="115"/>
      <c r="X33" s="110"/>
      <c r="Y33" s="111"/>
      <c r="Z33" s="115"/>
      <c r="AA33" s="110"/>
      <c r="AB33" s="111"/>
      <c r="AC33" s="115"/>
      <c r="AD33" s="77"/>
      <c r="AE33" s="220" t="s">
        <v>347</v>
      </c>
      <c r="AF33" s="219" t="s">
        <v>348</v>
      </c>
      <c r="AG33" s="219" t="s">
        <v>349</v>
      </c>
      <c r="AH33" s="219" t="s">
        <v>350</v>
      </c>
      <c r="AI33" s="79"/>
      <c r="AJ33" s="79"/>
      <c r="AK33" s="95"/>
      <c r="AL33" s="95"/>
      <c r="AR33" s="0" t="n">
        <v>0.558</v>
      </c>
      <c r="AS33" s="0" t="n">
        <v>0.442</v>
      </c>
    </row>
    <row r="34" customFormat="false" ht="12.75" hidden="false" customHeight="false" outlineLevel="0" collapsed="false">
      <c r="A34" s="54" t="n">
        <v>36738</v>
      </c>
      <c r="B34" s="84" t="n">
        <v>287</v>
      </c>
      <c r="C34" s="85" t="n">
        <v>110</v>
      </c>
      <c r="D34" s="84" t="n">
        <v>295</v>
      </c>
      <c r="E34" s="85" t="n">
        <v>119</v>
      </c>
      <c r="F34" s="84" t="n">
        <v>304</v>
      </c>
      <c r="G34" s="213" t="n">
        <v>340</v>
      </c>
      <c r="H34" s="84" t="n">
        <v>356</v>
      </c>
      <c r="I34" s="84" t="n">
        <v>17</v>
      </c>
      <c r="J34" s="84"/>
      <c r="K34" s="84" t="n">
        <v>304</v>
      </c>
      <c r="L34" s="84" t="n">
        <v>92</v>
      </c>
      <c r="M34" s="213"/>
      <c r="N34" s="166" t="n">
        <f aca="false">A34</f>
        <v>36738</v>
      </c>
      <c r="O34" s="117"/>
      <c r="P34" s="118"/>
      <c r="Q34" s="118"/>
      <c r="R34" s="117" t="n">
        <v>250</v>
      </c>
      <c r="S34" s="118" t="n">
        <v>251</v>
      </c>
      <c r="T34" s="118" t="n">
        <v>270</v>
      </c>
      <c r="U34" s="117" t="n">
        <v>139</v>
      </c>
      <c r="V34" s="118" t="n">
        <v>140</v>
      </c>
      <c r="W34" s="118" t="n">
        <v>140</v>
      </c>
      <c r="X34" s="117" t="n">
        <v>93</v>
      </c>
      <c r="Y34" s="118" t="n">
        <v>94</v>
      </c>
      <c r="Z34" s="118" t="n">
        <v>82</v>
      </c>
      <c r="AA34" s="117" t="n">
        <v>84</v>
      </c>
      <c r="AB34" s="118" t="n">
        <v>84</v>
      </c>
      <c r="AC34" s="119" t="n">
        <v>64</v>
      </c>
      <c r="AD34" s="224" t="n">
        <v>360</v>
      </c>
      <c r="AE34" s="220" t="s">
        <v>351</v>
      </c>
      <c r="AF34" s="219" t="s">
        <v>352</v>
      </c>
      <c r="AG34" s="219" t="s">
        <v>353</v>
      </c>
      <c r="AH34" s="219" t="s">
        <v>354</v>
      </c>
      <c r="AI34" s="79" t="n">
        <v>137</v>
      </c>
      <c r="AJ34" s="79" t="n">
        <v>38213</v>
      </c>
      <c r="AK34" s="95"/>
      <c r="AL34" s="95"/>
    </row>
    <row r="35" customFormat="false" ht="12.75" hidden="false" customHeight="false" outlineLevel="0" collapsed="false">
      <c r="A35" s="93"/>
      <c r="B35" s="0" t="s">
        <v>53</v>
      </c>
      <c r="D35" s="0" t="s">
        <v>54</v>
      </c>
      <c r="F35" s="0" t="s">
        <v>65</v>
      </c>
      <c r="G35" s="0" t="s">
        <v>57</v>
      </c>
      <c r="H35" s="0" t="s">
        <v>56</v>
      </c>
      <c r="I35" s="0" t="s">
        <v>243</v>
      </c>
      <c r="J35" s="0" t="s">
        <v>244</v>
      </c>
      <c r="K35" s="0" t="s">
        <v>55</v>
      </c>
      <c r="L35" s="0" t="s">
        <v>245</v>
      </c>
      <c r="M35" s="0" t="s">
        <v>204</v>
      </c>
      <c r="AD35" s="77"/>
      <c r="AE35" s="225"/>
      <c r="AI35" s="81"/>
      <c r="AJ35" s="81"/>
      <c r="AK35" s="95"/>
      <c r="AL35" s="95"/>
      <c r="AQ35" s="0" t="s">
        <v>53</v>
      </c>
      <c r="AR35" s="0" t="n">
        <v>81</v>
      </c>
      <c r="AS35" s="0" t="n">
        <v>58</v>
      </c>
      <c r="AU35" s="15" t="n">
        <f aca="false">+AR33*AR35+AS33*AS35</f>
        <v>70.834</v>
      </c>
    </row>
    <row r="36" customFormat="false" ht="12.75" hidden="false" customHeight="false" outlineLevel="0" collapsed="false">
      <c r="A36" s="93" t="s">
        <v>127</v>
      </c>
      <c r="B36" s="15" t="n">
        <f aca="false">AVERAGE(B4:B33)</f>
        <v>114.947916666667</v>
      </c>
      <c r="C36" s="15" t="n">
        <f aca="false">AVERAGE(C4:C33)</f>
        <v>65.5</v>
      </c>
      <c r="D36" s="15" t="n">
        <f aca="false">AVERAGE(D4:D33)</f>
        <v>123.53125</v>
      </c>
      <c r="E36" s="15" t="n">
        <f aca="false">AVERAGE(E4:E33)</f>
        <v>68.9083333333333</v>
      </c>
      <c r="F36" s="15" t="n">
        <f aca="false">AVERAGE(F4:F33)</f>
        <v>94.71125</v>
      </c>
      <c r="G36" s="15" t="n">
        <f aca="false">AVERAGE(G4:G33)</f>
        <v>154.625</v>
      </c>
      <c r="H36" s="15" t="n">
        <f aca="false">AVERAGE(H4:H33)</f>
        <v>131.98875</v>
      </c>
      <c r="I36" s="15" t="n">
        <f aca="false">AVERAGE(I4:I33)</f>
        <v>57.4333333333333</v>
      </c>
      <c r="J36" s="15" t="n">
        <f aca="false">AVERAGE(J4:J33)</f>
        <v>143.875</v>
      </c>
      <c r="K36" s="15" t="n">
        <f aca="false">AVERAGE(K4:K33)</f>
        <v>94.2529166666667</v>
      </c>
      <c r="L36" s="15" t="n">
        <f aca="false">AVERAGE(L4:L33)</f>
        <v>59.5666666666667</v>
      </c>
      <c r="M36" s="15" t="n">
        <f aca="false">AVERAGE(M4:M33)</f>
        <v>133.458333333333</v>
      </c>
      <c r="O36" s="15" t="n">
        <f aca="false">AVERAGE(O4:O33)</f>
        <v>141.263157894737</v>
      </c>
      <c r="P36" s="15" t="n">
        <f aca="false">AVERAGE(P4:P33)</f>
        <v>147.105263157895</v>
      </c>
      <c r="Q36" s="15" t="n">
        <f aca="false">AVERAGE(Q4:Q33)</f>
        <v>182.222222222222</v>
      </c>
      <c r="R36" s="15" t="n">
        <f aca="false">AVERAGE(R4:R33)</f>
        <v>162.238095238095</v>
      </c>
      <c r="S36" s="15" t="n">
        <f aca="false">AVERAGE(S4:S33)</f>
        <v>165.357142857143</v>
      </c>
      <c r="T36" s="15" t="n">
        <f aca="false">AVERAGE(T4:T33)</f>
        <v>178.529411764706</v>
      </c>
      <c r="U36" s="15" t="n">
        <f aca="false">AVERAGE(U4:U33)</f>
        <v>118.947368421053</v>
      </c>
      <c r="V36" s="15" t="n">
        <f aca="false">AVERAGE(V4:V33)</f>
        <v>121.222222222222</v>
      </c>
      <c r="W36" s="15" t="n">
        <f aca="false">AVERAGE(W4:W33)</f>
        <v>123.4375</v>
      </c>
      <c r="X36" s="15" t="n">
        <f aca="false">AVERAGE(X4:X33)</f>
        <v>90.2333333333333</v>
      </c>
      <c r="Y36" s="15" t="n">
        <f aca="false">AVERAGE(Y4:Y33)</f>
        <v>90.4</v>
      </c>
      <c r="Z36" s="15" t="n">
        <f aca="false">AVERAGE(Z4:Z33)</f>
        <v>74.7666666666667</v>
      </c>
      <c r="AA36" s="15" t="n">
        <f aca="false">AVERAGE(AA4:AA33)</f>
        <v>80.6</v>
      </c>
      <c r="AB36" s="15" t="n">
        <f aca="false">AVERAGE(AB4:AB33)</f>
        <v>80.8</v>
      </c>
      <c r="AC36" s="0" t="s">
        <v>127</v>
      </c>
      <c r="AD36" s="77" t="n">
        <f aca="false">AVERAGE(AD4:AD35)</f>
        <v>139.6276</v>
      </c>
      <c r="AE36" s="15"/>
      <c r="AI36" s="15" t="n">
        <f aca="false">AVERAGE(AI4:AI35)</f>
        <v>119.08</v>
      </c>
      <c r="AJ36" s="81" t="n">
        <f aca="false">AVERAGE(AJ4:AJ35)</f>
        <v>33526.04</v>
      </c>
      <c r="AK36" s="24"/>
      <c r="AL36" s="24"/>
      <c r="AQ36" s="0" t="s">
        <v>75</v>
      </c>
      <c r="AR36" s="0" t="n">
        <v>57</v>
      </c>
      <c r="AS36" s="0" t="n">
        <v>43</v>
      </c>
      <c r="AU36" s="15" t="n">
        <f aca="false">+AR36*AR33+AS36*AS33</f>
        <v>50.812</v>
      </c>
    </row>
    <row r="37" customFormat="false" ht="12.75" hidden="false" customHeight="false" outlineLevel="0" collapsed="false">
      <c r="A37" s="93" t="s">
        <v>128</v>
      </c>
      <c r="B37" s="15" t="n">
        <f aca="false">MIN(B4:B33)</f>
        <v>41.75</v>
      </c>
      <c r="C37" s="15" t="n">
        <f aca="false">MIN(C4:C33)</f>
        <v>34</v>
      </c>
      <c r="D37" s="15" t="n">
        <f aca="false">MIN(D4:D33)</f>
        <v>46</v>
      </c>
      <c r="E37" s="15" t="n">
        <f aca="false">MIN(E4:E33)</f>
        <v>35</v>
      </c>
      <c r="F37" s="15" t="n">
        <f aca="false">MIN(F4:F33)</f>
        <v>41</v>
      </c>
      <c r="G37" s="15" t="n">
        <f aca="false">MIN(G4:G33)</f>
        <v>55</v>
      </c>
      <c r="H37" s="15" t="n">
        <f aca="false">MIN(H4:H33)</f>
        <v>41</v>
      </c>
      <c r="I37" s="15" t="n">
        <f aca="false">MIN(I4:I33)</f>
        <v>28</v>
      </c>
      <c r="J37" s="15" t="n">
        <f aca="false">MIN(J4:J33)</f>
        <v>36</v>
      </c>
      <c r="K37" s="15" t="n">
        <f aca="false">MIN(K4:K33)</f>
        <v>43</v>
      </c>
      <c r="L37" s="15" t="n">
        <f aca="false">MIN(L4:L33)</f>
        <v>29</v>
      </c>
      <c r="M37" s="15" t="n">
        <f aca="false">MIN(M4:M33)</f>
        <v>37</v>
      </c>
      <c r="O37" s="15" t="n">
        <f aca="false">MIN(O4:O33)</f>
        <v>80</v>
      </c>
      <c r="P37" s="15" t="n">
        <f aca="false">MIN(P4:P33)</f>
        <v>85</v>
      </c>
      <c r="Q37" s="15" t="n">
        <f aca="false">MIN(Q4:Q33)</f>
        <v>105</v>
      </c>
      <c r="R37" s="15" t="n">
        <f aca="false">MIN(R4:R33)</f>
        <v>138</v>
      </c>
      <c r="S37" s="15" t="n">
        <f aca="false">MIN(S4:S33)</f>
        <v>143</v>
      </c>
      <c r="T37" s="15" t="n">
        <f aca="false">MIN(T4:T33)</f>
        <v>145</v>
      </c>
      <c r="U37" s="15" t="n">
        <f aca="false">MIN(U4:U33)</f>
        <v>100</v>
      </c>
      <c r="V37" s="15" t="n">
        <f aca="false">MIN(V4:V33)</f>
        <v>102</v>
      </c>
      <c r="W37" s="15" t="n">
        <f aca="false">MIN(W4:W33)</f>
        <v>102</v>
      </c>
      <c r="X37" s="15" t="n">
        <f aca="false">MIN(X4:X33)</f>
        <v>85</v>
      </c>
      <c r="Y37" s="15" t="n">
        <f aca="false">MIN(Y4:Y33)</f>
        <v>85</v>
      </c>
      <c r="Z37" s="15" t="n">
        <f aca="false">MIN(Z4:Z33)</f>
        <v>67</v>
      </c>
      <c r="AA37" s="15" t="n">
        <f aca="false">MIN(AA4:AA33)</f>
        <v>77</v>
      </c>
      <c r="AB37" s="15" t="n">
        <f aca="false">MIN(AB4:AB33)</f>
        <v>77.5</v>
      </c>
      <c r="AD37" s="15"/>
      <c r="AE37" s="15"/>
      <c r="AH37" s="35"/>
      <c r="AI37" s="70"/>
      <c r="AJ37" s="24"/>
      <c r="AK37" s="24"/>
    </row>
    <row r="38" customFormat="false" ht="12.75" hidden="false" customHeight="false" outlineLevel="0" collapsed="false">
      <c r="A38" s="93" t="s">
        <v>131</v>
      </c>
      <c r="B38" s="15" t="n">
        <f aca="false">MAX(B4:B33)</f>
        <v>232</v>
      </c>
      <c r="C38" s="15" t="n">
        <f aca="false">MAX(C4:C33)</f>
        <v>110</v>
      </c>
      <c r="D38" s="15" t="n">
        <f aca="false">MAX(D4:D33)</f>
        <v>248</v>
      </c>
      <c r="E38" s="15" t="n">
        <f aca="false">MAX(E4:E33)</f>
        <v>119</v>
      </c>
      <c r="F38" s="15" t="n">
        <f aca="false">MAX(F4:F33)</f>
        <v>216</v>
      </c>
      <c r="G38" s="15" t="n">
        <f aca="false">MAX(G4:G33)</f>
        <v>315</v>
      </c>
      <c r="H38" s="15" t="n">
        <f aca="false">MAX(H4:H33)</f>
        <v>304</v>
      </c>
      <c r="I38" s="15" t="n">
        <f aca="false">MAX(I4:I33)</f>
        <v>188</v>
      </c>
      <c r="J38" s="15" t="n">
        <f aca="false">MAX(J4:J33)</f>
        <v>317</v>
      </c>
      <c r="K38" s="15" t="n">
        <f aca="false">MAX(K4:K33)</f>
        <v>216</v>
      </c>
      <c r="L38" s="15" t="n">
        <f aca="false">MAX(L4:L33)</f>
        <v>203</v>
      </c>
      <c r="M38" s="15" t="n">
        <f aca="false">MAX(M4:M33)</f>
        <v>295</v>
      </c>
      <c r="O38" s="15" t="n">
        <f aca="false">MAX(O4:O33)</f>
        <v>250</v>
      </c>
      <c r="P38" s="15" t="n">
        <f aca="false">MAX(P4:P33)</f>
        <v>250</v>
      </c>
      <c r="Q38" s="15" t="n">
        <f aca="false">MAX(Q4:Q33)</f>
        <v>315</v>
      </c>
      <c r="R38" s="15" t="n">
        <f aca="false">MAX(R4:R33)</f>
        <v>191</v>
      </c>
      <c r="S38" s="15" t="n">
        <f aca="false">MAX(S4:S33)</f>
        <v>192</v>
      </c>
      <c r="T38" s="15" t="n">
        <f aca="false">MAX(T4:T33)</f>
        <v>215</v>
      </c>
      <c r="U38" s="15" t="n">
        <f aca="false">MAX(U4:U33)</f>
        <v>132</v>
      </c>
      <c r="V38" s="15" t="n">
        <f aca="false">MAX(V4:V33)</f>
        <v>134</v>
      </c>
      <c r="W38" s="15" t="n">
        <f aca="false">MAX(W4:W33)</f>
        <v>134</v>
      </c>
      <c r="X38" s="15" t="n">
        <f aca="false">MAX(X4:X33)</f>
        <v>95</v>
      </c>
      <c r="Y38" s="15" t="n">
        <f aca="false">MAX(Y4:Y33)</f>
        <v>95</v>
      </c>
      <c r="Z38" s="15" t="n">
        <f aca="false">MAX(Z4:Z33)</f>
        <v>79</v>
      </c>
      <c r="AA38" s="15" t="n">
        <f aca="false">MAX(AA4:AA33)</f>
        <v>83</v>
      </c>
      <c r="AB38" s="15" t="n">
        <f aca="false">MAX(AB4:AB33)</f>
        <v>83</v>
      </c>
      <c r="AD38" s="15"/>
      <c r="AE38" s="15"/>
      <c r="AH38" s="35"/>
      <c r="AI38" s="70"/>
      <c r="AJ38" s="24"/>
      <c r="AK38" s="24"/>
      <c r="AQ38" s="0" t="s">
        <v>221</v>
      </c>
      <c r="AT38" s="0" t="s">
        <v>222</v>
      </c>
      <c r="AU38" s="15" t="n">
        <f aca="false">+AU35-AU36</f>
        <v>20.022</v>
      </c>
      <c r="AV38" s="0" t="s">
        <v>223</v>
      </c>
    </row>
    <row r="39" customFormat="false" ht="12" hidden="false" customHeight="true" outlineLevel="0" collapsed="false">
      <c r="H39" s="0" t="n">
        <v>73</v>
      </c>
      <c r="I39" s="0" t="n">
        <v>75</v>
      </c>
      <c r="J39" s="0" t="n">
        <v>72</v>
      </c>
      <c r="K39" s="0" t="n">
        <v>74</v>
      </c>
      <c r="X39" s="35"/>
      <c r="Y39" s="96"/>
      <c r="Z39" s="0" t="n">
        <v>51</v>
      </c>
      <c r="AA39" s="0" t="n">
        <v>56</v>
      </c>
      <c r="AB39" s="35"/>
      <c r="AC39" s="96"/>
      <c r="AD39" s="95"/>
      <c r="AE39" s="95"/>
      <c r="AQ39" s="0" t="n">
        <v>22.8</v>
      </c>
    </row>
    <row r="40" customFormat="false" ht="12.75" hidden="false" customHeight="false" outlineLevel="0" collapsed="false">
      <c r="B40" s="20" t="s">
        <v>136</v>
      </c>
      <c r="D40" s="0" t="n">
        <v>180</v>
      </c>
      <c r="E40" s="0" t="n">
        <v>205</v>
      </c>
      <c r="F40" s="0" t="n">
        <v>250</v>
      </c>
      <c r="G40" s="0" t="n">
        <v>260</v>
      </c>
      <c r="H40" s="20" t="s">
        <v>9</v>
      </c>
      <c r="J40" s="0" t="n">
        <v>120</v>
      </c>
      <c r="K40" s="0" t="n">
        <v>155</v>
      </c>
      <c r="L40" s="0" t="n">
        <v>180</v>
      </c>
      <c r="M40" s="0" t="n">
        <v>230</v>
      </c>
      <c r="N40" s="20" t="s">
        <v>10</v>
      </c>
      <c r="P40" s="0" t="n">
        <v>115</v>
      </c>
      <c r="Q40" s="0" t="n">
        <v>125</v>
      </c>
      <c r="T40" s="20" t="s">
        <v>11</v>
      </c>
      <c r="Z40" s="20" t="s">
        <v>51</v>
      </c>
      <c r="AF40" s="20" t="s">
        <v>193</v>
      </c>
      <c r="AQ40" s="0" t="n">
        <v>0.019</v>
      </c>
      <c r="AT40" s="0" t="s">
        <v>137</v>
      </c>
      <c r="AU40" s="0" t="n">
        <v>1.71</v>
      </c>
      <c r="AV40" s="0" t="s">
        <v>223</v>
      </c>
    </row>
    <row r="41" customFormat="false" ht="12.75" hidden="false" customHeight="false" outlineLevel="0" collapsed="false">
      <c r="B41" s="46" t="s">
        <v>224</v>
      </c>
      <c r="C41" s="106"/>
      <c r="D41" s="43" t="s">
        <v>225</v>
      </c>
      <c r="E41" s="47"/>
      <c r="F41" s="46" t="s">
        <v>226</v>
      </c>
      <c r="G41" s="47"/>
      <c r="H41" s="46" t="s">
        <v>224</v>
      </c>
      <c r="I41" s="106"/>
      <c r="J41" s="43" t="s">
        <v>225</v>
      </c>
      <c r="K41" s="47"/>
      <c r="L41" s="46" t="s">
        <v>226</v>
      </c>
      <c r="M41" s="47"/>
      <c r="N41" s="46" t="s">
        <v>224</v>
      </c>
      <c r="O41" s="106"/>
      <c r="P41" s="43" t="s">
        <v>225</v>
      </c>
      <c r="Q41" s="47"/>
      <c r="R41" s="46" t="s">
        <v>226</v>
      </c>
      <c r="S41" s="47"/>
      <c r="T41" s="46" t="s">
        <v>224</v>
      </c>
      <c r="U41" s="106"/>
      <c r="V41" s="43" t="s">
        <v>225</v>
      </c>
      <c r="W41" s="47"/>
      <c r="X41" s="46" t="s">
        <v>226</v>
      </c>
      <c r="Y41" s="47"/>
      <c r="Z41" s="46" t="s">
        <v>224</v>
      </c>
      <c r="AA41" s="106"/>
      <c r="AB41" s="43" t="s">
        <v>225</v>
      </c>
      <c r="AC41" s="47"/>
      <c r="AD41" s="46" t="s">
        <v>226</v>
      </c>
      <c r="AE41" s="47"/>
      <c r="AF41" s="46" t="s">
        <v>224</v>
      </c>
      <c r="AG41" s="106"/>
      <c r="AH41" s="43" t="s">
        <v>225</v>
      </c>
      <c r="AI41" s="47"/>
      <c r="AJ41" s="46" t="s">
        <v>226</v>
      </c>
      <c r="AK41" s="47"/>
      <c r="AQ41" s="15" t="n">
        <f aca="false">+AQ39*AQ40</f>
        <v>0.4332</v>
      </c>
      <c r="AT41" s="0" t="s">
        <v>229</v>
      </c>
      <c r="AU41" s="0" t="n">
        <f aca="false">0.03*AX41</f>
        <v>2.43</v>
      </c>
      <c r="AV41" s="0" t="s">
        <v>223</v>
      </c>
      <c r="AX41" s="0" t="n">
        <v>81</v>
      </c>
    </row>
    <row r="42" customFormat="false" ht="12.75" hidden="false" customHeight="false" outlineLevel="0" collapsed="false">
      <c r="B42" s="49" t="s">
        <v>143</v>
      </c>
      <c r="C42" s="50" t="s">
        <v>14</v>
      </c>
      <c r="D42" s="51" t="s">
        <v>143</v>
      </c>
      <c r="E42" s="51" t="s">
        <v>14</v>
      </c>
      <c r="F42" s="49" t="s">
        <v>143</v>
      </c>
      <c r="G42" s="51" t="s">
        <v>14</v>
      </c>
      <c r="H42" s="49" t="s">
        <v>143</v>
      </c>
      <c r="I42" s="50" t="s">
        <v>14</v>
      </c>
      <c r="J42" s="51" t="s">
        <v>143</v>
      </c>
      <c r="K42" s="51" t="s">
        <v>14</v>
      </c>
      <c r="L42" s="49" t="s">
        <v>143</v>
      </c>
      <c r="M42" s="51" t="s">
        <v>14</v>
      </c>
      <c r="N42" s="49" t="s">
        <v>143</v>
      </c>
      <c r="O42" s="50" t="s">
        <v>14</v>
      </c>
      <c r="P42" s="51" t="s">
        <v>143</v>
      </c>
      <c r="Q42" s="51" t="s">
        <v>14</v>
      </c>
      <c r="R42" s="49" t="s">
        <v>143</v>
      </c>
      <c r="S42" s="51" t="s">
        <v>14</v>
      </c>
      <c r="T42" s="49" t="s">
        <v>143</v>
      </c>
      <c r="U42" s="50" t="s">
        <v>14</v>
      </c>
      <c r="V42" s="51" t="s">
        <v>143</v>
      </c>
      <c r="W42" s="51" t="s">
        <v>14</v>
      </c>
      <c r="X42" s="49" t="s">
        <v>143</v>
      </c>
      <c r="Y42" s="51" t="s">
        <v>14</v>
      </c>
      <c r="Z42" s="49" t="s">
        <v>143</v>
      </c>
      <c r="AA42" s="50" t="s">
        <v>14</v>
      </c>
      <c r="AB42" s="51" t="s">
        <v>143</v>
      </c>
      <c r="AC42" s="51" t="s">
        <v>14</v>
      </c>
      <c r="AD42" s="49" t="s">
        <v>143</v>
      </c>
      <c r="AE42" s="51" t="s">
        <v>14</v>
      </c>
      <c r="AF42" s="49" t="s">
        <v>143</v>
      </c>
      <c r="AG42" s="50" t="s">
        <v>14</v>
      </c>
      <c r="AH42" s="51" t="s">
        <v>143</v>
      </c>
      <c r="AI42" s="51" t="s">
        <v>14</v>
      </c>
      <c r="AJ42" s="49" t="s">
        <v>143</v>
      </c>
      <c r="AK42" s="51" t="s">
        <v>14</v>
      </c>
      <c r="AT42" s="0" t="s">
        <v>144</v>
      </c>
      <c r="AU42" s="0" t="n">
        <v>1.34</v>
      </c>
      <c r="AV42" s="0" t="s">
        <v>223</v>
      </c>
    </row>
    <row r="43" customFormat="false" ht="12.75" hidden="false" customHeight="false" outlineLevel="0" collapsed="false">
      <c r="B43" s="110"/>
      <c r="C43" s="115"/>
      <c r="D43" s="111"/>
      <c r="E43" s="111"/>
      <c r="F43" s="110"/>
      <c r="G43" s="111"/>
      <c r="H43" s="112"/>
      <c r="I43" s="113"/>
      <c r="J43" s="114"/>
      <c r="K43" s="114"/>
      <c r="L43" s="112"/>
      <c r="M43" s="114"/>
      <c r="N43" s="112"/>
      <c r="O43" s="113"/>
      <c r="P43" s="112"/>
      <c r="Q43" s="114"/>
      <c r="R43" s="112"/>
      <c r="S43" s="113"/>
      <c r="T43" s="112"/>
      <c r="U43" s="113"/>
      <c r="V43" s="112"/>
      <c r="W43" s="114"/>
      <c r="X43" s="112"/>
      <c r="Y43" s="113"/>
      <c r="Z43" s="112"/>
      <c r="AA43" s="113"/>
      <c r="AB43" s="112"/>
      <c r="AC43" s="114"/>
      <c r="AD43" s="112"/>
      <c r="AE43" s="113"/>
      <c r="AF43" s="112"/>
      <c r="AG43" s="226"/>
      <c r="AH43" s="227"/>
      <c r="AI43" s="228"/>
      <c r="AJ43" s="227"/>
      <c r="AK43" s="226"/>
      <c r="AQ43" s="0" t="n">
        <f aca="false">2.88+0.43</f>
        <v>3.31</v>
      </c>
      <c r="AT43" s="0" t="s">
        <v>230</v>
      </c>
      <c r="AU43" s="15" t="n">
        <f aca="false">0.019*AX43</f>
        <v>1.539</v>
      </c>
      <c r="AV43" s="0" t="s">
        <v>223</v>
      </c>
      <c r="AX43" s="0" t="n">
        <v>81</v>
      </c>
    </row>
    <row r="44" customFormat="false" ht="12.75" hidden="false" customHeight="false" outlineLevel="0" collapsed="false">
      <c r="B44" s="195"/>
      <c r="C44" s="115"/>
      <c r="D44" s="111"/>
      <c r="E44" s="111"/>
      <c r="F44" s="110"/>
      <c r="G44" s="115"/>
      <c r="H44" s="110"/>
      <c r="I44" s="115"/>
      <c r="J44" s="111"/>
      <c r="K44" s="111"/>
      <c r="L44" s="110"/>
      <c r="M44" s="111"/>
      <c r="N44" s="110"/>
      <c r="O44" s="115"/>
      <c r="P44" s="110"/>
      <c r="Q44" s="111"/>
      <c r="R44" s="110"/>
      <c r="S44" s="115"/>
      <c r="T44" s="116"/>
      <c r="U44" s="115"/>
      <c r="V44" s="110"/>
      <c r="W44" s="111"/>
      <c r="X44" s="110"/>
      <c r="Y44" s="115"/>
      <c r="Z44" s="110"/>
      <c r="AA44" s="115"/>
      <c r="AB44" s="110"/>
      <c r="AC44" s="111"/>
      <c r="AD44" s="110"/>
      <c r="AE44" s="115"/>
      <c r="AF44" s="110"/>
      <c r="AG44" s="229"/>
      <c r="AH44" s="230"/>
      <c r="AI44" s="217"/>
      <c r="AJ44" s="230"/>
      <c r="AK44" s="229"/>
      <c r="AT44" s="0" t="s">
        <v>231</v>
      </c>
      <c r="AU44" s="15" t="n">
        <f aca="false">+AX44*0.03</f>
        <v>1.71</v>
      </c>
      <c r="AV44" s="0" t="s">
        <v>223</v>
      </c>
      <c r="AX44" s="0" t="n">
        <v>57</v>
      </c>
    </row>
    <row r="45" customFormat="false" ht="12.75" hidden="false" customHeight="false" outlineLevel="0" collapsed="false">
      <c r="B45" s="110"/>
      <c r="C45" s="115"/>
      <c r="D45" s="111"/>
      <c r="E45" s="111"/>
      <c r="F45" s="110"/>
      <c r="G45" s="111"/>
      <c r="H45" s="110"/>
      <c r="I45" s="115"/>
      <c r="J45" s="111"/>
      <c r="K45" s="111"/>
      <c r="L45" s="110"/>
      <c r="M45" s="111"/>
      <c r="N45" s="110"/>
      <c r="O45" s="111"/>
      <c r="P45" s="110"/>
      <c r="Q45" s="115"/>
      <c r="R45" s="110"/>
      <c r="S45" s="115"/>
      <c r="T45" s="110"/>
      <c r="U45" s="115"/>
      <c r="V45" s="110"/>
      <c r="W45" s="111"/>
      <c r="X45" s="110"/>
      <c r="Y45" s="115"/>
      <c r="Z45" s="110"/>
      <c r="AA45" s="115"/>
      <c r="AB45" s="110"/>
      <c r="AC45" s="111"/>
      <c r="AD45" s="231"/>
      <c r="AE45" s="115"/>
      <c r="AF45" s="110"/>
      <c r="AG45" s="229"/>
      <c r="AH45" s="232"/>
      <c r="AI45" s="217"/>
      <c r="AJ45" s="233"/>
      <c r="AK45" s="229"/>
      <c r="AT45" s="0" t="s">
        <v>232</v>
      </c>
      <c r="AU45" s="0" t="n">
        <v>2.15</v>
      </c>
      <c r="AV45" s="0" t="s">
        <v>223</v>
      </c>
    </row>
    <row r="46" customFormat="false" ht="12.75" hidden="false" customHeight="false" outlineLevel="0" collapsed="false">
      <c r="B46" s="110"/>
      <c r="C46" s="115"/>
      <c r="D46" s="111"/>
      <c r="E46" s="111"/>
      <c r="F46" s="110"/>
      <c r="G46" s="111"/>
      <c r="H46" s="110"/>
      <c r="I46" s="115"/>
      <c r="J46" s="111"/>
      <c r="K46" s="111"/>
      <c r="L46" s="110"/>
      <c r="M46" s="111"/>
      <c r="N46" s="110"/>
      <c r="O46" s="115"/>
      <c r="P46" s="111"/>
      <c r="Q46" s="111"/>
      <c r="R46" s="110"/>
      <c r="S46" s="115"/>
      <c r="T46" s="110"/>
      <c r="U46" s="115"/>
      <c r="V46" s="111"/>
      <c r="W46" s="111"/>
      <c r="X46" s="110"/>
      <c r="Y46" s="115"/>
      <c r="Z46" s="110"/>
      <c r="AA46" s="115"/>
      <c r="AB46" s="111"/>
      <c r="AC46" s="111"/>
      <c r="AD46" s="110"/>
      <c r="AE46" s="115"/>
      <c r="AF46" s="110"/>
      <c r="AG46" s="229"/>
      <c r="AH46" s="217"/>
      <c r="AI46" s="217"/>
      <c r="AJ46" s="230"/>
      <c r="AK46" s="229"/>
      <c r="AT46" s="0" t="s">
        <v>156</v>
      </c>
      <c r="AU46" s="0" t="n">
        <v>0.25</v>
      </c>
    </row>
    <row r="47" customFormat="false" ht="12.75" hidden="false" customHeight="false" outlineLevel="0" collapsed="false">
      <c r="B47" s="196"/>
      <c r="C47" s="119"/>
      <c r="D47" s="118"/>
      <c r="E47" s="118"/>
      <c r="F47" s="117"/>
      <c r="G47" s="118"/>
      <c r="H47" s="196"/>
      <c r="I47" s="119"/>
      <c r="J47" s="118"/>
      <c r="K47" s="118"/>
      <c r="L47" s="117"/>
      <c r="M47" s="118"/>
      <c r="N47" s="117"/>
      <c r="O47" s="119"/>
      <c r="P47" s="117"/>
      <c r="Q47" s="118"/>
      <c r="R47" s="117"/>
      <c r="S47" s="119"/>
      <c r="T47" s="117"/>
      <c r="U47" s="119"/>
      <c r="V47" s="117"/>
      <c r="W47" s="118"/>
      <c r="X47" s="117"/>
      <c r="Y47" s="119"/>
      <c r="Z47" s="117"/>
      <c r="AA47" s="119"/>
      <c r="AB47" s="117"/>
      <c r="AC47" s="118"/>
      <c r="AD47" s="117"/>
      <c r="AE47" s="119"/>
      <c r="AF47" s="117"/>
      <c r="AG47" s="234"/>
      <c r="AH47" s="235"/>
      <c r="AI47" s="236"/>
      <c r="AJ47" s="235"/>
      <c r="AK47" s="234"/>
      <c r="AT47" s="0" t="s">
        <v>233</v>
      </c>
    </row>
    <row r="48" customFormat="false" ht="12.75" hidden="false" customHeight="false" outlineLevel="0" collapsed="false">
      <c r="X48" s="35"/>
      <c r="Y48" s="96"/>
      <c r="Z48" s="15"/>
      <c r="AD48" s="15"/>
    </row>
    <row r="49" customFormat="false" ht="12.75" hidden="false" customHeight="false" outlineLevel="0" collapsed="false">
      <c r="B49" s="39"/>
      <c r="X49" s="35"/>
      <c r="Y49" s="96"/>
      <c r="Z49" s="15"/>
      <c r="AA49" s="15"/>
      <c r="AC49" s="96"/>
      <c r="AD49" s="15"/>
      <c r="AE49" s="15"/>
      <c r="AT49" s="0" t="s">
        <v>234</v>
      </c>
      <c r="AU49" s="15" t="n">
        <f aca="false">SUM(AU40:AU47)</f>
        <v>11.129</v>
      </c>
    </row>
    <row r="50" customFormat="false" ht="12.75" hidden="false" customHeight="false" outlineLevel="0" collapsed="false">
      <c r="B50" s="65" t="s">
        <v>169</v>
      </c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X50" s="35"/>
      <c r="Y50" s="96"/>
      <c r="AC50" s="96"/>
    </row>
    <row r="51" customFormat="false" ht="12.75" hidden="false" customHeight="false" outlineLevel="0" collapsed="false">
      <c r="B51" s="132"/>
      <c r="C51" s="133" t="s">
        <v>2</v>
      </c>
      <c r="D51" s="133" t="s">
        <v>3</v>
      </c>
      <c r="E51" s="133" t="s">
        <v>4</v>
      </c>
      <c r="F51" s="133" t="s">
        <v>5</v>
      </c>
      <c r="G51" s="133" t="s">
        <v>6</v>
      </c>
      <c r="H51" s="133" t="s">
        <v>7</v>
      </c>
      <c r="I51" s="133" t="s">
        <v>8</v>
      </c>
      <c r="J51" s="133" t="s">
        <v>9</v>
      </c>
      <c r="K51" s="133" t="s">
        <v>10</v>
      </c>
      <c r="L51" s="133" t="s">
        <v>11</v>
      </c>
      <c r="M51" s="133" t="s">
        <v>12</v>
      </c>
      <c r="N51" s="133" t="s">
        <v>13</v>
      </c>
      <c r="O51" s="145" t="s">
        <v>48</v>
      </c>
      <c r="P51" s="145" t="s">
        <v>49</v>
      </c>
      <c r="Q51" s="145" t="s">
        <v>50</v>
      </c>
      <c r="R51" s="145" t="s">
        <v>51</v>
      </c>
    </row>
    <row r="52" customFormat="false" ht="12.75" hidden="false" customHeight="false" outlineLevel="0" collapsed="false">
      <c r="B52" s="185" t="s">
        <v>235</v>
      </c>
      <c r="C52" s="197" t="n">
        <v>24.14</v>
      </c>
      <c r="D52" s="198" t="n">
        <v>21.31</v>
      </c>
      <c r="E52" s="198" t="n">
        <v>21.22</v>
      </c>
      <c r="F52" s="198" t="n">
        <v>26.71</v>
      </c>
      <c r="G52" s="198" t="n">
        <v>28.1</v>
      </c>
      <c r="H52" s="198" t="n">
        <v>32.57</v>
      </c>
      <c r="I52" s="198" t="n">
        <v>41.58</v>
      </c>
      <c r="J52" s="198" t="n">
        <v>42.51</v>
      </c>
      <c r="K52" s="198" t="n">
        <v>33.34</v>
      </c>
      <c r="L52" s="198" t="n">
        <v>41.06</v>
      </c>
      <c r="M52" s="198" t="n">
        <v>33.71</v>
      </c>
      <c r="N52" s="199"/>
      <c r="O52" s="200" t="n">
        <f aca="false">AVERAGE(C52:E52)</f>
        <v>22.2233333333333</v>
      </c>
      <c r="P52" s="15" t="n">
        <f aca="false">AVERAGE(F52:H52)</f>
        <v>29.1266666666667</v>
      </c>
      <c r="Q52" s="15" t="n">
        <f aca="false">AVERAGE(I52:K52)</f>
        <v>39.1433333333333</v>
      </c>
      <c r="R52" s="145"/>
    </row>
    <row r="53" customFormat="false" ht="12.75" hidden="false" customHeight="false" outlineLevel="0" collapsed="false">
      <c r="B53" s="178" t="s">
        <v>197</v>
      </c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145"/>
      <c r="P53" s="145"/>
      <c r="Q53" s="145"/>
      <c r="R53" s="145"/>
    </row>
    <row r="54" customFormat="false" ht="12.75" hidden="false" customHeight="false" outlineLevel="0" collapsed="false">
      <c r="B54" s="178" t="s">
        <v>198</v>
      </c>
      <c r="C54" s="202" t="n">
        <v>0.95</v>
      </c>
      <c r="D54" s="203" t="n">
        <v>0.85</v>
      </c>
      <c r="E54" s="203" t="n">
        <v>0.75</v>
      </c>
      <c r="F54" s="146" t="n">
        <v>0.15</v>
      </c>
      <c r="G54" s="201" t="n">
        <v>0.55</v>
      </c>
      <c r="H54" s="201" t="n">
        <v>0.65</v>
      </c>
      <c r="I54" s="204" t="n">
        <v>0.35</v>
      </c>
      <c r="J54" s="203" t="n">
        <v>0.75</v>
      </c>
      <c r="K54" s="203" t="n">
        <v>0.75</v>
      </c>
      <c r="L54" s="201"/>
      <c r="M54" s="201"/>
      <c r="N54" s="201"/>
      <c r="O54" s="145"/>
      <c r="P54" s="145"/>
      <c r="Q54" s="145"/>
      <c r="R54" s="145"/>
    </row>
    <row r="55" customFormat="false" ht="12.75" hidden="false" customHeight="false" outlineLevel="0" collapsed="false">
      <c r="B55" s="178" t="s">
        <v>199</v>
      </c>
      <c r="C55" s="203" t="n">
        <v>0.85</v>
      </c>
      <c r="D55" s="201" t="n">
        <v>0.55</v>
      </c>
      <c r="E55" s="205" t="n">
        <v>0.35</v>
      </c>
      <c r="F55" s="146" t="n">
        <v>0.15</v>
      </c>
      <c r="G55" s="205" t="n">
        <v>0.35</v>
      </c>
      <c r="H55" s="205" t="n">
        <v>0.35</v>
      </c>
      <c r="I55" s="201" t="n">
        <v>0.55</v>
      </c>
      <c r="J55" s="204" t="n">
        <v>0.25</v>
      </c>
      <c r="K55" s="204" t="n">
        <v>0.25</v>
      </c>
      <c r="L55" s="201"/>
      <c r="M55" s="201"/>
      <c r="N55" s="201"/>
      <c r="O55" s="145"/>
      <c r="P55" s="145"/>
      <c r="Q55" s="145"/>
      <c r="R55" s="145"/>
    </row>
    <row r="56" customFormat="false" ht="12.75" hidden="false" customHeight="false" outlineLevel="0" collapsed="false">
      <c r="B56" s="185" t="s">
        <v>236</v>
      </c>
      <c r="C56" s="197" t="n">
        <v>22.17</v>
      </c>
      <c r="D56" s="198" t="n">
        <v>20.49</v>
      </c>
      <c r="E56" s="198" t="n">
        <v>21.85</v>
      </c>
      <c r="F56" s="198" t="n">
        <v>25.52</v>
      </c>
      <c r="G56" s="198" t="n">
        <v>20.91</v>
      </c>
      <c r="H56" s="198" t="n">
        <v>20.69</v>
      </c>
      <c r="I56" s="198" t="n">
        <v>42.33</v>
      </c>
      <c r="J56" s="198" t="n">
        <v>51.1</v>
      </c>
      <c r="K56" s="198" t="n">
        <v>41.89</v>
      </c>
      <c r="L56" s="198" t="n">
        <v>27.11</v>
      </c>
      <c r="M56" s="198" t="n">
        <v>27.78</v>
      </c>
      <c r="N56" s="199" t="n">
        <v>27.47</v>
      </c>
      <c r="O56" s="15" t="n">
        <f aca="false">AVERAGE(C56:E56)</f>
        <v>21.5033333333333</v>
      </c>
      <c r="P56" s="15"/>
      <c r="Q56" s="15" t="n">
        <f aca="false">AVERAGE(I56:K56)</f>
        <v>45.1066666666667</v>
      </c>
      <c r="R56" s="15" t="n">
        <f aca="false">AVERAGE(L56:N56)</f>
        <v>27.4533333333333</v>
      </c>
      <c r="X56" s="0" t="s">
        <v>10</v>
      </c>
      <c r="Y56" s="0" t="s">
        <v>237</v>
      </c>
      <c r="Z56" s="15"/>
    </row>
    <row r="57" customFormat="false" ht="12.75" hidden="false" customHeight="false" outlineLevel="0" collapsed="false">
      <c r="B57" s="178" t="s">
        <v>197</v>
      </c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15"/>
      <c r="P57" s="15"/>
      <c r="Q57" s="15"/>
      <c r="R57" s="15"/>
      <c r="Z57" s="15"/>
    </row>
    <row r="58" customFormat="false" ht="12.75" hidden="false" customHeight="false" outlineLevel="0" collapsed="false">
      <c r="B58" s="178" t="s">
        <v>198</v>
      </c>
      <c r="C58" s="203" t="n">
        <v>0.85</v>
      </c>
      <c r="D58" s="146" t="n">
        <v>0.15</v>
      </c>
      <c r="E58" s="204" t="n">
        <v>0.35</v>
      </c>
      <c r="F58" s="146" t="n">
        <v>0.15</v>
      </c>
      <c r="G58" s="204" t="n">
        <v>0.25</v>
      </c>
      <c r="H58" s="204" t="n">
        <v>0.25</v>
      </c>
      <c r="I58" s="202" t="n">
        <v>0.95</v>
      </c>
      <c r="J58" s="202" t="n">
        <v>0.95</v>
      </c>
      <c r="K58" s="202" t="n">
        <v>0.95</v>
      </c>
      <c r="L58" s="201" t="n">
        <v>0.45</v>
      </c>
      <c r="M58" s="201" t="n">
        <v>0.65</v>
      </c>
      <c r="N58" s="201" t="n">
        <v>0.55</v>
      </c>
      <c r="O58" s="15"/>
      <c r="P58" s="15"/>
      <c r="Q58" s="15"/>
      <c r="R58" s="15"/>
      <c r="Z58" s="15"/>
    </row>
    <row r="59" customFormat="false" ht="12.75" hidden="false" customHeight="false" outlineLevel="0" collapsed="false">
      <c r="B59" s="178" t="s">
        <v>199</v>
      </c>
      <c r="C59" s="206" t="n">
        <v>0.75</v>
      </c>
      <c r="D59" s="205" t="n">
        <v>0.35</v>
      </c>
      <c r="E59" s="206" t="n">
        <v>0.75</v>
      </c>
      <c r="F59" s="204" t="n">
        <v>0.25</v>
      </c>
      <c r="G59" s="207" t="n">
        <v>0.35</v>
      </c>
      <c r="H59" s="205" t="n">
        <v>0.35</v>
      </c>
      <c r="I59" s="206" t="n">
        <v>0.75</v>
      </c>
      <c r="J59" s="202" t="n">
        <v>0.95</v>
      </c>
      <c r="K59" s="201" t="n">
        <v>0.45</v>
      </c>
      <c r="L59" s="201" t="n">
        <v>0.45</v>
      </c>
      <c r="M59" s="205" t="n">
        <v>0.35</v>
      </c>
      <c r="N59" s="201" t="n">
        <v>0.45</v>
      </c>
      <c r="O59" s="15"/>
      <c r="P59" s="15"/>
      <c r="Q59" s="15"/>
      <c r="R59" s="15"/>
      <c r="Z59" s="15"/>
    </row>
    <row r="60" customFormat="false" ht="12.75" hidden="false" customHeight="false" outlineLevel="0" collapsed="false">
      <c r="B60" s="185" t="s">
        <v>238</v>
      </c>
      <c r="C60" s="208"/>
      <c r="D60" s="209"/>
      <c r="E60" s="209"/>
      <c r="F60" s="209"/>
      <c r="G60" s="210" t="n">
        <v>28.77</v>
      </c>
      <c r="H60" s="210" t="n">
        <v>26</v>
      </c>
      <c r="I60" s="210" t="n">
        <v>34.77</v>
      </c>
      <c r="J60" s="210" t="n">
        <v>39.98</v>
      </c>
      <c r="K60" s="210" t="n">
        <v>44.27</v>
      </c>
      <c r="L60" s="210" t="n">
        <v>26.88</v>
      </c>
      <c r="M60" s="210" t="n">
        <v>24.6</v>
      </c>
      <c r="N60" s="105" t="n">
        <v>22.55</v>
      </c>
      <c r="O60" s="15"/>
      <c r="P60" s="15"/>
      <c r="Q60" s="15" t="n">
        <f aca="false">AVERAGE(I60:K60)</f>
        <v>39.6733333333333</v>
      </c>
      <c r="R60" s="15" t="n">
        <f aca="false">AVERAGE(L60:N60)</f>
        <v>24.6766666666667</v>
      </c>
      <c r="X60" s="0" t="s">
        <v>239</v>
      </c>
      <c r="Y60" s="0" t="s">
        <v>237</v>
      </c>
      <c r="Z60" s="15" t="n">
        <f aca="false">AVERAGE(Z17:Z50)</f>
        <v>75.0190476190476</v>
      </c>
    </row>
    <row r="61" customFormat="false" ht="12.75" hidden="false" customHeight="false" outlineLevel="0" collapsed="false">
      <c r="B61" s="178" t="s">
        <v>197</v>
      </c>
      <c r="C61" s="179"/>
      <c r="D61" s="179"/>
      <c r="E61" s="179"/>
      <c r="F61" s="179"/>
      <c r="G61" s="180"/>
      <c r="H61" s="180"/>
      <c r="I61" s="180"/>
      <c r="J61" s="180"/>
      <c r="K61" s="180"/>
      <c r="L61" s="180"/>
      <c r="M61" s="180"/>
      <c r="N61" s="180"/>
      <c r="O61" s="15"/>
      <c r="P61" s="15"/>
      <c r="Q61" s="15"/>
      <c r="R61" s="15"/>
      <c r="Z61" s="15"/>
    </row>
    <row r="62" customFormat="false" ht="12.75" hidden="false" customHeight="false" outlineLevel="0" collapsed="false">
      <c r="B62" s="178" t="s">
        <v>198</v>
      </c>
      <c r="C62" s="179"/>
      <c r="D62" s="179"/>
      <c r="E62" s="179"/>
      <c r="F62" s="179"/>
      <c r="G62" s="181" t="n">
        <v>0.95</v>
      </c>
      <c r="H62" s="180" t="n">
        <v>0.45</v>
      </c>
      <c r="I62" s="180" t="n">
        <v>0.65</v>
      </c>
      <c r="J62" s="181" t="n">
        <v>0.9</v>
      </c>
      <c r="K62" s="181" t="n">
        <v>0.95</v>
      </c>
      <c r="L62" s="180" t="n">
        <v>0.65</v>
      </c>
      <c r="M62" s="182" t="n">
        <v>0.75</v>
      </c>
      <c r="N62" s="183" t="n">
        <v>0.15</v>
      </c>
      <c r="O62" s="15"/>
      <c r="P62" s="15"/>
      <c r="Q62" s="15"/>
      <c r="R62" s="15"/>
      <c r="Z62" s="15"/>
    </row>
    <row r="63" customFormat="false" ht="12.75" hidden="false" customHeight="false" outlineLevel="0" collapsed="false">
      <c r="B63" s="178" t="s">
        <v>199</v>
      </c>
      <c r="C63" s="179"/>
      <c r="D63" s="179"/>
      <c r="E63" s="179"/>
      <c r="F63" s="179"/>
      <c r="G63" s="181" t="n">
        <v>0.95</v>
      </c>
      <c r="H63" s="182" t="n">
        <v>0.75</v>
      </c>
      <c r="I63" s="180" t="n">
        <v>0.45</v>
      </c>
      <c r="J63" s="181" t="n">
        <v>0.95</v>
      </c>
      <c r="K63" s="181" t="n">
        <v>0.95</v>
      </c>
      <c r="L63" s="184" t="n">
        <v>0.85</v>
      </c>
      <c r="M63" s="182" t="n">
        <v>0.75</v>
      </c>
      <c r="N63" s="180" t="n">
        <v>0.45</v>
      </c>
      <c r="O63" s="15"/>
      <c r="P63" s="15"/>
      <c r="Q63" s="15"/>
      <c r="R63" s="15"/>
      <c r="Z63" s="15"/>
    </row>
    <row r="64" customFormat="false" ht="12.75" hidden="false" customHeight="false" outlineLevel="0" collapsed="false">
      <c r="B64" s="185"/>
      <c r="C64" s="140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5"/>
      <c r="P64" s="15"/>
      <c r="Q64" s="15"/>
      <c r="R64" s="15"/>
      <c r="T64" s="15"/>
    </row>
    <row r="65" customFormat="false" ht="12.75" hidden="false" customHeight="false" outlineLevel="0" collapsed="false">
      <c r="B65" s="132"/>
      <c r="C65" s="144" t="n">
        <v>1.55</v>
      </c>
      <c r="D65" s="144" t="n">
        <v>1.59</v>
      </c>
      <c r="E65" s="144" t="n">
        <v>2.45</v>
      </c>
      <c r="F65" s="144" t="n">
        <v>3.55</v>
      </c>
      <c r="G65" s="144" t="n">
        <v>4.05</v>
      </c>
      <c r="H65" s="144"/>
      <c r="I65" s="144" t="n">
        <v>1.46</v>
      </c>
      <c r="J65" s="144" t="n">
        <v>1.59</v>
      </c>
      <c r="K65" s="144"/>
      <c r="L65" s="144"/>
      <c r="M65" s="144"/>
      <c r="N65" s="144"/>
    </row>
    <row r="66" customFormat="false" ht="12.75" hidden="false" customHeight="false" outlineLevel="0" collapsed="false">
      <c r="B66" s="132"/>
      <c r="C66" s="149" t="n">
        <v>78.2</v>
      </c>
      <c r="D66" s="149" t="n">
        <v>67.2</v>
      </c>
      <c r="E66" s="149" t="n">
        <v>77.6</v>
      </c>
      <c r="F66" s="149" t="n">
        <v>97.8</v>
      </c>
      <c r="G66" s="149" t="n">
        <v>132</v>
      </c>
      <c r="H66" s="149" t="n">
        <v>140</v>
      </c>
      <c r="I66" s="186" t="n">
        <v>130.15</v>
      </c>
      <c r="J66" s="187" t="n">
        <v>120</v>
      </c>
      <c r="K66" s="188" t="n">
        <f aca="false">(173.5+164.4+159.8+187.2+193.9)/5</f>
        <v>175.76</v>
      </c>
      <c r="L66" s="187" t="n">
        <v>186</v>
      </c>
      <c r="M66" s="187" t="n">
        <v>187</v>
      </c>
      <c r="N66" s="65"/>
    </row>
    <row r="67" customFormat="false" ht="12.75" hidden="false" customHeight="false" outlineLevel="0" collapsed="false">
      <c r="B67" s="132" t="s">
        <v>171</v>
      </c>
      <c r="C67" s="149" t="n">
        <v>98.9</v>
      </c>
      <c r="D67" s="149" t="n">
        <v>108.5</v>
      </c>
      <c r="E67" s="149" t="n">
        <v>97</v>
      </c>
      <c r="F67" s="149" t="n">
        <v>130.1</v>
      </c>
      <c r="G67" s="149" t="n">
        <v>109.4</v>
      </c>
      <c r="H67" s="149" t="n">
        <v>132.8</v>
      </c>
      <c r="I67" s="149" t="n">
        <v>109.4</v>
      </c>
      <c r="J67" s="149" t="n">
        <v>69.97</v>
      </c>
      <c r="K67" s="149" t="n">
        <v>133.7</v>
      </c>
      <c r="L67" s="149" t="n">
        <v>143.95</v>
      </c>
      <c r="M67" s="149" t="n">
        <v>118</v>
      </c>
      <c r="N67" s="149" t="n">
        <v>107</v>
      </c>
    </row>
    <row r="68" customFormat="false" ht="12.75" hidden="false" customHeight="false" outlineLevel="0" collapsed="false">
      <c r="B68" s="132"/>
      <c r="C68" s="133" t="s">
        <v>10</v>
      </c>
      <c r="D68" s="133" t="s">
        <v>11</v>
      </c>
      <c r="E68" s="133" t="s">
        <v>12</v>
      </c>
      <c r="F68" s="133" t="s">
        <v>13</v>
      </c>
      <c r="G68" s="133" t="s">
        <v>2</v>
      </c>
      <c r="H68" s="133" t="s">
        <v>3</v>
      </c>
      <c r="I68" s="133" t="s">
        <v>4</v>
      </c>
      <c r="J68" s="133" t="s">
        <v>5</v>
      </c>
      <c r="K68" s="133" t="s">
        <v>6</v>
      </c>
      <c r="L68" s="133" t="s">
        <v>7</v>
      </c>
      <c r="M68" s="133" t="s">
        <v>8</v>
      </c>
      <c r="N68" s="133" t="s">
        <v>9</v>
      </c>
    </row>
    <row r="69" customFormat="false" ht="12.75" hidden="false" customHeight="false" outlineLevel="0" collapsed="false">
      <c r="B69" s="137" t="s">
        <v>200</v>
      </c>
      <c r="C69" s="129" t="n">
        <v>32.11</v>
      </c>
      <c r="D69" s="129" t="n">
        <v>45.13</v>
      </c>
      <c r="E69" s="129" t="n">
        <v>44.24</v>
      </c>
      <c r="F69" s="129"/>
      <c r="G69" s="129"/>
      <c r="H69" s="129"/>
      <c r="I69" s="129"/>
      <c r="J69" s="129"/>
      <c r="K69" s="129"/>
      <c r="L69" s="129"/>
      <c r="M69" s="129"/>
      <c r="N69" s="129"/>
    </row>
    <row r="70" customFormat="false" ht="12.75" hidden="false" customHeight="false" outlineLevel="0" collapsed="false">
      <c r="B70" s="137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</row>
    <row r="71" customFormat="false" ht="12.75" hidden="false" customHeight="false" outlineLevel="0" collapsed="false">
      <c r="B71" s="137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</row>
    <row r="72" customFormat="false" ht="12.75" hidden="false" customHeight="false" outlineLevel="0" collapsed="false">
      <c r="B72" s="137" t="s">
        <v>162</v>
      </c>
      <c r="C72" s="129" t="n">
        <v>39.87</v>
      </c>
      <c r="D72" s="129" t="n">
        <v>30.48</v>
      </c>
      <c r="E72" s="129" t="n">
        <v>28.52</v>
      </c>
      <c r="F72" s="129" t="n">
        <v>31.19</v>
      </c>
      <c r="G72" s="129" t="n">
        <v>17.95</v>
      </c>
      <c r="H72" s="129" t="n">
        <v>18.26</v>
      </c>
      <c r="I72" s="129" t="n">
        <v>16.39</v>
      </c>
      <c r="J72" s="129" t="n">
        <v>24.06</v>
      </c>
      <c r="K72" s="129" t="n">
        <v>28.25</v>
      </c>
      <c r="L72" s="129" t="n">
        <v>23.73</v>
      </c>
      <c r="M72" s="148" t="n">
        <v>24.72</v>
      </c>
      <c r="N72" s="129" t="n">
        <v>29.84</v>
      </c>
      <c r="O72" s="15" t="n">
        <f aca="false">AVERAGE(D72:F72)</f>
        <v>30.0633333333333</v>
      </c>
      <c r="P72" s="15" t="n">
        <f aca="false">AVERAGE(G72:I72)</f>
        <v>17.5333333333333</v>
      </c>
      <c r="Q72" s="15" t="n">
        <f aca="false">AVERAGE(J72:L72)</f>
        <v>25.3466666666667</v>
      </c>
      <c r="R72" s="15" t="n">
        <f aca="false">AVERAGE(M72:N72,C69)</f>
        <v>28.89</v>
      </c>
    </row>
    <row r="73" customFormat="false" ht="12.75" hidden="false" customHeight="false" outlineLevel="0" collapsed="false">
      <c r="B73" s="137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48"/>
      <c r="N73" s="129"/>
      <c r="O73" s="15"/>
      <c r="P73" s="15"/>
      <c r="Q73" s="15"/>
      <c r="R73" s="15"/>
    </row>
    <row r="74" customFormat="false" ht="12.75" hidden="false" customHeight="false" outlineLevel="0" collapsed="false">
      <c r="B74" s="137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48"/>
      <c r="N74" s="129"/>
      <c r="O74" s="15"/>
      <c r="P74" s="15"/>
      <c r="Q74" s="15"/>
      <c r="R74" s="15"/>
    </row>
    <row r="75" customFormat="false" ht="12.75" hidden="false" customHeight="false" outlineLevel="0" collapsed="false">
      <c r="B75" s="137" t="s">
        <v>163</v>
      </c>
      <c r="C75" s="148" t="n">
        <v>20.19</v>
      </c>
      <c r="D75" s="148" t="n">
        <v>18.51</v>
      </c>
      <c r="E75" s="148" t="n">
        <v>18.96</v>
      </c>
      <c r="F75" s="148" t="n">
        <v>20.07</v>
      </c>
      <c r="G75" s="148" t="n">
        <v>19.39</v>
      </c>
      <c r="H75" s="148" t="n">
        <v>14.34</v>
      </c>
      <c r="I75" s="148" t="n">
        <v>18.74</v>
      </c>
      <c r="J75" s="148" t="n">
        <v>24.23</v>
      </c>
      <c r="K75" s="148" t="n">
        <v>14.8</v>
      </c>
      <c r="L75" s="148" t="n">
        <v>13.79</v>
      </c>
      <c r="M75" s="148" t="n">
        <v>26.32</v>
      </c>
      <c r="N75" s="148" t="n">
        <v>51.04</v>
      </c>
      <c r="O75" s="15" t="n">
        <f aca="false">AVERAGE(D75:F75)</f>
        <v>19.18</v>
      </c>
      <c r="P75" s="15" t="n">
        <f aca="false">AVERAGE(G75:I75)</f>
        <v>17.49</v>
      </c>
      <c r="Q75" s="15" t="n">
        <f aca="false">AVERAGE(J75:L75)</f>
        <v>17.6066666666667</v>
      </c>
      <c r="R75" s="15" t="n">
        <f aca="false">AVERAGE(M75:N75,C72)</f>
        <v>39.0766666666667</v>
      </c>
    </row>
    <row r="76" customFormat="false" ht="12.75" hidden="false" customHeight="false" outlineLevel="0" collapsed="false">
      <c r="B76" s="137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5"/>
      <c r="P76" s="15"/>
      <c r="Q76" s="15"/>
      <c r="R76" s="15"/>
    </row>
    <row r="77" customFormat="false" ht="12.75" hidden="false" customHeight="false" outlineLevel="0" collapsed="false">
      <c r="B77" s="137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5"/>
      <c r="P77" s="15"/>
      <c r="Q77" s="15"/>
      <c r="R77" s="15"/>
    </row>
    <row r="78" customFormat="false" ht="12.75" hidden="false" customHeight="false" outlineLevel="0" collapsed="false">
      <c r="B78" s="137" t="s">
        <v>170</v>
      </c>
      <c r="C78" s="140" t="n">
        <v>15.47</v>
      </c>
      <c r="D78" s="141" t="n">
        <v>18.02</v>
      </c>
      <c r="E78" s="141" t="n">
        <v>24.18</v>
      </c>
      <c r="F78" s="141" t="n">
        <v>25</v>
      </c>
      <c r="G78" s="141" t="n">
        <v>17.22</v>
      </c>
      <c r="H78" s="141" t="n">
        <v>10.39</v>
      </c>
      <c r="I78" s="141" t="n">
        <v>11.59</v>
      </c>
      <c r="J78" s="141" t="n">
        <v>13.1</v>
      </c>
      <c r="K78" s="141" t="n">
        <v>16.66</v>
      </c>
      <c r="L78" s="141" t="n">
        <v>11.62</v>
      </c>
      <c r="M78" s="141" t="n">
        <v>12.33</v>
      </c>
      <c r="N78" s="141" t="n">
        <v>17.47</v>
      </c>
      <c r="O78" s="15" t="n">
        <f aca="false">AVERAGE(D78:F78)</f>
        <v>22.4</v>
      </c>
      <c r="P78" s="15" t="n">
        <f aca="false">AVERAGE(G78:I78)</f>
        <v>13.0666666666667</v>
      </c>
      <c r="Q78" s="15" t="n">
        <f aca="false">AVERAGE(J78:L78)</f>
        <v>13.7933333333333</v>
      </c>
      <c r="R78" s="15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32"/>
      <c r="C79" s="149" t="n">
        <v>92.4</v>
      </c>
      <c r="D79" s="149" t="n">
        <v>92.9</v>
      </c>
      <c r="E79" s="149" t="n">
        <v>94.9</v>
      </c>
      <c r="F79" s="149" t="n">
        <v>113.4</v>
      </c>
      <c r="G79" s="149" t="n">
        <v>142.6</v>
      </c>
      <c r="H79" s="149" t="n">
        <v>143.9</v>
      </c>
      <c r="I79" s="149" t="n">
        <v>130.7</v>
      </c>
      <c r="J79" s="149" t="n">
        <v>155.5</v>
      </c>
      <c r="K79" s="149" t="n">
        <v>219.6</v>
      </c>
      <c r="L79" s="149" t="n">
        <v>260.4</v>
      </c>
      <c r="M79" s="149" t="n">
        <v>170.9</v>
      </c>
      <c r="N79" s="149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32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U80" s="0" t="n">
        <v>24.18</v>
      </c>
      <c r="V80" s="0" t="n">
        <v>94.9</v>
      </c>
    </row>
    <row r="81" customFormat="false" ht="12.75" hidden="false" customHeight="false" outlineLevel="0" collapsed="false">
      <c r="B81" s="132" t="s">
        <v>172</v>
      </c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U81" s="0" t="n">
        <v>25</v>
      </c>
      <c r="V81" s="0" t="n">
        <v>113.4</v>
      </c>
    </row>
    <row r="82" customFormat="false" ht="12.75" hidden="false" customHeight="false" outlineLevel="0" collapsed="false">
      <c r="B82" s="132"/>
      <c r="C82" s="133" t="s">
        <v>10</v>
      </c>
      <c r="D82" s="133" t="s">
        <v>11</v>
      </c>
      <c r="E82" s="133" t="s">
        <v>12</v>
      </c>
      <c r="F82" s="133" t="s">
        <v>13</v>
      </c>
      <c r="G82" s="133" t="s">
        <v>2</v>
      </c>
      <c r="H82" s="133" t="s">
        <v>3</v>
      </c>
      <c r="I82" s="133" t="s">
        <v>4</v>
      </c>
      <c r="J82" s="133" t="s">
        <v>5</v>
      </c>
      <c r="K82" s="133" t="s">
        <v>6</v>
      </c>
      <c r="L82" s="133" t="s">
        <v>7</v>
      </c>
      <c r="M82" s="133" t="s">
        <v>8</v>
      </c>
      <c r="N82" s="133" t="s">
        <v>9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37" t="s">
        <v>200</v>
      </c>
      <c r="C83" s="129" t="n">
        <v>36.71</v>
      </c>
      <c r="D83" s="129" t="n">
        <v>49.33</v>
      </c>
      <c r="E83" s="129" t="n">
        <v>49.32</v>
      </c>
      <c r="F83" s="129"/>
      <c r="G83" s="129"/>
      <c r="H83" s="129"/>
      <c r="I83" s="129"/>
      <c r="J83" s="129"/>
      <c r="K83" s="129"/>
      <c r="L83" s="129"/>
      <c r="M83" s="129"/>
      <c r="N83" s="129"/>
    </row>
    <row r="84" customFormat="false" ht="12.75" hidden="false" customHeight="false" outlineLevel="0" collapsed="false">
      <c r="B84" s="137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</row>
    <row r="85" customFormat="false" ht="12.75" hidden="false" customHeight="false" outlineLevel="0" collapsed="false">
      <c r="B85" s="137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</row>
    <row r="86" customFormat="false" ht="12.75" hidden="false" customHeight="false" outlineLevel="0" collapsed="false">
      <c r="B86" s="137" t="s">
        <v>162</v>
      </c>
      <c r="C86" s="129" t="n">
        <v>40.75</v>
      </c>
      <c r="D86" s="129" t="n">
        <v>31.34</v>
      </c>
      <c r="E86" s="129" t="n">
        <v>29.72</v>
      </c>
      <c r="F86" s="129" t="n">
        <v>30.3</v>
      </c>
      <c r="G86" s="129" t="n">
        <v>21.57</v>
      </c>
      <c r="H86" s="129" t="n">
        <v>20.36</v>
      </c>
      <c r="I86" s="129" t="n">
        <v>18.79</v>
      </c>
      <c r="J86" s="129" t="n">
        <v>25.79</v>
      </c>
      <c r="K86" s="129" t="n">
        <v>28.44</v>
      </c>
      <c r="L86" s="129" t="n">
        <v>28.3</v>
      </c>
      <c r="M86" s="129" t="n">
        <v>36.76</v>
      </c>
      <c r="N86" s="129" t="n">
        <v>34.97</v>
      </c>
      <c r="O86" s="15" t="n">
        <f aca="false">AVERAGE(D86:F86)</f>
        <v>30.4533333333333</v>
      </c>
      <c r="P86" s="15" t="n">
        <f aca="false">AVERAGE(G86:I86)</f>
        <v>20.24</v>
      </c>
      <c r="Q86" s="15" t="n">
        <f aca="false">AVERAGE(J86:L86)</f>
        <v>27.51</v>
      </c>
      <c r="R86" s="15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37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5"/>
      <c r="P87" s="15"/>
      <c r="Q87" s="15"/>
      <c r="R87" s="15"/>
    </row>
    <row r="88" customFormat="false" ht="12.75" hidden="false" customHeight="false" outlineLevel="0" collapsed="false">
      <c r="B88" s="137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5"/>
      <c r="P88" s="15"/>
      <c r="Q88" s="15"/>
      <c r="R88" s="15"/>
    </row>
    <row r="89" customFormat="false" ht="12.75" hidden="false" customHeight="false" outlineLevel="0" collapsed="false">
      <c r="B89" s="137" t="s">
        <v>163</v>
      </c>
      <c r="C89" s="148" t="n">
        <v>24.93</v>
      </c>
      <c r="D89" s="148" t="n">
        <v>21.75</v>
      </c>
      <c r="E89" s="148" t="n">
        <v>23.29</v>
      </c>
      <c r="F89" s="148" t="n">
        <v>22.5</v>
      </c>
      <c r="G89" s="148" t="n">
        <v>20.21</v>
      </c>
      <c r="H89" s="148" t="n">
        <v>16.69</v>
      </c>
      <c r="I89" s="148" t="n">
        <v>20.25</v>
      </c>
      <c r="J89" s="148" t="n">
        <v>25.24</v>
      </c>
      <c r="K89" s="148" t="n">
        <v>15.8</v>
      </c>
      <c r="L89" s="148" t="n">
        <v>15.79</v>
      </c>
      <c r="M89" s="148" t="n">
        <v>31.42</v>
      </c>
      <c r="N89" s="148" t="n">
        <v>51.03</v>
      </c>
      <c r="O89" s="15" t="n">
        <f aca="false">AVERAGE(D89:F89)</f>
        <v>22.5133333333333</v>
      </c>
      <c r="P89" s="15" t="n">
        <f aca="false">AVERAGE(G89:I89)</f>
        <v>19.05</v>
      </c>
      <c r="Q89" s="15" t="n">
        <f aca="false">AVERAGE(J89:L89)</f>
        <v>18.9433333333333</v>
      </c>
      <c r="R89" s="15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89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5"/>
      <c r="P90" s="15"/>
      <c r="Q90" s="15"/>
      <c r="R90" s="15"/>
    </row>
    <row r="91" customFormat="false" ht="12.75" hidden="false" customHeight="false" outlineLevel="0" collapsed="false">
      <c r="B91" s="137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5"/>
      <c r="P91" s="15"/>
      <c r="Q91" s="15"/>
      <c r="R91" s="15"/>
    </row>
    <row r="92" customFormat="false" ht="12.75" hidden="false" customHeight="false" outlineLevel="0" collapsed="false">
      <c r="B92" s="137" t="s">
        <v>170</v>
      </c>
      <c r="C92" s="140" t="n">
        <v>16.64</v>
      </c>
      <c r="D92" s="141" t="n">
        <v>20.24</v>
      </c>
      <c r="E92" s="141" t="n">
        <v>26.27</v>
      </c>
      <c r="F92" s="141" t="n">
        <v>26</v>
      </c>
      <c r="G92" s="141" t="n">
        <v>18.8</v>
      </c>
      <c r="H92" s="141" t="n">
        <v>11.37</v>
      </c>
      <c r="I92" s="141" t="n">
        <v>13.38</v>
      </c>
      <c r="J92" s="141" t="n">
        <v>16.49</v>
      </c>
      <c r="K92" s="141" t="n">
        <v>20.65</v>
      </c>
      <c r="L92" s="141" t="n">
        <v>16.45</v>
      </c>
      <c r="M92" s="141" t="n">
        <v>17.25</v>
      </c>
      <c r="N92" s="141" t="n">
        <v>21.96</v>
      </c>
      <c r="O92" s="15" t="n">
        <f aca="false">AVERAGE(D92:F92)</f>
        <v>24.17</v>
      </c>
      <c r="P92" s="15" t="n">
        <f aca="false">AVERAGE(G92:I92)</f>
        <v>14.5166666666667</v>
      </c>
      <c r="Q92" s="15" t="n">
        <f aca="false">AVERAGE(J92:L92)</f>
        <v>17.8633333333333</v>
      </c>
      <c r="R92" s="15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29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5"/>
      <c r="P93" s="15"/>
      <c r="Q93" s="15"/>
      <c r="R93" s="15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31" t="s">
        <v>173</v>
      </c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45" t="s">
        <v>51</v>
      </c>
      <c r="P94" s="145" t="s">
        <v>48</v>
      </c>
      <c r="Q94" s="145" t="s">
        <v>49</v>
      </c>
      <c r="R94" s="145" t="s">
        <v>50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32"/>
      <c r="C95" s="133" t="s">
        <v>10</v>
      </c>
      <c r="D95" s="133" t="s">
        <v>11</v>
      </c>
      <c r="E95" s="133" t="s">
        <v>12</v>
      </c>
      <c r="F95" s="133" t="s">
        <v>13</v>
      </c>
      <c r="G95" s="133" t="s">
        <v>2</v>
      </c>
      <c r="H95" s="133" t="s">
        <v>3</v>
      </c>
      <c r="I95" s="133" t="s">
        <v>4</v>
      </c>
      <c r="J95" s="133" t="s">
        <v>5</v>
      </c>
      <c r="K95" s="133" t="s">
        <v>6</v>
      </c>
      <c r="L95" s="133" t="s">
        <v>7</v>
      </c>
      <c r="M95" s="133" t="s">
        <v>8</v>
      </c>
      <c r="N95" s="133" t="s">
        <v>9</v>
      </c>
      <c r="O95" s="15"/>
      <c r="P95" s="15"/>
      <c r="Q95" s="15"/>
      <c r="R95" s="15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32"/>
      <c r="C96" s="134" t="n">
        <v>43.68</v>
      </c>
      <c r="D96" s="135" t="n">
        <v>65.74</v>
      </c>
      <c r="E96" s="135" t="n">
        <v>55.72</v>
      </c>
      <c r="F96" s="135"/>
      <c r="G96" s="135"/>
      <c r="H96" s="135"/>
      <c r="I96" s="135"/>
      <c r="J96" s="135"/>
      <c r="K96" s="135"/>
      <c r="L96" s="135"/>
      <c r="M96" s="135"/>
      <c r="N96" s="136"/>
      <c r="O96" s="15"/>
      <c r="P96" s="15"/>
      <c r="Q96" s="15"/>
      <c r="R96" s="15"/>
    </row>
    <row r="97" customFormat="false" ht="12.75" hidden="false" customHeight="false" outlineLevel="0" collapsed="false">
      <c r="B97" s="137" t="s">
        <v>162</v>
      </c>
      <c r="C97" s="138" t="n">
        <v>40.62</v>
      </c>
      <c r="D97" s="130" t="n">
        <v>30.26</v>
      </c>
      <c r="E97" s="130" t="n">
        <v>29.95</v>
      </c>
      <c r="F97" s="130" t="n">
        <v>32.41</v>
      </c>
      <c r="G97" s="130" t="n">
        <v>25.24</v>
      </c>
      <c r="H97" s="129" t="n">
        <v>22.32</v>
      </c>
      <c r="I97" s="129" t="n">
        <v>22.41</v>
      </c>
      <c r="J97" s="129" t="n">
        <v>27.76</v>
      </c>
      <c r="K97" s="130" t="n">
        <v>30.27</v>
      </c>
      <c r="L97" s="130" t="n">
        <v>31.12</v>
      </c>
      <c r="M97" s="130" t="n">
        <v>38.8</v>
      </c>
      <c r="N97" s="139" t="n">
        <v>40.86</v>
      </c>
      <c r="O97" s="15" t="n">
        <f aca="false">AVERAGE(D97:F97)</f>
        <v>30.8733333333333</v>
      </c>
      <c r="P97" s="15" t="n">
        <f aca="false">AVERAGE(G97:I97)</f>
        <v>23.3233333333333</v>
      </c>
      <c r="Q97" s="15"/>
      <c r="R97" s="15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37" t="s">
        <v>163</v>
      </c>
      <c r="C98" s="140"/>
      <c r="D98" s="141"/>
      <c r="E98" s="141"/>
      <c r="F98" s="141"/>
      <c r="G98" s="141"/>
      <c r="H98" s="141"/>
      <c r="I98" s="141"/>
      <c r="J98" s="141" t="n">
        <v>26.17</v>
      </c>
      <c r="K98" s="141" t="n">
        <v>17.36</v>
      </c>
      <c r="L98" s="141" t="n">
        <v>16.86</v>
      </c>
      <c r="M98" s="141" t="n">
        <v>41.13</v>
      </c>
      <c r="N98" s="142" t="n">
        <v>48.79</v>
      </c>
      <c r="O98" s="15"/>
      <c r="P98" s="15"/>
      <c r="Q98" s="15" t="n">
        <f aca="false">AVERAGE(J98:L98)</f>
        <v>20.13</v>
      </c>
      <c r="R98" s="15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29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5"/>
      <c r="P99" s="15"/>
      <c r="Q99" s="15"/>
      <c r="R99" s="15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31" t="s">
        <v>161</v>
      </c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5"/>
      <c r="P100" s="15"/>
      <c r="Q100" s="15"/>
      <c r="R100" s="15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32"/>
      <c r="C101" s="133" t="s">
        <v>10</v>
      </c>
      <c r="D101" s="133" t="s">
        <v>11</v>
      </c>
      <c r="E101" s="133" t="s">
        <v>12</v>
      </c>
      <c r="F101" s="133" t="s">
        <v>13</v>
      </c>
      <c r="G101" s="133" t="s">
        <v>2</v>
      </c>
      <c r="H101" s="133" t="s">
        <v>3</v>
      </c>
      <c r="I101" s="133" t="s">
        <v>4</v>
      </c>
      <c r="J101" s="133" t="s">
        <v>5</v>
      </c>
      <c r="K101" s="133" t="s">
        <v>6</v>
      </c>
      <c r="L101" s="133" t="s">
        <v>7</v>
      </c>
      <c r="M101" s="133" t="s">
        <v>8</v>
      </c>
      <c r="N101" s="133" t="s">
        <v>9</v>
      </c>
      <c r="O101" s="15"/>
      <c r="P101" s="15"/>
      <c r="Q101" s="15"/>
      <c r="R101" s="15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32"/>
      <c r="C102" s="134" t="n">
        <v>45.02</v>
      </c>
      <c r="D102" s="135" t="n">
        <v>77.77</v>
      </c>
      <c r="E102" s="135" t="n">
        <v>79.48</v>
      </c>
      <c r="F102" s="135"/>
      <c r="G102" s="135"/>
      <c r="H102" s="135"/>
      <c r="I102" s="135"/>
      <c r="J102" s="135"/>
      <c r="K102" s="135"/>
      <c r="L102" s="135"/>
      <c r="M102" s="135"/>
      <c r="N102" s="136"/>
      <c r="O102" s="15"/>
      <c r="P102" s="15"/>
      <c r="Q102" s="15"/>
      <c r="R102" s="15"/>
    </row>
    <row r="103" customFormat="false" ht="12.75" hidden="false" customHeight="false" outlineLevel="0" collapsed="false">
      <c r="B103" s="137" t="s">
        <v>162</v>
      </c>
      <c r="C103" s="138" t="n">
        <v>45.64</v>
      </c>
      <c r="D103" s="130" t="n">
        <v>33.09</v>
      </c>
      <c r="E103" s="130" t="n">
        <v>31.88</v>
      </c>
      <c r="F103" s="130" t="n">
        <v>31.19</v>
      </c>
      <c r="G103" s="130" t="n">
        <v>22.61</v>
      </c>
      <c r="H103" s="129" t="n">
        <v>22.78</v>
      </c>
      <c r="I103" s="129" t="n">
        <v>22.98</v>
      </c>
      <c r="J103" s="129" t="n">
        <v>29.72</v>
      </c>
      <c r="K103" s="130" t="n">
        <v>24.55</v>
      </c>
      <c r="L103" s="130" t="n">
        <v>29.24</v>
      </c>
      <c r="M103" s="130" t="n">
        <v>27.3</v>
      </c>
      <c r="N103" s="139" t="n">
        <v>44.74</v>
      </c>
      <c r="O103" s="15" t="n">
        <f aca="false">AVERAGE(D103:F103)</f>
        <v>32.0533333333333</v>
      </c>
      <c r="P103" s="15" t="n">
        <f aca="false">AVERAGE(G103:I103)</f>
        <v>22.79</v>
      </c>
      <c r="Q103" s="15"/>
      <c r="R103" s="15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37" t="s">
        <v>163</v>
      </c>
      <c r="C104" s="140"/>
      <c r="D104" s="141"/>
      <c r="E104" s="141"/>
      <c r="F104" s="141"/>
      <c r="G104" s="141"/>
      <c r="H104" s="141"/>
      <c r="I104" s="141"/>
      <c r="J104" s="141" t="n">
        <v>25.41</v>
      </c>
      <c r="K104" s="141" t="n">
        <v>13.11</v>
      </c>
      <c r="L104" s="141" t="n">
        <v>11.29</v>
      </c>
      <c r="M104" s="141" t="n">
        <v>33.89</v>
      </c>
      <c r="N104" s="142" t="n">
        <v>58.25</v>
      </c>
      <c r="O104" s="15"/>
      <c r="P104" s="15"/>
      <c r="Q104" s="15" t="n">
        <f aca="false">AVERAGE(J104:L104)</f>
        <v>16.6033333333333</v>
      </c>
      <c r="R104" s="15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29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5"/>
      <c r="P105" s="15"/>
      <c r="Q105" s="15"/>
      <c r="R105" s="15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31" t="s">
        <v>164</v>
      </c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5"/>
      <c r="P106" s="15"/>
      <c r="Q106" s="15"/>
      <c r="R106" s="15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32"/>
      <c r="C107" s="133" t="s">
        <v>10</v>
      </c>
      <c r="D107" s="133" t="s">
        <v>11</v>
      </c>
      <c r="E107" s="133" t="s">
        <v>12</v>
      </c>
      <c r="F107" s="133" t="s">
        <v>13</v>
      </c>
      <c r="G107" s="133" t="s">
        <v>2</v>
      </c>
      <c r="H107" s="133" t="s">
        <v>3</v>
      </c>
      <c r="I107" s="133" t="s">
        <v>4</v>
      </c>
      <c r="J107" s="133" t="s">
        <v>5</v>
      </c>
      <c r="K107" s="133" t="s">
        <v>6</v>
      </c>
      <c r="L107" s="133" t="s">
        <v>7</v>
      </c>
      <c r="M107" s="133" t="s">
        <v>8</v>
      </c>
      <c r="N107" s="133" t="s">
        <v>9</v>
      </c>
      <c r="O107" s="15"/>
      <c r="P107" s="15"/>
      <c r="Q107" s="15"/>
      <c r="R107" s="15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32"/>
      <c r="C108" s="134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6"/>
      <c r="O108" s="15"/>
      <c r="P108" s="15"/>
      <c r="Q108" s="15"/>
      <c r="R108" s="15"/>
    </row>
    <row r="109" customFormat="false" ht="12.75" hidden="false" customHeight="false" outlineLevel="0" collapsed="false">
      <c r="B109" s="137" t="s">
        <v>162</v>
      </c>
      <c r="C109" s="138" t="n">
        <v>39.8</v>
      </c>
      <c r="D109" s="130" t="n">
        <v>30.02</v>
      </c>
      <c r="E109" s="130" t="n">
        <v>29</v>
      </c>
      <c r="F109" s="130" t="n">
        <v>31.9</v>
      </c>
      <c r="G109" s="130" t="n">
        <v>21.43</v>
      </c>
      <c r="H109" s="129" t="n">
        <v>21.36</v>
      </c>
      <c r="I109" s="129" t="n">
        <v>19.66</v>
      </c>
      <c r="J109" s="143" t="n">
        <v>26.97</v>
      </c>
      <c r="K109" s="130"/>
      <c r="L109" s="130"/>
      <c r="M109" s="130"/>
      <c r="N109" s="139"/>
      <c r="O109" s="15" t="n">
        <f aca="false">AVERAGE(D109:F109)</f>
        <v>30.3066666666667</v>
      </c>
      <c r="P109" s="15" t="n">
        <f aca="false">AVERAGE(G109:I109)</f>
        <v>20.8166666666667</v>
      </c>
      <c r="Q109" s="15"/>
      <c r="R109" s="15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37" t="s">
        <v>163</v>
      </c>
      <c r="C110" s="140"/>
      <c r="D110" s="141"/>
      <c r="E110" s="141"/>
      <c r="F110" s="141"/>
      <c r="G110" s="141"/>
      <c r="H110" s="141"/>
      <c r="I110" s="141"/>
      <c r="J110" s="141" t="n">
        <v>26.16</v>
      </c>
      <c r="K110" s="141" t="n">
        <v>14.63</v>
      </c>
      <c r="L110" s="141" t="n">
        <v>15.52</v>
      </c>
      <c r="M110" s="141" t="n">
        <v>33.89</v>
      </c>
      <c r="N110" s="142" t="n">
        <v>48.51</v>
      </c>
      <c r="O110" s="15"/>
      <c r="P110" s="15"/>
      <c r="Q110" s="15" t="n">
        <f aca="false">AVERAGE(J110:L110)</f>
        <v>18.77</v>
      </c>
      <c r="R110" s="15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29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5"/>
      <c r="P111" s="15"/>
      <c r="Q111" s="15"/>
      <c r="R111" s="15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31" t="s">
        <v>165</v>
      </c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5"/>
      <c r="P112" s="15"/>
      <c r="Q112" s="15"/>
      <c r="R112" s="15"/>
    </row>
    <row r="113" customFormat="false" ht="12.75" hidden="false" customHeight="false" outlineLevel="0" collapsed="false">
      <c r="B113" s="132"/>
      <c r="C113" s="133" t="s">
        <v>10</v>
      </c>
      <c r="D113" s="133" t="s">
        <v>11</v>
      </c>
      <c r="E113" s="133" t="s">
        <v>12</v>
      </c>
      <c r="F113" s="133" t="s">
        <v>13</v>
      </c>
      <c r="G113" s="133" t="s">
        <v>2</v>
      </c>
      <c r="H113" s="133" t="s">
        <v>3</v>
      </c>
      <c r="I113" s="133" t="s">
        <v>4</v>
      </c>
      <c r="J113" s="133" t="s">
        <v>5</v>
      </c>
      <c r="K113" s="133" t="s">
        <v>6</v>
      </c>
      <c r="L113" s="133" t="s">
        <v>7</v>
      </c>
      <c r="M113" s="133" t="s">
        <v>8</v>
      </c>
      <c r="N113" s="133" t="s">
        <v>9</v>
      </c>
      <c r="O113" s="15"/>
      <c r="P113" s="15"/>
      <c r="Q113" s="15"/>
      <c r="R113" s="15"/>
    </row>
    <row r="114" customFormat="false" ht="12.75" hidden="false" customHeight="false" outlineLevel="0" collapsed="false">
      <c r="B114" s="132"/>
      <c r="C114" s="134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6"/>
      <c r="O114" s="15"/>
      <c r="P114" s="15"/>
      <c r="Q114" s="15"/>
      <c r="R114" s="15"/>
    </row>
    <row r="115" customFormat="false" ht="12.75" hidden="false" customHeight="false" outlineLevel="0" collapsed="false">
      <c r="B115" s="137" t="s">
        <v>162</v>
      </c>
      <c r="C115" s="138" t="n">
        <v>40.59</v>
      </c>
      <c r="D115" s="130" t="n">
        <v>28.29</v>
      </c>
      <c r="E115" s="130" t="n">
        <v>29.55</v>
      </c>
      <c r="F115" s="130" t="n">
        <v>31.64</v>
      </c>
      <c r="G115" s="130" t="n">
        <v>24.55</v>
      </c>
      <c r="H115" s="129" t="n">
        <v>22.17</v>
      </c>
      <c r="I115" s="129" t="n">
        <v>21.83</v>
      </c>
      <c r="J115" s="143" t="n">
        <v>27.36</v>
      </c>
      <c r="K115" s="130"/>
      <c r="L115" s="130"/>
      <c r="M115" s="130"/>
      <c r="N115" s="139"/>
      <c r="O115" s="15"/>
      <c r="P115" s="15" t="n">
        <f aca="false">AVERAGE(G115:I115)</f>
        <v>22.85</v>
      </c>
      <c r="Q115" s="15"/>
      <c r="R115" s="15"/>
    </row>
    <row r="116" customFormat="false" ht="12.75" hidden="false" customHeight="false" outlineLevel="0" collapsed="false">
      <c r="B116" s="137" t="s">
        <v>163</v>
      </c>
      <c r="C116" s="140"/>
      <c r="D116" s="141"/>
      <c r="E116" s="141"/>
      <c r="F116" s="141"/>
      <c r="G116" s="141"/>
      <c r="H116" s="141"/>
      <c r="I116" s="141"/>
      <c r="J116" s="141" t="n">
        <v>26.17</v>
      </c>
      <c r="K116" s="141"/>
      <c r="L116" s="141" t="n">
        <v>16.49</v>
      </c>
      <c r="M116" s="141" t="n">
        <v>39.99</v>
      </c>
      <c r="N116" s="142" t="n">
        <v>51.15</v>
      </c>
      <c r="O116" s="15"/>
      <c r="P116" s="15"/>
      <c r="Q116" s="15"/>
      <c r="R116" s="15"/>
    </row>
    <row r="117" customFormat="false" ht="12.75" hidden="false" customHeight="false" outlineLevel="0" collapsed="false">
      <c r="B117" s="129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5"/>
      <c r="P117" s="15"/>
      <c r="Q117" s="15"/>
      <c r="R117" s="15"/>
    </row>
    <row r="118" customFormat="false" ht="12.75" hidden="false" customHeight="false" outlineLevel="0" collapsed="false">
      <c r="B118" s="131" t="s">
        <v>166</v>
      </c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5"/>
      <c r="P118" s="15"/>
      <c r="Q118" s="15"/>
      <c r="R118" s="15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32"/>
      <c r="C119" s="133" t="s">
        <v>10</v>
      </c>
      <c r="D119" s="133" t="s">
        <v>11</v>
      </c>
      <c r="E119" s="133" t="s">
        <v>12</v>
      </c>
      <c r="F119" s="133" t="s">
        <v>13</v>
      </c>
      <c r="G119" s="133" t="s">
        <v>2</v>
      </c>
      <c r="H119" s="133" t="s">
        <v>3</v>
      </c>
      <c r="I119" s="133" t="s">
        <v>4</v>
      </c>
      <c r="J119" s="133" t="s">
        <v>5</v>
      </c>
      <c r="K119" s="133" t="s">
        <v>6</v>
      </c>
      <c r="L119" s="133" t="s">
        <v>7</v>
      </c>
      <c r="M119" s="133" t="s">
        <v>8</v>
      </c>
      <c r="N119" s="133" t="s">
        <v>9</v>
      </c>
      <c r="O119" s="15"/>
      <c r="P119" s="15"/>
      <c r="Q119" s="15"/>
      <c r="R119" s="15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32"/>
      <c r="C120" s="134" t="n">
        <v>35.36</v>
      </c>
      <c r="D120" s="135" t="n">
        <v>43.96</v>
      </c>
      <c r="E120" s="135" t="n">
        <v>39.39</v>
      </c>
      <c r="F120" s="135"/>
      <c r="G120" s="135"/>
      <c r="H120" s="135"/>
      <c r="I120" s="135"/>
      <c r="J120" s="135"/>
      <c r="K120" s="135"/>
      <c r="L120" s="135"/>
      <c r="M120" s="135"/>
      <c r="N120" s="136"/>
      <c r="O120" s="15"/>
      <c r="P120" s="15"/>
      <c r="Q120" s="15"/>
      <c r="R120" s="15"/>
    </row>
    <row r="121" customFormat="false" ht="12.75" hidden="false" customHeight="false" outlineLevel="0" collapsed="false">
      <c r="B121" s="137" t="s">
        <v>162</v>
      </c>
      <c r="C121" s="138" t="n">
        <v>41.56</v>
      </c>
      <c r="D121" s="130" t="n">
        <v>29.22</v>
      </c>
      <c r="E121" s="130" t="n">
        <v>29.55</v>
      </c>
      <c r="F121" s="130" t="n">
        <v>31.64</v>
      </c>
      <c r="G121" s="130" t="n">
        <v>25.11</v>
      </c>
      <c r="H121" s="129" t="n">
        <v>22.33</v>
      </c>
      <c r="I121" s="129" t="n">
        <v>22.43</v>
      </c>
      <c r="J121" s="129" t="n">
        <v>27.89</v>
      </c>
      <c r="K121" s="130" t="n">
        <v>29.63</v>
      </c>
      <c r="L121" s="130" t="n">
        <v>31.08</v>
      </c>
      <c r="M121" s="130" t="n">
        <v>37.53</v>
      </c>
      <c r="N121" s="139" t="n">
        <v>39.53</v>
      </c>
      <c r="O121" s="15" t="n">
        <f aca="false">AVERAGE(D121:F121)</f>
        <v>30.1366666666667</v>
      </c>
      <c r="P121" s="15" t="n">
        <f aca="false">AVERAGE(G121:I121)</f>
        <v>23.29</v>
      </c>
      <c r="Q121" s="15"/>
      <c r="R121" s="15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37" t="s">
        <v>163</v>
      </c>
      <c r="C122" s="140"/>
      <c r="D122" s="141"/>
      <c r="E122" s="141"/>
      <c r="F122" s="141"/>
      <c r="G122" s="141"/>
      <c r="H122" s="141"/>
      <c r="I122" s="141"/>
      <c r="J122" s="141" t="n">
        <v>26.17</v>
      </c>
      <c r="K122" s="141" t="n">
        <v>17.36</v>
      </c>
      <c r="L122" s="141" t="n">
        <v>17.07</v>
      </c>
      <c r="M122" s="141" t="n">
        <v>42.45</v>
      </c>
      <c r="N122" s="142" t="n">
        <v>51.86</v>
      </c>
      <c r="O122" s="15"/>
      <c r="P122" s="15"/>
      <c r="Q122" s="15" t="n">
        <f aca="false">AVERAGE(J122:L122)</f>
        <v>20.2</v>
      </c>
      <c r="R122" s="15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29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5"/>
      <c r="P123" s="15"/>
      <c r="Q123" s="15"/>
      <c r="R123" s="15"/>
    </row>
    <row r="124" customFormat="false" ht="12.75" hidden="false" customHeight="false" outlineLevel="0" collapsed="false">
      <c r="B124" s="131" t="s">
        <v>167</v>
      </c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5"/>
      <c r="P124" s="15"/>
      <c r="Q124" s="15"/>
      <c r="R124" s="15"/>
    </row>
    <row r="125" customFormat="false" ht="12.75" hidden="false" customHeight="false" outlineLevel="0" collapsed="false">
      <c r="B125" s="132"/>
      <c r="C125" s="133" t="s">
        <v>10</v>
      </c>
      <c r="D125" s="133" t="s">
        <v>11</v>
      </c>
      <c r="E125" s="133" t="s">
        <v>12</v>
      </c>
      <c r="F125" s="133" t="s">
        <v>13</v>
      </c>
      <c r="G125" s="133" t="s">
        <v>2</v>
      </c>
      <c r="H125" s="133" t="s">
        <v>3</v>
      </c>
      <c r="I125" s="133" t="s">
        <v>4</v>
      </c>
      <c r="J125" s="133" t="s">
        <v>5</v>
      </c>
      <c r="K125" s="133" t="s">
        <v>6</v>
      </c>
      <c r="L125" s="133" t="s">
        <v>7</v>
      </c>
      <c r="M125" s="133" t="s">
        <v>8</v>
      </c>
      <c r="N125" s="133" t="s">
        <v>9</v>
      </c>
      <c r="O125" s="15"/>
      <c r="P125" s="15"/>
      <c r="Q125" s="15"/>
      <c r="R125" s="15"/>
    </row>
    <row r="126" customFormat="false" ht="12.75" hidden="false" customHeight="false" outlineLevel="0" collapsed="false">
      <c r="B126" s="132"/>
      <c r="C126" s="134" t="n">
        <v>42.84</v>
      </c>
      <c r="D126" s="135" t="n">
        <v>50.78</v>
      </c>
      <c r="E126" s="135" t="n">
        <v>49.16</v>
      </c>
      <c r="F126" s="135"/>
      <c r="G126" s="135"/>
      <c r="H126" s="135"/>
      <c r="I126" s="135"/>
      <c r="J126" s="135"/>
      <c r="K126" s="135"/>
      <c r="L126" s="135"/>
      <c r="M126" s="135"/>
      <c r="N126" s="136"/>
      <c r="O126" s="15"/>
      <c r="P126" s="15"/>
      <c r="Q126" s="15"/>
      <c r="R126" s="15"/>
    </row>
    <row r="127" customFormat="false" ht="12.75" hidden="false" customHeight="false" outlineLevel="0" collapsed="false">
      <c r="B127" s="137" t="s">
        <v>162</v>
      </c>
      <c r="C127" s="138" t="n">
        <v>41.99</v>
      </c>
      <c r="D127" s="130" t="n">
        <v>31.34</v>
      </c>
      <c r="E127" s="130" t="n">
        <v>30.16</v>
      </c>
      <c r="F127" s="130" t="n">
        <v>29.65</v>
      </c>
      <c r="G127" s="130" t="n">
        <v>22.59</v>
      </c>
      <c r="H127" s="129" t="n">
        <v>22.78</v>
      </c>
      <c r="I127" s="129" t="n">
        <v>22.98</v>
      </c>
      <c r="J127" s="129" t="n">
        <v>29.72</v>
      </c>
      <c r="K127" s="130" t="n">
        <v>24.55</v>
      </c>
      <c r="L127" s="130" t="n">
        <v>29.24</v>
      </c>
      <c r="M127" s="130" t="n">
        <v>27.3</v>
      </c>
      <c r="N127" s="139" t="n">
        <v>43.86</v>
      </c>
      <c r="O127" s="15" t="n">
        <f aca="false">AVERAGE(D127:F127)</f>
        <v>30.3833333333333</v>
      </c>
      <c r="P127" s="15" t="n">
        <f aca="false">AVERAGE(G127:I127)</f>
        <v>22.7833333333333</v>
      </c>
      <c r="Q127" s="15"/>
      <c r="R127" s="15"/>
    </row>
    <row r="128" customFormat="false" ht="12.75" hidden="false" customHeight="false" outlineLevel="0" collapsed="false">
      <c r="B128" s="137" t="s">
        <v>163</v>
      </c>
      <c r="C128" s="140"/>
      <c r="D128" s="141"/>
      <c r="E128" s="141"/>
      <c r="F128" s="141"/>
      <c r="G128" s="141"/>
      <c r="H128" s="141"/>
      <c r="I128" s="141"/>
      <c r="J128" s="141" t="n">
        <v>25.39</v>
      </c>
      <c r="K128" s="141" t="n">
        <v>14.55</v>
      </c>
      <c r="L128" s="141" t="n">
        <v>11.29</v>
      </c>
      <c r="M128" s="141" t="n">
        <v>33.74</v>
      </c>
      <c r="N128" s="142" t="n">
        <v>57.63</v>
      </c>
      <c r="O128" s="15"/>
      <c r="P128" s="15"/>
      <c r="Q128" s="15" t="n">
        <f aca="false">AVERAGE(J128:L128)</f>
        <v>17.0766666666667</v>
      </c>
      <c r="R128" s="15" t="n">
        <f aca="false">AVERAGE(M128:N128,C127)</f>
        <v>44.4533333333333</v>
      </c>
    </row>
    <row r="129" customFormat="false" ht="12.75" hidden="false" customHeight="false" outlineLevel="0" collapsed="false">
      <c r="B129" s="129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5"/>
      <c r="P129" s="15"/>
      <c r="Q129" s="15"/>
      <c r="R129" s="15"/>
    </row>
    <row r="130" customFormat="false" ht="12.75" hidden="false" customHeight="false" outlineLevel="0" collapsed="false">
      <c r="B130" s="129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5"/>
      <c r="P130" s="15"/>
      <c r="Q130" s="15"/>
      <c r="R130" s="15"/>
    </row>
    <row r="132" customFormat="false" ht="12.75" hidden="false" customHeight="false" outlineLevel="0" collapsed="false">
      <c r="B132" s="39" t="s">
        <v>168</v>
      </c>
    </row>
    <row r="133" customFormat="false" ht="12.75" hidden="false" customHeight="false" outlineLevel="0" collapsed="false">
      <c r="B133" s="65" t="s">
        <v>169</v>
      </c>
      <c r="C133" s="144" t="n">
        <v>2.28</v>
      </c>
      <c r="D133" s="144" t="n">
        <v>2.83</v>
      </c>
      <c r="E133" s="144" t="n">
        <v>3.11</v>
      </c>
      <c r="F133" s="144" t="n">
        <v>2.16</v>
      </c>
      <c r="G133" s="144" t="n">
        <v>2.06</v>
      </c>
      <c r="H133" s="144" t="n">
        <v>1.76</v>
      </c>
      <c r="I133" s="144" t="n">
        <v>2.01</v>
      </c>
      <c r="J133" s="144" t="n">
        <v>2.06</v>
      </c>
      <c r="K133" s="144"/>
      <c r="L133" s="144"/>
      <c r="M133" s="144"/>
      <c r="N133" s="144"/>
    </row>
    <row r="134" customFormat="false" ht="12.75" hidden="false" customHeight="false" outlineLevel="0" collapsed="false">
      <c r="B134" s="132"/>
      <c r="C134" s="133" t="s">
        <v>10</v>
      </c>
      <c r="D134" s="133" t="s">
        <v>11</v>
      </c>
      <c r="E134" s="133" t="s">
        <v>12</v>
      </c>
      <c r="F134" s="133" t="s">
        <v>13</v>
      </c>
      <c r="G134" s="133" t="s">
        <v>2</v>
      </c>
      <c r="H134" s="133" t="s">
        <v>3</v>
      </c>
      <c r="I134" s="133" t="s">
        <v>4</v>
      </c>
      <c r="J134" s="133" t="s">
        <v>5</v>
      </c>
      <c r="K134" s="133" t="s">
        <v>6</v>
      </c>
      <c r="L134" s="133" t="s">
        <v>7</v>
      </c>
      <c r="M134" s="133" t="s">
        <v>8</v>
      </c>
      <c r="N134" s="133" t="s">
        <v>9</v>
      </c>
      <c r="O134" s="145" t="s">
        <v>51</v>
      </c>
      <c r="P134" s="145" t="s">
        <v>48</v>
      </c>
      <c r="Q134" s="145" t="s">
        <v>49</v>
      </c>
      <c r="R134" s="145" t="s">
        <v>50</v>
      </c>
    </row>
    <row r="135" customFormat="false" ht="12.75" hidden="false" customHeight="false" outlineLevel="0" collapsed="false">
      <c r="B135" s="137" t="s">
        <v>162</v>
      </c>
      <c r="C135" s="129" t="n">
        <v>23.27</v>
      </c>
      <c r="D135" s="129" t="n">
        <v>15.22</v>
      </c>
      <c r="E135" s="129" t="n">
        <v>15.05</v>
      </c>
      <c r="F135" s="129" t="n">
        <v>15.97</v>
      </c>
      <c r="G135" s="129" t="n">
        <v>14.55</v>
      </c>
      <c r="H135" s="146" t="n">
        <v>14.06</v>
      </c>
      <c r="I135" s="129"/>
      <c r="J135" s="129"/>
      <c r="K135" s="129"/>
      <c r="L135" s="129"/>
      <c r="M135" s="129"/>
      <c r="N135" s="129"/>
      <c r="O135" s="15" t="n">
        <f aca="false">AVERAGE(D135:F135)</f>
        <v>15.4133333333333</v>
      </c>
      <c r="R135" s="15"/>
    </row>
    <row r="136" customFormat="false" ht="12.75" hidden="false" customHeight="false" outlineLevel="0" collapsed="false">
      <c r="B136" s="137" t="s">
        <v>163</v>
      </c>
      <c r="C136" s="147" t="n">
        <v>17.06</v>
      </c>
      <c r="D136" s="147" t="n">
        <v>12.81</v>
      </c>
      <c r="E136" s="147" t="n">
        <v>14.31</v>
      </c>
      <c r="F136" s="147" t="n">
        <v>16.03</v>
      </c>
      <c r="G136" s="148" t="n">
        <v>14.85</v>
      </c>
      <c r="H136" s="148" t="n">
        <v>11.8</v>
      </c>
      <c r="I136" s="148" t="n">
        <v>13.25</v>
      </c>
      <c r="J136" s="148" t="n">
        <v>14.24</v>
      </c>
      <c r="K136" s="148" t="n">
        <v>7.6</v>
      </c>
      <c r="L136" s="148" t="n">
        <v>6.67</v>
      </c>
      <c r="M136" s="148" t="n">
        <v>18.21</v>
      </c>
      <c r="N136" s="148" t="n">
        <v>23.38</v>
      </c>
      <c r="O136" s="15" t="n">
        <f aca="false">AVERAGE(D136:F136)</f>
        <v>14.3833333333333</v>
      </c>
      <c r="P136" s="15" t="n">
        <f aca="false">AVERAGE(G136:I136)</f>
        <v>13.3</v>
      </c>
      <c r="Q136" s="15" t="n">
        <f aca="false">AVERAGE(J136:L136)</f>
        <v>9.50333333333333</v>
      </c>
      <c r="R136" s="15" t="n">
        <f aca="false">AVERAGE(M136:N136,C135)</f>
        <v>21.62</v>
      </c>
    </row>
    <row r="137" customFormat="false" ht="12.75" hidden="false" customHeight="false" outlineLevel="0" collapsed="false">
      <c r="B137" s="137" t="s">
        <v>170</v>
      </c>
      <c r="C137" s="140" t="n">
        <v>13.25</v>
      </c>
      <c r="D137" s="141" t="n">
        <v>13.06</v>
      </c>
      <c r="E137" s="141" t="n">
        <v>13.48</v>
      </c>
      <c r="F137" s="141" t="n">
        <v>15.59</v>
      </c>
      <c r="G137" s="141" t="n">
        <v>10.22</v>
      </c>
      <c r="H137" s="141" t="n">
        <v>9.29</v>
      </c>
      <c r="I137" s="141" t="n">
        <v>9.8</v>
      </c>
      <c r="J137" s="141" t="n">
        <v>9.89</v>
      </c>
      <c r="K137" s="141" t="n">
        <v>8.93</v>
      </c>
      <c r="L137" s="141" t="n">
        <v>8.28</v>
      </c>
      <c r="M137" s="141" t="n">
        <v>9.96</v>
      </c>
      <c r="N137" s="141" t="n">
        <v>13.19</v>
      </c>
      <c r="O137" s="15" t="n">
        <f aca="false">AVERAGE(D137:F137)</f>
        <v>14.0433333333333</v>
      </c>
      <c r="P137" s="15" t="n">
        <f aca="false">AVERAGE(G137:I137)</f>
        <v>9.77</v>
      </c>
      <c r="Q137" s="15" t="n">
        <f aca="false">AVERAGE(J137:L137)</f>
        <v>9.03333333333333</v>
      </c>
      <c r="R137" s="15" t="n">
        <f aca="false">AVERAGE(M137:N137,C136)</f>
        <v>13.4033333333333</v>
      </c>
    </row>
    <row r="138" customFormat="false" ht="12.75" hidden="false" customHeight="false" outlineLevel="0" collapsed="false">
      <c r="B138" s="132"/>
      <c r="C138" s="144" t="n">
        <v>1.55</v>
      </c>
      <c r="D138" s="144" t="n">
        <v>1.59</v>
      </c>
      <c r="E138" s="144" t="n">
        <v>2.45</v>
      </c>
      <c r="F138" s="144" t="n">
        <v>3.55</v>
      </c>
      <c r="G138" s="144" t="n">
        <v>4.05</v>
      </c>
      <c r="H138" s="144"/>
      <c r="I138" s="144" t="n">
        <v>1.46</v>
      </c>
      <c r="J138" s="144" t="n">
        <v>1.59</v>
      </c>
      <c r="K138" s="144"/>
      <c r="L138" s="144"/>
      <c r="M138" s="144"/>
      <c r="N138" s="144"/>
    </row>
    <row r="139" customFormat="false" ht="12.75" hidden="false" customHeight="false" outlineLevel="0" collapsed="false">
      <c r="B139" s="132"/>
      <c r="C139" s="149" t="n">
        <v>78.2</v>
      </c>
      <c r="D139" s="149" t="n">
        <v>67.2</v>
      </c>
      <c r="E139" s="149" t="n">
        <v>77.6</v>
      </c>
      <c r="F139" s="149" t="n">
        <v>97.8</v>
      </c>
      <c r="G139" s="149" t="n">
        <v>132</v>
      </c>
      <c r="H139" s="65"/>
      <c r="I139" s="65"/>
      <c r="J139" s="65"/>
      <c r="K139" s="65"/>
      <c r="L139" s="65"/>
      <c r="M139" s="65"/>
      <c r="N139" s="65"/>
      <c r="Q139" s="15"/>
      <c r="R139" s="150"/>
    </row>
    <row r="140" customFormat="false" ht="12.75" hidden="false" customHeight="false" outlineLevel="0" collapsed="false">
      <c r="B140" s="132" t="s">
        <v>171</v>
      </c>
      <c r="C140" s="149" t="n">
        <v>98.9</v>
      </c>
      <c r="D140" s="149" t="n">
        <v>108.5</v>
      </c>
      <c r="E140" s="149" t="n">
        <v>97</v>
      </c>
      <c r="F140" s="149" t="n">
        <v>130.1</v>
      </c>
      <c r="G140" s="149" t="n">
        <v>109.4</v>
      </c>
      <c r="H140" s="149" t="n">
        <v>132.8</v>
      </c>
      <c r="I140" s="149" t="n">
        <v>109.4</v>
      </c>
      <c r="J140" s="149" t="n">
        <v>69.97</v>
      </c>
      <c r="K140" s="149" t="n">
        <v>133.7</v>
      </c>
      <c r="L140" s="149" t="n">
        <v>143.95</v>
      </c>
      <c r="M140" s="149" t="n">
        <v>118</v>
      </c>
      <c r="N140" s="149" t="n">
        <v>107</v>
      </c>
      <c r="Q140" s="15"/>
      <c r="R140" s="150"/>
    </row>
    <row r="141" customFormat="false" ht="12.75" hidden="false" customHeight="false" outlineLevel="0" collapsed="false">
      <c r="B141" s="132"/>
      <c r="C141" s="133" t="s">
        <v>10</v>
      </c>
      <c r="D141" s="133" t="s">
        <v>11</v>
      </c>
      <c r="E141" s="133" t="s">
        <v>12</v>
      </c>
      <c r="F141" s="133" t="s">
        <v>13</v>
      </c>
      <c r="G141" s="133" t="s">
        <v>2</v>
      </c>
      <c r="H141" s="133" t="s">
        <v>3</v>
      </c>
      <c r="I141" s="133" t="s">
        <v>4</v>
      </c>
      <c r="J141" s="133" t="s">
        <v>5</v>
      </c>
      <c r="K141" s="133" t="s">
        <v>6</v>
      </c>
      <c r="L141" s="133" t="s">
        <v>7</v>
      </c>
      <c r="M141" s="133" t="s">
        <v>8</v>
      </c>
      <c r="N141" s="133" t="s">
        <v>9</v>
      </c>
      <c r="O141" s="145" t="s">
        <v>51</v>
      </c>
      <c r="P141" s="145" t="s">
        <v>48</v>
      </c>
      <c r="Q141" s="145" t="s">
        <v>49</v>
      </c>
      <c r="R141" s="145" t="s">
        <v>50</v>
      </c>
    </row>
    <row r="142" customFormat="false" ht="12.75" hidden="false" customHeight="false" outlineLevel="0" collapsed="false">
      <c r="B142" s="137" t="s">
        <v>162</v>
      </c>
      <c r="C142" s="129" t="n">
        <v>25.13</v>
      </c>
      <c r="D142" s="129" t="n">
        <v>26.09</v>
      </c>
      <c r="E142" s="129" t="n">
        <v>25.42</v>
      </c>
      <c r="F142" s="129" t="n">
        <v>24.9</v>
      </c>
      <c r="G142" s="129" t="n">
        <v>13.87</v>
      </c>
      <c r="H142" s="146" t="n">
        <v>13.61</v>
      </c>
      <c r="I142" s="129"/>
      <c r="J142" s="129"/>
      <c r="K142" s="129"/>
      <c r="L142" s="129"/>
      <c r="M142" s="129"/>
      <c r="N142" s="129"/>
      <c r="O142" s="15" t="n">
        <f aca="false">AVERAGE(D142:F142)</f>
        <v>25.47</v>
      </c>
      <c r="R142" s="15"/>
    </row>
    <row r="143" customFormat="false" ht="12.75" hidden="false" customHeight="false" outlineLevel="0" collapsed="false">
      <c r="B143" s="137" t="s">
        <v>163</v>
      </c>
      <c r="C143" s="148" t="n">
        <v>15.8</v>
      </c>
      <c r="D143" s="148" t="n">
        <v>12.95</v>
      </c>
      <c r="E143" s="148" t="n">
        <v>14.97</v>
      </c>
      <c r="F143" s="148" t="n">
        <v>16.62</v>
      </c>
      <c r="G143" s="148" t="n">
        <v>16.07</v>
      </c>
      <c r="H143" s="148" t="n">
        <v>11.51</v>
      </c>
      <c r="I143" s="148" t="n">
        <v>15.21</v>
      </c>
      <c r="J143" s="148" t="n">
        <v>18.51</v>
      </c>
      <c r="K143" s="148" t="n">
        <v>8.29</v>
      </c>
      <c r="L143" s="148" t="n">
        <v>6.05</v>
      </c>
      <c r="M143" s="148" t="n">
        <v>19.46</v>
      </c>
      <c r="N143" s="148" t="n">
        <v>27.8</v>
      </c>
      <c r="O143" s="15" t="n">
        <f aca="false">AVERAGE(D143:F143)</f>
        <v>14.8466666666667</v>
      </c>
      <c r="P143" s="15" t="n">
        <f aca="false">AVERAGE(G143:I143)</f>
        <v>14.2633333333333</v>
      </c>
      <c r="Q143" s="15" t="n">
        <f aca="false">AVERAGE(J143:L143)</f>
        <v>10.95</v>
      </c>
      <c r="R143" s="15" t="n">
        <f aca="false">AVERAGE(M143:N143,C142)</f>
        <v>24.13</v>
      </c>
    </row>
    <row r="144" customFormat="false" ht="12.75" hidden="false" customHeight="false" outlineLevel="0" collapsed="false">
      <c r="B144" s="137" t="s">
        <v>170</v>
      </c>
      <c r="C144" s="140" t="n">
        <v>12.87</v>
      </c>
      <c r="D144" s="141" t="n">
        <v>14.73</v>
      </c>
      <c r="E144" s="141" t="n">
        <v>18.32</v>
      </c>
      <c r="F144" s="141" t="n">
        <v>15.85</v>
      </c>
      <c r="G144" s="141" t="n">
        <v>8.98</v>
      </c>
      <c r="H144" s="141" t="n">
        <v>6.67</v>
      </c>
      <c r="I144" s="141" t="n">
        <v>7.2</v>
      </c>
      <c r="J144" s="141" t="n">
        <v>7.79</v>
      </c>
      <c r="K144" s="141" t="n">
        <v>5.29</v>
      </c>
      <c r="L144" s="141" t="n">
        <v>3.68</v>
      </c>
      <c r="M144" s="141" t="n">
        <v>6.58</v>
      </c>
      <c r="N144" s="141" t="n">
        <v>12.71</v>
      </c>
      <c r="O144" s="15" t="n">
        <f aca="false">AVERAGE(D144:F144)</f>
        <v>16.3</v>
      </c>
      <c r="P144" s="15" t="n">
        <f aca="false">AVERAGE(G144:I144)</f>
        <v>7.61666666666667</v>
      </c>
      <c r="Q144" s="15" t="n">
        <f aca="false">AVERAGE(J144:L144)</f>
        <v>5.58666666666667</v>
      </c>
      <c r="R144" s="15" t="n">
        <f aca="false">AVERAGE(M144:N144,C143)</f>
        <v>11.6966666666667</v>
      </c>
    </row>
    <row r="145" customFormat="false" ht="12.75" hidden="false" customHeight="false" outlineLevel="0" collapsed="false">
      <c r="B145" s="132"/>
      <c r="C145" s="149" t="n">
        <v>92.4</v>
      </c>
      <c r="D145" s="149" t="n">
        <v>92.9</v>
      </c>
      <c r="E145" s="149" t="n">
        <v>94.9</v>
      </c>
      <c r="F145" s="149" t="n">
        <v>113.4</v>
      </c>
      <c r="G145" s="149" t="n">
        <v>142.6</v>
      </c>
      <c r="H145" s="149" t="n">
        <v>143.9</v>
      </c>
      <c r="I145" s="149" t="n">
        <v>130.7</v>
      </c>
      <c r="J145" s="149" t="n">
        <v>155.5</v>
      </c>
      <c r="K145" s="149" t="n">
        <v>219.6</v>
      </c>
      <c r="L145" s="149" t="n">
        <v>260.4</v>
      </c>
      <c r="M145" s="149" t="n">
        <v>170.9</v>
      </c>
      <c r="N145" s="149" t="n">
        <v>137.2</v>
      </c>
      <c r="Q145" s="15"/>
      <c r="R145" s="150"/>
    </row>
    <row r="146" customFormat="false" ht="12.75" hidden="false" customHeight="false" outlineLevel="0" collapsed="false">
      <c r="B146" s="132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Q146" s="15"/>
      <c r="R146" s="150"/>
    </row>
    <row r="147" customFormat="false" ht="12.75" hidden="false" customHeight="false" outlineLevel="0" collapsed="false">
      <c r="B147" s="132" t="s">
        <v>172</v>
      </c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Q147" s="15"/>
      <c r="R147" s="150"/>
    </row>
    <row r="148" customFormat="false" ht="12.75" hidden="false" customHeight="false" outlineLevel="0" collapsed="false">
      <c r="B148" s="132"/>
      <c r="C148" s="133" t="s">
        <v>10</v>
      </c>
      <c r="D148" s="133" t="s">
        <v>11</v>
      </c>
      <c r="E148" s="133" t="s">
        <v>12</v>
      </c>
      <c r="F148" s="133" t="s">
        <v>13</v>
      </c>
      <c r="G148" s="133" t="s">
        <v>2</v>
      </c>
      <c r="H148" s="133" t="s">
        <v>3</v>
      </c>
      <c r="I148" s="133" t="s">
        <v>4</v>
      </c>
      <c r="J148" s="133" t="s">
        <v>5</v>
      </c>
      <c r="K148" s="133" t="s">
        <v>6</v>
      </c>
      <c r="L148" s="133" t="s">
        <v>7</v>
      </c>
      <c r="M148" s="133" t="s">
        <v>8</v>
      </c>
      <c r="N148" s="133" t="s">
        <v>9</v>
      </c>
      <c r="O148" s="145" t="s">
        <v>51</v>
      </c>
      <c r="P148" s="145" t="s">
        <v>48</v>
      </c>
      <c r="Q148" s="145" t="s">
        <v>49</v>
      </c>
      <c r="R148" s="145" t="s">
        <v>50</v>
      </c>
    </row>
    <row r="149" customFormat="false" ht="12.75" hidden="false" customHeight="false" outlineLevel="0" collapsed="false">
      <c r="B149" s="137" t="s">
        <v>162</v>
      </c>
      <c r="C149" s="129" t="n">
        <v>24.39</v>
      </c>
      <c r="D149" s="129" t="n">
        <v>25.07</v>
      </c>
      <c r="E149" s="129" t="n">
        <v>25.88</v>
      </c>
      <c r="F149" s="129" t="n">
        <v>24.07</v>
      </c>
      <c r="G149" s="129" t="n">
        <v>15.47</v>
      </c>
      <c r="H149" s="146" t="n">
        <v>14.01</v>
      </c>
      <c r="I149" s="129"/>
      <c r="J149" s="129"/>
      <c r="K149" s="129"/>
      <c r="L149" s="129"/>
      <c r="M149" s="129"/>
      <c r="N149" s="129"/>
      <c r="O149" s="15" t="n">
        <f aca="false">AVERAGE(D149:F149)</f>
        <v>25.0066666666667</v>
      </c>
      <c r="R149" s="15"/>
    </row>
    <row r="150" customFormat="false" ht="12.75" hidden="false" customHeight="false" outlineLevel="0" collapsed="false">
      <c r="B150" s="137" t="s">
        <v>163</v>
      </c>
      <c r="C150" s="148" t="n">
        <v>16.53</v>
      </c>
      <c r="D150" s="148" t="n">
        <v>13.65</v>
      </c>
      <c r="E150" s="148" t="n">
        <v>16.42</v>
      </c>
      <c r="F150" s="148" t="n">
        <v>17.4</v>
      </c>
      <c r="G150" s="148" t="n">
        <v>16.63</v>
      </c>
      <c r="H150" s="148" t="n">
        <v>11.45</v>
      </c>
      <c r="I150" s="148" t="n">
        <v>14.47</v>
      </c>
      <c r="J150" s="148" t="n">
        <v>16.28</v>
      </c>
      <c r="K150" s="148" t="n">
        <v>6.99</v>
      </c>
      <c r="L150" s="148" t="n">
        <v>4.97</v>
      </c>
      <c r="M150" s="148" t="n">
        <v>19.21</v>
      </c>
      <c r="N150" s="148" t="n">
        <v>24.79</v>
      </c>
      <c r="O150" s="15" t="n">
        <f aca="false">AVERAGE(D150:F150)</f>
        <v>15.8233333333333</v>
      </c>
      <c r="P150" s="15" t="n">
        <f aca="false">AVERAGE(G150:I150)</f>
        <v>14.1833333333333</v>
      </c>
      <c r="Q150" s="15" t="n">
        <f aca="false">AVERAGE(J150:L150)</f>
        <v>9.41333333333333</v>
      </c>
      <c r="R150" s="15" t="n">
        <f aca="false">AVERAGE(M150:N150,C149)</f>
        <v>22.7966666666667</v>
      </c>
    </row>
    <row r="151" customFormat="false" ht="12.75" hidden="false" customHeight="false" outlineLevel="0" collapsed="false">
      <c r="B151" s="137" t="s">
        <v>170</v>
      </c>
      <c r="C151" s="140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</row>
    <row r="152" customFormat="false" ht="12.75" hidden="false" customHeight="false" outlineLevel="0" collapsed="false">
      <c r="B152" s="129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B153" s="131" t="s">
        <v>173</v>
      </c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B154" s="132"/>
      <c r="C154" s="133" t="s">
        <v>10</v>
      </c>
      <c r="D154" s="133" t="s">
        <v>11</v>
      </c>
      <c r="E154" s="133" t="s">
        <v>12</v>
      </c>
      <c r="F154" s="133" t="s">
        <v>13</v>
      </c>
      <c r="G154" s="133" t="s">
        <v>2</v>
      </c>
      <c r="H154" s="133" t="s">
        <v>3</v>
      </c>
      <c r="I154" s="133" t="s">
        <v>4</v>
      </c>
      <c r="J154" s="133" t="s">
        <v>5</v>
      </c>
      <c r="K154" s="133" t="s">
        <v>6</v>
      </c>
      <c r="L154" s="133" t="s">
        <v>7</v>
      </c>
      <c r="M154" s="133" t="s">
        <v>8</v>
      </c>
      <c r="N154" s="133" t="s">
        <v>9</v>
      </c>
    </row>
    <row r="155" customFormat="false" ht="12.75" hidden="false" customHeight="false" outlineLevel="0" collapsed="false">
      <c r="B155" s="137" t="s">
        <v>162</v>
      </c>
      <c r="C155" s="151"/>
      <c r="D155" s="152"/>
      <c r="E155" s="152"/>
      <c r="F155" s="152"/>
      <c r="G155" s="153"/>
      <c r="H155" s="152"/>
      <c r="I155" s="152"/>
      <c r="J155" s="152"/>
      <c r="K155" s="152"/>
      <c r="L155" s="152"/>
      <c r="M155" s="152"/>
      <c r="N155" s="154"/>
    </row>
    <row r="156" customFormat="false" ht="12.75" hidden="false" customHeight="false" outlineLevel="0" collapsed="false">
      <c r="B156" s="137" t="s">
        <v>163</v>
      </c>
      <c r="C156" s="140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2"/>
    </row>
    <row r="157" customFormat="false" ht="12.75" hidden="false" customHeight="false" outlineLevel="0" collapsed="false">
      <c r="B157" s="129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B158" s="131" t="s">
        <v>161</v>
      </c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B159" s="132"/>
      <c r="C159" s="133" t="s">
        <v>10</v>
      </c>
      <c r="D159" s="133" t="s">
        <v>11</v>
      </c>
      <c r="E159" s="133" t="s">
        <v>12</v>
      </c>
      <c r="F159" s="133" t="s">
        <v>13</v>
      </c>
      <c r="G159" s="133" t="s">
        <v>2</v>
      </c>
      <c r="H159" s="133" t="s">
        <v>3</v>
      </c>
      <c r="I159" s="133" t="s">
        <v>4</v>
      </c>
      <c r="J159" s="133" t="s">
        <v>5</v>
      </c>
      <c r="K159" s="133" t="s">
        <v>6</v>
      </c>
      <c r="L159" s="133" t="s">
        <v>7</v>
      </c>
      <c r="M159" s="133" t="s">
        <v>8</v>
      </c>
      <c r="N159" s="133" t="s">
        <v>9</v>
      </c>
    </row>
    <row r="160" customFormat="false" ht="12.75" hidden="false" customHeight="false" outlineLevel="0" collapsed="false">
      <c r="B160" s="137" t="s">
        <v>162</v>
      </c>
      <c r="C160" s="151"/>
      <c r="D160" s="152"/>
      <c r="E160" s="152"/>
      <c r="F160" s="152"/>
      <c r="G160" s="153"/>
      <c r="H160" s="152"/>
      <c r="I160" s="152"/>
      <c r="J160" s="152"/>
      <c r="K160" s="152"/>
      <c r="L160" s="152"/>
      <c r="M160" s="152"/>
      <c r="N160" s="154"/>
    </row>
    <row r="161" customFormat="false" ht="12.75" hidden="false" customHeight="false" outlineLevel="0" collapsed="false">
      <c r="B161" s="137" t="s">
        <v>163</v>
      </c>
      <c r="C161" s="140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2"/>
    </row>
    <row r="162" customFormat="false" ht="12.75" hidden="false" customHeight="false" outlineLevel="0" collapsed="false">
      <c r="B162" s="129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B163" s="131" t="s">
        <v>164</v>
      </c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4" customFormat="false" ht="12.75" hidden="false" customHeight="false" outlineLevel="0" collapsed="false">
      <c r="B164" s="132"/>
      <c r="C164" s="133" t="s">
        <v>10</v>
      </c>
      <c r="D164" s="133" t="s">
        <v>11</v>
      </c>
      <c r="E164" s="133" t="s">
        <v>12</v>
      </c>
      <c r="F164" s="133" t="s">
        <v>13</v>
      </c>
      <c r="G164" s="133" t="s">
        <v>2</v>
      </c>
      <c r="H164" s="133" t="s">
        <v>3</v>
      </c>
      <c r="I164" s="133" t="s">
        <v>4</v>
      </c>
      <c r="J164" s="133" t="s">
        <v>5</v>
      </c>
      <c r="K164" s="133" t="s">
        <v>6</v>
      </c>
      <c r="L164" s="133" t="s">
        <v>7</v>
      </c>
      <c r="M164" s="133" t="s">
        <v>8</v>
      </c>
      <c r="N164" s="133" t="s">
        <v>9</v>
      </c>
    </row>
    <row r="165" customFormat="false" ht="12.75" hidden="false" customHeight="false" outlineLevel="0" collapsed="false">
      <c r="B165" s="137" t="s">
        <v>162</v>
      </c>
      <c r="C165" s="151"/>
      <c r="D165" s="152"/>
      <c r="E165" s="152"/>
      <c r="F165" s="152"/>
      <c r="G165" s="153"/>
      <c r="H165" s="152"/>
      <c r="I165" s="152"/>
      <c r="J165" s="152"/>
      <c r="K165" s="152"/>
      <c r="L165" s="152"/>
      <c r="M165" s="152"/>
      <c r="N165" s="154"/>
    </row>
    <row r="166" customFormat="false" ht="12.75" hidden="false" customHeight="false" outlineLevel="0" collapsed="false">
      <c r="B166" s="137" t="s">
        <v>163</v>
      </c>
      <c r="C166" s="140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2"/>
    </row>
    <row r="167" customFormat="false" ht="12.75" hidden="false" customHeight="false" outlineLevel="0" collapsed="false">
      <c r="B167" s="129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</row>
    <row r="168" customFormat="false" ht="12.75" hidden="false" customHeight="false" outlineLevel="0" collapsed="false">
      <c r="B168" s="131" t="s">
        <v>166</v>
      </c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</row>
    <row r="169" customFormat="false" ht="12.75" hidden="false" customHeight="false" outlineLevel="0" collapsed="false">
      <c r="B169" s="132"/>
      <c r="C169" s="133" t="s">
        <v>10</v>
      </c>
      <c r="D169" s="133" t="s">
        <v>11</v>
      </c>
      <c r="E169" s="133" t="s">
        <v>12</v>
      </c>
      <c r="F169" s="133" t="s">
        <v>13</v>
      </c>
      <c r="G169" s="133" t="s">
        <v>2</v>
      </c>
      <c r="H169" s="133" t="s">
        <v>3</v>
      </c>
      <c r="I169" s="133" t="s">
        <v>4</v>
      </c>
      <c r="J169" s="133" t="s">
        <v>5</v>
      </c>
      <c r="K169" s="133" t="s">
        <v>6</v>
      </c>
      <c r="L169" s="133" t="s">
        <v>7</v>
      </c>
      <c r="M169" s="133" t="s">
        <v>8</v>
      </c>
      <c r="N169" s="133" t="s">
        <v>9</v>
      </c>
    </row>
    <row r="170" customFormat="false" ht="12.75" hidden="false" customHeight="false" outlineLevel="0" collapsed="false">
      <c r="B170" s="137" t="s">
        <v>162</v>
      </c>
      <c r="C170" s="151"/>
      <c r="D170" s="152"/>
      <c r="E170" s="152"/>
      <c r="F170" s="152"/>
      <c r="G170" s="153"/>
      <c r="H170" s="152"/>
      <c r="I170" s="152"/>
      <c r="J170" s="152"/>
      <c r="K170" s="152"/>
      <c r="L170" s="152"/>
      <c r="M170" s="152"/>
      <c r="N170" s="154"/>
    </row>
    <row r="171" customFormat="false" ht="12.75" hidden="false" customHeight="false" outlineLevel="0" collapsed="false">
      <c r="B171" s="137" t="s">
        <v>163</v>
      </c>
      <c r="C171" s="140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2"/>
    </row>
    <row r="172" customFormat="false" ht="12.75" hidden="false" customHeight="false" outlineLevel="0" collapsed="false">
      <c r="B172" s="129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</row>
    <row r="173" customFormat="false" ht="12.75" hidden="false" customHeight="false" outlineLevel="0" collapsed="false">
      <c r="B173" s="131" t="s">
        <v>167</v>
      </c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</row>
    <row r="174" customFormat="false" ht="12.75" hidden="false" customHeight="false" outlineLevel="0" collapsed="false">
      <c r="B174" s="132"/>
      <c r="C174" s="133" t="s">
        <v>10</v>
      </c>
      <c r="D174" s="133" t="s">
        <v>11</v>
      </c>
      <c r="E174" s="133" t="s">
        <v>12</v>
      </c>
      <c r="F174" s="133" t="s">
        <v>13</v>
      </c>
      <c r="G174" s="133" t="s">
        <v>2</v>
      </c>
      <c r="H174" s="133" t="s">
        <v>3</v>
      </c>
      <c r="I174" s="133" t="s">
        <v>4</v>
      </c>
      <c r="J174" s="133" t="s">
        <v>5</v>
      </c>
      <c r="K174" s="133" t="s">
        <v>6</v>
      </c>
      <c r="L174" s="133" t="s">
        <v>7</v>
      </c>
      <c r="M174" s="133" t="s">
        <v>8</v>
      </c>
      <c r="N174" s="133" t="s">
        <v>9</v>
      </c>
    </row>
    <row r="175" customFormat="false" ht="12.75" hidden="false" customHeight="false" outlineLevel="0" collapsed="false">
      <c r="B175" s="137" t="s">
        <v>162</v>
      </c>
      <c r="C175" s="151"/>
      <c r="D175" s="152"/>
      <c r="E175" s="152"/>
      <c r="F175" s="152"/>
      <c r="G175" s="153"/>
      <c r="H175" s="152"/>
      <c r="I175" s="152"/>
      <c r="J175" s="152"/>
      <c r="K175" s="152"/>
      <c r="L175" s="152"/>
      <c r="M175" s="152"/>
      <c r="N175" s="154"/>
    </row>
    <row r="176" customFormat="false" ht="12.75" hidden="false" customHeight="false" outlineLevel="0" collapsed="false">
      <c r="B176" s="137" t="s">
        <v>163</v>
      </c>
      <c r="C176" s="140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2"/>
    </row>
    <row r="177" customFormat="false" ht="12.75" hidden="false" customHeight="false" outlineLevel="0" collapsed="false">
      <c r="B177" s="129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</row>
    <row r="178" customFormat="false" ht="12.75" hidden="false" customHeight="false" outlineLevel="0" collapsed="false">
      <c r="B178" s="129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L178"/>
  <sheetViews>
    <sheetView showFormulas="false" showGridLines="true" showRowColHeaders="true" showZeros="true" rightToLeft="false" tabSelected="false" showOutlineSymbols="true" defaultGridColor="true" view="normal" topLeftCell="L1" colorId="64" zoomScale="62" zoomScaleNormal="62" zoomScalePageLayoutView="100" workbookViewId="0">
      <selection pane="topLeft" activeCell="Z26" activeCellId="0" sqref="Z2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0" min="10" style="0" width="7.56"/>
    <col collapsed="false" customWidth="true" hidden="false" outlineLevel="0" max="11" min="11" style="0" width="8.14"/>
    <col collapsed="false" customWidth="true" hidden="false" outlineLevel="0" max="20" min="12" style="0" width="6.28"/>
    <col collapsed="false" customWidth="true" hidden="false" outlineLevel="0" max="23" min="21" style="0" width="6.13"/>
    <col collapsed="false" customWidth="true" hidden="false" outlineLevel="0" max="24" min="24" style="0" width="7.56"/>
    <col collapsed="false" customWidth="true" hidden="false" outlineLevel="0" max="25" min="25" style="0" width="7.99"/>
    <col collapsed="false" customWidth="true" hidden="false" outlineLevel="0" max="26" min="26" style="0" width="8.14"/>
    <col collapsed="false" customWidth="true" hidden="false" outlineLevel="0" max="27" min="27" style="0" width="6.56"/>
    <col collapsed="false" customWidth="true" hidden="false" outlineLevel="0" max="28" min="28" style="0" width="6.7"/>
    <col collapsed="false" customWidth="true" hidden="false" outlineLevel="0" max="29" min="29" style="0" width="6.56"/>
    <col collapsed="false" customWidth="true" hidden="false" outlineLevel="0" max="30" min="30" style="0" width="6.99"/>
    <col collapsed="false" customWidth="true" hidden="false" outlineLevel="0" max="31" min="31" style="0" width="6.85"/>
    <col collapsed="false" customWidth="true" hidden="false" outlineLevel="0" max="32" min="32" style="0" width="7.7"/>
    <col collapsed="false" customWidth="true" hidden="false" outlineLevel="0" max="33" min="33" style="0" width="7.85"/>
    <col collapsed="false" customWidth="true" hidden="false" outlineLevel="0" max="34" min="34" style="0" width="10.41"/>
    <col collapsed="false" customWidth="true" hidden="false" outlineLevel="0" max="37" min="36" style="0" width="6.28"/>
  </cols>
  <sheetData>
    <row r="1" customFormat="false" ht="12.75" hidden="false" customHeight="false" outlineLevel="0" collapsed="false">
      <c r="B1" s="20" t="s">
        <v>97</v>
      </c>
      <c r="M1" s="20" t="s">
        <v>100</v>
      </c>
      <c r="S1" s="20"/>
      <c r="AB1" s="0" t="s">
        <v>99</v>
      </c>
      <c r="AC1" s="0" t="s">
        <v>142</v>
      </c>
      <c r="AD1" s="0" t="s">
        <v>153</v>
      </c>
      <c r="AE1" s="0" t="s">
        <v>147</v>
      </c>
      <c r="AF1" s="0" t="s">
        <v>246</v>
      </c>
      <c r="AG1" s="0" t="s">
        <v>201</v>
      </c>
      <c r="AH1" s="0" t="s">
        <v>202</v>
      </c>
    </row>
    <row r="2" customFormat="false" ht="12.75" hidden="false" customHeight="false" outlineLevel="0" collapsed="false">
      <c r="B2" s="40" t="s">
        <v>101</v>
      </c>
      <c r="C2" s="40"/>
      <c r="D2" s="40" t="s">
        <v>54</v>
      </c>
      <c r="E2" s="40"/>
      <c r="F2" s="46" t="s">
        <v>65</v>
      </c>
      <c r="G2" s="46" t="s">
        <v>57</v>
      </c>
      <c r="H2" s="45" t="s">
        <v>56</v>
      </c>
      <c r="I2" s="45" t="s">
        <v>203</v>
      </c>
      <c r="J2" s="45" t="s">
        <v>55</v>
      </c>
      <c r="K2" s="45" t="s">
        <v>204</v>
      </c>
      <c r="M2" s="46" t="s">
        <v>38</v>
      </c>
      <c r="N2" s="47"/>
      <c r="O2" s="44"/>
      <c r="P2" s="46" t="s">
        <v>174</v>
      </c>
      <c r="Q2" s="43"/>
      <c r="R2" s="47"/>
      <c r="S2" s="46" t="s">
        <v>50</v>
      </c>
      <c r="T2" s="43"/>
      <c r="U2" s="106"/>
      <c r="V2" s="46" t="s">
        <v>11</v>
      </c>
      <c r="W2" s="47"/>
      <c r="X2" s="44"/>
      <c r="Y2" s="46" t="s">
        <v>51</v>
      </c>
      <c r="Z2" s="43"/>
      <c r="AA2" s="106"/>
      <c r="AC2" s="36"/>
      <c r="AD2" s="36"/>
      <c r="AE2" s="36"/>
      <c r="AF2" s="36"/>
      <c r="AG2" s="36"/>
      <c r="AH2" s="36"/>
    </row>
    <row r="3" customFormat="false" ht="12.75" hidden="false" customHeight="false" outlineLevel="0" collapsed="false">
      <c r="B3" s="49" t="s">
        <v>110</v>
      </c>
      <c r="C3" s="50" t="s">
        <v>111</v>
      </c>
      <c r="D3" s="49" t="s">
        <v>110</v>
      </c>
      <c r="E3" s="50" t="s">
        <v>111</v>
      </c>
      <c r="F3" s="49" t="s">
        <v>110</v>
      </c>
      <c r="G3" s="49" t="s">
        <v>110</v>
      </c>
      <c r="H3" s="53" t="s">
        <v>110</v>
      </c>
      <c r="I3" s="53" t="s">
        <v>110</v>
      </c>
      <c r="J3" s="53" t="s">
        <v>110</v>
      </c>
      <c r="K3" s="53" t="s">
        <v>110</v>
      </c>
      <c r="M3" s="49" t="s">
        <v>53</v>
      </c>
      <c r="N3" s="51" t="s">
        <v>54</v>
      </c>
      <c r="O3" s="50" t="s">
        <v>57</v>
      </c>
      <c r="P3" s="49" t="s">
        <v>53</v>
      </c>
      <c r="Q3" s="51" t="s">
        <v>54</v>
      </c>
      <c r="R3" s="50" t="s">
        <v>57</v>
      </c>
      <c r="S3" s="49" t="s">
        <v>53</v>
      </c>
      <c r="T3" s="51" t="s">
        <v>54</v>
      </c>
      <c r="U3" s="50" t="s">
        <v>57</v>
      </c>
      <c r="V3" s="49" t="s">
        <v>53</v>
      </c>
      <c r="W3" s="51" t="s">
        <v>54</v>
      </c>
      <c r="X3" s="50" t="s">
        <v>57</v>
      </c>
      <c r="Y3" s="49" t="s">
        <v>53</v>
      </c>
      <c r="Z3" s="51" t="s">
        <v>54</v>
      </c>
      <c r="AA3" s="50" t="s">
        <v>57</v>
      </c>
      <c r="AD3" s="36"/>
      <c r="AE3" s="36"/>
      <c r="AF3" s="36"/>
      <c r="AG3" s="36"/>
      <c r="AH3" s="36"/>
    </row>
    <row r="4" customFormat="false" ht="12.75" hidden="false" customHeight="false" outlineLevel="0" collapsed="false">
      <c r="A4" s="54" t="n">
        <v>36678</v>
      </c>
      <c r="B4" s="230" t="n">
        <v>71</v>
      </c>
      <c r="C4" s="217" t="n">
        <v>48.5</v>
      </c>
      <c r="D4" s="230" t="n">
        <v>70</v>
      </c>
      <c r="E4" s="229" t="n">
        <v>47</v>
      </c>
      <c r="F4" s="230" t="n">
        <v>55.1</v>
      </c>
      <c r="G4" s="230" t="n">
        <v>70</v>
      </c>
      <c r="H4" s="237" t="n">
        <v>56.3</v>
      </c>
      <c r="I4" s="237" t="n">
        <v>84.67</v>
      </c>
      <c r="J4" s="237" t="n">
        <v>55.1</v>
      </c>
      <c r="K4" s="237" t="n">
        <v>84.67</v>
      </c>
      <c r="L4" s="166" t="n">
        <f aca="false">A4</f>
        <v>36678</v>
      </c>
      <c r="M4" s="110" t="n">
        <v>69</v>
      </c>
      <c r="N4" s="111" t="n">
        <v>71</v>
      </c>
      <c r="O4" s="115" t="n">
        <v>75</v>
      </c>
      <c r="P4" s="111" t="n">
        <v>73.5</v>
      </c>
      <c r="Q4" s="114" t="n">
        <v>83</v>
      </c>
      <c r="R4" s="111" t="n">
        <v>95</v>
      </c>
      <c r="S4" s="112" t="n">
        <v>85</v>
      </c>
      <c r="T4" s="114" t="n">
        <v>91</v>
      </c>
      <c r="U4" s="113" t="n">
        <v>100.5</v>
      </c>
      <c r="V4" s="112"/>
      <c r="W4" s="114"/>
      <c r="X4" s="113"/>
      <c r="Y4" s="112" t="n">
        <v>61</v>
      </c>
      <c r="Z4" s="114" t="n">
        <v>61</v>
      </c>
      <c r="AA4" s="113" t="n">
        <v>52.25</v>
      </c>
      <c r="AB4" s="77" t="n">
        <v>55.1</v>
      </c>
      <c r="AC4" s="218" t="s">
        <v>355</v>
      </c>
      <c r="AD4" s="219" t="s">
        <v>356</v>
      </c>
      <c r="AE4" s="219" t="s">
        <v>357</v>
      </c>
      <c r="AF4" s="219" t="s">
        <v>358</v>
      </c>
      <c r="AG4" s="79" t="n">
        <v>97</v>
      </c>
      <c r="AH4" s="79" t="n">
        <v>33000</v>
      </c>
      <c r="AJ4" s="24"/>
    </row>
    <row r="5" customFormat="false" ht="12.75" hidden="false" customHeight="false" outlineLevel="0" collapsed="false">
      <c r="A5" s="54" t="n">
        <v>36679</v>
      </c>
      <c r="B5" s="230" t="n">
        <v>64</v>
      </c>
      <c r="C5" s="217" t="n">
        <v>43</v>
      </c>
      <c r="D5" s="230" t="n">
        <v>63</v>
      </c>
      <c r="E5" s="229" t="n">
        <v>43</v>
      </c>
      <c r="F5" s="230" t="n">
        <v>69.8</v>
      </c>
      <c r="G5" s="230" t="n">
        <v>66</v>
      </c>
      <c r="H5" s="238" t="n">
        <v>69.8</v>
      </c>
      <c r="I5" s="238" t="n">
        <v>44.69</v>
      </c>
      <c r="J5" s="238" t="n">
        <v>69.8</v>
      </c>
      <c r="K5" s="238" t="n">
        <v>44.69</v>
      </c>
      <c r="L5" s="166" t="n">
        <f aca="false">A5</f>
        <v>36679</v>
      </c>
      <c r="M5" s="110" t="n">
        <v>69</v>
      </c>
      <c r="N5" s="111" t="n">
        <v>70</v>
      </c>
      <c r="O5" s="115" t="n">
        <v>78</v>
      </c>
      <c r="P5" s="111" t="n">
        <v>77</v>
      </c>
      <c r="Q5" s="111" t="n">
        <v>86</v>
      </c>
      <c r="R5" s="111" t="n">
        <v>98</v>
      </c>
      <c r="S5" s="110" t="n">
        <v>87</v>
      </c>
      <c r="T5" s="111" t="n">
        <v>93</v>
      </c>
      <c r="U5" s="115" t="n">
        <v>103</v>
      </c>
      <c r="V5" s="110"/>
      <c r="W5" s="111"/>
      <c r="X5" s="115"/>
      <c r="Y5" s="110" t="n">
        <v>63</v>
      </c>
      <c r="Z5" s="111" t="n">
        <v>63</v>
      </c>
      <c r="AA5" s="115" t="n">
        <v>52.25</v>
      </c>
      <c r="AB5" s="77" t="n">
        <v>69.75</v>
      </c>
      <c r="AC5" s="220" t="s">
        <v>359</v>
      </c>
      <c r="AD5" s="219" t="s">
        <v>327</v>
      </c>
      <c r="AE5" s="219" t="s">
        <v>360</v>
      </c>
      <c r="AF5" s="219" t="s">
        <v>358</v>
      </c>
      <c r="AG5" s="79" t="n">
        <v>101</v>
      </c>
      <c r="AH5" s="79" t="n">
        <v>32503</v>
      </c>
      <c r="AJ5" s="24"/>
    </row>
    <row r="6" customFormat="false" ht="12.75" hidden="false" customHeight="false" outlineLevel="0" collapsed="false">
      <c r="A6" s="54" t="n">
        <v>36680</v>
      </c>
      <c r="B6" s="230" t="n">
        <v>64</v>
      </c>
      <c r="C6" s="217" t="n">
        <v>43</v>
      </c>
      <c r="D6" s="230" t="n">
        <v>63</v>
      </c>
      <c r="E6" s="229" t="n">
        <v>43</v>
      </c>
      <c r="F6" s="230" t="n">
        <v>71.99</v>
      </c>
      <c r="G6" s="230" t="n">
        <v>66</v>
      </c>
      <c r="H6" s="238" t="n">
        <v>78.92</v>
      </c>
      <c r="I6" s="238" t="n">
        <v>25.41</v>
      </c>
      <c r="J6" s="238" t="n">
        <v>71.99</v>
      </c>
      <c r="K6" s="238" t="n">
        <v>25.41</v>
      </c>
      <c r="L6" s="166" t="n">
        <f aca="false">A6</f>
        <v>36680</v>
      </c>
      <c r="M6" s="221" t="n">
        <v>69</v>
      </c>
      <c r="N6" s="222" t="n">
        <v>70</v>
      </c>
      <c r="O6" s="115" t="n">
        <v>78</v>
      </c>
      <c r="P6" s="111" t="n">
        <v>77</v>
      </c>
      <c r="Q6" s="111" t="n">
        <v>86</v>
      </c>
      <c r="R6" s="111" t="n">
        <v>98</v>
      </c>
      <c r="S6" s="110" t="n">
        <v>87</v>
      </c>
      <c r="T6" s="111" t="n">
        <v>93</v>
      </c>
      <c r="U6" s="115" t="n">
        <v>103</v>
      </c>
      <c r="V6" s="110"/>
      <c r="W6" s="111"/>
      <c r="X6" s="115"/>
      <c r="Y6" s="110" t="n">
        <v>63</v>
      </c>
      <c r="Z6" s="111" t="n">
        <v>63</v>
      </c>
      <c r="AA6" s="115" t="n">
        <v>52.25</v>
      </c>
      <c r="AB6" s="77" t="n">
        <v>71.92</v>
      </c>
      <c r="AC6" s="220" t="s">
        <v>361</v>
      </c>
      <c r="AD6" s="219" t="s">
        <v>362</v>
      </c>
      <c r="AE6" s="219" t="s">
        <v>363</v>
      </c>
      <c r="AF6" s="219" t="s">
        <v>364</v>
      </c>
      <c r="AG6" s="79" t="n">
        <v>107</v>
      </c>
      <c r="AH6" s="79" t="n">
        <v>28749</v>
      </c>
      <c r="AJ6" s="24"/>
    </row>
    <row r="7" customFormat="false" ht="12.75" hidden="false" customHeight="false" outlineLevel="0" collapsed="false">
      <c r="A7" s="54" t="n">
        <v>36681</v>
      </c>
      <c r="B7" s="230"/>
      <c r="C7" s="217" t="n">
        <v>65</v>
      </c>
      <c r="D7" s="230"/>
      <c r="E7" s="229" t="n">
        <v>65</v>
      </c>
      <c r="F7" s="230"/>
      <c r="G7" s="230"/>
      <c r="H7" s="238"/>
      <c r="I7" s="238"/>
      <c r="J7" s="238"/>
      <c r="K7" s="238"/>
      <c r="L7" s="166" t="n">
        <f aca="false">A7</f>
        <v>36681</v>
      </c>
      <c r="M7" s="110"/>
      <c r="N7" s="111"/>
      <c r="O7" s="115"/>
      <c r="P7" s="111"/>
      <c r="Q7" s="111"/>
      <c r="R7" s="111"/>
      <c r="S7" s="110"/>
      <c r="T7" s="111"/>
      <c r="U7" s="115"/>
      <c r="V7" s="110"/>
      <c r="W7" s="111"/>
      <c r="X7" s="115"/>
      <c r="Y7" s="110"/>
      <c r="Z7" s="111"/>
      <c r="AA7" s="115"/>
      <c r="AB7" s="77"/>
      <c r="AC7" s="220" t="s">
        <v>365</v>
      </c>
      <c r="AD7" s="219" t="s">
        <v>327</v>
      </c>
      <c r="AE7" s="219" t="s">
        <v>366</v>
      </c>
      <c r="AF7" s="219" t="s">
        <v>367</v>
      </c>
      <c r="AG7" s="79"/>
      <c r="AH7" s="79"/>
      <c r="AJ7" s="24"/>
    </row>
    <row r="8" customFormat="false" ht="12.75" hidden="false" customHeight="false" outlineLevel="0" collapsed="false">
      <c r="A8" s="54" t="n">
        <v>36682</v>
      </c>
      <c r="B8" s="230" t="n">
        <v>90</v>
      </c>
      <c r="C8" s="217" t="n">
        <v>65</v>
      </c>
      <c r="D8" s="230" t="n">
        <v>86</v>
      </c>
      <c r="E8" s="229" t="n">
        <v>65</v>
      </c>
      <c r="F8" s="230" t="n">
        <v>64.28</v>
      </c>
      <c r="G8" s="230" t="n">
        <v>95</v>
      </c>
      <c r="H8" s="238" t="n">
        <v>62.86</v>
      </c>
      <c r="I8" s="238" t="n">
        <v>39.78</v>
      </c>
      <c r="J8" s="238" t="n">
        <v>64.28</v>
      </c>
      <c r="K8" s="238" t="n">
        <v>39.78</v>
      </c>
      <c r="L8" s="166" t="n">
        <f aca="false">A8</f>
        <v>36682</v>
      </c>
      <c r="M8" s="110" t="n">
        <v>65</v>
      </c>
      <c r="N8" s="111" t="n">
        <v>66.5</v>
      </c>
      <c r="O8" s="115" t="n">
        <v>74.5</v>
      </c>
      <c r="P8" s="111" t="n">
        <v>74.5</v>
      </c>
      <c r="Q8" s="111" t="n">
        <v>83.5</v>
      </c>
      <c r="R8" s="111"/>
      <c r="S8" s="110" t="n">
        <v>86</v>
      </c>
      <c r="T8" s="111" t="n">
        <v>91</v>
      </c>
      <c r="U8" s="115" t="n">
        <v>100</v>
      </c>
      <c r="V8" s="110"/>
      <c r="W8" s="111"/>
      <c r="X8" s="115"/>
      <c r="Y8" s="110"/>
      <c r="Z8" s="111"/>
      <c r="AA8" s="115"/>
      <c r="AB8" s="77" t="n">
        <v>64.2</v>
      </c>
      <c r="AC8" s="220" t="s">
        <v>368</v>
      </c>
      <c r="AD8" s="219" t="s">
        <v>285</v>
      </c>
      <c r="AE8" s="219" t="s">
        <v>340</v>
      </c>
      <c r="AF8" s="219" t="s">
        <v>369</v>
      </c>
      <c r="AG8" s="79" t="n">
        <v>125</v>
      </c>
      <c r="AH8" s="79" t="n">
        <v>32140</v>
      </c>
      <c r="AJ8" s="24"/>
    </row>
    <row r="9" customFormat="false" ht="12.75" hidden="false" customHeight="false" outlineLevel="0" collapsed="false">
      <c r="A9" s="54" t="n">
        <v>36683</v>
      </c>
      <c r="B9" s="230" t="n">
        <v>74</v>
      </c>
      <c r="C9" s="217" t="n">
        <v>45</v>
      </c>
      <c r="D9" s="230" t="n">
        <v>73</v>
      </c>
      <c r="E9" s="229" t="n">
        <v>45</v>
      </c>
      <c r="F9" s="230" t="n">
        <v>59.37</v>
      </c>
      <c r="G9" s="230" t="n">
        <v>74</v>
      </c>
      <c r="H9" s="238" t="n">
        <v>63.46</v>
      </c>
      <c r="I9" s="238" t="n">
        <v>118.11</v>
      </c>
      <c r="J9" s="238" t="n">
        <v>59.37</v>
      </c>
      <c r="K9" s="238" t="n">
        <v>121.24</v>
      </c>
      <c r="L9" s="166" t="n">
        <f aca="false">A9</f>
        <v>36683</v>
      </c>
      <c r="M9" s="110" t="n">
        <v>75</v>
      </c>
      <c r="N9" s="111" t="n">
        <v>75</v>
      </c>
      <c r="O9" s="115" t="n">
        <v>77</v>
      </c>
      <c r="P9" s="111" t="n">
        <v>80</v>
      </c>
      <c r="Q9" s="111" t="n">
        <v>86</v>
      </c>
      <c r="R9" s="111" t="n">
        <v>94.5</v>
      </c>
      <c r="S9" s="110" t="n">
        <v>90</v>
      </c>
      <c r="T9" s="111" t="n">
        <v>93.5</v>
      </c>
      <c r="U9" s="115" t="n">
        <v>101</v>
      </c>
      <c r="V9" s="110"/>
      <c r="W9" s="111"/>
      <c r="X9" s="115"/>
      <c r="Y9" s="110" t="n">
        <v>64</v>
      </c>
      <c r="Z9" s="111" t="n">
        <v>64</v>
      </c>
      <c r="AA9" s="115" t="n">
        <v>53</v>
      </c>
      <c r="AB9" s="77" t="n">
        <v>59.37</v>
      </c>
      <c r="AC9" s="220" t="s">
        <v>370</v>
      </c>
      <c r="AD9" s="219" t="s">
        <v>371</v>
      </c>
      <c r="AE9" s="219" t="s">
        <v>303</v>
      </c>
      <c r="AF9" s="219" t="s">
        <v>372</v>
      </c>
      <c r="AG9" s="79" t="n">
        <v>105</v>
      </c>
      <c r="AH9" s="79" t="n">
        <v>32315</v>
      </c>
      <c r="AJ9" s="24"/>
    </row>
    <row r="10" customFormat="false" ht="12.75" hidden="false" customHeight="false" outlineLevel="0" collapsed="false">
      <c r="A10" s="54" t="n">
        <v>36684</v>
      </c>
      <c r="B10" s="230" t="n">
        <v>76</v>
      </c>
      <c r="C10" s="217" t="n">
        <v>48.5</v>
      </c>
      <c r="D10" s="230" t="n">
        <v>71</v>
      </c>
      <c r="E10" s="229" t="n">
        <v>48.5</v>
      </c>
      <c r="F10" s="230" t="n">
        <v>63.57</v>
      </c>
      <c r="G10" s="230" t="n">
        <v>70</v>
      </c>
      <c r="H10" s="238" t="n">
        <v>63.43</v>
      </c>
      <c r="I10" s="238" t="n">
        <v>68.05</v>
      </c>
      <c r="J10" s="238" t="n">
        <v>63.57</v>
      </c>
      <c r="K10" s="238" t="n">
        <v>77.36</v>
      </c>
      <c r="L10" s="166" t="n">
        <f aca="false">A10</f>
        <v>36684</v>
      </c>
      <c r="M10" s="110" t="n">
        <v>84</v>
      </c>
      <c r="N10" s="111" t="n">
        <v>83</v>
      </c>
      <c r="O10" s="115" t="n">
        <v>85</v>
      </c>
      <c r="P10" s="111" t="n">
        <v>85</v>
      </c>
      <c r="Q10" s="111" t="n">
        <v>89</v>
      </c>
      <c r="R10" s="111" t="n">
        <v>97</v>
      </c>
      <c r="S10" s="110" t="n">
        <v>93</v>
      </c>
      <c r="T10" s="111" t="n">
        <v>97</v>
      </c>
      <c r="U10" s="115" t="n">
        <v>102.5</v>
      </c>
      <c r="V10" s="110"/>
      <c r="W10" s="111"/>
      <c r="X10" s="115"/>
      <c r="Y10" s="110" t="n">
        <v>65.5</v>
      </c>
      <c r="Z10" s="111" t="n">
        <v>65.5</v>
      </c>
      <c r="AA10" s="115" t="n">
        <v>53</v>
      </c>
      <c r="AB10" s="77" t="n">
        <v>63.55</v>
      </c>
      <c r="AC10" s="220" t="s">
        <v>373</v>
      </c>
      <c r="AD10" s="219" t="s">
        <v>289</v>
      </c>
      <c r="AE10" s="219" t="s">
        <v>374</v>
      </c>
      <c r="AF10" s="219" t="s">
        <v>375</v>
      </c>
      <c r="AG10" s="79" t="n">
        <v>97</v>
      </c>
      <c r="AH10" s="79" t="n">
        <v>31677</v>
      </c>
      <c r="AJ10" s="24"/>
    </row>
    <row r="11" customFormat="false" ht="12.75" hidden="false" customHeight="false" outlineLevel="0" collapsed="false">
      <c r="A11" s="54" t="n">
        <v>36685</v>
      </c>
      <c r="B11" s="230" t="n">
        <v>95</v>
      </c>
      <c r="C11" s="217" t="n">
        <v>54</v>
      </c>
      <c r="D11" s="230" t="n">
        <v>90</v>
      </c>
      <c r="E11" s="229" t="n">
        <v>50</v>
      </c>
      <c r="F11" s="230" t="n">
        <v>64.73</v>
      </c>
      <c r="G11" s="230" t="n">
        <v>74.5</v>
      </c>
      <c r="H11" s="238" t="n">
        <v>63.83</v>
      </c>
      <c r="I11" s="238" t="n">
        <v>25.9</v>
      </c>
      <c r="J11" s="238" t="n">
        <v>64.73</v>
      </c>
      <c r="K11" s="238" t="n">
        <v>25.86</v>
      </c>
      <c r="L11" s="166" t="n">
        <f aca="false">A11</f>
        <v>36685</v>
      </c>
      <c r="M11" s="110" t="n">
        <v>105</v>
      </c>
      <c r="N11" s="111" t="n">
        <v>104</v>
      </c>
      <c r="O11" s="115" t="n">
        <v>105</v>
      </c>
      <c r="P11" s="111" t="n">
        <v>101</v>
      </c>
      <c r="Q11" s="111" t="n">
        <v>104</v>
      </c>
      <c r="R11" s="111" t="n">
        <v>112</v>
      </c>
      <c r="S11" s="110" t="n">
        <v>103</v>
      </c>
      <c r="T11" s="111" t="n">
        <v>107</v>
      </c>
      <c r="U11" s="115" t="n">
        <v>110</v>
      </c>
      <c r="V11" s="110" t="n">
        <v>77.5</v>
      </c>
      <c r="W11" s="111" t="n">
        <v>77</v>
      </c>
      <c r="X11" s="115" t="n">
        <v>66</v>
      </c>
      <c r="Y11" s="110" t="n">
        <v>72</v>
      </c>
      <c r="Z11" s="111" t="n">
        <v>73</v>
      </c>
      <c r="AA11" s="115" t="n">
        <v>55</v>
      </c>
      <c r="AB11" s="77" t="n">
        <v>64.7</v>
      </c>
      <c r="AC11" s="220" t="s">
        <v>376</v>
      </c>
      <c r="AD11" s="219" t="s">
        <v>377</v>
      </c>
      <c r="AE11" s="219" t="s">
        <v>378</v>
      </c>
      <c r="AF11" s="219" t="s">
        <v>379</v>
      </c>
      <c r="AG11" s="79" t="n">
        <v>94</v>
      </c>
      <c r="AH11" s="79" t="n">
        <v>29531</v>
      </c>
      <c r="AJ11" s="24"/>
    </row>
    <row r="12" customFormat="false" ht="12.75" hidden="false" customHeight="false" outlineLevel="0" collapsed="false">
      <c r="A12" s="54" t="n">
        <v>36686</v>
      </c>
      <c r="B12" s="230" t="n">
        <v>79</v>
      </c>
      <c r="C12" s="217" t="n">
        <v>55</v>
      </c>
      <c r="D12" s="230" t="n">
        <v>76</v>
      </c>
      <c r="E12" s="229" t="n">
        <v>50</v>
      </c>
      <c r="F12" s="230" t="n">
        <v>55.37</v>
      </c>
      <c r="G12" s="230" t="n">
        <v>67.5</v>
      </c>
      <c r="H12" s="238" t="n">
        <v>54.46</v>
      </c>
      <c r="I12" s="238" t="n">
        <v>41.9</v>
      </c>
      <c r="J12" s="233" t="n">
        <v>55.3</v>
      </c>
      <c r="K12" s="238" t="n">
        <v>41.9</v>
      </c>
      <c r="L12" s="166" t="n">
        <f aca="false">A12</f>
        <v>36686</v>
      </c>
      <c r="M12" s="110" t="n">
        <v>114</v>
      </c>
      <c r="N12" s="111" t="n">
        <v>114</v>
      </c>
      <c r="O12" s="115" t="n">
        <v>120</v>
      </c>
      <c r="P12" s="111" t="n">
        <v>110</v>
      </c>
      <c r="Q12" s="111" t="n">
        <v>113</v>
      </c>
      <c r="R12" s="111"/>
      <c r="S12" s="110" t="n">
        <v>109</v>
      </c>
      <c r="T12" s="111" t="n">
        <v>111</v>
      </c>
      <c r="U12" s="115" t="n">
        <v>115</v>
      </c>
      <c r="V12" s="110"/>
      <c r="W12" s="111"/>
      <c r="X12" s="115" t="n">
        <v>68</v>
      </c>
      <c r="Y12" s="110" t="n">
        <v>73</v>
      </c>
      <c r="Z12" s="111" t="n">
        <v>75</v>
      </c>
      <c r="AA12" s="115" t="n">
        <v>56</v>
      </c>
      <c r="AB12" s="77" t="n">
        <v>55.24</v>
      </c>
      <c r="AC12" s="220" t="s">
        <v>380</v>
      </c>
      <c r="AD12" s="219" t="s">
        <v>381</v>
      </c>
      <c r="AE12" s="219" t="s">
        <v>378</v>
      </c>
      <c r="AF12" s="219" t="s">
        <v>379</v>
      </c>
      <c r="AG12" s="79" t="n">
        <v>83</v>
      </c>
      <c r="AH12" s="79" t="n">
        <v>29558</v>
      </c>
      <c r="AJ12" s="24"/>
    </row>
    <row r="13" customFormat="false" ht="12.75" hidden="false" customHeight="false" outlineLevel="0" collapsed="false">
      <c r="A13" s="54" t="n">
        <v>36687</v>
      </c>
      <c r="B13" s="230" t="n">
        <v>79</v>
      </c>
      <c r="C13" s="217" t="n">
        <v>55</v>
      </c>
      <c r="D13" s="230" t="n">
        <v>76</v>
      </c>
      <c r="E13" s="229" t="n">
        <v>50</v>
      </c>
      <c r="F13" s="230" t="n">
        <v>50.25</v>
      </c>
      <c r="G13" s="230" t="n">
        <v>67.5</v>
      </c>
      <c r="H13" s="238" t="n">
        <v>47.35</v>
      </c>
      <c r="I13" s="238" t="n">
        <v>54.78</v>
      </c>
      <c r="J13" s="238" t="n">
        <v>50.23</v>
      </c>
      <c r="K13" s="238" t="n">
        <v>61.64</v>
      </c>
      <c r="L13" s="166" t="n">
        <f aca="false">A13</f>
        <v>36687</v>
      </c>
      <c r="M13" s="110" t="n">
        <v>114</v>
      </c>
      <c r="N13" s="111" t="n">
        <v>114</v>
      </c>
      <c r="O13" s="115" t="n">
        <v>120</v>
      </c>
      <c r="P13" s="111" t="n">
        <v>110</v>
      </c>
      <c r="Q13" s="111" t="n">
        <v>113</v>
      </c>
      <c r="R13" s="111"/>
      <c r="S13" s="110" t="n">
        <v>109</v>
      </c>
      <c r="T13" s="111" t="n">
        <v>111</v>
      </c>
      <c r="U13" s="115" t="n">
        <v>115</v>
      </c>
      <c r="V13" s="110"/>
      <c r="W13" s="111"/>
      <c r="X13" s="115" t="n">
        <v>68</v>
      </c>
      <c r="Y13" s="110" t="n">
        <v>73</v>
      </c>
      <c r="Z13" s="111" t="n">
        <v>75</v>
      </c>
      <c r="AA13" s="115" t="n">
        <v>56</v>
      </c>
      <c r="AB13" s="77" t="n">
        <v>50.08</v>
      </c>
      <c r="AC13" s="220" t="s">
        <v>382</v>
      </c>
      <c r="AD13" s="219" t="s">
        <v>270</v>
      </c>
      <c r="AE13" s="219" t="s">
        <v>270</v>
      </c>
      <c r="AF13" s="219" t="s">
        <v>383</v>
      </c>
      <c r="AG13" s="79" t="n">
        <v>78</v>
      </c>
      <c r="AH13" s="79" t="n">
        <v>26523</v>
      </c>
      <c r="AJ13" s="24"/>
    </row>
    <row r="14" customFormat="false" ht="12.75" hidden="false" customHeight="false" outlineLevel="0" collapsed="false">
      <c r="A14" s="54" t="n">
        <v>36688</v>
      </c>
      <c r="B14" s="230"/>
      <c r="C14" s="217" t="n">
        <v>65</v>
      </c>
      <c r="D14" s="230"/>
      <c r="E14" s="229" t="n">
        <v>60</v>
      </c>
      <c r="F14" s="230"/>
      <c r="G14" s="230"/>
      <c r="H14" s="238"/>
      <c r="I14" s="238"/>
      <c r="J14" s="238"/>
      <c r="K14" s="233"/>
      <c r="L14" s="166" t="n">
        <f aca="false">A14</f>
        <v>36688</v>
      </c>
      <c r="M14" s="110"/>
      <c r="N14" s="111"/>
      <c r="O14" s="115"/>
      <c r="P14" s="111"/>
      <c r="Q14" s="111"/>
      <c r="R14" s="111"/>
      <c r="S14" s="110"/>
      <c r="T14" s="111"/>
      <c r="U14" s="115"/>
      <c r="V14" s="110"/>
      <c r="W14" s="111"/>
      <c r="X14" s="115"/>
      <c r="Y14" s="110"/>
      <c r="Z14" s="111"/>
      <c r="AA14" s="115"/>
      <c r="AB14" s="77"/>
      <c r="AC14" s="220" t="s">
        <v>382</v>
      </c>
      <c r="AD14" s="219" t="s">
        <v>248</v>
      </c>
      <c r="AE14" s="219" t="s">
        <v>384</v>
      </c>
      <c r="AF14" s="219" t="s">
        <v>385</v>
      </c>
      <c r="AG14" s="79"/>
      <c r="AH14" s="79"/>
      <c r="AJ14" s="24"/>
    </row>
    <row r="15" customFormat="false" ht="12.75" hidden="false" customHeight="false" outlineLevel="0" collapsed="false">
      <c r="A15" s="54" t="n">
        <v>36689</v>
      </c>
      <c r="B15" s="230" t="n">
        <v>135</v>
      </c>
      <c r="C15" s="217" t="n">
        <v>65</v>
      </c>
      <c r="D15" s="230" t="n">
        <v>108</v>
      </c>
      <c r="E15" s="229" t="n">
        <v>60</v>
      </c>
      <c r="F15" s="230" t="n">
        <v>89.62</v>
      </c>
      <c r="G15" s="230" t="n">
        <v>100</v>
      </c>
      <c r="H15" s="238" t="n">
        <v>84.09</v>
      </c>
      <c r="I15" s="238" t="n">
        <v>83.81</v>
      </c>
      <c r="J15" s="238" t="n">
        <v>89.62</v>
      </c>
      <c r="K15" s="238" t="n">
        <v>87.32</v>
      </c>
      <c r="L15" s="166" t="n">
        <f aca="false">A15</f>
        <v>36689</v>
      </c>
      <c r="M15" s="110" t="n">
        <v>145</v>
      </c>
      <c r="N15" s="111" t="n">
        <v>140</v>
      </c>
      <c r="O15" s="115" t="n">
        <v>140</v>
      </c>
      <c r="P15" s="111" t="n">
        <v>128</v>
      </c>
      <c r="Q15" s="111" t="n">
        <v>130</v>
      </c>
      <c r="R15" s="111" t="n">
        <v>138</v>
      </c>
      <c r="S15" s="110" t="n">
        <v>134</v>
      </c>
      <c r="T15" s="111" t="n">
        <v>135.5</v>
      </c>
      <c r="U15" s="115" t="n">
        <v>140</v>
      </c>
      <c r="V15" s="110" t="n">
        <v>90</v>
      </c>
      <c r="W15" s="111" t="n">
        <v>90</v>
      </c>
      <c r="X15" s="115" t="n">
        <v>74</v>
      </c>
      <c r="Y15" s="110" t="n">
        <v>83</v>
      </c>
      <c r="Z15" s="111" t="n">
        <v>83</v>
      </c>
      <c r="AA15" s="115" t="n">
        <v>61</v>
      </c>
      <c r="AB15" s="77" t="n">
        <v>89.02</v>
      </c>
      <c r="AC15" s="220" t="s">
        <v>386</v>
      </c>
      <c r="AD15" s="219" t="s">
        <v>325</v>
      </c>
      <c r="AE15" s="219" t="s">
        <v>387</v>
      </c>
      <c r="AF15" s="219" t="s">
        <v>388</v>
      </c>
      <c r="AG15" s="79" t="n">
        <v>124</v>
      </c>
      <c r="AH15" s="79" t="n">
        <v>33455</v>
      </c>
      <c r="AJ15" s="24"/>
    </row>
    <row r="16" customFormat="false" ht="12.75" hidden="false" customHeight="false" outlineLevel="0" collapsed="false">
      <c r="A16" s="54" t="n">
        <v>36690</v>
      </c>
      <c r="B16" s="230" t="n">
        <v>240</v>
      </c>
      <c r="C16" s="217" t="n">
        <v>55</v>
      </c>
      <c r="D16" s="230" t="n">
        <v>240</v>
      </c>
      <c r="E16" s="229" t="n">
        <v>55</v>
      </c>
      <c r="F16" s="230" t="n">
        <v>111.19</v>
      </c>
      <c r="G16" s="230" t="n">
        <v>200</v>
      </c>
      <c r="H16" s="238" t="n">
        <v>112.01</v>
      </c>
      <c r="I16" s="238" t="n">
        <v>342.43</v>
      </c>
      <c r="J16" s="238" t="n">
        <v>111.19</v>
      </c>
      <c r="K16" s="238" t="n">
        <v>410.43</v>
      </c>
      <c r="L16" s="166" t="n">
        <f aca="false">A16</f>
        <v>36690</v>
      </c>
      <c r="M16" s="110" t="n">
        <v>180</v>
      </c>
      <c r="N16" s="111" t="n">
        <v>180</v>
      </c>
      <c r="O16" s="115" t="n">
        <v>165</v>
      </c>
      <c r="P16" s="111" t="n">
        <v>128</v>
      </c>
      <c r="Q16" s="111" t="n">
        <v>130</v>
      </c>
      <c r="R16" s="111" t="n">
        <v>137</v>
      </c>
      <c r="S16" s="110" t="n">
        <v>130</v>
      </c>
      <c r="T16" s="111" t="n">
        <v>132</v>
      </c>
      <c r="U16" s="115" t="n">
        <v>137</v>
      </c>
      <c r="V16" s="110" t="n">
        <v>90</v>
      </c>
      <c r="W16" s="111" t="n">
        <v>90</v>
      </c>
      <c r="X16" s="115" t="n">
        <v>74</v>
      </c>
      <c r="Y16" s="110" t="n">
        <v>83</v>
      </c>
      <c r="Z16" s="111" t="n">
        <v>83</v>
      </c>
      <c r="AA16" s="223" t="n">
        <v>60</v>
      </c>
      <c r="AB16" s="77" t="n">
        <v>109.88</v>
      </c>
      <c r="AC16" s="220" t="s">
        <v>389</v>
      </c>
      <c r="AD16" s="219" t="s">
        <v>390</v>
      </c>
      <c r="AE16" s="219" t="s">
        <v>361</v>
      </c>
      <c r="AF16" s="219" t="s">
        <v>391</v>
      </c>
      <c r="AG16" s="79" t="n">
        <v>122</v>
      </c>
      <c r="AH16" s="79" t="n">
        <v>37276</v>
      </c>
      <c r="AJ16" s="24"/>
    </row>
    <row r="17" customFormat="false" ht="12.75" hidden="false" customHeight="false" outlineLevel="0" collapsed="false">
      <c r="A17" s="54" t="n">
        <v>36691</v>
      </c>
      <c r="B17" s="230" t="n">
        <v>325</v>
      </c>
      <c r="C17" s="217" t="n">
        <v>55</v>
      </c>
      <c r="D17" s="230" t="n">
        <v>325</v>
      </c>
      <c r="E17" s="229" t="n">
        <v>55</v>
      </c>
      <c r="F17" s="230" t="n">
        <v>368.18</v>
      </c>
      <c r="G17" s="230" t="n">
        <v>310</v>
      </c>
      <c r="H17" s="238" t="n">
        <v>346.17</v>
      </c>
      <c r="I17" s="238" t="n">
        <v>507.31</v>
      </c>
      <c r="J17" s="238" t="n">
        <v>368.18</v>
      </c>
      <c r="K17" s="238" t="n">
        <v>583.53</v>
      </c>
      <c r="L17" s="166" t="n">
        <f aca="false">A17</f>
        <v>36691</v>
      </c>
      <c r="M17" s="110" t="n">
        <v>130</v>
      </c>
      <c r="N17" s="111" t="n">
        <v>135</v>
      </c>
      <c r="O17" s="115" t="n">
        <v>140</v>
      </c>
      <c r="P17" s="111" t="n">
        <v>116</v>
      </c>
      <c r="Q17" s="111" t="n">
        <v>122</v>
      </c>
      <c r="R17" s="111" t="n">
        <v>135</v>
      </c>
      <c r="S17" s="110" t="n">
        <v>116</v>
      </c>
      <c r="T17" s="111" t="n">
        <v>122.5</v>
      </c>
      <c r="U17" s="115" t="n">
        <v>130</v>
      </c>
      <c r="V17" s="110" t="n">
        <v>85</v>
      </c>
      <c r="W17" s="111" t="n">
        <v>85</v>
      </c>
      <c r="X17" s="115" t="n">
        <v>71</v>
      </c>
      <c r="Y17" s="110" t="n">
        <v>78</v>
      </c>
      <c r="Z17" s="111" t="n">
        <v>78</v>
      </c>
      <c r="AA17" s="115" t="n">
        <v>57</v>
      </c>
      <c r="AB17" s="77" t="n">
        <v>353.75</v>
      </c>
      <c r="AC17" s="220" t="s">
        <v>392</v>
      </c>
      <c r="AD17" s="219" t="s">
        <v>393</v>
      </c>
      <c r="AE17" s="219" t="s">
        <v>394</v>
      </c>
      <c r="AF17" s="219" t="s">
        <v>395</v>
      </c>
      <c r="AG17" s="79" t="n">
        <v>111</v>
      </c>
      <c r="AH17" s="79" t="n">
        <v>39273</v>
      </c>
      <c r="AJ17" s="24"/>
    </row>
    <row r="18" customFormat="false" ht="12.75" hidden="false" customHeight="false" outlineLevel="0" collapsed="false">
      <c r="A18" s="54" t="n">
        <v>36692</v>
      </c>
      <c r="B18" s="230" t="n">
        <v>390</v>
      </c>
      <c r="C18" s="217" t="n">
        <v>70</v>
      </c>
      <c r="D18" s="230" t="n">
        <v>400</v>
      </c>
      <c r="E18" s="229" t="n">
        <v>70</v>
      </c>
      <c r="F18" s="230" t="n">
        <v>462.47</v>
      </c>
      <c r="G18" s="230" t="n">
        <v>425</v>
      </c>
      <c r="H18" s="238" t="n">
        <v>454.13</v>
      </c>
      <c r="I18" s="238" t="n">
        <v>227.52</v>
      </c>
      <c r="J18" s="238" t="n">
        <v>462.47</v>
      </c>
      <c r="K18" s="238" t="n">
        <v>245.52</v>
      </c>
      <c r="L18" s="166" t="n">
        <f aca="false">A18</f>
        <v>36692</v>
      </c>
      <c r="M18" s="110" t="n">
        <v>95</v>
      </c>
      <c r="N18" s="111" t="n">
        <v>100</v>
      </c>
      <c r="O18" s="115" t="n">
        <v>105</v>
      </c>
      <c r="P18" s="111" t="n">
        <v>102</v>
      </c>
      <c r="Q18" s="111" t="n">
        <v>110</v>
      </c>
      <c r="R18" s="111"/>
      <c r="S18" s="110" t="n">
        <v>103</v>
      </c>
      <c r="T18" s="111" t="n">
        <v>110</v>
      </c>
      <c r="U18" s="115" t="n">
        <v>119</v>
      </c>
      <c r="V18" s="110" t="n">
        <v>80</v>
      </c>
      <c r="W18" s="111" t="n">
        <v>81</v>
      </c>
      <c r="X18" s="115" t="n">
        <v>70</v>
      </c>
      <c r="Y18" s="110" t="n">
        <v>74</v>
      </c>
      <c r="Z18" s="111" t="n">
        <v>74</v>
      </c>
      <c r="AA18" s="115" t="n">
        <v>57</v>
      </c>
      <c r="AB18" s="77" t="n">
        <v>456.88</v>
      </c>
      <c r="AC18" s="220" t="s">
        <v>396</v>
      </c>
      <c r="AD18" s="219" t="s">
        <v>397</v>
      </c>
      <c r="AE18" s="219" t="s">
        <v>398</v>
      </c>
      <c r="AF18" s="219" t="s">
        <v>399</v>
      </c>
      <c r="AG18" s="79" t="n">
        <v>100</v>
      </c>
      <c r="AH18" s="79" t="n">
        <v>38495</v>
      </c>
      <c r="AJ18" s="24"/>
    </row>
    <row r="19" customFormat="false" ht="12.75" hidden="false" customHeight="false" outlineLevel="0" collapsed="false">
      <c r="A19" s="54" t="n">
        <v>36693</v>
      </c>
      <c r="B19" s="230" t="n">
        <v>192</v>
      </c>
      <c r="C19" s="217" t="n">
        <v>55</v>
      </c>
      <c r="D19" s="230" t="n">
        <v>200</v>
      </c>
      <c r="E19" s="229" t="n">
        <v>57</v>
      </c>
      <c r="F19" s="230" t="n">
        <v>358.57</v>
      </c>
      <c r="G19" s="230" t="n">
        <v>200</v>
      </c>
      <c r="H19" s="238" t="n">
        <v>344.3</v>
      </c>
      <c r="I19" s="238" t="n">
        <v>47.9</v>
      </c>
      <c r="J19" s="238" t="n">
        <v>358.57</v>
      </c>
      <c r="K19" s="238" t="n">
        <v>53.84</v>
      </c>
      <c r="L19" s="166" t="n">
        <f aca="false">A19</f>
        <v>36693</v>
      </c>
      <c r="M19" s="110" t="n">
        <v>80</v>
      </c>
      <c r="N19" s="111" t="n">
        <v>85</v>
      </c>
      <c r="O19" s="115" t="n">
        <v>97</v>
      </c>
      <c r="P19" s="111" t="n">
        <v>92</v>
      </c>
      <c r="Q19" s="111" t="n">
        <v>100</v>
      </c>
      <c r="R19" s="111" t="n">
        <v>108</v>
      </c>
      <c r="S19" s="110" t="n">
        <v>102</v>
      </c>
      <c r="T19" s="111" t="n">
        <v>109</v>
      </c>
      <c r="U19" s="115"/>
      <c r="V19" s="110"/>
      <c r="W19" s="111"/>
      <c r="X19" s="115" t="n">
        <v>68.5</v>
      </c>
      <c r="Y19" s="110" t="n">
        <v>73</v>
      </c>
      <c r="Z19" s="111" t="n">
        <v>73</v>
      </c>
      <c r="AA19" s="115" t="n">
        <v>56</v>
      </c>
      <c r="AB19" s="77" t="n">
        <v>349</v>
      </c>
      <c r="AC19" s="220" t="s">
        <v>394</v>
      </c>
      <c r="AD19" s="219" t="s">
        <v>400</v>
      </c>
      <c r="AE19" s="219" t="s">
        <v>401</v>
      </c>
      <c r="AF19" s="219" t="s">
        <v>402</v>
      </c>
      <c r="AG19" s="79" t="n">
        <v>90</v>
      </c>
      <c r="AH19" s="79" t="n">
        <v>35871</v>
      </c>
      <c r="AJ19" s="24"/>
    </row>
    <row r="20" customFormat="false" ht="12.75" hidden="false" customHeight="false" outlineLevel="0" collapsed="false">
      <c r="A20" s="54" t="n">
        <v>36694</v>
      </c>
      <c r="B20" s="230" t="n">
        <v>192</v>
      </c>
      <c r="C20" s="217" t="n">
        <v>55</v>
      </c>
      <c r="D20" s="230" t="n">
        <v>200</v>
      </c>
      <c r="E20" s="229" t="n">
        <v>57</v>
      </c>
      <c r="F20" s="230" t="n">
        <v>87.42</v>
      </c>
      <c r="G20" s="230" t="n">
        <v>200</v>
      </c>
      <c r="H20" s="238" t="n">
        <v>75.19</v>
      </c>
      <c r="I20" s="238" t="n">
        <v>52.86</v>
      </c>
      <c r="J20" s="238" t="n">
        <v>87.42</v>
      </c>
      <c r="K20" s="233" t="n">
        <v>56.88</v>
      </c>
      <c r="L20" s="166" t="n">
        <f aca="false">A20</f>
        <v>36694</v>
      </c>
      <c r="M20" s="110" t="n">
        <v>80</v>
      </c>
      <c r="N20" s="111" t="n">
        <v>85</v>
      </c>
      <c r="O20" s="115" t="n">
        <v>97</v>
      </c>
      <c r="P20" s="111" t="n">
        <v>92</v>
      </c>
      <c r="Q20" s="111" t="n">
        <v>100</v>
      </c>
      <c r="R20" s="111" t="n">
        <v>108</v>
      </c>
      <c r="S20" s="110" t="n">
        <v>102</v>
      </c>
      <c r="T20" s="111" t="n">
        <v>109</v>
      </c>
      <c r="U20" s="115"/>
      <c r="V20" s="110"/>
      <c r="W20" s="111"/>
      <c r="X20" s="115" t="n">
        <v>68.5</v>
      </c>
      <c r="Y20" s="110" t="n">
        <v>73</v>
      </c>
      <c r="Z20" s="111" t="n">
        <v>73</v>
      </c>
      <c r="AA20" s="115" t="n">
        <v>56</v>
      </c>
      <c r="AB20" s="77" t="n">
        <v>86</v>
      </c>
      <c r="AC20" s="220" t="s">
        <v>403</v>
      </c>
      <c r="AD20" s="219" t="s">
        <v>404</v>
      </c>
      <c r="AE20" s="219" t="s">
        <v>401</v>
      </c>
      <c r="AF20" s="219" t="s">
        <v>405</v>
      </c>
      <c r="AG20" s="79" t="n">
        <v>91</v>
      </c>
      <c r="AH20" s="79" t="n">
        <v>30726</v>
      </c>
      <c r="AJ20" s="24"/>
    </row>
    <row r="21" customFormat="false" ht="12.75" hidden="false" customHeight="false" outlineLevel="0" collapsed="false">
      <c r="A21" s="54" t="n">
        <v>36695</v>
      </c>
      <c r="B21" s="230"/>
      <c r="C21" s="217" t="n">
        <v>55</v>
      </c>
      <c r="D21" s="230"/>
      <c r="E21" s="229" t="n">
        <v>55</v>
      </c>
      <c r="F21" s="230"/>
      <c r="G21" s="230"/>
      <c r="H21" s="238"/>
      <c r="I21" s="238"/>
      <c r="J21" s="238"/>
      <c r="K21" s="238"/>
      <c r="L21" s="166" t="n">
        <f aca="false">A21</f>
        <v>36695</v>
      </c>
      <c r="M21" s="110"/>
      <c r="N21" s="111"/>
      <c r="O21" s="115"/>
      <c r="P21" s="111"/>
      <c r="Q21" s="111"/>
      <c r="R21" s="111"/>
      <c r="S21" s="110"/>
      <c r="T21" s="111"/>
      <c r="U21" s="115"/>
      <c r="V21" s="110"/>
      <c r="W21" s="111"/>
      <c r="X21" s="115"/>
      <c r="Y21" s="110"/>
      <c r="Z21" s="111"/>
      <c r="AA21" s="115"/>
      <c r="AB21" s="77"/>
      <c r="AC21" s="220" t="s">
        <v>406</v>
      </c>
      <c r="AD21" s="219" t="s">
        <v>407</v>
      </c>
      <c r="AE21" s="219" t="s">
        <v>264</v>
      </c>
      <c r="AF21" s="219" t="s">
        <v>408</v>
      </c>
      <c r="AG21" s="79"/>
      <c r="AH21" s="79"/>
      <c r="AJ21" s="24"/>
    </row>
    <row r="22" customFormat="false" ht="12.75" hidden="false" customHeight="false" outlineLevel="0" collapsed="false">
      <c r="A22" s="54" t="n">
        <v>36696</v>
      </c>
      <c r="B22" s="230" t="n">
        <v>100</v>
      </c>
      <c r="C22" s="217" t="n">
        <v>55</v>
      </c>
      <c r="D22" s="230" t="n">
        <v>105</v>
      </c>
      <c r="E22" s="229" t="n">
        <v>55</v>
      </c>
      <c r="F22" s="230" t="n">
        <v>75.01</v>
      </c>
      <c r="G22" s="230" t="n">
        <v>119</v>
      </c>
      <c r="H22" s="238" t="n">
        <v>71.74</v>
      </c>
      <c r="I22" s="238" t="n">
        <v>85</v>
      </c>
      <c r="J22" s="238" t="n">
        <v>75.01</v>
      </c>
      <c r="K22" s="238" t="n">
        <v>142.88</v>
      </c>
      <c r="L22" s="166" t="n">
        <f aca="false">A22</f>
        <v>36696</v>
      </c>
      <c r="M22" s="110" t="n">
        <v>52</v>
      </c>
      <c r="N22" s="111" t="n">
        <v>56</v>
      </c>
      <c r="O22" s="115" t="n">
        <v>69</v>
      </c>
      <c r="P22" s="111" t="n">
        <v>65</v>
      </c>
      <c r="Q22" s="111" t="n">
        <v>74</v>
      </c>
      <c r="R22" s="111" t="n">
        <v>84</v>
      </c>
      <c r="S22" s="110" t="n">
        <v>74</v>
      </c>
      <c r="T22" s="111" t="n">
        <v>80</v>
      </c>
      <c r="U22" s="115" t="n">
        <v>91</v>
      </c>
      <c r="V22" s="110" t="n">
        <v>70</v>
      </c>
      <c r="W22" s="111" t="n">
        <v>70</v>
      </c>
      <c r="X22" s="115" t="n">
        <v>60</v>
      </c>
      <c r="Y22" s="110" t="n">
        <v>61</v>
      </c>
      <c r="Z22" s="111" t="n">
        <v>61</v>
      </c>
      <c r="AA22" s="115" t="n">
        <v>50</v>
      </c>
      <c r="AB22" s="77" t="n">
        <v>74</v>
      </c>
      <c r="AC22" s="220" t="s">
        <v>409</v>
      </c>
      <c r="AD22" s="219" t="s">
        <v>410</v>
      </c>
      <c r="AE22" s="219" t="s">
        <v>355</v>
      </c>
      <c r="AF22" s="219" t="s">
        <v>411</v>
      </c>
      <c r="AG22" s="79" t="n">
        <v>116</v>
      </c>
      <c r="AH22" s="79" t="n">
        <v>33601</v>
      </c>
      <c r="AJ22" s="24"/>
    </row>
    <row r="23" customFormat="false" ht="12.75" hidden="false" customHeight="false" outlineLevel="0" collapsed="false">
      <c r="A23" s="54" t="n">
        <v>36697</v>
      </c>
      <c r="B23" s="230" t="n">
        <v>71.5</v>
      </c>
      <c r="C23" s="217" t="n">
        <v>35</v>
      </c>
      <c r="D23" s="230" t="n">
        <v>74</v>
      </c>
      <c r="E23" s="229" t="n">
        <v>37</v>
      </c>
      <c r="F23" s="230" t="n">
        <v>63.01</v>
      </c>
      <c r="G23" s="230" t="n">
        <v>74</v>
      </c>
      <c r="H23" s="238" t="n">
        <v>58.88</v>
      </c>
      <c r="I23" s="238" t="n">
        <v>84.15</v>
      </c>
      <c r="J23" s="238" t="n">
        <v>63.01</v>
      </c>
      <c r="K23" s="238" t="n">
        <v>84.38</v>
      </c>
      <c r="L23" s="166" t="n">
        <f aca="false">A23</f>
        <v>36697</v>
      </c>
      <c r="M23" s="110" t="n">
        <v>66</v>
      </c>
      <c r="N23" s="111" t="n">
        <v>73</v>
      </c>
      <c r="O23" s="115" t="n">
        <v>79</v>
      </c>
      <c r="P23" s="111" t="n">
        <v>80</v>
      </c>
      <c r="Q23" s="111" t="n">
        <v>89</v>
      </c>
      <c r="R23" s="111" t="n">
        <v>98</v>
      </c>
      <c r="S23" s="110" t="n">
        <v>91</v>
      </c>
      <c r="T23" s="111" t="n">
        <v>97</v>
      </c>
      <c r="U23" s="115" t="n">
        <v>98</v>
      </c>
      <c r="V23" s="110" t="n">
        <v>70</v>
      </c>
      <c r="W23" s="111" t="n">
        <v>70</v>
      </c>
      <c r="X23" s="115" t="n">
        <v>63</v>
      </c>
      <c r="Y23" s="110" t="n">
        <v>64</v>
      </c>
      <c r="Z23" s="111" t="n">
        <v>64</v>
      </c>
      <c r="AA23" s="115" t="n">
        <v>52.5</v>
      </c>
      <c r="AB23" s="77" t="n">
        <v>60.34</v>
      </c>
      <c r="AC23" s="220" t="s">
        <v>398</v>
      </c>
      <c r="AD23" s="219" t="s">
        <v>412</v>
      </c>
      <c r="AE23" s="219" t="s">
        <v>355</v>
      </c>
      <c r="AF23" s="219" t="s">
        <v>413</v>
      </c>
      <c r="AG23" s="79" t="n">
        <v>114</v>
      </c>
      <c r="AH23" s="79" t="n">
        <v>35938</v>
      </c>
      <c r="AJ23" s="24"/>
    </row>
    <row r="24" customFormat="false" ht="12.75" hidden="false" customHeight="false" outlineLevel="0" collapsed="false">
      <c r="A24" s="54" t="n">
        <v>36698</v>
      </c>
      <c r="B24" s="230" t="n">
        <v>62</v>
      </c>
      <c r="C24" s="217" t="n">
        <v>35</v>
      </c>
      <c r="D24" s="230" t="n">
        <v>65</v>
      </c>
      <c r="E24" s="229" t="n">
        <v>35</v>
      </c>
      <c r="F24" s="230" t="n">
        <v>75</v>
      </c>
      <c r="G24" s="230" t="n">
        <v>68</v>
      </c>
      <c r="H24" s="238" t="n">
        <v>75</v>
      </c>
      <c r="I24" s="238" t="n">
        <v>277</v>
      </c>
      <c r="J24" s="238" t="n">
        <v>75</v>
      </c>
      <c r="K24" s="238" t="n">
        <v>277</v>
      </c>
      <c r="L24" s="166" t="n">
        <f aca="false">A24</f>
        <v>36698</v>
      </c>
      <c r="M24" s="110" t="n">
        <v>78</v>
      </c>
      <c r="N24" s="111" t="n">
        <v>85</v>
      </c>
      <c r="O24" s="115" t="n">
        <v>96</v>
      </c>
      <c r="P24" s="111" t="n">
        <v>90</v>
      </c>
      <c r="Q24" s="111" t="n">
        <v>100</v>
      </c>
      <c r="R24" s="111" t="n">
        <v>114</v>
      </c>
      <c r="S24" s="110" t="n">
        <v>97</v>
      </c>
      <c r="T24" s="111" t="n">
        <v>105</v>
      </c>
      <c r="U24" s="115" t="n">
        <v>112</v>
      </c>
      <c r="V24" s="110" t="n">
        <v>77</v>
      </c>
      <c r="W24" s="111" t="n">
        <v>80</v>
      </c>
      <c r="X24" s="115" t="n">
        <v>69</v>
      </c>
      <c r="Y24" s="110" t="n">
        <v>74</v>
      </c>
      <c r="Z24" s="111" t="n">
        <v>74</v>
      </c>
      <c r="AA24" s="115" t="n">
        <v>57</v>
      </c>
      <c r="AB24" s="77" t="n">
        <v>74.45</v>
      </c>
      <c r="AC24" s="220" t="s">
        <v>414</v>
      </c>
      <c r="AD24" s="219" t="s">
        <v>415</v>
      </c>
      <c r="AE24" s="219" t="s">
        <v>260</v>
      </c>
      <c r="AF24" s="219" t="s">
        <v>416</v>
      </c>
      <c r="AG24" s="79" t="n">
        <v>119</v>
      </c>
      <c r="AH24" s="79" t="n">
        <v>36951</v>
      </c>
      <c r="AJ24" s="24"/>
    </row>
    <row r="25" customFormat="false" ht="12.75" hidden="false" customHeight="false" outlineLevel="0" collapsed="false">
      <c r="A25" s="54" t="n">
        <v>36699</v>
      </c>
      <c r="B25" s="230" t="n">
        <v>71.5</v>
      </c>
      <c r="C25" s="217" t="n">
        <v>37</v>
      </c>
      <c r="D25" s="230" t="n">
        <v>74</v>
      </c>
      <c r="E25" s="229" t="n">
        <v>37</v>
      </c>
      <c r="F25" s="230" t="n">
        <v>129</v>
      </c>
      <c r="G25" s="230" t="n">
        <v>73</v>
      </c>
      <c r="H25" s="233" t="n">
        <v>129</v>
      </c>
      <c r="I25" s="238" t="n">
        <v>158</v>
      </c>
      <c r="J25" s="233" t="n">
        <v>129</v>
      </c>
      <c r="K25" s="238" t="n">
        <v>158</v>
      </c>
      <c r="L25" s="166" t="n">
        <f aca="false">A25</f>
        <v>36699</v>
      </c>
      <c r="M25" s="110" t="n">
        <v>130</v>
      </c>
      <c r="N25" s="111" t="n">
        <v>135</v>
      </c>
      <c r="O25" s="115" t="n">
        <v>150</v>
      </c>
      <c r="P25" s="111" t="n">
        <v>104</v>
      </c>
      <c r="Q25" s="111" t="n">
        <v>109</v>
      </c>
      <c r="R25" s="111" t="n">
        <v>124</v>
      </c>
      <c r="S25" s="110" t="n">
        <v>108</v>
      </c>
      <c r="T25" s="111" t="n">
        <v>114</v>
      </c>
      <c r="U25" s="115" t="n">
        <v>120</v>
      </c>
      <c r="V25" s="110" t="n">
        <v>80</v>
      </c>
      <c r="W25" s="111" t="n">
        <v>80</v>
      </c>
      <c r="X25" s="115" t="n">
        <v>70</v>
      </c>
      <c r="Y25" s="110" t="n">
        <v>77</v>
      </c>
      <c r="Z25" s="111" t="n">
        <v>77</v>
      </c>
      <c r="AA25" s="115" t="n">
        <v>59</v>
      </c>
      <c r="AB25" s="77" t="n">
        <v>128.59</v>
      </c>
      <c r="AC25" s="220" t="s">
        <v>282</v>
      </c>
      <c r="AD25" s="219" t="s">
        <v>417</v>
      </c>
      <c r="AE25" s="219" t="s">
        <v>418</v>
      </c>
      <c r="AF25" s="219" t="s">
        <v>419</v>
      </c>
      <c r="AG25" s="79" t="n">
        <v>125</v>
      </c>
      <c r="AH25" s="79" t="n">
        <v>35840</v>
      </c>
      <c r="AJ25" s="24"/>
    </row>
    <row r="26" customFormat="false" ht="12.75" hidden="false" customHeight="false" outlineLevel="0" collapsed="false">
      <c r="A26" s="54" t="n">
        <v>36700</v>
      </c>
      <c r="B26" s="230" t="n">
        <v>93.5</v>
      </c>
      <c r="C26" s="217" t="n">
        <v>40</v>
      </c>
      <c r="D26" s="230" t="n">
        <v>96.5</v>
      </c>
      <c r="E26" s="229" t="n">
        <v>40</v>
      </c>
      <c r="F26" s="230" t="n">
        <v>118</v>
      </c>
      <c r="G26" s="230" t="n">
        <v>95</v>
      </c>
      <c r="H26" s="238" t="n">
        <v>117</v>
      </c>
      <c r="I26" s="238" t="n">
        <v>72</v>
      </c>
      <c r="J26" s="238" t="n">
        <v>118</v>
      </c>
      <c r="K26" s="238" t="n">
        <v>72</v>
      </c>
      <c r="L26" s="166" t="n">
        <f aca="false">A26</f>
        <v>36700</v>
      </c>
      <c r="M26" s="110" t="n">
        <v>130</v>
      </c>
      <c r="N26" s="111" t="n">
        <v>135</v>
      </c>
      <c r="O26" s="115" t="n">
        <v>135</v>
      </c>
      <c r="P26" s="111" t="n">
        <v>97</v>
      </c>
      <c r="Q26" s="111" t="n">
        <v>104</v>
      </c>
      <c r="R26" s="111" t="n">
        <v>112</v>
      </c>
      <c r="S26" s="110" t="n">
        <v>101</v>
      </c>
      <c r="T26" s="111" t="n">
        <v>106</v>
      </c>
      <c r="U26" s="115" t="n">
        <v>109</v>
      </c>
      <c r="V26" s="110" t="n">
        <v>85</v>
      </c>
      <c r="W26" s="111" t="n">
        <v>85</v>
      </c>
      <c r="X26" s="115" t="n">
        <v>68</v>
      </c>
      <c r="Y26" s="110" t="n">
        <v>73</v>
      </c>
      <c r="Z26" s="111" t="n">
        <v>73</v>
      </c>
      <c r="AA26" s="115" t="n">
        <v>57</v>
      </c>
      <c r="AB26" s="15" t="n">
        <v>117.35</v>
      </c>
      <c r="AC26" s="220" t="s">
        <v>420</v>
      </c>
      <c r="AD26" s="219" t="s">
        <v>307</v>
      </c>
      <c r="AE26" s="219" t="s">
        <v>421</v>
      </c>
      <c r="AF26" s="219" t="s">
        <v>422</v>
      </c>
      <c r="AG26" s="79" t="n">
        <v>106</v>
      </c>
      <c r="AH26" s="79" t="n">
        <v>33880</v>
      </c>
    </row>
    <row r="27" customFormat="false" ht="12.75" hidden="false" customHeight="false" outlineLevel="0" collapsed="false">
      <c r="A27" s="54" t="n">
        <v>36701</v>
      </c>
      <c r="B27" s="230" t="n">
        <v>93.5</v>
      </c>
      <c r="C27" s="217" t="n">
        <v>40</v>
      </c>
      <c r="D27" s="230" t="n">
        <v>96.5</v>
      </c>
      <c r="E27" s="229" t="n">
        <v>40</v>
      </c>
      <c r="F27" s="230" t="n">
        <v>79</v>
      </c>
      <c r="G27" s="230" t="n">
        <v>95</v>
      </c>
      <c r="H27" s="238" t="n">
        <v>71</v>
      </c>
      <c r="I27" s="238" t="n">
        <v>64</v>
      </c>
      <c r="J27" s="238" t="n">
        <v>79</v>
      </c>
      <c r="K27" s="238" t="n">
        <v>64</v>
      </c>
      <c r="L27" s="166" t="n">
        <f aca="false">A27</f>
        <v>36701</v>
      </c>
      <c r="M27" s="110" t="n">
        <v>130</v>
      </c>
      <c r="N27" s="111" t="n">
        <v>135</v>
      </c>
      <c r="O27" s="115" t="n">
        <v>135</v>
      </c>
      <c r="P27" s="111" t="n">
        <v>97</v>
      </c>
      <c r="Q27" s="111" t="n">
        <v>104</v>
      </c>
      <c r="R27" s="111" t="n">
        <v>112</v>
      </c>
      <c r="S27" s="110" t="n">
        <v>101</v>
      </c>
      <c r="T27" s="111" t="n">
        <v>106</v>
      </c>
      <c r="U27" s="115" t="n">
        <v>109</v>
      </c>
      <c r="V27" s="110" t="n">
        <v>85</v>
      </c>
      <c r="W27" s="111" t="n">
        <v>85</v>
      </c>
      <c r="X27" s="115" t="n">
        <v>68</v>
      </c>
      <c r="Y27" s="110" t="n">
        <v>73</v>
      </c>
      <c r="Z27" s="111" t="n">
        <v>73</v>
      </c>
      <c r="AA27" s="115" t="n">
        <v>57</v>
      </c>
      <c r="AB27" s="77" t="n">
        <v>75.16</v>
      </c>
      <c r="AC27" s="220" t="s">
        <v>264</v>
      </c>
      <c r="AD27" s="219" t="s">
        <v>310</v>
      </c>
      <c r="AE27" s="219" t="s">
        <v>398</v>
      </c>
      <c r="AF27" s="219" t="s">
        <v>416</v>
      </c>
      <c r="AG27" s="79" t="n">
        <v>100</v>
      </c>
      <c r="AH27" s="79" t="n">
        <v>31329</v>
      </c>
      <c r="AJ27" s="24"/>
      <c r="AL27" s="15"/>
    </row>
    <row r="28" customFormat="false" ht="12.75" hidden="false" customHeight="false" outlineLevel="0" collapsed="false">
      <c r="A28" s="54" t="n">
        <v>36702</v>
      </c>
      <c r="B28" s="230"/>
      <c r="C28" s="217" t="n">
        <v>53</v>
      </c>
      <c r="D28" s="230"/>
      <c r="E28" s="229" t="n">
        <v>60</v>
      </c>
      <c r="F28" s="230"/>
      <c r="G28" s="230"/>
      <c r="H28" s="238"/>
      <c r="I28" s="238"/>
      <c r="J28" s="238"/>
      <c r="K28" s="238"/>
      <c r="L28" s="166" t="n">
        <f aca="false">A28</f>
        <v>36702</v>
      </c>
      <c r="M28" s="110"/>
      <c r="N28" s="111"/>
      <c r="O28" s="115"/>
      <c r="P28" s="111"/>
      <c r="Q28" s="111"/>
      <c r="R28" s="111"/>
      <c r="S28" s="110"/>
      <c r="T28" s="111"/>
      <c r="U28" s="115"/>
      <c r="V28" s="110"/>
      <c r="W28" s="111"/>
      <c r="X28" s="115"/>
      <c r="Y28" s="110"/>
      <c r="Z28" s="111"/>
      <c r="AA28" s="115"/>
      <c r="AB28" s="77"/>
      <c r="AC28" s="78" t="s">
        <v>351</v>
      </c>
      <c r="AD28" s="219" t="s">
        <v>353</v>
      </c>
      <c r="AE28" s="219" t="s">
        <v>423</v>
      </c>
      <c r="AF28" s="219" t="s">
        <v>319</v>
      </c>
      <c r="AG28" s="79"/>
      <c r="AH28" s="79"/>
      <c r="AJ28" s="24"/>
    </row>
    <row r="29" customFormat="false" ht="12.75" hidden="false" customHeight="false" outlineLevel="0" collapsed="false">
      <c r="A29" s="54" t="n">
        <v>36703</v>
      </c>
      <c r="B29" s="230" t="n">
        <v>199</v>
      </c>
      <c r="C29" s="217" t="n">
        <v>53</v>
      </c>
      <c r="D29" s="230" t="n">
        <v>207</v>
      </c>
      <c r="E29" s="229" t="n">
        <v>60</v>
      </c>
      <c r="F29" s="230" t="n">
        <v>167</v>
      </c>
      <c r="G29" s="230" t="n">
        <v>205</v>
      </c>
      <c r="H29" s="238" t="n">
        <v>160</v>
      </c>
      <c r="I29" s="238" t="n">
        <v>408</v>
      </c>
      <c r="J29" s="238" t="n">
        <v>167</v>
      </c>
      <c r="K29" s="238" t="n">
        <v>408</v>
      </c>
      <c r="L29" s="166" t="n">
        <f aca="false">A29</f>
        <v>36703</v>
      </c>
      <c r="M29" s="110" t="n">
        <v>350</v>
      </c>
      <c r="N29" s="111" t="n">
        <v>350</v>
      </c>
      <c r="O29" s="115" t="n">
        <v>290</v>
      </c>
      <c r="P29" s="111" t="n">
        <v>124</v>
      </c>
      <c r="Q29" s="111" t="n">
        <v>130</v>
      </c>
      <c r="R29" s="111" t="n">
        <v>134</v>
      </c>
      <c r="S29" s="110" t="n">
        <v>118</v>
      </c>
      <c r="T29" s="111" t="n">
        <v>122</v>
      </c>
      <c r="U29" s="115" t="n">
        <v>123</v>
      </c>
      <c r="V29" s="110" t="n">
        <v>86</v>
      </c>
      <c r="W29" s="111" t="n">
        <v>86</v>
      </c>
      <c r="X29" s="115" t="n">
        <v>68</v>
      </c>
      <c r="Y29" s="110" t="n">
        <v>75</v>
      </c>
      <c r="Z29" s="111" t="n">
        <v>75</v>
      </c>
      <c r="AA29" s="115" t="n">
        <v>58.5</v>
      </c>
      <c r="AB29" s="77" t="n">
        <v>160.56</v>
      </c>
      <c r="AC29" s="78" t="s">
        <v>424</v>
      </c>
      <c r="AD29" s="219" t="s">
        <v>425</v>
      </c>
      <c r="AE29" s="219" t="s">
        <v>366</v>
      </c>
      <c r="AF29" s="219" t="s">
        <v>426</v>
      </c>
      <c r="AG29" s="79" t="n">
        <v>134</v>
      </c>
      <c r="AH29" s="79" t="n">
        <v>38177</v>
      </c>
      <c r="AJ29" s="24" t="n">
        <f aca="false">92+97+86+107</f>
        <v>382</v>
      </c>
    </row>
    <row r="30" customFormat="false" ht="12.75" hidden="false" customHeight="false" outlineLevel="0" collapsed="false">
      <c r="A30" s="54" t="n">
        <v>36704</v>
      </c>
      <c r="B30" s="230" t="n">
        <v>317</v>
      </c>
      <c r="C30" s="217" t="n">
        <v>55</v>
      </c>
      <c r="D30" s="230" t="n">
        <v>292</v>
      </c>
      <c r="E30" s="229" t="n">
        <v>55</v>
      </c>
      <c r="F30" s="230" t="n">
        <v>320</v>
      </c>
      <c r="G30" s="230" t="n">
        <v>236</v>
      </c>
      <c r="H30" s="238" t="n">
        <v>318</v>
      </c>
      <c r="I30" s="238" t="n">
        <v>545</v>
      </c>
      <c r="J30" s="238" t="n">
        <v>320</v>
      </c>
      <c r="K30" s="238" t="n">
        <v>546</v>
      </c>
      <c r="L30" s="166" t="n">
        <f aca="false">A30</f>
        <v>36704</v>
      </c>
      <c r="M30" s="110" t="n">
        <v>600</v>
      </c>
      <c r="N30" s="111" t="n">
        <v>600</v>
      </c>
      <c r="O30" s="115"/>
      <c r="P30" s="111" t="n">
        <v>124</v>
      </c>
      <c r="Q30" s="111" t="n">
        <v>129</v>
      </c>
      <c r="R30" s="111" t="n">
        <v>130</v>
      </c>
      <c r="S30" s="110" t="n">
        <v>118</v>
      </c>
      <c r="T30" s="111" t="n">
        <v>122</v>
      </c>
      <c r="U30" s="115" t="n">
        <v>121</v>
      </c>
      <c r="V30" s="110" t="n">
        <v>86</v>
      </c>
      <c r="W30" s="111" t="n">
        <v>86</v>
      </c>
      <c r="X30" s="115" t="n">
        <v>69</v>
      </c>
      <c r="Y30" s="110" t="n">
        <v>77</v>
      </c>
      <c r="Z30" s="111" t="n">
        <v>77</v>
      </c>
      <c r="AA30" s="115" t="n">
        <v>59</v>
      </c>
      <c r="AB30" s="77" t="n">
        <v>316.27</v>
      </c>
      <c r="AC30" s="220" t="s">
        <v>427</v>
      </c>
      <c r="AD30" s="219" t="s">
        <v>428</v>
      </c>
      <c r="AE30" s="219" t="s">
        <v>429</v>
      </c>
      <c r="AF30" s="219" t="s">
        <v>367</v>
      </c>
      <c r="AG30" s="79" t="n">
        <v>160</v>
      </c>
      <c r="AH30" s="79" t="n">
        <v>38483</v>
      </c>
      <c r="AJ30" s="24"/>
    </row>
    <row r="31" customFormat="false" ht="12.75" hidden="false" customHeight="false" outlineLevel="0" collapsed="false">
      <c r="A31" s="54" t="n">
        <v>36705</v>
      </c>
      <c r="B31" s="230" t="n">
        <v>700</v>
      </c>
      <c r="C31" s="217" t="n">
        <v>75</v>
      </c>
      <c r="D31" s="230" t="n">
        <v>675</v>
      </c>
      <c r="E31" s="229" t="n">
        <v>75</v>
      </c>
      <c r="F31" s="230" t="n">
        <v>564</v>
      </c>
      <c r="G31" s="230" t="n">
        <v>525</v>
      </c>
      <c r="H31" s="238" t="n">
        <v>446</v>
      </c>
      <c r="I31" s="238" t="n">
        <v>489</v>
      </c>
      <c r="J31" s="238" t="n">
        <v>564</v>
      </c>
      <c r="K31" s="238" t="n">
        <v>495</v>
      </c>
      <c r="L31" s="166" t="n">
        <f aca="false">A31</f>
        <v>36705</v>
      </c>
      <c r="M31" s="110" t="n">
        <v>500</v>
      </c>
      <c r="N31" s="111" t="n">
        <v>500</v>
      </c>
      <c r="O31" s="115"/>
      <c r="P31" s="111" t="n">
        <v>154</v>
      </c>
      <c r="Q31" s="111" t="n">
        <v>160</v>
      </c>
      <c r="R31" s="111" t="n">
        <v>167</v>
      </c>
      <c r="S31" s="110" t="n">
        <v>140</v>
      </c>
      <c r="T31" s="111" t="n">
        <v>150</v>
      </c>
      <c r="U31" s="115" t="n">
        <v>155</v>
      </c>
      <c r="V31" s="110" t="n">
        <v>90</v>
      </c>
      <c r="W31" s="111" t="n">
        <v>90</v>
      </c>
      <c r="X31" s="115" t="n">
        <v>72</v>
      </c>
      <c r="Y31" s="110" t="n">
        <v>80</v>
      </c>
      <c r="Z31" s="111" t="n">
        <v>80</v>
      </c>
      <c r="AA31" s="115" t="n">
        <v>59</v>
      </c>
      <c r="AB31" s="77" t="n">
        <v>453.76</v>
      </c>
      <c r="AC31" s="220" t="s">
        <v>430</v>
      </c>
      <c r="AD31" s="219" t="s">
        <v>431</v>
      </c>
      <c r="AE31" s="219" t="s">
        <v>312</v>
      </c>
      <c r="AF31" s="219" t="s">
        <v>432</v>
      </c>
      <c r="AG31" s="79" t="n">
        <v>126</v>
      </c>
      <c r="AH31" s="79" t="n">
        <v>37910</v>
      </c>
      <c r="AI31" s="95"/>
      <c r="AJ31" s="95"/>
    </row>
    <row r="32" customFormat="false" ht="12.75" hidden="false" customHeight="false" outlineLevel="0" collapsed="false">
      <c r="A32" s="54" t="n">
        <v>36706</v>
      </c>
      <c r="B32" s="230" t="n">
        <v>500</v>
      </c>
      <c r="C32" s="217" t="n">
        <v>55</v>
      </c>
      <c r="D32" s="230" t="n">
        <v>500</v>
      </c>
      <c r="E32" s="229" t="n">
        <v>60</v>
      </c>
      <c r="F32" s="230" t="n">
        <v>511</v>
      </c>
      <c r="G32" s="230" t="n">
        <v>21</v>
      </c>
      <c r="H32" s="238" t="n">
        <v>510</v>
      </c>
      <c r="I32" s="238" t="n">
        <v>336</v>
      </c>
      <c r="J32" s="238" t="n">
        <v>511</v>
      </c>
      <c r="K32" s="238" t="n">
        <v>307</v>
      </c>
      <c r="L32" s="166" t="n">
        <f aca="false">A32</f>
        <v>36706</v>
      </c>
      <c r="M32" s="110" t="n">
        <v>500</v>
      </c>
      <c r="N32" s="111" t="n">
        <v>500</v>
      </c>
      <c r="O32" s="115"/>
      <c r="P32" s="111" t="n">
        <v>180</v>
      </c>
      <c r="Q32" s="111" t="n">
        <v>180</v>
      </c>
      <c r="R32" s="111" t="n">
        <v>200</v>
      </c>
      <c r="S32" s="110"/>
      <c r="T32" s="111"/>
      <c r="U32" s="115"/>
      <c r="V32" s="110"/>
      <c r="W32" s="111"/>
      <c r="X32" s="115"/>
      <c r="Y32" s="110"/>
      <c r="Z32" s="111"/>
      <c r="AA32" s="115"/>
      <c r="AB32" s="77" t="n">
        <v>509.77</v>
      </c>
      <c r="AC32" s="220" t="s">
        <v>433</v>
      </c>
      <c r="AD32" s="219" t="s">
        <v>434</v>
      </c>
      <c r="AE32" s="219" t="s">
        <v>435</v>
      </c>
      <c r="AF32" s="219" t="s">
        <v>436</v>
      </c>
      <c r="AG32" s="79" t="n">
        <v>127</v>
      </c>
      <c r="AH32" s="79" t="n">
        <v>37500</v>
      </c>
      <c r="AI32" s="150"/>
      <c r="AJ32" s="95"/>
    </row>
    <row r="33" customFormat="false" ht="12.75" hidden="false" customHeight="false" outlineLevel="0" collapsed="false">
      <c r="A33" s="54" t="n">
        <v>36707</v>
      </c>
      <c r="B33" s="230" t="n">
        <v>500</v>
      </c>
      <c r="C33" s="217" t="n">
        <v>55</v>
      </c>
      <c r="D33" s="230" t="n">
        <v>500</v>
      </c>
      <c r="E33" s="229" t="n">
        <v>60</v>
      </c>
      <c r="F33" s="230" t="n">
        <v>444</v>
      </c>
      <c r="G33" s="230" t="n">
        <v>480</v>
      </c>
      <c r="H33" s="238" t="n">
        <v>466</v>
      </c>
      <c r="I33" s="238" t="n">
        <v>87</v>
      </c>
      <c r="J33" s="238" t="n">
        <v>444</v>
      </c>
      <c r="K33" s="238" t="n">
        <v>87</v>
      </c>
      <c r="L33" s="239" t="n">
        <f aca="false">A33</f>
        <v>36707</v>
      </c>
      <c r="M33" s="110"/>
      <c r="N33" s="111"/>
      <c r="O33" s="115"/>
      <c r="P33" s="111" t="n">
        <v>170</v>
      </c>
      <c r="Q33" s="111" t="n">
        <v>180</v>
      </c>
      <c r="R33" s="111"/>
      <c r="S33" s="110"/>
      <c r="T33" s="111"/>
      <c r="U33" s="115"/>
      <c r="V33" s="110" t="n">
        <v>95</v>
      </c>
      <c r="W33" s="111" t="n">
        <v>95</v>
      </c>
      <c r="X33" s="115" t="n">
        <v>75</v>
      </c>
      <c r="Y33" s="110" t="n">
        <v>82</v>
      </c>
      <c r="Z33" s="111" t="n">
        <v>82</v>
      </c>
      <c r="AA33" s="115" t="n">
        <v>62</v>
      </c>
      <c r="AB33" s="77" t="n">
        <v>466</v>
      </c>
      <c r="AC33" s="220" t="s">
        <v>378</v>
      </c>
      <c r="AD33" s="219" t="s">
        <v>294</v>
      </c>
      <c r="AE33" s="219" t="s">
        <v>437</v>
      </c>
      <c r="AF33" s="219" t="s">
        <v>438</v>
      </c>
      <c r="AG33" s="79" t="n">
        <v>98</v>
      </c>
      <c r="AH33" s="79" t="n">
        <v>34521</v>
      </c>
      <c r="AI33" s="95"/>
      <c r="AJ33" s="95"/>
    </row>
    <row r="34" customFormat="false" ht="12.75" hidden="false" customHeight="false" outlineLevel="0" collapsed="false">
      <c r="A34" s="54" t="n">
        <v>36708</v>
      </c>
      <c r="B34" s="235"/>
      <c r="C34" s="236"/>
      <c r="D34" s="235"/>
      <c r="E34" s="236"/>
      <c r="F34" s="235"/>
      <c r="G34" s="240"/>
      <c r="H34" s="235"/>
      <c r="I34" s="235"/>
      <c r="J34" s="235"/>
      <c r="K34" s="240"/>
      <c r="L34" s="239" t="n">
        <f aca="false">A34</f>
        <v>36708</v>
      </c>
      <c r="M34" s="117"/>
      <c r="N34" s="118"/>
      <c r="O34" s="118"/>
      <c r="P34" s="117"/>
      <c r="Q34" s="118"/>
      <c r="R34" s="118"/>
      <c r="S34" s="117"/>
      <c r="T34" s="118"/>
      <c r="U34" s="118"/>
      <c r="V34" s="117"/>
      <c r="W34" s="118"/>
      <c r="X34" s="118"/>
      <c r="Y34" s="117"/>
      <c r="Z34" s="118"/>
      <c r="AA34" s="119"/>
      <c r="AB34" s="224" t="n">
        <v>81.88</v>
      </c>
      <c r="AC34" s="220"/>
      <c r="AD34" s="219"/>
      <c r="AE34" s="219"/>
      <c r="AF34" s="219"/>
      <c r="AG34" s="79"/>
      <c r="AH34" s="79"/>
      <c r="AI34" s="95"/>
      <c r="AJ34" s="95"/>
    </row>
    <row r="35" customFormat="false" ht="12.75" hidden="false" customHeight="false" outlineLevel="0" collapsed="false">
      <c r="A35" s="93"/>
      <c r="B35" s="0" t="s">
        <v>53</v>
      </c>
      <c r="D35" s="0" t="s">
        <v>54</v>
      </c>
      <c r="F35" s="0" t="s">
        <v>65</v>
      </c>
      <c r="G35" s="0" t="s">
        <v>57</v>
      </c>
      <c r="H35" s="0" t="s">
        <v>56</v>
      </c>
      <c r="I35" s="0" t="s">
        <v>244</v>
      </c>
      <c r="J35" s="0" t="s">
        <v>55</v>
      </c>
      <c r="K35" s="0" t="s">
        <v>204</v>
      </c>
      <c r="AB35" s="77"/>
      <c r="AC35" s="96"/>
      <c r="AG35" s="81"/>
      <c r="AH35" s="81"/>
      <c r="AI35" s="95"/>
      <c r="AJ35" s="95"/>
    </row>
    <row r="36" customFormat="false" ht="12.75" hidden="false" customHeight="false" outlineLevel="0" collapsed="false">
      <c r="A36" s="93" t="s">
        <v>127</v>
      </c>
      <c r="B36" s="15" t="n">
        <f aca="false">AVERAGE(B4:B33)</f>
        <v>187.461538461538</v>
      </c>
      <c r="C36" s="15" t="n">
        <f aca="false">AVERAGE(C4:C33)</f>
        <v>52.8333333333333</v>
      </c>
      <c r="D36" s="15" t="n">
        <f aca="false">AVERAGE(D4:D33)</f>
        <v>185.615384615385</v>
      </c>
      <c r="E36" s="15" t="n">
        <f aca="false">AVERAGE(E4:E33)</f>
        <v>52.9833333333333</v>
      </c>
      <c r="F36" s="15" t="n">
        <f aca="false">AVERAGE(F4:F33)</f>
        <v>176.035769230769</v>
      </c>
      <c r="G36" s="15" t="n">
        <f aca="false">AVERAGE(G4:G33)</f>
        <v>156.788461538462</v>
      </c>
      <c r="H36" s="15" t="n">
        <f aca="false">AVERAGE(H4:H33)</f>
        <v>169.189230769231</v>
      </c>
      <c r="I36" s="15" t="n">
        <f aca="false">AVERAGE(I4:I33)</f>
        <v>168.087307692308</v>
      </c>
      <c r="J36" s="15" t="n">
        <f aca="false">AVERAGE(J4:J33)</f>
        <v>176.032307692308</v>
      </c>
      <c r="K36" s="15" t="n">
        <f aca="false">AVERAGE(K4:K33)</f>
        <v>176.974230769231</v>
      </c>
      <c r="AA36" s="0" t="s">
        <v>127</v>
      </c>
      <c r="AB36" s="77" t="n">
        <f aca="false">AVERAGE(AB4:AB35)</f>
        <v>167.28037037037</v>
      </c>
      <c r="AC36" s="15"/>
      <c r="AG36" s="15" t="n">
        <f aca="false">AVERAGE(AG4:AG35)</f>
        <v>109.615384615385</v>
      </c>
      <c r="AH36" s="81" t="n">
        <f aca="false">AVERAGE(AH4:AH35)</f>
        <v>34047</v>
      </c>
      <c r="AI36" s="24"/>
      <c r="AJ36" s="24"/>
    </row>
    <row r="37" customFormat="false" ht="12.75" hidden="false" customHeight="false" outlineLevel="0" collapsed="false">
      <c r="A37" s="93" t="s">
        <v>128</v>
      </c>
      <c r="B37" s="15" t="n">
        <f aca="false">MIN(B4:B33)</f>
        <v>62</v>
      </c>
      <c r="C37" s="15" t="n">
        <f aca="false">MIN(C4:C33)</f>
        <v>35</v>
      </c>
      <c r="D37" s="15" t="n">
        <f aca="false">MIN(D4:D33)</f>
        <v>63</v>
      </c>
      <c r="E37" s="15" t="n">
        <f aca="false">MIN(E4:E33)</f>
        <v>35</v>
      </c>
      <c r="F37" s="15" t="n">
        <f aca="false">MIN(F4:F33)</f>
        <v>50.25</v>
      </c>
      <c r="G37" s="15" t="n">
        <f aca="false">MIN(G4:G33)</f>
        <v>21</v>
      </c>
      <c r="H37" s="15" t="n">
        <f aca="false">MIN(H4:H33)</f>
        <v>47.35</v>
      </c>
      <c r="I37" s="15" t="n">
        <f aca="false">MIN(I4:I33)</f>
        <v>25.41</v>
      </c>
      <c r="J37" s="15" t="n">
        <f aca="false">MIN(J4:J33)</f>
        <v>50.23</v>
      </c>
      <c r="K37" s="15" t="n">
        <f aca="false">MIN(K4:K33)</f>
        <v>25.41</v>
      </c>
      <c r="AB37" s="15"/>
      <c r="AC37" s="15"/>
      <c r="AF37" s="35"/>
      <c r="AG37" s="70"/>
      <c r="AH37" s="24"/>
      <c r="AI37" s="24"/>
    </row>
    <row r="38" customFormat="false" ht="12.75" hidden="false" customHeight="false" outlineLevel="0" collapsed="false">
      <c r="A38" s="93" t="s">
        <v>131</v>
      </c>
      <c r="B38" s="15" t="n">
        <f aca="false">MAX(B4:B33)</f>
        <v>700</v>
      </c>
      <c r="C38" s="15" t="n">
        <f aca="false">MAX(C4:C33)</f>
        <v>75</v>
      </c>
      <c r="D38" s="15" t="n">
        <f aca="false">MAX(D4:D33)</f>
        <v>675</v>
      </c>
      <c r="E38" s="15" t="n">
        <f aca="false">MAX(E4:E33)</f>
        <v>75</v>
      </c>
      <c r="F38" s="15" t="n">
        <f aca="false">MAX(F4:F33)</f>
        <v>564</v>
      </c>
      <c r="G38" s="15" t="n">
        <f aca="false">MAX(G4:G33)</f>
        <v>525</v>
      </c>
      <c r="H38" s="15" t="n">
        <f aca="false">MAX(H4:H33)</f>
        <v>510</v>
      </c>
      <c r="I38" s="15" t="n">
        <f aca="false">MAX(I4:I33)</f>
        <v>545</v>
      </c>
      <c r="J38" s="15" t="n">
        <f aca="false">MAX(J4:J33)</f>
        <v>564</v>
      </c>
      <c r="K38" s="15" t="n">
        <f aca="false">MAX(K4:K33)</f>
        <v>583.53</v>
      </c>
      <c r="T38" s="0" t="n">
        <v>17</v>
      </c>
      <c r="AB38" s="15"/>
      <c r="AC38" s="15"/>
      <c r="AF38" s="35"/>
      <c r="AG38" s="70"/>
      <c r="AH38" s="24"/>
      <c r="AI38" s="24"/>
    </row>
    <row r="39" customFormat="false" ht="12" hidden="false" customHeight="true" outlineLevel="0" collapsed="false">
      <c r="X39" s="35"/>
      <c r="Y39" s="96"/>
      <c r="AB39" s="35"/>
      <c r="AC39" s="96"/>
      <c r="AD39" s="95"/>
      <c r="AE39" s="95"/>
    </row>
    <row r="40" customFormat="false" ht="12.75" hidden="false" customHeight="false" outlineLevel="0" collapsed="false">
      <c r="B40" s="20" t="s">
        <v>136</v>
      </c>
      <c r="D40" s="0" t="n">
        <v>185</v>
      </c>
      <c r="E40" s="0" t="n">
        <v>205</v>
      </c>
      <c r="F40" s="0" t="n">
        <v>90</v>
      </c>
      <c r="G40" s="0" t="n">
        <v>120</v>
      </c>
      <c r="H40" s="20" t="s">
        <v>9</v>
      </c>
      <c r="N40" s="20" t="s">
        <v>10</v>
      </c>
      <c r="T40" s="20" t="s">
        <v>11</v>
      </c>
      <c r="Z40" s="20" t="s">
        <v>51</v>
      </c>
      <c r="AF40" s="20" t="s">
        <v>439</v>
      </c>
    </row>
    <row r="41" customFormat="false" ht="12.75" hidden="false" customHeight="false" outlineLevel="0" collapsed="false">
      <c r="B41" s="46" t="s">
        <v>224</v>
      </c>
      <c r="C41" s="106"/>
      <c r="D41" s="43" t="s">
        <v>225</v>
      </c>
      <c r="E41" s="47"/>
      <c r="F41" s="46" t="s">
        <v>226</v>
      </c>
      <c r="G41" s="47"/>
      <c r="H41" s="46" t="s">
        <v>224</v>
      </c>
      <c r="I41" s="106"/>
      <c r="J41" s="43" t="s">
        <v>225</v>
      </c>
      <c r="K41" s="47"/>
      <c r="L41" s="46" t="s">
        <v>226</v>
      </c>
      <c r="M41" s="47"/>
      <c r="N41" s="46" t="s">
        <v>224</v>
      </c>
      <c r="O41" s="106"/>
      <c r="P41" s="43" t="s">
        <v>225</v>
      </c>
      <c r="Q41" s="47"/>
      <c r="R41" s="46" t="s">
        <v>226</v>
      </c>
      <c r="S41" s="47"/>
      <c r="T41" s="46" t="s">
        <v>224</v>
      </c>
      <c r="U41" s="106"/>
      <c r="V41" s="43" t="s">
        <v>225</v>
      </c>
      <c r="W41" s="47"/>
      <c r="X41" s="46" t="s">
        <v>226</v>
      </c>
      <c r="Y41" s="47"/>
      <c r="Z41" s="46" t="s">
        <v>224</v>
      </c>
      <c r="AA41" s="106"/>
      <c r="AB41" s="43" t="s">
        <v>225</v>
      </c>
      <c r="AC41" s="47"/>
      <c r="AD41" s="46" t="s">
        <v>226</v>
      </c>
      <c r="AE41" s="47"/>
      <c r="AF41" s="46" t="s">
        <v>224</v>
      </c>
      <c r="AG41" s="106"/>
      <c r="AH41" s="43" t="s">
        <v>225</v>
      </c>
      <c r="AI41" s="47"/>
      <c r="AJ41" s="46" t="s">
        <v>226</v>
      </c>
      <c r="AK41" s="47"/>
    </row>
    <row r="42" customFormat="false" ht="12.75" hidden="false" customHeight="false" outlineLevel="0" collapsed="false">
      <c r="B42" s="49" t="s">
        <v>143</v>
      </c>
      <c r="C42" s="50" t="s">
        <v>14</v>
      </c>
      <c r="D42" s="51" t="s">
        <v>143</v>
      </c>
      <c r="E42" s="51" t="s">
        <v>14</v>
      </c>
      <c r="F42" s="49" t="s">
        <v>143</v>
      </c>
      <c r="G42" s="51" t="s">
        <v>14</v>
      </c>
      <c r="H42" s="49" t="s">
        <v>143</v>
      </c>
      <c r="I42" s="50" t="s">
        <v>14</v>
      </c>
      <c r="J42" s="51" t="s">
        <v>143</v>
      </c>
      <c r="K42" s="51" t="s">
        <v>14</v>
      </c>
      <c r="L42" s="49" t="s">
        <v>143</v>
      </c>
      <c r="M42" s="51" t="s">
        <v>14</v>
      </c>
      <c r="N42" s="49" t="s">
        <v>143</v>
      </c>
      <c r="O42" s="50" t="s">
        <v>14</v>
      </c>
      <c r="P42" s="51" t="s">
        <v>143</v>
      </c>
      <c r="Q42" s="51" t="s">
        <v>14</v>
      </c>
      <c r="R42" s="49" t="s">
        <v>143</v>
      </c>
      <c r="S42" s="51" t="s">
        <v>14</v>
      </c>
      <c r="T42" s="49" t="s">
        <v>143</v>
      </c>
      <c r="U42" s="50" t="s">
        <v>14</v>
      </c>
      <c r="V42" s="51" t="s">
        <v>143</v>
      </c>
      <c r="W42" s="51" t="s">
        <v>14</v>
      </c>
      <c r="X42" s="49" t="s">
        <v>143</v>
      </c>
      <c r="Y42" s="51" t="s">
        <v>14</v>
      </c>
      <c r="Z42" s="49" t="s">
        <v>143</v>
      </c>
      <c r="AA42" s="50" t="s">
        <v>14</v>
      </c>
      <c r="AB42" s="51" t="s">
        <v>143</v>
      </c>
      <c r="AC42" s="51" t="s">
        <v>14</v>
      </c>
      <c r="AD42" s="49" t="s">
        <v>143</v>
      </c>
      <c r="AE42" s="51" t="s">
        <v>14</v>
      </c>
      <c r="AF42" s="49" t="s">
        <v>143</v>
      </c>
      <c r="AG42" s="50" t="s">
        <v>14</v>
      </c>
      <c r="AH42" s="51" t="s">
        <v>143</v>
      </c>
      <c r="AI42" s="51" t="s">
        <v>14</v>
      </c>
      <c r="AJ42" s="49" t="s">
        <v>143</v>
      </c>
      <c r="AK42" s="51" t="s">
        <v>14</v>
      </c>
    </row>
    <row r="43" customFormat="false" ht="12.75" hidden="false" customHeight="false" outlineLevel="0" collapsed="false">
      <c r="B43" s="110" t="n">
        <v>120</v>
      </c>
      <c r="C43" s="115" t="n">
        <v>200</v>
      </c>
      <c r="D43" s="111" t="n">
        <v>190</v>
      </c>
      <c r="E43" s="111"/>
      <c r="F43" s="110" t="n">
        <v>175</v>
      </c>
      <c r="G43" s="111" t="n">
        <v>300</v>
      </c>
      <c r="H43" s="112" t="n">
        <v>185</v>
      </c>
      <c r="I43" s="113"/>
      <c r="J43" s="114" t="n">
        <v>190</v>
      </c>
      <c r="K43" s="114"/>
      <c r="L43" s="112" t="n">
        <v>145</v>
      </c>
      <c r="M43" s="114"/>
      <c r="N43" s="112"/>
      <c r="O43" s="113"/>
      <c r="P43" s="112"/>
      <c r="Q43" s="114"/>
      <c r="R43" s="112"/>
      <c r="S43" s="113"/>
      <c r="T43" s="112" t="n">
        <v>90</v>
      </c>
      <c r="U43" s="113" t="n">
        <v>100</v>
      </c>
      <c r="V43" s="112"/>
      <c r="W43" s="114"/>
      <c r="X43" s="112" t="n">
        <v>75</v>
      </c>
      <c r="Y43" s="113" t="n">
        <v>77.5</v>
      </c>
      <c r="Z43" s="112" t="n">
        <v>80</v>
      </c>
      <c r="AA43" s="113" t="n">
        <v>87</v>
      </c>
      <c r="AB43" s="112" t="n">
        <v>81</v>
      </c>
      <c r="AC43" s="114" t="n">
        <v>89</v>
      </c>
      <c r="AD43" s="112" t="n">
        <v>61</v>
      </c>
      <c r="AE43" s="113" t="n">
        <v>63</v>
      </c>
      <c r="AF43" s="112" t="n">
        <v>100</v>
      </c>
      <c r="AG43" s="226"/>
      <c r="AH43" s="227" t="n">
        <v>115</v>
      </c>
      <c r="AI43" s="228" t="n">
        <v>125</v>
      </c>
      <c r="AJ43" s="227" t="n">
        <v>120</v>
      </c>
      <c r="AK43" s="226" t="n">
        <v>135</v>
      </c>
    </row>
    <row r="44" customFormat="false" ht="12.75" hidden="false" customHeight="false" outlineLevel="0" collapsed="false">
      <c r="B44" s="195" t="n">
        <v>160</v>
      </c>
      <c r="C44" s="115" t="n">
        <v>175</v>
      </c>
      <c r="D44" s="111" t="n">
        <v>170</v>
      </c>
      <c r="E44" s="111" t="n">
        <v>193</v>
      </c>
      <c r="F44" s="110" t="n">
        <v>220</v>
      </c>
      <c r="G44" s="115" t="n">
        <v>242</v>
      </c>
      <c r="H44" s="110"/>
      <c r="I44" s="115"/>
      <c r="J44" s="111"/>
      <c r="K44" s="111"/>
      <c r="L44" s="110"/>
      <c r="M44" s="111"/>
      <c r="N44" s="110"/>
      <c r="O44" s="115"/>
      <c r="P44" s="110"/>
      <c r="Q44" s="111"/>
      <c r="R44" s="110"/>
      <c r="S44" s="115"/>
      <c r="T44" s="116"/>
      <c r="U44" s="115"/>
      <c r="V44" s="110"/>
      <c r="W44" s="111"/>
      <c r="X44" s="110"/>
      <c r="Y44" s="115"/>
      <c r="Z44" s="110"/>
      <c r="AA44" s="115"/>
      <c r="AB44" s="110"/>
      <c r="AC44" s="111"/>
      <c r="AD44" s="110"/>
      <c r="AE44" s="115"/>
      <c r="AF44" s="110"/>
      <c r="AG44" s="229"/>
      <c r="AH44" s="230"/>
      <c r="AI44" s="217"/>
      <c r="AJ44" s="230"/>
      <c r="AK44" s="229"/>
    </row>
    <row r="45" customFormat="false" ht="12.75" hidden="false" customHeight="false" outlineLevel="0" collapsed="false">
      <c r="B45" s="110" t="n">
        <v>180</v>
      </c>
      <c r="C45" s="115" t="n">
        <v>215</v>
      </c>
      <c r="D45" s="111" t="n">
        <v>190</v>
      </c>
      <c r="E45" s="111" t="n">
        <v>220</v>
      </c>
      <c r="F45" s="110" t="n">
        <v>200</v>
      </c>
      <c r="G45" s="111" t="n">
        <v>235</v>
      </c>
      <c r="H45" s="110"/>
      <c r="I45" s="115"/>
      <c r="J45" s="111"/>
      <c r="K45" s="111"/>
      <c r="L45" s="110"/>
      <c r="M45" s="111"/>
      <c r="N45" s="110"/>
      <c r="O45" s="111"/>
      <c r="P45" s="110"/>
      <c r="Q45" s="115"/>
      <c r="R45" s="110"/>
      <c r="S45" s="115"/>
      <c r="T45" s="110"/>
      <c r="U45" s="115"/>
      <c r="V45" s="110"/>
      <c r="W45" s="111"/>
      <c r="X45" s="110"/>
      <c r="Y45" s="115"/>
      <c r="Z45" s="110"/>
      <c r="AA45" s="115"/>
      <c r="AB45" s="110"/>
      <c r="AC45" s="111"/>
      <c r="AD45" s="231"/>
      <c r="AE45" s="115"/>
      <c r="AF45" s="110"/>
      <c r="AG45" s="229"/>
      <c r="AH45" s="232"/>
      <c r="AI45" s="217"/>
      <c r="AJ45" s="233"/>
      <c r="AK45" s="229"/>
    </row>
    <row r="46" customFormat="false" ht="12.75" hidden="false" customHeight="false" outlineLevel="0" collapsed="false">
      <c r="B46" s="110"/>
      <c r="C46" s="115"/>
      <c r="D46" s="111"/>
      <c r="E46" s="111"/>
      <c r="F46" s="110"/>
      <c r="G46" s="111"/>
      <c r="H46" s="110"/>
      <c r="I46" s="115"/>
      <c r="J46" s="111"/>
      <c r="K46" s="111"/>
      <c r="L46" s="110"/>
      <c r="M46" s="111"/>
      <c r="N46" s="110"/>
      <c r="O46" s="115"/>
      <c r="P46" s="111"/>
      <c r="Q46" s="111"/>
      <c r="R46" s="110"/>
      <c r="S46" s="115"/>
      <c r="T46" s="110"/>
      <c r="U46" s="115"/>
      <c r="V46" s="111"/>
      <c r="W46" s="111"/>
      <c r="X46" s="110"/>
      <c r="Y46" s="115"/>
      <c r="Z46" s="110"/>
      <c r="AA46" s="115"/>
      <c r="AB46" s="111"/>
      <c r="AC46" s="111"/>
      <c r="AD46" s="110"/>
      <c r="AE46" s="115"/>
      <c r="AF46" s="110"/>
      <c r="AG46" s="229"/>
      <c r="AH46" s="217"/>
      <c r="AI46" s="217"/>
      <c r="AJ46" s="230"/>
      <c r="AK46" s="229"/>
    </row>
    <row r="47" customFormat="false" ht="12.75" hidden="false" customHeight="false" outlineLevel="0" collapsed="false">
      <c r="B47" s="196"/>
      <c r="C47" s="119"/>
      <c r="D47" s="118"/>
      <c r="E47" s="118"/>
      <c r="F47" s="117"/>
      <c r="G47" s="118"/>
      <c r="H47" s="196"/>
      <c r="I47" s="119"/>
      <c r="J47" s="118"/>
      <c r="K47" s="118"/>
      <c r="L47" s="117"/>
      <c r="M47" s="118"/>
      <c r="N47" s="117"/>
      <c r="O47" s="119"/>
      <c r="P47" s="117"/>
      <c r="Q47" s="118"/>
      <c r="R47" s="117"/>
      <c r="S47" s="119"/>
      <c r="T47" s="117"/>
      <c r="U47" s="119"/>
      <c r="V47" s="117"/>
      <c r="W47" s="118"/>
      <c r="X47" s="117"/>
      <c r="Y47" s="119"/>
      <c r="Z47" s="117"/>
      <c r="AA47" s="119"/>
      <c r="AB47" s="117"/>
      <c r="AC47" s="118"/>
      <c r="AD47" s="117"/>
      <c r="AE47" s="119"/>
      <c r="AF47" s="117"/>
      <c r="AG47" s="234"/>
      <c r="AH47" s="235"/>
      <c r="AI47" s="236"/>
      <c r="AJ47" s="235"/>
      <c r="AK47" s="234"/>
    </row>
    <row r="48" customFormat="false" ht="12.75" hidden="false" customHeight="false" outlineLevel="0" collapsed="false">
      <c r="X48" s="35"/>
      <c r="Y48" s="96"/>
      <c r="Z48" s="15"/>
      <c r="AD48" s="15"/>
    </row>
    <row r="49" customFormat="false" ht="12.75" hidden="false" customHeight="false" outlineLevel="0" collapsed="false">
      <c r="B49" s="39"/>
      <c r="X49" s="35"/>
      <c r="Y49" s="96"/>
      <c r="Z49" s="15"/>
      <c r="AA49" s="15"/>
      <c r="AC49" s="96"/>
      <c r="AD49" s="15"/>
      <c r="AE49" s="15"/>
    </row>
    <row r="50" customFormat="false" ht="12.75" hidden="false" customHeight="false" outlineLevel="0" collapsed="false">
      <c r="B50" s="65" t="s">
        <v>169</v>
      </c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X50" s="35"/>
      <c r="Y50" s="96"/>
      <c r="AC50" s="96"/>
    </row>
    <row r="51" customFormat="false" ht="12.75" hidden="false" customHeight="false" outlineLevel="0" collapsed="false">
      <c r="B51" s="132"/>
      <c r="C51" s="133" t="s">
        <v>2</v>
      </c>
      <c r="D51" s="133" t="s">
        <v>3</v>
      </c>
      <c r="E51" s="133" t="s">
        <v>4</v>
      </c>
      <c r="F51" s="133" t="s">
        <v>5</v>
      </c>
      <c r="G51" s="133" t="s">
        <v>6</v>
      </c>
      <c r="H51" s="133" t="s">
        <v>7</v>
      </c>
      <c r="I51" s="133" t="s">
        <v>8</v>
      </c>
      <c r="J51" s="133" t="s">
        <v>9</v>
      </c>
      <c r="K51" s="133" t="s">
        <v>10</v>
      </c>
      <c r="L51" s="133" t="s">
        <v>11</v>
      </c>
      <c r="M51" s="133" t="s">
        <v>12</v>
      </c>
      <c r="N51" s="133" t="s">
        <v>13</v>
      </c>
      <c r="O51" s="145" t="s">
        <v>48</v>
      </c>
      <c r="P51" s="145" t="s">
        <v>49</v>
      </c>
      <c r="Q51" s="145" t="s">
        <v>50</v>
      </c>
      <c r="R51" s="145" t="s">
        <v>51</v>
      </c>
    </row>
    <row r="52" customFormat="false" ht="12.75" hidden="false" customHeight="false" outlineLevel="0" collapsed="false">
      <c r="B52" s="185" t="s">
        <v>235</v>
      </c>
      <c r="C52" s="197" t="n">
        <v>24.14</v>
      </c>
      <c r="D52" s="198" t="n">
        <v>21.31</v>
      </c>
      <c r="E52" s="198" t="n">
        <v>21.22</v>
      </c>
      <c r="F52" s="198" t="n">
        <v>26.71</v>
      </c>
      <c r="G52" s="198" t="n">
        <v>28.1</v>
      </c>
      <c r="H52" s="198" t="n">
        <v>32.57</v>
      </c>
      <c r="I52" s="198" t="n">
        <v>41.58</v>
      </c>
      <c r="J52" s="198" t="n">
        <v>42.51</v>
      </c>
      <c r="K52" s="198" t="n">
        <v>33.34</v>
      </c>
      <c r="L52" s="198" t="n">
        <v>41.06</v>
      </c>
      <c r="M52" s="198" t="n">
        <v>33.71</v>
      </c>
      <c r="N52" s="199"/>
      <c r="O52" s="200" t="n">
        <f aca="false">AVERAGE(C52:E52)</f>
        <v>22.2233333333333</v>
      </c>
      <c r="P52" s="15" t="n">
        <f aca="false">AVERAGE(F52:H52)</f>
        <v>29.1266666666667</v>
      </c>
      <c r="Q52" s="15" t="n">
        <f aca="false">AVERAGE(I52:K52)</f>
        <v>39.1433333333333</v>
      </c>
      <c r="R52" s="145"/>
    </row>
    <row r="53" customFormat="false" ht="12.75" hidden="false" customHeight="false" outlineLevel="0" collapsed="false">
      <c r="B53" s="178" t="s">
        <v>197</v>
      </c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145"/>
      <c r="P53" s="145"/>
      <c r="Q53" s="145"/>
      <c r="R53" s="145"/>
    </row>
    <row r="54" customFormat="false" ht="12.75" hidden="false" customHeight="false" outlineLevel="0" collapsed="false">
      <c r="B54" s="178" t="s">
        <v>198</v>
      </c>
      <c r="C54" s="202" t="n">
        <v>0.95</v>
      </c>
      <c r="D54" s="203" t="n">
        <v>0.85</v>
      </c>
      <c r="E54" s="203" t="n">
        <v>0.75</v>
      </c>
      <c r="F54" s="146" t="n">
        <v>0.15</v>
      </c>
      <c r="G54" s="201" t="n">
        <v>0.55</v>
      </c>
      <c r="H54" s="201" t="n">
        <v>0.65</v>
      </c>
      <c r="I54" s="204" t="n">
        <v>0.35</v>
      </c>
      <c r="J54" s="203" t="n">
        <v>0.75</v>
      </c>
      <c r="K54" s="203" t="n">
        <v>0.75</v>
      </c>
      <c r="L54" s="201"/>
      <c r="M54" s="201"/>
      <c r="N54" s="201"/>
      <c r="O54" s="145"/>
      <c r="P54" s="145"/>
      <c r="Q54" s="145"/>
      <c r="R54" s="145"/>
    </row>
    <row r="55" customFormat="false" ht="12.75" hidden="false" customHeight="false" outlineLevel="0" collapsed="false">
      <c r="B55" s="178" t="s">
        <v>199</v>
      </c>
      <c r="C55" s="203" t="n">
        <v>0.85</v>
      </c>
      <c r="D55" s="201" t="n">
        <v>0.55</v>
      </c>
      <c r="E55" s="205" t="n">
        <v>0.35</v>
      </c>
      <c r="F55" s="146" t="n">
        <v>0.15</v>
      </c>
      <c r="G55" s="205" t="n">
        <v>0.35</v>
      </c>
      <c r="H55" s="205" t="n">
        <v>0.35</v>
      </c>
      <c r="I55" s="201" t="n">
        <v>0.55</v>
      </c>
      <c r="J55" s="204" t="n">
        <v>0.25</v>
      </c>
      <c r="K55" s="204" t="n">
        <v>0.25</v>
      </c>
      <c r="L55" s="201"/>
      <c r="M55" s="201"/>
      <c r="N55" s="201"/>
      <c r="O55" s="145"/>
      <c r="P55" s="145"/>
      <c r="Q55" s="145"/>
      <c r="R55" s="145"/>
    </row>
    <row r="56" customFormat="false" ht="12.75" hidden="false" customHeight="false" outlineLevel="0" collapsed="false">
      <c r="B56" s="185" t="s">
        <v>236</v>
      </c>
      <c r="C56" s="197" t="n">
        <v>22.17</v>
      </c>
      <c r="D56" s="198" t="n">
        <v>20.49</v>
      </c>
      <c r="E56" s="198" t="n">
        <v>21.85</v>
      </c>
      <c r="F56" s="198" t="n">
        <v>25.52</v>
      </c>
      <c r="G56" s="198" t="n">
        <v>20.91</v>
      </c>
      <c r="H56" s="198" t="n">
        <v>20.69</v>
      </c>
      <c r="I56" s="198" t="n">
        <v>42.33</v>
      </c>
      <c r="J56" s="198" t="n">
        <v>51.1</v>
      </c>
      <c r="K56" s="198" t="n">
        <v>41.89</v>
      </c>
      <c r="L56" s="198" t="n">
        <v>27.11</v>
      </c>
      <c r="M56" s="198" t="n">
        <v>27.78</v>
      </c>
      <c r="N56" s="199" t="n">
        <v>27.47</v>
      </c>
      <c r="O56" s="15" t="n">
        <f aca="false">AVERAGE(C56:E56)</f>
        <v>21.5033333333333</v>
      </c>
      <c r="P56" s="15"/>
      <c r="Q56" s="15" t="n">
        <f aca="false">AVERAGE(I56:K56)</f>
        <v>45.1066666666667</v>
      </c>
      <c r="R56" s="15" t="n">
        <f aca="false">AVERAGE(L56:N56)</f>
        <v>27.4533333333333</v>
      </c>
      <c r="X56" s="0" t="s">
        <v>10</v>
      </c>
      <c r="Y56" s="0" t="s">
        <v>237</v>
      </c>
      <c r="Z56" s="15"/>
    </row>
    <row r="57" customFormat="false" ht="12.75" hidden="false" customHeight="false" outlineLevel="0" collapsed="false">
      <c r="B57" s="178" t="s">
        <v>197</v>
      </c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15"/>
      <c r="P57" s="15"/>
      <c r="Q57" s="15"/>
      <c r="R57" s="15"/>
      <c r="Z57" s="15"/>
    </row>
    <row r="58" customFormat="false" ht="12.75" hidden="false" customHeight="false" outlineLevel="0" collapsed="false">
      <c r="B58" s="178" t="s">
        <v>198</v>
      </c>
      <c r="C58" s="203" t="n">
        <v>0.85</v>
      </c>
      <c r="D58" s="146" t="n">
        <v>0.15</v>
      </c>
      <c r="E58" s="204" t="n">
        <v>0.35</v>
      </c>
      <c r="F58" s="146" t="n">
        <v>0.15</v>
      </c>
      <c r="G58" s="204" t="n">
        <v>0.25</v>
      </c>
      <c r="H58" s="204" t="n">
        <v>0.25</v>
      </c>
      <c r="I58" s="202" t="n">
        <v>0.95</v>
      </c>
      <c r="J58" s="202" t="n">
        <v>0.95</v>
      </c>
      <c r="K58" s="202" t="n">
        <v>0.95</v>
      </c>
      <c r="L58" s="201" t="n">
        <v>0.45</v>
      </c>
      <c r="M58" s="201" t="n">
        <v>0.65</v>
      </c>
      <c r="N58" s="201" t="n">
        <v>0.55</v>
      </c>
      <c r="O58" s="15"/>
      <c r="P58" s="15"/>
      <c r="Q58" s="15"/>
      <c r="R58" s="15"/>
      <c r="Z58" s="15"/>
    </row>
    <row r="59" customFormat="false" ht="12.75" hidden="false" customHeight="false" outlineLevel="0" collapsed="false">
      <c r="B59" s="178" t="s">
        <v>199</v>
      </c>
      <c r="C59" s="206" t="n">
        <v>0.75</v>
      </c>
      <c r="D59" s="205" t="n">
        <v>0.35</v>
      </c>
      <c r="E59" s="206" t="n">
        <v>0.75</v>
      </c>
      <c r="F59" s="204" t="n">
        <v>0.25</v>
      </c>
      <c r="G59" s="207" t="n">
        <v>0.35</v>
      </c>
      <c r="H59" s="205" t="n">
        <v>0.35</v>
      </c>
      <c r="I59" s="206" t="n">
        <v>0.75</v>
      </c>
      <c r="J59" s="202" t="n">
        <v>0.95</v>
      </c>
      <c r="K59" s="201" t="n">
        <v>0.45</v>
      </c>
      <c r="L59" s="201" t="n">
        <v>0.45</v>
      </c>
      <c r="M59" s="205" t="n">
        <v>0.35</v>
      </c>
      <c r="N59" s="201" t="n">
        <v>0.45</v>
      </c>
      <c r="O59" s="15"/>
      <c r="P59" s="15"/>
      <c r="Q59" s="15"/>
      <c r="R59" s="15"/>
      <c r="Z59" s="15"/>
    </row>
    <row r="60" customFormat="false" ht="12.75" hidden="false" customHeight="false" outlineLevel="0" collapsed="false">
      <c r="B60" s="185" t="s">
        <v>238</v>
      </c>
      <c r="C60" s="208"/>
      <c r="D60" s="209"/>
      <c r="E60" s="209"/>
      <c r="F60" s="209"/>
      <c r="G60" s="210" t="n">
        <v>28.77</v>
      </c>
      <c r="H60" s="210" t="n">
        <v>26</v>
      </c>
      <c r="I60" s="210" t="n">
        <v>34.77</v>
      </c>
      <c r="J60" s="210" t="n">
        <v>39.98</v>
      </c>
      <c r="K60" s="210" t="n">
        <v>44.27</v>
      </c>
      <c r="L60" s="210" t="n">
        <v>26.88</v>
      </c>
      <c r="M60" s="210" t="n">
        <v>24.6</v>
      </c>
      <c r="N60" s="105" t="n">
        <v>22.55</v>
      </c>
      <c r="O60" s="15"/>
      <c r="P60" s="15"/>
      <c r="Q60" s="15" t="n">
        <f aca="false">AVERAGE(I60:K60)</f>
        <v>39.6733333333333</v>
      </c>
      <c r="R60" s="15" t="n">
        <f aca="false">AVERAGE(L60:N60)</f>
        <v>24.6766666666667</v>
      </c>
      <c r="X60" s="0" t="s">
        <v>239</v>
      </c>
      <c r="Y60" s="0" t="s">
        <v>237</v>
      </c>
      <c r="Z60" s="15" t="n">
        <f aca="false">AVERAGE(Z17:Z50)</f>
        <v>74.2666666666667</v>
      </c>
    </row>
    <row r="61" customFormat="false" ht="12.75" hidden="false" customHeight="false" outlineLevel="0" collapsed="false">
      <c r="B61" s="178" t="s">
        <v>197</v>
      </c>
      <c r="C61" s="179"/>
      <c r="D61" s="179"/>
      <c r="E61" s="179"/>
      <c r="F61" s="179"/>
      <c r="G61" s="180"/>
      <c r="H61" s="180"/>
      <c r="I61" s="180"/>
      <c r="J61" s="180"/>
      <c r="K61" s="180"/>
      <c r="L61" s="180"/>
      <c r="M61" s="180"/>
      <c r="N61" s="180"/>
      <c r="O61" s="15"/>
      <c r="P61" s="15"/>
      <c r="Q61" s="15"/>
      <c r="R61" s="15"/>
      <c r="Z61" s="15"/>
    </row>
    <row r="62" customFormat="false" ht="12.75" hidden="false" customHeight="false" outlineLevel="0" collapsed="false">
      <c r="B62" s="178" t="s">
        <v>198</v>
      </c>
      <c r="C62" s="179"/>
      <c r="D62" s="179"/>
      <c r="E62" s="179"/>
      <c r="F62" s="179"/>
      <c r="G62" s="181" t="n">
        <v>0.95</v>
      </c>
      <c r="H62" s="180" t="n">
        <v>0.45</v>
      </c>
      <c r="I62" s="180" t="n">
        <v>0.65</v>
      </c>
      <c r="J62" s="181" t="n">
        <v>0.9</v>
      </c>
      <c r="K62" s="181" t="n">
        <v>0.95</v>
      </c>
      <c r="L62" s="180" t="n">
        <v>0.65</v>
      </c>
      <c r="M62" s="182" t="n">
        <v>0.75</v>
      </c>
      <c r="N62" s="183" t="n">
        <v>0.15</v>
      </c>
      <c r="O62" s="15"/>
      <c r="P62" s="15"/>
      <c r="Q62" s="15"/>
      <c r="R62" s="15"/>
      <c r="Z62" s="15"/>
    </row>
    <row r="63" customFormat="false" ht="12.75" hidden="false" customHeight="false" outlineLevel="0" collapsed="false">
      <c r="B63" s="178" t="s">
        <v>199</v>
      </c>
      <c r="C63" s="179"/>
      <c r="D63" s="179"/>
      <c r="E63" s="179"/>
      <c r="F63" s="179"/>
      <c r="G63" s="181" t="n">
        <v>0.95</v>
      </c>
      <c r="H63" s="182" t="n">
        <v>0.75</v>
      </c>
      <c r="I63" s="180" t="n">
        <v>0.45</v>
      </c>
      <c r="J63" s="181" t="n">
        <v>0.95</v>
      </c>
      <c r="K63" s="181" t="n">
        <v>0.95</v>
      </c>
      <c r="L63" s="184" t="n">
        <v>0.85</v>
      </c>
      <c r="M63" s="182" t="n">
        <v>0.75</v>
      </c>
      <c r="N63" s="180" t="n">
        <v>0.45</v>
      </c>
      <c r="O63" s="15"/>
      <c r="P63" s="15"/>
      <c r="Q63" s="15"/>
      <c r="R63" s="15"/>
      <c r="Z63" s="15"/>
    </row>
    <row r="64" customFormat="false" ht="12.75" hidden="false" customHeight="false" outlineLevel="0" collapsed="false">
      <c r="B64" s="185"/>
      <c r="C64" s="140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5"/>
      <c r="P64" s="15"/>
      <c r="Q64" s="15"/>
      <c r="R64" s="15"/>
      <c r="T64" s="15"/>
    </row>
    <row r="65" customFormat="false" ht="12.75" hidden="false" customHeight="false" outlineLevel="0" collapsed="false">
      <c r="B65" s="132"/>
      <c r="C65" s="144" t="n">
        <v>1.55</v>
      </c>
      <c r="D65" s="144" t="n">
        <v>1.59</v>
      </c>
      <c r="E65" s="144" t="n">
        <v>2.45</v>
      </c>
      <c r="F65" s="144" t="n">
        <v>3.55</v>
      </c>
      <c r="G65" s="144" t="n">
        <v>4.05</v>
      </c>
      <c r="H65" s="144"/>
      <c r="I65" s="144" t="n">
        <v>1.46</v>
      </c>
      <c r="J65" s="144" t="n">
        <v>1.59</v>
      </c>
      <c r="K65" s="144"/>
      <c r="L65" s="144"/>
      <c r="M65" s="144"/>
      <c r="N65" s="144"/>
    </row>
    <row r="66" customFormat="false" ht="12.75" hidden="false" customHeight="false" outlineLevel="0" collapsed="false">
      <c r="B66" s="132"/>
      <c r="C66" s="149" t="n">
        <v>78.2</v>
      </c>
      <c r="D66" s="149" t="n">
        <v>67.2</v>
      </c>
      <c r="E66" s="149" t="n">
        <v>77.6</v>
      </c>
      <c r="F66" s="149" t="n">
        <v>97.8</v>
      </c>
      <c r="G66" s="149" t="n">
        <v>132</v>
      </c>
      <c r="H66" s="149" t="n">
        <v>140</v>
      </c>
      <c r="I66" s="186" t="n">
        <v>130.15</v>
      </c>
      <c r="J66" s="187" t="n">
        <v>120</v>
      </c>
      <c r="K66" s="188" t="n">
        <f aca="false">(173.5+164.4+159.8+187.2+193.9)/5</f>
        <v>175.76</v>
      </c>
      <c r="L66" s="187" t="n">
        <v>186</v>
      </c>
      <c r="M66" s="187" t="n">
        <v>187</v>
      </c>
      <c r="N66" s="65"/>
    </row>
    <row r="67" customFormat="false" ht="12.75" hidden="false" customHeight="false" outlineLevel="0" collapsed="false">
      <c r="B67" s="132" t="s">
        <v>171</v>
      </c>
      <c r="C67" s="149" t="n">
        <v>98.9</v>
      </c>
      <c r="D67" s="149" t="n">
        <v>108.5</v>
      </c>
      <c r="E67" s="149" t="n">
        <v>97</v>
      </c>
      <c r="F67" s="149" t="n">
        <v>130.1</v>
      </c>
      <c r="G67" s="149" t="n">
        <v>109.4</v>
      </c>
      <c r="H67" s="149" t="n">
        <v>132.8</v>
      </c>
      <c r="I67" s="149" t="n">
        <v>109.4</v>
      </c>
      <c r="J67" s="149" t="n">
        <v>69.97</v>
      </c>
      <c r="K67" s="149" t="n">
        <v>133.7</v>
      </c>
      <c r="L67" s="149" t="n">
        <v>143.95</v>
      </c>
      <c r="M67" s="149" t="n">
        <v>118</v>
      </c>
      <c r="N67" s="149" t="n">
        <v>107</v>
      </c>
    </row>
    <row r="68" customFormat="false" ht="12.75" hidden="false" customHeight="false" outlineLevel="0" collapsed="false">
      <c r="B68" s="132"/>
      <c r="C68" s="133" t="s">
        <v>10</v>
      </c>
      <c r="D68" s="133" t="s">
        <v>11</v>
      </c>
      <c r="E68" s="133" t="s">
        <v>12</v>
      </c>
      <c r="F68" s="133" t="s">
        <v>13</v>
      </c>
      <c r="G68" s="133" t="s">
        <v>2</v>
      </c>
      <c r="H68" s="133" t="s">
        <v>3</v>
      </c>
      <c r="I68" s="133" t="s">
        <v>4</v>
      </c>
      <c r="J68" s="133" t="s">
        <v>5</v>
      </c>
      <c r="K68" s="133" t="s">
        <v>6</v>
      </c>
      <c r="L68" s="133" t="s">
        <v>7</v>
      </c>
      <c r="M68" s="133" t="s">
        <v>8</v>
      </c>
      <c r="N68" s="133" t="s">
        <v>9</v>
      </c>
    </row>
    <row r="69" customFormat="false" ht="12.75" hidden="false" customHeight="false" outlineLevel="0" collapsed="false">
      <c r="B69" s="137" t="s">
        <v>200</v>
      </c>
      <c r="C69" s="129" t="n">
        <v>32.11</v>
      </c>
      <c r="D69" s="129" t="n">
        <v>45.13</v>
      </c>
      <c r="E69" s="129" t="n">
        <v>44.24</v>
      </c>
      <c r="F69" s="129"/>
      <c r="G69" s="129"/>
      <c r="H69" s="129"/>
      <c r="I69" s="129"/>
      <c r="J69" s="129"/>
      <c r="K69" s="129"/>
      <c r="L69" s="129"/>
      <c r="M69" s="129"/>
      <c r="N69" s="129"/>
    </row>
    <row r="70" customFormat="false" ht="12.75" hidden="false" customHeight="false" outlineLevel="0" collapsed="false">
      <c r="B70" s="137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</row>
    <row r="71" customFormat="false" ht="12.75" hidden="false" customHeight="false" outlineLevel="0" collapsed="false">
      <c r="B71" s="137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</row>
    <row r="72" customFormat="false" ht="12.75" hidden="false" customHeight="false" outlineLevel="0" collapsed="false">
      <c r="B72" s="137" t="s">
        <v>162</v>
      </c>
      <c r="C72" s="129" t="n">
        <v>39.87</v>
      </c>
      <c r="D72" s="129" t="n">
        <v>30.48</v>
      </c>
      <c r="E72" s="129" t="n">
        <v>28.52</v>
      </c>
      <c r="F72" s="129" t="n">
        <v>31.19</v>
      </c>
      <c r="G72" s="129" t="n">
        <v>17.95</v>
      </c>
      <c r="H72" s="129" t="n">
        <v>18.26</v>
      </c>
      <c r="I72" s="129" t="n">
        <v>16.39</v>
      </c>
      <c r="J72" s="129" t="n">
        <v>24.06</v>
      </c>
      <c r="K72" s="129" t="n">
        <v>28.25</v>
      </c>
      <c r="L72" s="129" t="n">
        <v>23.73</v>
      </c>
      <c r="M72" s="148" t="n">
        <v>24.72</v>
      </c>
      <c r="N72" s="129" t="n">
        <v>29.84</v>
      </c>
      <c r="O72" s="15" t="n">
        <f aca="false">AVERAGE(D72:F72)</f>
        <v>30.0633333333333</v>
      </c>
      <c r="P72" s="15" t="n">
        <f aca="false">AVERAGE(G72:I72)</f>
        <v>17.5333333333333</v>
      </c>
      <c r="Q72" s="15" t="n">
        <f aca="false">AVERAGE(J72:L72)</f>
        <v>25.3466666666667</v>
      </c>
      <c r="R72" s="15" t="n">
        <f aca="false">AVERAGE(M72:N72,C69)</f>
        <v>28.89</v>
      </c>
    </row>
    <row r="73" customFormat="false" ht="12.75" hidden="false" customHeight="false" outlineLevel="0" collapsed="false">
      <c r="B73" s="137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48"/>
      <c r="N73" s="129"/>
      <c r="O73" s="15"/>
      <c r="P73" s="15"/>
      <c r="Q73" s="15"/>
      <c r="R73" s="15"/>
    </row>
    <row r="74" customFormat="false" ht="12.75" hidden="false" customHeight="false" outlineLevel="0" collapsed="false">
      <c r="B74" s="137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48"/>
      <c r="N74" s="129"/>
      <c r="O74" s="15"/>
      <c r="P74" s="15"/>
      <c r="Q74" s="15"/>
      <c r="R74" s="15"/>
    </row>
    <row r="75" customFormat="false" ht="12.75" hidden="false" customHeight="false" outlineLevel="0" collapsed="false">
      <c r="B75" s="137" t="s">
        <v>163</v>
      </c>
      <c r="C75" s="148" t="n">
        <v>20.19</v>
      </c>
      <c r="D75" s="148" t="n">
        <v>18.51</v>
      </c>
      <c r="E75" s="148" t="n">
        <v>18.96</v>
      </c>
      <c r="F75" s="148" t="n">
        <v>20.07</v>
      </c>
      <c r="G75" s="148" t="n">
        <v>19.39</v>
      </c>
      <c r="H75" s="148" t="n">
        <v>14.34</v>
      </c>
      <c r="I75" s="148" t="n">
        <v>18.74</v>
      </c>
      <c r="J75" s="148" t="n">
        <v>24.23</v>
      </c>
      <c r="K75" s="148" t="n">
        <v>14.8</v>
      </c>
      <c r="L75" s="148" t="n">
        <v>13.79</v>
      </c>
      <c r="M75" s="148" t="n">
        <v>26.32</v>
      </c>
      <c r="N75" s="148" t="n">
        <v>51.04</v>
      </c>
      <c r="O75" s="15" t="n">
        <f aca="false">AVERAGE(D75:F75)</f>
        <v>19.18</v>
      </c>
      <c r="P75" s="15" t="n">
        <f aca="false">AVERAGE(G75:I75)</f>
        <v>17.49</v>
      </c>
      <c r="Q75" s="15" t="n">
        <f aca="false">AVERAGE(J75:L75)</f>
        <v>17.6066666666667</v>
      </c>
      <c r="R75" s="15" t="n">
        <f aca="false">AVERAGE(M75:N75,C72)</f>
        <v>39.0766666666667</v>
      </c>
    </row>
    <row r="76" customFormat="false" ht="12.75" hidden="false" customHeight="false" outlineLevel="0" collapsed="false">
      <c r="B76" s="137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5"/>
      <c r="P76" s="15"/>
      <c r="Q76" s="15"/>
      <c r="R76" s="15"/>
    </row>
    <row r="77" customFormat="false" ht="12.75" hidden="false" customHeight="false" outlineLevel="0" collapsed="false">
      <c r="B77" s="137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5"/>
      <c r="P77" s="15"/>
      <c r="Q77" s="15"/>
      <c r="R77" s="15"/>
    </row>
    <row r="78" customFormat="false" ht="12.75" hidden="false" customHeight="false" outlineLevel="0" collapsed="false">
      <c r="B78" s="137" t="s">
        <v>170</v>
      </c>
      <c r="C78" s="140" t="n">
        <v>15.47</v>
      </c>
      <c r="D78" s="141" t="n">
        <v>18.02</v>
      </c>
      <c r="E78" s="141" t="n">
        <v>24.18</v>
      </c>
      <c r="F78" s="141" t="n">
        <v>25</v>
      </c>
      <c r="G78" s="141" t="n">
        <v>17.22</v>
      </c>
      <c r="H78" s="141" t="n">
        <v>10.39</v>
      </c>
      <c r="I78" s="141" t="n">
        <v>11.59</v>
      </c>
      <c r="J78" s="141" t="n">
        <v>13.1</v>
      </c>
      <c r="K78" s="141" t="n">
        <v>16.66</v>
      </c>
      <c r="L78" s="141" t="n">
        <v>11.62</v>
      </c>
      <c r="M78" s="141" t="n">
        <v>12.33</v>
      </c>
      <c r="N78" s="141" t="n">
        <v>17.47</v>
      </c>
      <c r="O78" s="15" t="n">
        <f aca="false">AVERAGE(D78:F78)</f>
        <v>22.4</v>
      </c>
      <c r="P78" s="15" t="n">
        <f aca="false">AVERAGE(G78:I78)</f>
        <v>13.0666666666667</v>
      </c>
      <c r="Q78" s="15" t="n">
        <f aca="false">AVERAGE(J78:L78)</f>
        <v>13.7933333333333</v>
      </c>
      <c r="R78" s="15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32"/>
      <c r="C79" s="149" t="n">
        <v>92.4</v>
      </c>
      <c r="D79" s="149" t="n">
        <v>92.9</v>
      </c>
      <c r="E79" s="149" t="n">
        <v>94.9</v>
      </c>
      <c r="F79" s="149" t="n">
        <v>113.4</v>
      </c>
      <c r="G79" s="149" t="n">
        <v>142.6</v>
      </c>
      <c r="H79" s="149" t="n">
        <v>143.9</v>
      </c>
      <c r="I79" s="149" t="n">
        <v>130.7</v>
      </c>
      <c r="J79" s="149" t="n">
        <v>155.5</v>
      </c>
      <c r="K79" s="149" t="n">
        <v>219.6</v>
      </c>
      <c r="L79" s="149" t="n">
        <v>260.4</v>
      </c>
      <c r="M79" s="149" t="n">
        <v>170.9</v>
      </c>
      <c r="N79" s="149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32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U80" s="0" t="n">
        <v>24.18</v>
      </c>
      <c r="V80" s="0" t="n">
        <v>94.9</v>
      </c>
    </row>
    <row r="81" customFormat="false" ht="12.75" hidden="false" customHeight="false" outlineLevel="0" collapsed="false">
      <c r="B81" s="132" t="s">
        <v>172</v>
      </c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U81" s="0" t="n">
        <v>25</v>
      </c>
      <c r="V81" s="0" t="n">
        <v>113.4</v>
      </c>
    </row>
    <row r="82" customFormat="false" ht="12.75" hidden="false" customHeight="false" outlineLevel="0" collapsed="false">
      <c r="B82" s="132"/>
      <c r="C82" s="133" t="s">
        <v>10</v>
      </c>
      <c r="D82" s="133" t="s">
        <v>11</v>
      </c>
      <c r="E82" s="133" t="s">
        <v>12</v>
      </c>
      <c r="F82" s="133" t="s">
        <v>13</v>
      </c>
      <c r="G82" s="133" t="s">
        <v>2</v>
      </c>
      <c r="H82" s="133" t="s">
        <v>3</v>
      </c>
      <c r="I82" s="133" t="s">
        <v>4</v>
      </c>
      <c r="J82" s="133" t="s">
        <v>5</v>
      </c>
      <c r="K82" s="133" t="s">
        <v>6</v>
      </c>
      <c r="L82" s="133" t="s">
        <v>7</v>
      </c>
      <c r="M82" s="133" t="s">
        <v>8</v>
      </c>
      <c r="N82" s="133" t="s">
        <v>9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37" t="s">
        <v>200</v>
      </c>
      <c r="C83" s="129" t="n">
        <v>36.71</v>
      </c>
      <c r="D83" s="129" t="n">
        <v>49.33</v>
      </c>
      <c r="E83" s="129" t="n">
        <v>49.32</v>
      </c>
      <c r="F83" s="129"/>
      <c r="G83" s="129"/>
      <c r="H83" s="129"/>
      <c r="I83" s="129"/>
      <c r="J83" s="129"/>
      <c r="K83" s="129"/>
      <c r="L83" s="129"/>
      <c r="M83" s="129"/>
      <c r="N83" s="129"/>
    </row>
    <row r="84" customFormat="false" ht="12.75" hidden="false" customHeight="false" outlineLevel="0" collapsed="false">
      <c r="B84" s="137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</row>
    <row r="85" customFormat="false" ht="12.75" hidden="false" customHeight="false" outlineLevel="0" collapsed="false">
      <c r="B85" s="137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</row>
    <row r="86" customFormat="false" ht="12.75" hidden="false" customHeight="false" outlineLevel="0" collapsed="false">
      <c r="B86" s="137" t="s">
        <v>162</v>
      </c>
      <c r="C86" s="129" t="n">
        <v>40.75</v>
      </c>
      <c r="D86" s="129" t="n">
        <v>31.34</v>
      </c>
      <c r="E86" s="129" t="n">
        <v>29.72</v>
      </c>
      <c r="F86" s="129" t="n">
        <v>30.3</v>
      </c>
      <c r="G86" s="129" t="n">
        <v>21.57</v>
      </c>
      <c r="H86" s="129" t="n">
        <v>20.36</v>
      </c>
      <c r="I86" s="129" t="n">
        <v>18.79</v>
      </c>
      <c r="J86" s="129" t="n">
        <v>25.79</v>
      </c>
      <c r="K86" s="129" t="n">
        <v>28.44</v>
      </c>
      <c r="L86" s="129" t="n">
        <v>28.3</v>
      </c>
      <c r="M86" s="129" t="n">
        <v>36.76</v>
      </c>
      <c r="N86" s="129" t="n">
        <v>34.97</v>
      </c>
      <c r="O86" s="15" t="n">
        <f aca="false">AVERAGE(D86:F86)</f>
        <v>30.4533333333333</v>
      </c>
      <c r="P86" s="15" t="n">
        <f aca="false">AVERAGE(G86:I86)</f>
        <v>20.24</v>
      </c>
      <c r="Q86" s="15" t="n">
        <f aca="false">AVERAGE(J86:L86)</f>
        <v>27.51</v>
      </c>
      <c r="R86" s="15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37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5"/>
      <c r="P87" s="15"/>
      <c r="Q87" s="15"/>
      <c r="R87" s="15"/>
    </row>
    <row r="88" customFormat="false" ht="12.75" hidden="false" customHeight="false" outlineLevel="0" collapsed="false">
      <c r="B88" s="137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5"/>
      <c r="P88" s="15"/>
      <c r="Q88" s="15"/>
      <c r="R88" s="15"/>
    </row>
    <row r="89" customFormat="false" ht="12.75" hidden="false" customHeight="false" outlineLevel="0" collapsed="false">
      <c r="B89" s="137" t="s">
        <v>163</v>
      </c>
      <c r="C89" s="148" t="n">
        <v>24.93</v>
      </c>
      <c r="D89" s="148" t="n">
        <v>21.75</v>
      </c>
      <c r="E89" s="148" t="n">
        <v>23.29</v>
      </c>
      <c r="F89" s="148" t="n">
        <v>22.5</v>
      </c>
      <c r="G89" s="148" t="n">
        <v>20.21</v>
      </c>
      <c r="H89" s="148" t="n">
        <v>16.69</v>
      </c>
      <c r="I89" s="148" t="n">
        <v>20.25</v>
      </c>
      <c r="J89" s="148" t="n">
        <v>25.24</v>
      </c>
      <c r="K89" s="148" t="n">
        <v>15.8</v>
      </c>
      <c r="L89" s="148" t="n">
        <v>15.79</v>
      </c>
      <c r="M89" s="148" t="n">
        <v>31.42</v>
      </c>
      <c r="N89" s="148" t="n">
        <v>51.03</v>
      </c>
      <c r="O89" s="15" t="n">
        <f aca="false">AVERAGE(D89:F89)</f>
        <v>22.5133333333333</v>
      </c>
      <c r="P89" s="15" t="n">
        <f aca="false">AVERAGE(G89:I89)</f>
        <v>19.05</v>
      </c>
      <c r="Q89" s="15" t="n">
        <f aca="false">AVERAGE(J89:L89)</f>
        <v>18.9433333333333</v>
      </c>
      <c r="R89" s="15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89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5"/>
      <c r="P90" s="15"/>
      <c r="Q90" s="15"/>
      <c r="R90" s="15"/>
    </row>
    <row r="91" customFormat="false" ht="12.75" hidden="false" customHeight="false" outlineLevel="0" collapsed="false">
      <c r="B91" s="137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5"/>
      <c r="P91" s="15"/>
      <c r="Q91" s="15"/>
      <c r="R91" s="15"/>
    </row>
    <row r="92" customFormat="false" ht="12.75" hidden="false" customHeight="false" outlineLevel="0" collapsed="false">
      <c r="B92" s="137" t="s">
        <v>170</v>
      </c>
      <c r="C92" s="140" t="n">
        <v>16.64</v>
      </c>
      <c r="D92" s="141" t="n">
        <v>20.24</v>
      </c>
      <c r="E92" s="141" t="n">
        <v>26.27</v>
      </c>
      <c r="F92" s="141" t="n">
        <v>26</v>
      </c>
      <c r="G92" s="141" t="n">
        <v>18.8</v>
      </c>
      <c r="H92" s="141" t="n">
        <v>11.37</v>
      </c>
      <c r="I92" s="141" t="n">
        <v>13.38</v>
      </c>
      <c r="J92" s="141" t="n">
        <v>16.49</v>
      </c>
      <c r="K92" s="141" t="n">
        <v>20.65</v>
      </c>
      <c r="L92" s="141" t="n">
        <v>16.45</v>
      </c>
      <c r="M92" s="141" t="n">
        <v>17.25</v>
      </c>
      <c r="N92" s="141" t="n">
        <v>21.96</v>
      </c>
      <c r="O92" s="15" t="n">
        <f aca="false">AVERAGE(D92:F92)</f>
        <v>24.17</v>
      </c>
      <c r="P92" s="15" t="n">
        <f aca="false">AVERAGE(G92:I92)</f>
        <v>14.5166666666667</v>
      </c>
      <c r="Q92" s="15" t="n">
        <f aca="false">AVERAGE(J92:L92)</f>
        <v>17.8633333333333</v>
      </c>
      <c r="R92" s="15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29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5"/>
      <c r="P93" s="15"/>
      <c r="Q93" s="15"/>
      <c r="R93" s="15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31" t="s">
        <v>173</v>
      </c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45" t="s">
        <v>51</v>
      </c>
      <c r="P94" s="145" t="s">
        <v>48</v>
      </c>
      <c r="Q94" s="145" t="s">
        <v>49</v>
      </c>
      <c r="R94" s="145" t="s">
        <v>50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32"/>
      <c r="C95" s="133" t="s">
        <v>10</v>
      </c>
      <c r="D95" s="133" t="s">
        <v>11</v>
      </c>
      <c r="E95" s="133" t="s">
        <v>12</v>
      </c>
      <c r="F95" s="133" t="s">
        <v>13</v>
      </c>
      <c r="G95" s="133" t="s">
        <v>2</v>
      </c>
      <c r="H95" s="133" t="s">
        <v>3</v>
      </c>
      <c r="I95" s="133" t="s">
        <v>4</v>
      </c>
      <c r="J95" s="133" t="s">
        <v>5</v>
      </c>
      <c r="K95" s="133" t="s">
        <v>6</v>
      </c>
      <c r="L95" s="133" t="s">
        <v>7</v>
      </c>
      <c r="M95" s="133" t="s">
        <v>8</v>
      </c>
      <c r="N95" s="133" t="s">
        <v>9</v>
      </c>
      <c r="O95" s="15"/>
      <c r="P95" s="15"/>
      <c r="Q95" s="15"/>
      <c r="R95" s="15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32"/>
      <c r="C96" s="134" t="n">
        <v>43.68</v>
      </c>
      <c r="D96" s="135" t="n">
        <v>65.74</v>
      </c>
      <c r="E96" s="135" t="n">
        <v>55.72</v>
      </c>
      <c r="F96" s="135"/>
      <c r="G96" s="135"/>
      <c r="H96" s="135"/>
      <c r="I96" s="135"/>
      <c r="J96" s="135"/>
      <c r="K96" s="135"/>
      <c r="L96" s="135"/>
      <c r="M96" s="135"/>
      <c r="N96" s="136"/>
      <c r="O96" s="15"/>
      <c r="P96" s="15"/>
      <c r="Q96" s="15"/>
      <c r="R96" s="15"/>
    </row>
    <row r="97" customFormat="false" ht="12.75" hidden="false" customHeight="false" outlineLevel="0" collapsed="false">
      <c r="B97" s="137" t="s">
        <v>162</v>
      </c>
      <c r="C97" s="138" t="n">
        <v>40.62</v>
      </c>
      <c r="D97" s="130" t="n">
        <v>30.26</v>
      </c>
      <c r="E97" s="130" t="n">
        <v>29.95</v>
      </c>
      <c r="F97" s="130" t="n">
        <v>32.41</v>
      </c>
      <c r="G97" s="130" t="n">
        <v>25.24</v>
      </c>
      <c r="H97" s="129" t="n">
        <v>22.32</v>
      </c>
      <c r="I97" s="129" t="n">
        <v>22.41</v>
      </c>
      <c r="J97" s="129" t="n">
        <v>27.76</v>
      </c>
      <c r="K97" s="130" t="n">
        <v>30.27</v>
      </c>
      <c r="L97" s="130" t="n">
        <v>31.12</v>
      </c>
      <c r="M97" s="130" t="n">
        <v>38.8</v>
      </c>
      <c r="N97" s="139" t="n">
        <v>40.86</v>
      </c>
      <c r="O97" s="15" t="n">
        <f aca="false">AVERAGE(D97:F97)</f>
        <v>30.8733333333333</v>
      </c>
      <c r="P97" s="15" t="n">
        <f aca="false">AVERAGE(G97:I97)</f>
        <v>23.3233333333333</v>
      </c>
      <c r="Q97" s="15"/>
      <c r="R97" s="15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37" t="s">
        <v>163</v>
      </c>
      <c r="C98" s="140"/>
      <c r="D98" s="141"/>
      <c r="E98" s="141"/>
      <c r="F98" s="141"/>
      <c r="G98" s="141"/>
      <c r="H98" s="141"/>
      <c r="I98" s="141"/>
      <c r="J98" s="141" t="n">
        <v>26.17</v>
      </c>
      <c r="K98" s="141" t="n">
        <v>17.36</v>
      </c>
      <c r="L98" s="141" t="n">
        <v>16.86</v>
      </c>
      <c r="M98" s="141" t="n">
        <v>41.13</v>
      </c>
      <c r="N98" s="142" t="n">
        <v>48.79</v>
      </c>
      <c r="O98" s="15"/>
      <c r="P98" s="15"/>
      <c r="Q98" s="15" t="n">
        <f aca="false">AVERAGE(J98:L98)</f>
        <v>20.13</v>
      </c>
      <c r="R98" s="15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29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5"/>
      <c r="P99" s="15"/>
      <c r="Q99" s="15"/>
      <c r="R99" s="15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31" t="s">
        <v>161</v>
      </c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5"/>
      <c r="P100" s="15"/>
      <c r="Q100" s="15"/>
      <c r="R100" s="15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32"/>
      <c r="C101" s="133" t="s">
        <v>10</v>
      </c>
      <c r="D101" s="133" t="s">
        <v>11</v>
      </c>
      <c r="E101" s="133" t="s">
        <v>12</v>
      </c>
      <c r="F101" s="133" t="s">
        <v>13</v>
      </c>
      <c r="G101" s="133" t="s">
        <v>2</v>
      </c>
      <c r="H101" s="133" t="s">
        <v>3</v>
      </c>
      <c r="I101" s="133" t="s">
        <v>4</v>
      </c>
      <c r="J101" s="133" t="s">
        <v>5</v>
      </c>
      <c r="K101" s="133" t="s">
        <v>6</v>
      </c>
      <c r="L101" s="133" t="s">
        <v>7</v>
      </c>
      <c r="M101" s="133" t="s">
        <v>8</v>
      </c>
      <c r="N101" s="133" t="s">
        <v>9</v>
      </c>
      <c r="O101" s="15"/>
      <c r="P101" s="15"/>
      <c r="Q101" s="15"/>
      <c r="R101" s="15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32"/>
      <c r="C102" s="134" t="n">
        <v>45.02</v>
      </c>
      <c r="D102" s="135" t="n">
        <v>77.77</v>
      </c>
      <c r="E102" s="135" t="n">
        <v>79.48</v>
      </c>
      <c r="F102" s="135"/>
      <c r="G102" s="135"/>
      <c r="H102" s="135"/>
      <c r="I102" s="135"/>
      <c r="J102" s="135"/>
      <c r="K102" s="135"/>
      <c r="L102" s="135"/>
      <c r="M102" s="135"/>
      <c r="N102" s="136"/>
      <c r="O102" s="15"/>
      <c r="P102" s="15"/>
      <c r="Q102" s="15"/>
      <c r="R102" s="15"/>
    </row>
    <row r="103" customFormat="false" ht="12.75" hidden="false" customHeight="false" outlineLevel="0" collapsed="false">
      <c r="B103" s="137" t="s">
        <v>162</v>
      </c>
      <c r="C103" s="138" t="n">
        <v>45.64</v>
      </c>
      <c r="D103" s="130" t="n">
        <v>33.09</v>
      </c>
      <c r="E103" s="130" t="n">
        <v>31.88</v>
      </c>
      <c r="F103" s="130" t="n">
        <v>31.19</v>
      </c>
      <c r="G103" s="130" t="n">
        <v>22.61</v>
      </c>
      <c r="H103" s="129" t="n">
        <v>22.78</v>
      </c>
      <c r="I103" s="129" t="n">
        <v>22.98</v>
      </c>
      <c r="J103" s="129" t="n">
        <v>29.72</v>
      </c>
      <c r="K103" s="130" t="n">
        <v>24.55</v>
      </c>
      <c r="L103" s="130" t="n">
        <v>29.24</v>
      </c>
      <c r="M103" s="130" t="n">
        <v>27.3</v>
      </c>
      <c r="N103" s="139" t="n">
        <v>44.74</v>
      </c>
      <c r="O103" s="15" t="n">
        <f aca="false">AVERAGE(D103:F103)</f>
        <v>32.0533333333333</v>
      </c>
      <c r="P103" s="15" t="n">
        <f aca="false">AVERAGE(G103:I103)</f>
        <v>22.79</v>
      </c>
      <c r="Q103" s="15"/>
      <c r="R103" s="15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37" t="s">
        <v>163</v>
      </c>
      <c r="C104" s="140"/>
      <c r="D104" s="141"/>
      <c r="E104" s="141"/>
      <c r="F104" s="141"/>
      <c r="G104" s="141"/>
      <c r="H104" s="141"/>
      <c r="I104" s="141"/>
      <c r="J104" s="141" t="n">
        <v>25.41</v>
      </c>
      <c r="K104" s="141" t="n">
        <v>13.11</v>
      </c>
      <c r="L104" s="141" t="n">
        <v>11.29</v>
      </c>
      <c r="M104" s="141" t="n">
        <v>33.89</v>
      </c>
      <c r="N104" s="142" t="n">
        <v>58.25</v>
      </c>
      <c r="O104" s="15"/>
      <c r="P104" s="15"/>
      <c r="Q104" s="15" t="n">
        <f aca="false">AVERAGE(J104:L104)</f>
        <v>16.6033333333333</v>
      </c>
      <c r="R104" s="15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29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5"/>
      <c r="P105" s="15"/>
      <c r="Q105" s="15"/>
      <c r="R105" s="15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31" t="s">
        <v>164</v>
      </c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5"/>
      <c r="P106" s="15"/>
      <c r="Q106" s="15"/>
      <c r="R106" s="15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32"/>
      <c r="C107" s="133" t="s">
        <v>10</v>
      </c>
      <c r="D107" s="133" t="s">
        <v>11</v>
      </c>
      <c r="E107" s="133" t="s">
        <v>12</v>
      </c>
      <c r="F107" s="133" t="s">
        <v>13</v>
      </c>
      <c r="G107" s="133" t="s">
        <v>2</v>
      </c>
      <c r="H107" s="133" t="s">
        <v>3</v>
      </c>
      <c r="I107" s="133" t="s">
        <v>4</v>
      </c>
      <c r="J107" s="133" t="s">
        <v>5</v>
      </c>
      <c r="K107" s="133" t="s">
        <v>6</v>
      </c>
      <c r="L107" s="133" t="s">
        <v>7</v>
      </c>
      <c r="M107" s="133" t="s">
        <v>8</v>
      </c>
      <c r="N107" s="133" t="s">
        <v>9</v>
      </c>
      <c r="O107" s="15"/>
      <c r="P107" s="15"/>
      <c r="Q107" s="15"/>
      <c r="R107" s="15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32"/>
      <c r="C108" s="134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6"/>
      <c r="O108" s="15"/>
      <c r="P108" s="15"/>
      <c r="Q108" s="15"/>
      <c r="R108" s="15"/>
    </row>
    <row r="109" customFormat="false" ht="12.75" hidden="false" customHeight="false" outlineLevel="0" collapsed="false">
      <c r="B109" s="137" t="s">
        <v>162</v>
      </c>
      <c r="C109" s="138" t="n">
        <v>39.8</v>
      </c>
      <c r="D109" s="130" t="n">
        <v>30.02</v>
      </c>
      <c r="E109" s="130" t="n">
        <v>29</v>
      </c>
      <c r="F109" s="130" t="n">
        <v>31.9</v>
      </c>
      <c r="G109" s="130" t="n">
        <v>21.43</v>
      </c>
      <c r="H109" s="129" t="n">
        <v>21.36</v>
      </c>
      <c r="I109" s="129" t="n">
        <v>19.66</v>
      </c>
      <c r="J109" s="143" t="n">
        <v>26.97</v>
      </c>
      <c r="K109" s="130"/>
      <c r="L109" s="130"/>
      <c r="M109" s="130"/>
      <c r="N109" s="139"/>
      <c r="O109" s="15" t="n">
        <f aca="false">AVERAGE(D109:F109)</f>
        <v>30.3066666666667</v>
      </c>
      <c r="P109" s="15" t="n">
        <f aca="false">AVERAGE(G109:I109)</f>
        <v>20.8166666666667</v>
      </c>
      <c r="Q109" s="15"/>
      <c r="R109" s="15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37" t="s">
        <v>163</v>
      </c>
      <c r="C110" s="140"/>
      <c r="D110" s="141"/>
      <c r="E110" s="141"/>
      <c r="F110" s="141"/>
      <c r="G110" s="141"/>
      <c r="H110" s="141"/>
      <c r="I110" s="141"/>
      <c r="J110" s="141" t="n">
        <v>26.16</v>
      </c>
      <c r="K110" s="141" t="n">
        <v>14.63</v>
      </c>
      <c r="L110" s="141" t="n">
        <v>15.52</v>
      </c>
      <c r="M110" s="141" t="n">
        <v>33.89</v>
      </c>
      <c r="N110" s="142" t="n">
        <v>48.51</v>
      </c>
      <c r="O110" s="15"/>
      <c r="P110" s="15"/>
      <c r="Q110" s="15" t="n">
        <f aca="false">AVERAGE(J110:L110)</f>
        <v>18.77</v>
      </c>
      <c r="R110" s="15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29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5"/>
      <c r="P111" s="15"/>
      <c r="Q111" s="15"/>
      <c r="R111" s="15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31" t="s">
        <v>165</v>
      </c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5"/>
      <c r="P112" s="15"/>
      <c r="Q112" s="15"/>
      <c r="R112" s="15"/>
    </row>
    <row r="113" customFormat="false" ht="12.75" hidden="false" customHeight="false" outlineLevel="0" collapsed="false">
      <c r="B113" s="132"/>
      <c r="C113" s="133" t="s">
        <v>10</v>
      </c>
      <c r="D113" s="133" t="s">
        <v>11</v>
      </c>
      <c r="E113" s="133" t="s">
        <v>12</v>
      </c>
      <c r="F113" s="133" t="s">
        <v>13</v>
      </c>
      <c r="G113" s="133" t="s">
        <v>2</v>
      </c>
      <c r="H113" s="133" t="s">
        <v>3</v>
      </c>
      <c r="I113" s="133" t="s">
        <v>4</v>
      </c>
      <c r="J113" s="133" t="s">
        <v>5</v>
      </c>
      <c r="K113" s="133" t="s">
        <v>6</v>
      </c>
      <c r="L113" s="133" t="s">
        <v>7</v>
      </c>
      <c r="M113" s="133" t="s">
        <v>8</v>
      </c>
      <c r="N113" s="133" t="s">
        <v>9</v>
      </c>
      <c r="O113" s="15"/>
      <c r="P113" s="15"/>
      <c r="Q113" s="15"/>
      <c r="R113" s="15"/>
    </row>
    <row r="114" customFormat="false" ht="12.75" hidden="false" customHeight="false" outlineLevel="0" collapsed="false">
      <c r="B114" s="132"/>
      <c r="C114" s="134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6"/>
      <c r="O114" s="15"/>
      <c r="P114" s="15"/>
      <c r="Q114" s="15"/>
      <c r="R114" s="15"/>
    </row>
    <row r="115" customFormat="false" ht="12.75" hidden="false" customHeight="false" outlineLevel="0" collapsed="false">
      <c r="B115" s="137" t="s">
        <v>162</v>
      </c>
      <c r="C115" s="138" t="n">
        <v>40.59</v>
      </c>
      <c r="D115" s="130" t="n">
        <v>28.29</v>
      </c>
      <c r="E115" s="130" t="n">
        <v>29.55</v>
      </c>
      <c r="F115" s="130" t="n">
        <v>31.64</v>
      </c>
      <c r="G115" s="130" t="n">
        <v>24.55</v>
      </c>
      <c r="H115" s="129" t="n">
        <v>22.17</v>
      </c>
      <c r="I115" s="129" t="n">
        <v>21.83</v>
      </c>
      <c r="J115" s="143" t="n">
        <v>27.36</v>
      </c>
      <c r="K115" s="130"/>
      <c r="L115" s="130"/>
      <c r="M115" s="130"/>
      <c r="N115" s="139"/>
      <c r="O115" s="15"/>
      <c r="P115" s="15" t="n">
        <f aca="false">AVERAGE(G115:I115)</f>
        <v>22.85</v>
      </c>
      <c r="Q115" s="15"/>
      <c r="R115" s="15"/>
    </row>
    <row r="116" customFormat="false" ht="12.75" hidden="false" customHeight="false" outlineLevel="0" collapsed="false">
      <c r="B116" s="137" t="s">
        <v>163</v>
      </c>
      <c r="C116" s="140"/>
      <c r="D116" s="141"/>
      <c r="E116" s="141"/>
      <c r="F116" s="141"/>
      <c r="G116" s="141"/>
      <c r="H116" s="141"/>
      <c r="I116" s="141"/>
      <c r="J116" s="141" t="n">
        <v>26.17</v>
      </c>
      <c r="K116" s="141"/>
      <c r="L116" s="141" t="n">
        <v>16.49</v>
      </c>
      <c r="M116" s="141" t="n">
        <v>39.99</v>
      </c>
      <c r="N116" s="142" t="n">
        <v>51.15</v>
      </c>
      <c r="O116" s="15"/>
      <c r="P116" s="15"/>
      <c r="Q116" s="15"/>
      <c r="R116" s="15"/>
    </row>
    <row r="117" customFormat="false" ht="12.75" hidden="false" customHeight="false" outlineLevel="0" collapsed="false">
      <c r="B117" s="129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5"/>
      <c r="P117" s="15"/>
      <c r="Q117" s="15"/>
      <c r="R117" s="15"/>
    </row>
    <row r="118" customFormat="false" ht="12.75" hidden="false" customHeight="false" outlineLevel="0" collapsed="false">
      <c r="B118" s="131" t="s">
        <v>166</v>
      </c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5"/>
      <c r="P118" s="15"/>
      <c r="Q118" s="15"/>
      <c r="R118" s="15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32"/>
      <c r="C119" s="133" t="s">
        <v>10</v>
      </c>
      <c r="D119" s="133" t="s">
        <v>11</v>
      </c>
      <c r="E119" s="133" t="s">
        <v>12</v>
      </c>
      <c r="F119" s="133" t="s">
        <v>13</v>
      </c>
      <c r="G119" s="133" t="s">
        <v>2</v>
      </c>
      <c r="H119" s="133" t="s">
        <v>3</v>
      </c>
      <c r="I119" s="133" t="s">
        <v>4</v>
      </c>
      <c r="J119" s="133" t="s">
        <v>5</v>
      </c>
      <c r="K119" s="133" t="s">
        <v>6</v>
      </c>
      <c r="L119" s="133" t="s">
        <v>7</v>
      </c>
      <c r="M119" s="133" t="s">
        <v>8</v>
      </c>
      <c r="N119" s="133" t="s">
        <v>9</v>
      </c>
      <c r="O119" s="15"/>
      <c r="P119" s="15"/>
      <c r="Q119" s="15"/>
      <c r="R119" s="15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32"/>
      <c r="C120" s="134" t="n">
        <v>35.36</v>
      </c>
      <c r="D120" s="135" t="n">
        <v>43.96</v>
      </c>
      <c r="E120" s="135" t="n">
        <v>39.39</v>
      </c>
      <c r="F120" s="135"/>
      <c r="G120" s="135"/>
      <c r="H120" s="135"/>
      <c r="I120" s="135"/>
      <c r="J120" s="135"/>
      <c r="K120" s="135"/>
      <c r="L120" s="135"/>
      <c r="M120" s="135"/>
      <c r="N120" s="136"/>
      <c r="O120" s="15"/>
      <c r="P120" s="15"/>
      <c r="Q120" s="15"/>
      <c r="R120" s="15"/>
    </row>
    <row r="121" customFormat="false" ht="12.75" hidden="false" customHeight="false" outlineLevel="0" collapsed="false">
      <c r="B121" s="137" t="s">
        <v>162</v>
      </c>
      <c r="C121" s="138" t="n">
        <v>41.56</v>
      </c>
      <c r="D121" s="130" t="n">
        <v>29.22</v>
      </c>
      <c r="E121" s="130" t="n">
        <v>29.55</v>
      </c>
      <c r="F121" s="130" t="n">
        <v>31.64</v>
      </c>
      <c r="G121" s="130" t="n">
        <v>25.11</v>
      </c>
      <c r="H121" s="129" t="n">
        <v>22.33</v>
      </c>
      <c r="I121" s="129" t="n">
        <v>22.43</v>
      </c>
      <c r="J121" s="129" t="n">
        <v>27.89</v>
      </c>
      <c r="K121" s="130" t="n">
        <v>29.63</v>
      </c>
      <c r="L121" s="130" t="n">
        <v>31.08</v>
      </c>
      <c r="M121" s="130" t="n">
        <v>37.53</v>
      </c>
      <c r="N121" s="139" t="n">
        <v>39.53</v>
      </c>
      <c r="O121" s="15" t="n">
        <f aca="false">AVERAGE(D121:F121)</f>
        <v>30.1366666666667</v>
      </c>
      <c r="P121" s="15" t="n">
        <f aca="false">AVERAGE(G121:I121)</f>
        <v>23.29</v>
      </c>
      <c r="Q121" s="15"/>
      <c r="R121" s="15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37" t="s">
        <v>163</v>
      </c>
      <c r="C122" s="140"/>
      <c r="D122" s="141"/>
      <c r="E122" s="141"/>
      <c r="F122" s="141"/>
      <c r="G122" s="141"/>
      <c r="H122" s="141"/>
      <c r="I122" s="141"/>
      <c r="J122" s="141" t="n">
        <v>26.17</v>
      </c>
      <c r="K122" s="141" t="n">
        <v>17.36</v>
      </c>
      <c r="L122" s="141" t="n">
        <v>17.07</v>
      </c>
      <c r="M122" s="141" t="n">
        <v>42.45</v>
      </c>
      <c r="N122" s="142" t="n">
        <v>51.86</v>
      </c>
      <c r="O122" s="15"/>
      <c r="P122" s="15"/>
      <c r="Q122" s="15" t="n">
        <f aca="false">AVERAGE(J122:L122)</f>
        <v>20.2</v>
      </c>
      <c r="R122" s="15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29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5"/>
      <c r="P123" s="15"/>
      <c r="Q123" s="15"/>
      <c r="R123" s="15"/>
    </row>
    <row r="124" customFormat="false" ht="12.75" hidden="false" customHeight="false" outlineLevel="0" collapsed="false">
      <c r="B124" s="131" t="s">
        <v>167</v>
      </c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5"/>
      <c r="P124" s="15"/>
      <c r="Q124" s="15"/>
      <c r="R124" s="15"/>
    </row>
    <row r="125" customFormat="false" ht="12.75" hidden="false" customHeight="false" outlineLevel="0" collapsed="false">
      <c r="B125" s="132"/>
      <c r="C125" s="133" t="s">
        <v>10</v>
      </c>
      <c r="D125" s="133" t="s">
        <v>11</v>
      </c>
      <c r="E125" s="133" t="s">
        <v>12</v>
      </c>
      <c r="F125" s="133" t="s">
        <v>13</v>
      </c>
      <c r="G125" s="133" t="s">
        <v>2</v>
      </c>
      <c r="H125" s="133" t="s">
        <v>3</v>
      </c>
      <c r="I125" s="133" t="s">
        <v>4</v>
      </c>
      <c r="J125" s="133" t="s">
        <v>5</v>
      </c>
      <c r="K125" s="133" t="s">
        <v>6</v>
      </c>
      <c r="L125" s="133" t="s">
        <v>7</v>
      </c>
      <c r="M125" s="133" t="s">
        <v>8</v>
      </c>
      <c r="N125" s="133" t="s">
        <v>9</v>
      </c>
      <c r="O125" s="15"/>
      <c r="P125" s="15"/>
      <c r="Q125" s="15"/>
      <c r="R125" s="15"/>
    </row>
    <row r="126" customFormat="false" ht="12.75" hidden="false" customHeight="false" outlineLevel="0" collapsed="false">
      <c r="B126" s="132"/>
      <c r="C126" s="134" t="n">
        <v>42.84</v>
      </c>
      <c r="D126" s="135" t="n">
        <v>50.78</v>
      </c>
      <c r="E126" s="135" t="n">
        <v>49.16</v>
      </c>
      <c r="F126" s="135"/>
      <c r="G126" s="135"/>
      <c r="H126" s="135"/>
      <c r="I126" s="135"/>
      <c r="J126" s="135"/>
      <c r="K126" s="135"/>
      <c r="L126" s="135"/>
      <c r="M126" s="135"/>
      <c r="N126" s="136"/>
      <c r="O126" s="15"/>
      <c r="P126" s="15"/>
      <c r="Q126" s="15"/>
      <c r="R126" s="15"/>
    </row>
    <row r="127" customFormat="false" ht="12.75" hidden="false" customHeight="false" outlineLevel="0" collapsed="false">
      <c r="B127" s="137" t="s">
        <v>162</v>
      </c>
      <c r="C127" s="138" t="n">
        <v>41.99</v>
      </c>
      <c r="D127" s="130" t="n">
        <v>31.34</v>
      </c>
      <c r="E127" s="130" t="n">
        <v>30.16</v>
      </c>
      <c r="F127" s="130" t="n">
        <v>29.65</v>
      </c>
      <c r="G127" s="130" t="n">
        <v>22.59</v>
      </c>
      <c r="H127" s="129" t="n">
        <v>22.78</v>
      </c>
      <c r="I127" s="129" t="n">
        <v>22.98</v>
      </c>
      <c r="J127" s="129" t="n">
        <v>29.72</v>
      </c>
      <c r="K127" s="130" t="n">
        <v>24.55</v>
      </c>
      <c r="L127" s="130" t="n">
        <v>29.24</v>
      </c>
      <c r="M127" s="130" t="n">
        <v>27.3</v>
      </c>
      <c r="N127" s="139" t="n">
        <v>43.86</v>
      </c>
      <c r="O127" s="15" t="n">
        <f aca="false">AVERAGE(D127:F127)</f>
        <v>30.3833333333333</v>
      </c>
      <c r="P127" s="15" t="n">
        <f aca="false">AVERAGE(G127:I127)</f>
        <v>22.7833333333333</v>
      </c>
      <c r="Q127" s="15"/>
      <c r="R127" s="15"/>
    </row>
    <row r="128" customFormat="false" ht="12.75" hidden="false" customHeight="false" outlineLevel="0" collapsed="false">
      <c r="B128" s="137" t="s">
        <v>163</v>
      </c>
      <c r="C128" s="140"/>
      <c r="D128" s="141"/>
      <c r="E128" s="141"/>
      <c r="F128" s="141"/>
      <c r="G128" s="141"/>
      <c r="H128" s="141"/>
      <c r="I128" s="141"/>
      <c r="J128" s="141" t="n">
        <v>25.39</v>
      </c>
      <c r="K128" s="141" t="n">
        <v>14.55</v>
      </c>
      <c r="L128" s="141" t="n">
        <v>11.29</v>
      </c>
      <c r="M128" s="141" t="n">
        <v>33.74</v>
      </c>
      <c r="N128" s="142" t="n">
        <v>57.63</v>
      </c>
      <c r="O128" s="15"/>
      <c r="P128" s="15"/>
      <c r="Q128" s="15" t="n">
        <f aca="false">AVERAGE(J128:L128)</f>
        <v>17.0766666666667</v>
      </c>
      <c r="R128" s="15" t="n">
        <f aca="false">AVERAGE(M128:N128,C127)</f>
        <v>44.4533333333333</v>
      </c>
    </row>
    <row r="129" customFormat="false" ht="12.75" hidden="false" customHeight="false" outlineLevel="0" collapsed="false">
      <c r="B129" s="129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5"/>
      <c r="P129" s="15"/>
      <c r="Q129" s="15"/>
      <c r="R129" s="15"/>
    </row>
    <row r="130" customFormat="false" ht="12.75" hidden="false" customHeight="false" outlineLevel="0" collapsed="false">
      <c r="B130" s="129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5"/>
      <c r="P130" s="15"/>
      <c r="Q130" s="15"/>
      <c r="R130" s="15"/>
    </row>
    <row r="132" customFormat="false" ht="12.75" hidden="false" customHeight="false" outlineLevel="0" collapsed="false">
      <c r="B132" s="39" t="s">
        <v>168</v>
      </c>
    </row>
    <row r="133" customFormat="false" ht="12.75" hidden="false" customHeight="false" outlineLevel="0" collapsed="false">
      <c r="B133" s="65" t="s">
        <v>169</v>
      </c>
      <c r="C133" s="144" t="n">
        <v>2.28</v>
      </c>
      <c r="D133" s="144" t="n">
        <v>2.83</v>
      </c>
      <c r="E133" s="144" t="n">
        <v>3.11</v>
      </c>
      <c r="F133" s="144" t="n">
        <v>2.16</v>
      </c>
      <c r="G133" s="144" t="n">
        <v>2.06</v>
      </c>
      <c r="H133" s="144" t="n">
        <v>1.76</v>
      </c>
      <c r="I133" s="144" t="n">
        <v>2.01</v>
      </c>
      <c r="J133" s="144" t="n">
        <v>2.06</v>
      </c>
      <c r="K133" s="144"/>
      <c r="L133" s="144"/>
      <c r="M133" s="144"/>
      <c r="N133" s="144"/>
    </row>
    <row r="134" customFormat="false" ht="12.75" hidden="false" customHeight="false" outlineLevel="0" collapsed="false">
      <c r="B134" s="132"/>
      <c r="C134" s="133" t="s">
        <v>10</v>
      </c>
      <c r="D134" s="133" t="s">
        <v>11</v>
      </c>
      <c r="E134" s="133" t="s">
        <v>12</v>
      </c>
      <c r="F134" s="133" t="s">
        <v>13</v>
      </c>
      <c r="G134" s="133" t="s">
        <v>2</v>
      </c>
      <c r="H134" s="133" t="s">
        <v>3</v>
      </c>
      <c r="I134" s="133" t="s">
        <v>4</v>
      </c>
      <c r="J134" s="133" t="s">
        <v>5</v>
      </c>
      <c r="K134" s="133" t="s">
        <v>6</v>
      </c>
      <c r="L134" s="133" t="s">
        <v>7</v>
      </c>
      <c r="M134" s="133" t="s">
        <v>8</v>
      </c>
      <c r="N134" s="133" t="s">
        <v>9</v>
      </c>
      <c r="O134" s="145" t="s">
        <v>51</v>
      </c>
      <c r="P134" s="145" t="s">
        <v>48</v>
      </c>
      <c r="Q134" s="145" t="s">
        <v>49</v>
      </c>
      <c r="R134" s="145" t="s">
        <v>50</v>
      </c>
    </row>
    <row r="135" customFormat="false" ht="12.75" hidden="false" customHeight="false" outlineLevel="0" collapsed="false">
      <c r="B135" s="137" t="s">
        <v>162</v>
      </c>
      <c r="C135" s="129" t="n">
        <v>23.27</v>
      </c>
      <c r="D135" s="129" t="n">
        <v>15.22</v>
      </c>
      <c r="E135" s="129" t="n">
        <v>15.05</v>
      </c>
      <c r="F135" s="129" t="n">
        <v>15.97</v>
      </c>
      <c r="G135" s="129" t="n">
        <v>14.55</v>
      </c>
      <c r="H135" s="146" t="n">
        <v>14.06</v>
      </c>
      <c r="I135" s="129"/>
      <c r="J135" s="129"/>
      <c r="K135" s="129"/>
      <c r="L135" s="129"/>
      <c r="M135" s="129"/>
      <c r="N135" s="129"/>
      <c r="O135" s="15" t="n">
        <f aca="false">AVERAGE(D135:F135)</f>
        <v>15.4133333333333</v>
      </c>
      <c r="R135" s="15"/>
    </row>
    <row r="136" customFormat="false" ht="12.75" hidden="false" customHeight="false" outlineLevel="0" collapsed="false">
      <c r="B136" s="137" t="s">
        <v>163</v>
      </c>
      <c r="C136" s="147" t="n">
        <v>17.06</v>
      </c>
      <c r="D136" s="147" t="n">
        <v>12.81</v>
      </c>
      <c r="E136" s="147" t="n">
        <v>14.31</v>
      </c>
      <c r="F136" s="147" t="n">
        <v>16.03</v>
      </c>
      <c r="G136" s="148" t="n">
        <v>14.85</v>
      </c>
      <c r="H136" s="148" t="n">
        <v>11.8</v>
      </c>
      <c r="I136" s="148" t="n">
        <v>13.25</v>
      </c>
      <c r="J136" s="148" t="n">
        <v>14.24</v>
      </c>
      <c r="K136" s="148" t="n">
        <v>7.6</v>
      </c>
      <c r="L136" s="148" t="n">
        <v>6.67</v>
      </c>
      <c r="M136" s="148" t="n">
        <v>18.21</v>
      </c>
      <c r="N136" s="148" t="n">
        <v>23.38</v>
      </c>
      <c r="O136" s="15" t="n">
        <f aca="false">AVERAGE(D136:F136)</f>
        <v>14.3833333333333</v>
      </c>
      <c r="P136" s="15" t="n">
        <f aca="false">AVERAGE(G136:I136)</f>
        <v>13.3</v>
      </c>
      <c r="Q136" s="15" t="n">
        <f aca="false">AVERAGE(J136:L136)</f>
        <v>9.50333333333333</v>
      </c>
      <c r="R136" s="15" t="n">
        <f aca="false">AVERAGE(M136:N136,C135)</f>
        <v>21.62</v>
      </c>
    </row>
    <row r="137" customFormat="false" ht="12.75" hidden="false" customHeight="false" outlineLevel="0" collapsed="false">
      <c r="B137" s="137" t="s">
        <v>170</v>
      </c>
      <c r="C137" s="140" t="n">
        <v>13.25</v>
      </c>
      <c r="D137" s="141" t="n">
        <v>13.06</v>
      </c>
      <c r="E137" s="141" t="n">
        <v>13.48</v>
      </c>
      <c r="F137" s="141" t="n">
        <v>15.59</v>
      </c>
      <c r="G137" s="141" t="n">
        <v>10.22</v>
      </c>
      <c r="H137" s="141" t="n">
        <v>9.29</v>
      </c>
      <c r="I137" s="141" t="n">
        <v>9.8</v>
      </c>
      <c r="J137" s="141" t="n">
        <v>9.89</v>
      </c>
      <c r="K137" s="141" t="n">
        <v>8.93</v>
      </c>
      <c r="L137" s="141" t="n">
        <v>8.28</v>
      </c>
      <c r="M137" s="141" t="n">
        <v>9.96</v>
      </c>
      <c r="N137" s="141" t="n">
        <v>13.19</v>
      </c>
      <c r="O137" s="15" t="n">
        <f aca="false">AVERAGE(D137:F137)</f>
        <v>14.0433333333333</v>
      </c>
      <c r="P137" s="15" t="n">
        <f aca="false">AVERAGE(G137:I137)</f>
        <v>9.77</v>
      </c>
      <c r="Q137" s="15" t="n">
        <f aca="false">AVERAGE(J137:L137)</f>
        <v>9.03333333333333</v>
      </c>
      <c r="R137" s="15" t="n">
        <f aca="false">AVERAGE(M137:N137,C136)</f>
        <v>13.4033333333333</v>
      </c>
    </row>
    <row r="138" customFormat="false" ht="12.75" hidden="false" customHeight="false" outlineLevel="0" collapsed="false">
      <c r="B138" s="132"/>
      <c r="C138" s="144" t="n">
        <v>1.55</v>
      </c>
      <c r="D138" s="144" t="n">
        <v>1.59</v>
      </c>
      <c r="E138" s="144" t="n">
        <v>2.45</v>
      </c>
      <c r="F138" s="144" t="n">
        <v>3.55</v>
      </c>
      <c r="G138" s="144" t="n">
        <v>4.05</v>
      </c>
      <c r="H138" s="144"/>
      <c r="I138" s="144" t="n">
        <v>1.46</v>
      </c>
      <c r="J138" s="144" t="n">
        <v>1.59</v>
      </c>
      <c r="K138" s="144"/>
      <c r="L138" s="144"/>
      <c r="M138" s="144"/>
      <c r="N138" s="144"/>
    </row>
    <row r="139" customFormat="false" ht="12.75" hidden="false" customHeight="false" outlineLevel="0" collapsed="false">
      <c r="B139" s="132"/>
      <c r="C139" s="149" t="n">
        <v>78.2</v>
      </c>
      <c r="D139" s="149" t="n">
        <v>67.2</v>
      </c>
      <c r="E139" s="149" t="n">
        <v>77.6</v>
      </c>
      <c r="F139" s="149" t="n">
        <v>97.8</v>
      </c>
      <c r="G139" s="149" t="n">
        <v>132</v>
      </c>
      <c r="H139" s="65"/>
      <c r="I139" s="65"/>
      <c r="J139" s="65"/>
      <c r="K139" s="65"/>
      <c r="L139" s="65"/>
      <c r="M139" s="65"/>
      <c r="N139" s="65"/>
      <c r="Q139" s="15"/>
      <c r="R139" s="150"/>
    </row>
    <row r="140" customFormat="false" ht="12.75" hidden="false" customHeight="false" outlineLevel="0" collapsed="false">
      <c r="B140" s="132" t="s">
        <v>171</v>
      </c>
      <c r="C140" s="149" t="n">
        <v>98.9</v>
      </c>
      <c r="D140" s="149" t="n">
        <v>108.5</v>
      </c>
      <c r="E140" s="149" t="n">
        <v>97</v>
      </c>
      <c r="F140" s="149" t="n">
        <v>130.1</v>
      </c>
      <c r="G140" s="149" t="n">
        <v>109.4</v>
      </c>
      <c r="H140" s="149" t="n">
        <v>132.8</v>
      </c>
      <c r="I140" s="149" t="n">
        <v>109.4</v>
      </c>
      <c r="J140" s="149" t="n">
        <v>69.97</v>
      </c>
      <c r="K140" s="149" t="n">
        <v>133.7</v>
      </c>
      <c r="L140" s="149" t="n">
        <v>143.95</v>
      </c>
      <c r="M140" s="149" t="n">
        <v>118</v>
      </c>
      <c r="N140" s="149" t="n">
        <v>107</v>
      </c>
      <c r="Q140" s="15"/>
      <c r="R140" s="150"/>
    </row>
    <row r="141" customFormat="false" ht="12.75" hidden="false" customHeight="false" outlineLevel="0" collapsed="false">
      <c r="B141" s="132"/>
      <c r="C141" s="133" t="s">
        <v>10</v>
      </c>
      <c r="D141" s="133" t="s">
        <v>11</v>
      </c>
      <c r="E141" s="133" t="s">
        <v>12</v>
      </c>
      <c r="F141" s="133" t="s">
        <v>13</v>
      </c>
      <c r="G141" s="133" t="s">
        <v>2</v>
      </c>
      <c r="H141" s="133" t="s">
        <v>3</v>
      </c>
      <c r="I141" s="133" t="s">
        <v>4</v>
      </c>
      <c r="J141" s="133" t="s">
        <v>5</v>
      </c>
      <c r="K141" s="133" t="s">
        <v>6</v>
      </c>
      <c r="L141" s="133" t="s">
        <v>7</v>
      </c>
      <c r="M141" s="133" t="s">
        <v>8</v>
      </c>
      <c r="N141" s="133" t="s">
        <v>9</v>
      </c>
      <c r="O141" s="145" t="s">
        <v>51</v>
      </c>
      <c r="P141" s="145" t="s">
        <v>48</v>
      </c>
      <c r="Q141" s="145" t="s">
        <v>49</v>
      </c>
      <c r="R141" s="145" t="s">
        <v>50</v>
      </c>
    </row>
    <row r="142" customFormat="false" ht="12.75" hidden="false" customHeight="false" outlineLevel="0" collapsed="false">
      <c r="B142" s="137" t="s">
        <v>162</v>
      </c>
      <c r="C142" s="129" t="n">
        <v>25.13</v>
      </c>
      <c r="D142" s="129" t="n">
        <v>26.09</v>
      </c>
      <c r="E142" s="129" t="n">
        <v>25.42</v>
      </c>
      <c r="F142" s="129" t="n">
        <v>24.9</v>
      </c>
      <c r="G142" s="129" t="n">
        <v>13.87</v>
      </c>
      <c r="H142" s="146" t="n">
        <v>13.61</v>
      </c>
      <c r="I142" s="129"/>
      <c r="J142" s="129"/>
      <c r="K142" s="129"/>
      <c r="L142" s="129"/>
      <c r="M142" s="129"/>
      <c r="N142" s="129"/>
      <c r="O142" s="15" t="n">
        <f aca="false">AVERAGE(D142:F142)</f>
        <v>25.47</v>
      </c>
      <c r="R142" s="15"/>
    </row>
    <row r="143" customFormat="false" ht="12.75" hidden="false" customHeight="false" outlineLevel="0" collapsed="false">
      <c r="B143" s="137" t="s">
        <v>163</v>
      </c>
      <c r="C143" s="148" t="n">
        <v>15.8</v>
      </c>
      <c r="D143" s="148" t="n">
        <v>12.95</v>
      </c>
      <c r="E143" s="148" t="n">
        <v>14.97</v>
      </c>
      <c r="F143" s="148" t="n">
        <v>16.62</v>
      </c>
      <c r="G143" s="148" t="n">
        <v>16.07</v>
      </c>
      <c r="H143" s="148" t="n">
        <v>11.51</v>
      </c>
      <c r="I143" s="148" t="n">
        <v>15.21</v>
      </c>
      <c r="J143" s="148" t="n">
        <v>18.51</v>
      </c>
      <c r="K143" s="148" t="n">
        <v>8.29</v>
      </c>
      <c r="L143" s="148" t="n">
        <v>6.05</v>
      </c>
      <c r="M143" s="148" t="n">
        <v>19.46</v>
      </c>
      <c r="N143" s="148" t="n">
        <v>27.8</v>
      </c>
      <c r="O143" s="15" t="n">
        <f aca="false">AVERAGE(D143:F143)</f>
        <v>14.8466666666667</v>
      </c>
      <c r="P143" s="15" t="n">
        <f aca="false">AVERAGE(G143:I143)</f>
        <v>14.2633333333333</v>
      </c>
      <c r="Q143" s="15" t="n">
        <f aca="false">AVERAGE(J143:L143)</f>
        <v>10.95</v>
      </c>
      <c r="R143" s="15" t="n">
        <f aca="false">AVERAGE(M143:N143,C142)</f>
        <v>24.13</v>
      </c>
    </row>
    <row r="144" customFormat="false" ht="12.75" hidden="false" customHeight="false" outlineLevel="0" collapsed="false">
      <c r="B144" s="137" t="s">
        <v>170</v>
      </c>
      <c r="C144" s="140" t="n">
        <v>12.87</v>
      </c>
      <c r="D144" s="141" t="n">
        <v>14.73</v>
      </c>
      <c r="E144" s="141" t="n">
        <v>18.32</v>
      </c>
      <c r="F144" s="141" t="n">
        <v>15.85</v>
      </c>
      <c r="G144" s="141" t="n">
        <v>8.98</v>
      </c>
      <c r="H144" s="141" t="n">
        <v>6.67</v>
      </c>
      <c r="I144" s="141" t="n">
        <v>7.2</v>
      </c>
      <c r="J144" s="141" t="n">
        <v>7.79</v>
      </c>
      <c r="K144" s="141" t="n">
        <v>5.29</v>
      </c>
      <c r="L144" s="141" t="n">
        <v>3.68</v>
      </c>
      <c r="M144" s="141" t="n">
        <v>6.58</v>
      </c>
      <c r="N144" s="141" t="n">
        <v>12.71</v>
      </c>
      <c r="O144" s="15" t="n">
        <f aca="false">AVERAGE(D144:F144)</f>
        <v>16.3</v>
      </c>
      <c r="P144" s="15" t="n">
        <f aca="false">AVERAGE(G144:I144)</f>
        <v>7.61666666666667</v>
      </c>
      <c r="Q144" s="15" t="n">
        <f aca="false">AVERAGE(J144:L144)</f>
        <v>5.58666666666667</v>
      </c>
      <c r="R144" s="15" t="n">
        <f aca="false">AVERAGE(M144:N144,C143)</f>
        <v>11.6966666666667</v>
      </c>
    </row>
    <row r="145" customFormat="false" ht="12.75" hidden="false" customHeight="false" outlineLevel="0" collapsed="false">
      <c r="B145" s="132"/>
      <c r="C145" s="149" t="n">
        <v>92.4</v>
      </c>
      <c r="D145" s="149" t="n">
        <v>92.9</v>
      </c>
      <c r="E145" s="149" t="n">
        <v>94.9</v>
      </c>
      <c r="F145" s="149" t="n">
        <v>113.4</v>
      </c>
      <c r="G145" s="149" t="n">
        <v>142.6</v>
      </c>
      <c r="H145" s="149" t="n">
        <v>143.9</v>
      </c>
      <c r="I145" s="149" t="n">
        <v>130.7</v>
      </c>
      <c r="J145" s="149" t="n">
        <v>155.5</v>
      </c>
      <c r="K145" s="149" t="n">
        <v>219.6</v>
      </c>
      <c r="L145" s="149" t="n">
        <v>260.4</v>
      </c>
      <c r="M145" s="149" t="n">
        <v>170.9</v>
      </c>
      <c r="N145" s="149" t="n">
        <v>137.2</v>
      </c>
      <c r="Q145" s="15"/>
      <c r="R145" s="150"/>
    </row>
    <row r="146" customFormat="false" ht="12.75" hidden="false" customHeight="false" outlineLevel="0" collapsed="false">
      <c r="B146" s="132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Q146" s="15"/>
      <c r="R146" s="150"/>
    </row>
    <row r="147" customFormat="false" ht="12.75" hidden="false" customHeight="false" outlineLevel="0" collapsed="false">
      <c r="B147" s="132" t="s">
        <v>172</v>
      </c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Q147" s="15"/>
      <c r="R147" s="150"/>
    </row>
    <row r="148" customFormat="false" ht="12.75" hidden="false" customHeight="false" outlineLevel="0" collapsed="false">
      <c r="B148" s="132"/>
      <c r="C148" s="133" t="s">
        <v>10</v>
      </c>
      <c r="D148" s="133" t="s">
        <v>11</v>
      </c>
      <c r="E148" s="133" t="s">
        <v>12</v>
      </c>
      <c r="F148" s="133" t="s">
        <v>13</v>
      </c>
      <c r="G148" s="133" t="s">
        <v>2</v>
      </c>
      <c r="H148" s="133" t="s">
        <v>3</v>
      </c>
      <c r="I148" s="133" t="s">
        <v>4</v>
      </c>
      <c r="J148" s="133" t="s">
        <v>5</v>
      </c>
      <c r="K148" s="133" t="s">
        <v>6</v>
      </c>
      <c r="L148" s="133" t="s">
        <v>7</v>
      </c>
      <c r="M148" s="133" t="s">
        <v>8</v>
      </c>
      <c r="N148" s="133" t="s">
        <v>9</v>
      </c>
      <c r="O148" s="145" t="s">
        <v>51</v>
      </c>
      <c r="P148" s="145" t="s">
        <v>48</v>
      </c>
      <c r="Q148" s="145" t="s">
        <v>49</v>
      </c>
      <c r="R148" s="145" t="s">
        <v>50</v>
      </c>
    </row>
    <row r="149" customFormat="false" ht="12.75" hidden="false" customHeight="false" outlineLevel="0" collapsed="false">
      <c r="B149" s="137" t="s">
        <v>162</v>
      </c>
      <c r="C149" s="129" t="n">
        <v>24.39</v>
      </c>
      <c r="D149" s="129" t="n">
        <v>25.07</v>
      </c>
      <c r="E149" s="129" t="n">
        <v>25.88</v>
      </c>
      <c r="F149" s="129" t="n">
        <v>24.07</v>
      </c>
      <c r="G149" s="129" t="n">
        <v>15.47</v>
      </c>
      <c r="H149" s="146" t="n">
        <v>14.01</v>
      </c>
      <c r="I149" s="129"/>
      <c r="J149" s="129"/>
      <c r="K149" s="129"/>
      <c r="L149" s="129"/>
      <c r="M149" s="129"/>
      <c r="N149" s="129"/>
      <c r="O149" s="15" t="n">
        <f aca="false">AVERAGE(D149:F149)</f>
        <v>25.0066666666667</v>
      </c>
      <c r="R149" s="15"/>
    </row>
    <row r="150" customFormat="false" ht="12.75" hidden="false" customHeight="false" outlineLevel="0" collapsed="false">
      <c r="B150" s="137" t="s">
        <v>163</v>
      </c>
      <c r="C150" s="148" t="n">
        <v>16.53</v>
      </c>
      <c r="D150" s="148" t="n">
        <v>13.65</v>
      </c>
      <c r="E150" s="148" t="n">
        <v>16.42</v>
      </c>
      <c r="F150" s="148" t="n">
        <v>17.4</v>
      </c>
      <c r="G150" s="148" t="n">
        <v>16.63</v>
      </c>
      <c r="H150" s="148" t="n">
        <v>11.45</v>
      </c>
      <c r="I150" s="148" t="n">
        <v>14.47</v>
      </c>
      <c r="J150" s="148" t="n">
        <v>16.28</v>
      </c>
      <c r="K150" s="148" t="n">
        <v>6.99</v>
      </c>
      <c r="L150" s="148" t="n">
        <v>4.97</v>
      </c>
      <c r="M150" s="148" t="n">
        <v>19.21</v>
      </c>
      <c r="N150" s="148" t="n">
        <v>24.79</v>
      </c>
      <c r="O150" s="15" t="n">
        <f aca="false">AVERAGE(D150:F150)</f>
        <v>15.8233333333333</v>
      </c>
      <c r="P150" s="15" t="n">
        <f aca="false">AVERAGE(G150:I150)</f>
        <v>14.1833333333333</v>
      </c>
      <c r="Q150" s="15" t="n">
        <f aca="false">AVERAGE(J150:L150)</f>
        <v>9.41333333333333</v>
      </c>
      <c r="R150" s="15" t="n">
        <f aca="false">AVERAGE(M150:N150,C149)</f>
        <v>22.7966666666667</v>
      </c>
    </row>
    <row r="151" customFormat="false" ht="12.75" hidden="false" customHeight="false" outlineLevel="0" collapsed="false">
      <c r="B151" s="137" t="s">
        <v>170</v>
      </c>
      <c r="C151" s="140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</row>
    <row r="152" customFormat="false" ht="12.75" hidden="false" customHeight="false" outlineLevel="0" collapsed="false">
      <c r="B152" s="129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B153" s="131" t="s">
        <v>173</v>
      </c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B154" s="132"/>
      <c r="C154" s="133" t="s">
        <v>10</v>
      </c>
      <c r="D154" s="133" t="s">
        <v>11</v>
      </c>
      <c r="E154" s="133" t="s">
        <v>12</v>
      </c>
      <c r="F154" s="133" t="s">
        <v>13</v>
      </c>
      <c r="G154" s="133" t="s">
        <v>2</v>
      </c>
      <c r="H154" s="133" t="s">
        <v>3</v>
      </c>
      <c r="I154" s="133" t="s">
        <v>4</v>
      </c>
      <c r="J154" s="133" t="s">
        <v>5</v>
      </c>
      <c r="K154" s="133" t="s">
        <v>6</v>
      </c>
      <c r="L154" s="133" t="s">
        <v>7</v>
      </c>
      <c r="M154" s="133" t="s">
        <v>8</v>
      </c>
      <c r="N154" s="133" t="s">
        <v>9</v>
      </c>
    </row>
    <row r="155" customFormat="false" ht="12.75" hidden="false" customHeight="false" outlineLevel="0" collapsed="false">
      <c r="B155" s="137" t="s">
        <v>162</v>
      </c>
      <c r="C155" s="151"/>
      <c r="D155" s="152"/>
      <c r="E155" s="152"/>
      <c r="F155" s="152"/>
      <c r="G155" s="153"/>
      <c r="H155" s="152"/>
      <c r="I155" s="152"/>
      <c r="J155" s="152"/>
      <c r="K155" s="152"/>
      <c r="L155" s="152"/>
      <c r="M155" s="152"/>
      <c r="N155" s="154"/>
    </row>
    <row r="156" customFormat="false" ht="12.75" hidden="false" customHeight="false" outlineLevel="0" collapsed="false">
      <c r="B156" s="137" t="s">
        <v>163</v>
      </c>
      <c r="C156" s="140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2"/>
    </row>
    <row r="157" customFormat="false" ht="12.75" hidden="false" customHeight="false" outlineLevel="0" collapsed="false">
      <c r="B157" s="129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B158" s="131" t="s">
        <v>161</v>
      </c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B159" s="132"/>
      <c r="C159" s="133" t="s">
        <v>10</v>
      </c>
      <c r="D159" s="133" t="s">
        <v>11</v>
      </c>
      <c r="E159" s="133" t="s">
        <v>12</v>
      </c>
      <c r="F159" s="133" t="s">
        <v>13</v>
      </c>
      <c r="G159" s="133" t="s">
        <v>2</v>
      </c>
      <c r="H159" s="133" t="s">
        <v>3</v>
      </c>
      <c r="I159" s="133" t="s">
        <v>4</v>
      </c>
      <c r="J159" s="133" t="s">
        <v>5</v>
      </c>
      <c r="K159" s="133" t="s">
        <v>6</v>
      </c>
      <c r="L159" s="133" t="s">
        <v>7</v>
      </c>
      <c r="M159" s="133" t="s">
        <v>8</v>
      </c>
      <c r="N159" s="133" t="s">
        <v>9</v>
      </c>
    </row>
    <row r="160" customFormat="false" ht="12.75" hidden="false" customHeight="false" outlineLevel="0" collapsed="false">
      <c r="B160" s="137" t="s">
        <v>162</v>
      </c>
      <c r="C160" s="151"/>
      <c r="D160" s="152"/>
      <c r="E160" s="152"/>
      <c r="F160" s="152"/>
      <c r="G160" s="153"/>
      <c r="H160" s="152"/>
      <c r="I160" s="152"/>
      <c r="J160" s="152"/>
      <c r="K160" s="152"/>
      <c r="L160" s="152"/>
      <c r="M160" s="152"/>
      <c r="N160" s="154"/>
    </row>
    <row r="161" customFormat="false" ht="12.75" hidden="false" customHeight="false" outlineLevel="0" collapsed="false">
      <c r="B161" s="137" t="s">
        <v>163</v>
      </c>
      <c r="C161" s="140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2"/>
    </row>
    <row r="162" customFormat="false" ht="12.75" hidden="false" customHeight="false" outlineLevel="0" collapsed="false">
      <c r="B162" s="129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B163" s="131" t="s">
        <v>164</v>
      </c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4" customFormat="false" ht="12.75" hidden="false" customHeight="false" outlineLevel="0" collapsed="false">
      <c r="B164" s="132"/>
      <c r="C164" s="133" t="s">
        <v>10</v>
      </c>
      <c r="D164" s="133" t="s">
        <v>11</v>
      </c>
      <c r="E164" s="133" t="s">
        <v>12</v>
      </c>
      <c r="F164" s="133" t="s">
        <v>13</v>
      </c>
      <c r="G164" s="133" t="s">
        <v>2</v>
      </c>
      <c r="H164" s="133" t="s">
        <v>3</v>
      </c>
      <c r="I164" s="133" t="s">
        <v>4</v>
      </c>
      <c r="J164" s="133" t="s">
        <v>5</v>
      </c>
      <c r="K164" s="133" t="s">
        <v>6</v>
      </c>
      <c r="L164" s="133" t="s">
        <v>7</v>
      </c>
      <c r="M164" s="133" t="s">
        <v>8</v>
      </c>
      <c r="N164" s="133" t="s">
        <v>9</v>
      </c>
    </row>
    <row r="165" customFormat="false" ht="12.75" hidden="false" customHeight="false" outlineLevel="0" collapsed="false">
      <c r="B165" s="137" t="s">
        <v>162</v>
      </c>
      <c r="C165" s="151"/>
      <c r="D165" s="152"/>
      <c r="E165" s="152"/>
      <c r="F165" s="152"/>
      <c r="G165" s="153"/>
      <c r="H165" s="152"/>
      <c r="I165" s="152"/>
      <c r="J165" s="152"/>
      <c r="K165" s="152"/>
      <c r="L165" s="152"/>
      <c r="M165" s="152"/>
      <c r="N165" s="154"/>
    </row>
    <row r="166" customFormat="false" ht="12.75" hidden="false" customHeight="false" outlineLevel="0" collapsed="false">
      <c r="B166" s="137" t="s">
        <v>163</v>
      </c>
      <c r="C166" s="140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2"/>
    </row>
    <row r="167" customFormat="false" ht="12.75" hidden="false" customHeight="false" outlineLevel="0" collapsed="false">
      <c r="B167" s="129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</row>
    <row r="168" customFormat="false" ht="12.75" hidden="false" customHeight="false" outlineLevel="0" collapsed="false">
      <c r="B168" s="131" t="s">
        <v>166</v>
      </c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</row>
    <row r="169" customFormat="false" ht="12.75" hidden="false" customHeight="false" outlineLevel="0" collapsed="false">
      <c r="B169" s="132"/>
      <c r="C169" s="133" t="s">
        <v>10</v>
      </c>
      <c r="D169" s="133" t="s">
        <v>11</v>
      </c>
      <c r="E169" s="133" t="s">
        <v>12</v>
      </c>
      <c r="F169" s="133" t="s">
        <v>13</v>
      </c>
      <c r="G169" s="133" t="s">
        <v>2</v>
      </c>
      <c r="H169" s="133" t="s">
        <v>3</v>
      </c>
      <c r="I169" s="133" t="s">
        <v>4</v>
      </c>
      <c r="J169" s="133" t="s">
        <v>5</v>
      </c>
      <c r="K169" s="133" t="s">
        <v>6</v>
      </c>
      <c r="L169" s="133" t="s">
        <v>7</v>
      </c>
      <c r="M169" s="133" t="s">
        <v>8</v>
      </c>
      <c r="N169" s="133" t="s">
        <v>9</v>
      </c>
    </row>
    <row r="170" customFormat="false" ht="12.75" hidden="false" customHeight="false" outlineLevel="0" collapsed="false">
      <c r="B170" s="137" t="s">
        <v>162</v>
      </c>
      <c r="C170" s="151"/>
      <c r="D170" s="152"/>
      <c r="E170" s="152"/>
      <c r="F170" s="152"/>
      <c r="G170" s="153"/>
      <c r="H170" s="152"/>
      <c r="I170" s="152"/>
      <c r="J170" s="152"/>
      <c r="K170" s="152"/>
      <c r="L170" s="152"/>
      <c r="M170" s="152"/>
      <c r="N170" s="154"/>
    </row>
    <row r="171" customFormat="false" ht="12.75" hidden="false" customHeight="false" outlineLevel="0" collapsed="false">
      <c r="B171" s="137" t="s">
        <v>163</v>
      </c>
      <c r="C171" s="140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2"/>
    </row>
    <row r="172" customFormat="false" ht="12.75" hidden="false" customHeight="false" outlineLevel="0" collapsed="false">
      <c r="B172" s="129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</row>
    <row r="173" customFormat="false" ht="12.75" hidden="false" customHeight="false" outlineLevel="0" collapsed="false">
      <c r="B173" s="131" t="s">
        <v>167</v>
      </c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</row>
    <row r="174" customFormat="false" ht="12.75" hidden="false" customHeight="false" outlineLevel="0" collapsed="false">
      <c r="B174" s="132"/>
      <c r="C174" s="133" t="s">
        <v>10</v>
      </c>
      <c r="D174" s="133" t="s">
        <v>11</v>
      </c>
      <c r="E174" s="133" t="s">
        <v>12</v>
      </c>
      <c r="F174" s="133" t="s">
        <v>13</v>
      </c>
      <c r="G174" s="133" t="s">
        <v>2</v>
      </c>
      <c r="H174" s="133" t="s">
        <v>3</v>
      </c>
      <c r="I174" s="133" t="s">
        <v>4</v>
      </c>
      <c r="J174" s="133" t="s">
        <v>5</v>
      </c>
      <c r="K174" s="133" t="s">
        <v>6</v>
      </c>
      <c r="L174" s="133" t="s">
        <v>7</v>
      </c>
      <c r="M174" s="133" t="s">
        <v>8</v>
      </c>
      <c r="N174" s="133" t="s">
        <v>9</v>
      </c>
    </row>
    <row r="175" customFormat="false" ht="12.75" hidden="false" customHeight="false" outlineLevel="0" collapsed="false">
      <c r="B175" s="137" t="s">
        <v>162</v>
      </c>
      <c r="C175" s="151"/>
      <c r="D175" s="152"/>
      <c r="E175" s="152"/>
      <c r="F175" s="152"/>
      <c r="G175" s="153"/>
      <c r="H175" s="152"/>
      <c r="I175" s="152"/>
      <c r="J175" s="152"/>
      <c r="K175" s="152"/>
      <c r="L175" s="152"/>
      <c r="M175" s="152"/>
      <c r="N175" s="154"/>
    </row>
    <row r="176" customFormat="false" ht="12.75" hidden="false" customHeight="false" outlineLevel="0" collapsed="false">
      <c r="B176" s="137" t="s">
        <v>163</v>
      </c>
      <c r="C176" s="140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2"/>
    </row>
    <row r="177" customFormat="false" ht="12.75" hidden="false" customHeight="false" outlineLevel="0" collapsed="false">
      <c r="B177" s="129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</row>
    <row r="178" customFormat="false" ht="12.75" hidden="false" customHeight="false" outlineLevel="0" collapsed="false">
      <c r="B178" s="129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178"/>
  <sheetViews>
    <sheetView showFormulas="false" showGridLines="true" showRowColHeaders="true" showZeros="true" rightToLeft="false" tabSelected="false" showOutlineSymbols="true" defaultGridColor="true" view="normal" topLeftCell="A1" colorId="64" zoomScale="62" zoomScaleNormal="62" zoomScalePageLayoutView="100" workbookViewId="0">
      <selection pane="topLeft" activeCell="D15" activeCellId="0" sqref="D1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7" min="1" style="0" width="7.99"/>
    <col collapsed="false" customWidth="true" hidden="false" outlineLevel="0" max="8" min="8" style="0" width="7.28"/>
    <col collapsed="false" customWidth="true" hidden="false" outlineLevel="0" max="9" min="9" style="0" width="7.14"/>
    <col collapsed="false" customWidth="true" hidden="false" outlineLevel="0" max="10" min="10" style="0" width="7.56"/>
    <col collapsed="false" customWidth="true" hidden="false" outlineLevel="0" max="11" min="11" style="0" width="8.14"/>
    <col collapsed="false" customWidth="true" hidden="false" outlineLevel="0" max="20" min="12" style="0" width="6.28"/>
    <col collapsed="false" customWidth="true" hidden="false" outlineLevel="0" max="23" min="21" style="0" width="6.13"/>
    <col collapsed="false" customWidth="true" hidden="false" outlineLevel="0" max="24" min="24" style="0" width="7.56"/>
    <col collapsed="false" customWidth="true" hidden="false" outlineLevel="0" max="25" min="25" style="0" width="7.99"/>
    <col collapsed="false" customWidth="true" hidden="false" outlineLevel="0" max="26" min="26" style="0" width="8.14"/>
    <col collapsed="false" customWidth="true" hidden="false" outlineLevel="0" max="27" min="27" style="0" width="6.56"/>
    <col collapsed="false" customWidth="true" hidden="false" outlineLevel="0" max="28" min="28" style="0" width="6.7"/>
    <col collapsed="false" customWidth="true" hidden="false" outlineLevel="0" max="29" min="29" style="0" width="6.56"/>
    <col collapsed="false" customWidth="true" hidden="false" outlineLevel="0" max="30" min="30" style="0" width="6.99"/>
    <col collapsed="false" customWidth="true" hidden="false" outlineLevel="0" max="31" min="31" style="0" width="6.85"/>
    <col collapsed="false" customWidth="true" hidden="false" outlineLevel="0" max="32" min="32" style="0" width="7.7"/>
    <col collapsed="false" customWidth="true" hidden="false" outlineLevel="0" max="33" min="33" style="0" width="7.85"/>
    <col collapsed="false" customWidth="true" hidden="false" outlineLevel="0" max="34" min="34" style="0" width="10.41"/>
    <col collapsed="false" customWidth="true" hidden="false" outlineLevel="0" max="37" min="36" style="0" width="6.28"/>
  </cols>
  <sheetData>
    <row r="1" customFormat="false" ht="12.75" hidden="false" customHeight="false" outlineLevel="0" collapsed="false">
      <c r="B1" s="20" t="s">
        <v>97</v>
      </c>
      <c r="M1" s="20" t="s">
        <v>100</v>
      </c>
      <c r="S1" s="20"/>
      <c r="AB1" s="0" t="s">
        <v>99</v>
      </c>
      <c r="AC1" s="0" t="s">
        <v>142</v>
      </c>
      <c r="AD1" s="0" t="s">
        <v>153</v>
      </c>
      <c r="AE1" s="0" t="s">
        <v>147</v>
      </c>
      <c r="AF1" s="0" t="s">
        <v>246</v>
      </c>
      <c r="AG1" s="0" t="s">
        <v>201</v>
      </c>
      <c r="AH1" s="0" t="s">
        <v>202</v>
      </c>
    </row>
    <row r="2" customFormat="false" ht="12.75" hidden="false" customHeight="false" outlineLevel="0" collapsed="false">
      <c r="B2" s="40" t="s">
        <v>101</v>
      </c>
      <c r="C2" s="40"/>
      <c r="D2" s="40" t="s">
        <v>54</v>
      </c>
      <c r="E2" s="40"/>
      <c r="F2" s="46" t="s">
        <v>65</v>
      </c>
      <c r="G2" s="46" t="s">
        <v>57</v>
      </c>
      <c r="H2" s="45" t="s">
        <v>56</v>
      </c>
      <c r="I2" s="45" t="s">
        <v>203</v>
      </c>
      <c r="J2" s="45" t="s">
        <v>55</v>
      </c>
      <c r="K2" s="45" t="s">
        <v>204</v>
      </c>
      <c r="M2" s="46" t="s">
        <v>6</v>
      </c>
      <c r="N2" s="47"/>
      <c r="O2" s="44"/>
      <c r="P2" s="46" t="s">
        <v>38</v>
      </c>
      <c r="Q2" s="43"/>
      <c r="R2" s="47"/>
      <c r="S2" s="46" t="s">
        <v>174</v>
      </c>
      <c r="T2" s="47"/>
      <c r="U2" s="44"/>
      <c r="V2" s="46" t="s">
        <v>50</v>
      </c>
      <c r="W2" s="43"/>
      <c r="X2" s="106"/>
      <c r="Y2" s="46" t="s">
        <v>51</v>
      </c>
      <c r="Z2" s="43"/>
      <c r="AA2" s="106"/>
      <c r="AC2" s="36"/>
      <c r="AD2" s="36"/>
      <c r="AE2" s="36"/>
      <c r="AF2" s="36"/>
      <c r="AG2" s="36"/>
      <c r="AH2" s="36"/>
    </row>
    <row r="3" customFormat="false" ht="12.75" hidden="false" customHeight="false" outlineLevel="0" collapsed="false">
      <c r="B3" s="49" t="s">
        <v>110</v>
      </c>
      <c r="C3" s="50" t="s">
        <v>111</v>
      </c>
      <c r="D3" s="49" t="s">
        <v>110</v>
      </c>
      <c r="E3" s="50" t="s">
        <v>111</v>
      </c>
      <c r="F3" s="49" t="s">
        <v>110</v>
      </c>
      <c r="G3" s="49" t="s">
        <v>110</v>
      </c>
      <c r="H3" s="53" t="s">
        <v>110</v>
      </c>
      <c r="I3" s="53" t="s">
        <v>110</v>
      </c>
      <c r="J3" s="53" t="s">
        <v>110</v>
      </c>
      <c r="K3" s="53" t="s">
        <v>110</v>
      </c>
      <c r="M3" s="49" t="s">
        <v>53</v>
      </c>
      <c r="N3" s="51" t="s">
        <v>54</v>
      </c>
      <c r="O3" s="50" t="s">
        <v>57</v>
      </c>
      <c r="P3" s="49" t="s">
        <v>53</v>
      </c>
      <c r="Q3" s="51" t="s">
        <v>54</v>
      </c>
      <c r="R3" s="50" t="s">
        <v>57</v>
      </c>
      <c r="S3" s="49" t="s">
        <v>53</v>
      </c>
      <c r="T3" s="51" t="s">
        <v>54</v>
      </c>
      <c r="U3" s="50" t="s">
        <v>57</v>
      </c>
      <c r="V3" s="49" t="s">
        <v>53</v>
      </c>
      <c r="W3" s="51" t="s">
        <v>54</v>
      </c>
      <c r="X3" s="50" t="s">
        <v>57</v>
      </c>
      <c r="Y3" s="49" t="s">
        <v>53</v>
      </c>
      <c r="Z3" s="51" t="s">
        <v>54</v>
      </c>
      <c r="AA3" s="50" t="s">
        <v>57</v>
      </c>
      <c r="AC3" s="218"/>
      <c r="AD3" s="36"/>
      <c r="AE3" s="36"/>
      <c r="AF3" s="36"/>
      <c r="AG3" s="36"/>
      <c r="AH3" s="36"/>
      <c r="AM3" s="35"/>
    </row>
    <row r="4" customFormat="false" ht="12.75" hidden="false" customHeight="false" outlineLevel="0" collapsed="false">
      <c r="A4" s="54" t="n">
        <v>36647</v>
      </c>
      <c r="B4" s="230" t="n">
        <v>34.5</v>
      </c>
      <c r="C4" s="217" t="n">
        <v>16.5</v>
      </c>
      <c r="D4" s="230" t="n">
        <v>35.5</v>
      </c>
      <c r="E4" s="229" t="n">
        <v>17.5</v>
      </c>
      <c r="F4" s="230" t="n">
        <v>42</v>
      </c>
      <c r="G4" s="230" t="n">
        <v>39</v>
      </c>
      <c r="H4" s="237" t="n">
        <v>133</v>
      </c>
      <c r="I4" s="237" t="n">
        <v>248</v>
      </c>
      <c r="J4" s="237" t="n">
        <v>42</v>
      </c>
      <c r="K4" s="237" t="n">
        <v>80</v>
      </c>
      <c r="L4" s="166" t="n">
        <f aca="false">A4</f>
        <v>36647</v>
      </c>
      <c r="M4" s="230" t="n">
        <v>37</v>
      </c>
      <c r="N4" s="241" t="n">
        <v>39.25</v>
      </c>
      <c r="O4" s="229" t="n">
        <v>48</v>
      </c>
      <c r="P4" s="217" t="n">
        <v>34.5</v>
      </c>
      <c r="Q4" s="228" t="n">
        <v>39.5</v>
      </c>
      <c r="R4" s="217" t="n">
        <v>50</v>
      </c>
      <c r="S4" s="227" t="n">
        <v>39.5</v>
      </c>
      <c r="T4" s="228" t="n">
        <v>50</v>
      </c>
      <c r="U4" s="226" t="n">
        <v>61</v>
      </c>
      <c r="V4" s="227" t="n">
        <v>56</v>
      </c>
      <c r="W4" s="228" t="n">
        <v>64.5</v>
      </c>
      <c r="X4" s="226" t="n">
        <v>78</v>
      </c>
      <c r="Y4" s="227" t="n">
        <v>41.5</v>
      </c>
      <c r="Z4" s="228" t="n">
        <v>43.5</v>
      </c>
      <c r="AA4" s="226" t="n">
        <v>40</v>
      </c>
      <c r="AB4" s="0" t="n">
        <v>42.5</v>
      </c>
      <c r="AC4" s="220"/>
      <c r="AD4" s="219"/>
      <c r="AE4" s="219"/>
      <c r="AF4" s="219"/>
      <c r="AG4" s="79" t="n">
        <v>174</v>
      </c>
      <c r="AH4" s="79" t="n">
        <v>30548</v>
      </c>
      <c r="AJ4" s="24"/>
      <c r="AM4" s="35"/>
    </row>
    <row r="5" customFormat="false" ht="12.75" hidden="false" customHeight="false" outlineLevel="0" collapsed="false">
      <c r="A5" s="54" t="n">
        <v>36648</v>
      </c>
      <c r="B5" s="230" t="n">
        <v>52</v>
      </c>
      <c r="C5" s="217" t="n">
        <v>21</v>
      </c>
      <c r="D5" s="230" t="n">
        <v>50</v>
      </c>
      <c r="E5" s="229" t="n">
        <v>21</v>
      </c>
      <c r="F5" s="230" t="n">
        <v>45</v>
      </c>
      <c r="G5" s="230" t="n">
        <v>114</v>
      </c>
      <c r="H5" s="238" t="n">
        <v>66</v>
      </c>
      <c r="I5" s="238" t="n">
        <v>118</v>
      </c>
      <c r="J5" s="238" t="n">
        <v>45</v>
      </c>
      <c r="K5" s="238" t="n">
        <v>69</v>
      </c>
      <c r="L5" s="166" t="n">
        <f aca="false">A5</f>
        <v>36648</v>
      </c>
      <c r="M5" s="230" t="n">
        <v>37</v>
      </c>
      <c r="N5" s="241" t="n">
        <v>39.25</v>
      </c>
      <c r="O5" s="229" t="n">
        <v>48</v>
      </c>
      <c r="P5" s="241" t="n">
        <v>34.25</v>
      </c>
      <c r="Q5" s="217" t="n">
        <v>39</v>
      </c>
      <c r="R5" s="241" t="n">
        <v>48.25</v>
      </c>
      <c r="S5" s="230"/>
      <c r="T5" s="217"/>
      <c r="U5" s="229"/>
      <c r="V5" s="230" t="n">
        <v>58</v>
      </c>
      <c r="W5" s="217" t="n">
        <v>67</v>
      </c>
      <c r="X5" s="229" t="n">
        <v>77</v>
      </c>
      <c r="Y5" s="230"/>
      <c r="Z5" s="217"/>
      <c r="AA5" s="229"/>
      <c r="AB5" s="0" t="n">
        <v>45</v>
      </c>
      <c r="AC5" s="220"/>
      <c r="AD5" s="219"/>
      <c r="AE5" s="219"/>
      <c r="AF5" s="219"/>
      <c r="AG5" s="79" t="n">
        <v>169</v>
      </c>
      <c r="AH5" s="79" t="n">
        <v>30764</v>
      </c>
      <c r="AJ5" s="24"/>
      <c r="AM5" s="35"/>
    </row>
    <row r="6" customFormat="false" ht="12.75" hidden="false" customHeight="false" outlineLevel="0" collapsed="false">
      <c r="A6" s="54" t="n">
        <v>36649</v>
      </c>
      <c r="B6" s="230" t="n">
        <v>65</v>
      </c>
      <c r="C6" s="217" t="n">
        <v>26.5</v>
      </c>
      <c r="D6" s="230" t="n">
        <v>65</v>
      </c>
      <c r="E6" s="229" t="n">
        <v>26</v>
      </c>
      <c r="F6" s="230" t="n">
        <v>54</v>
      </c>
      <c r="G6" s="230" t="n">
        <v>78</v>
      </c>
      <c r="H6" s="238" t="n">
        <v>108</v>
      </c>
      <c r="I6" s="238" t="n">
        <v>341</v>
      </c>
      <c r="J6" s="238" t="n">
        <v>54</v>
      </c>
      <c r="K6" s="238" t="n">
        <v>25</v>
      </c>
      <c r="L6" s="166" t="n">
        <f aca="false">A6</f>
        <v>36649</v>
      </c>
      <c r="M6" s="242" t="n">
        <v>31.5</v>
      </c>
      <c r="N6" s="243" t="n">
        <v>34.5</v>
      </c>
      <c r="O6" s="229" t="n">
        <v>45</v>
      </c>
      <c r="P6" s="217" t="n">
        <v>33.5</v>
      </c>
      <c r="Q6" s="217" t="n">
        <v>37.5</v>
      </c>
      <c r="R6" s="217" t="n">
        <v>46.5</v>
      </c>
      <c r="S6" s="230"/>
      <c r="T6" s="217"/>
      <c r="U6" s="229"/>
      <c r="V6" s="230" t="n">
        <v>57</v>
      </c>
      <c r="W6" s="217" t="n">
        <v>65</v>
      </c>
      <c r="X6" s="229" t="n">
        <v>75</v>
      </c>
      <c r="Y6" s="230"/>
      <c r="Z6" s="217"/>
      <c r="AA6" s="229"/>
      <c r="AB6" s="0" t="n">
        <v>54</v>
      </c>
      <c r="AC6" s="220"/>
      <c r="AD6" s="219"/>
      <c r="AE6" s="219"/>
      <c r="AF6" s="219"/>
      <c r="AG6" s="79" t="n">
        <v>168</v>
      </c>
      <c r="AH6" s="79" t="n">
        <v>30389</v>
      </c>
      <c r="AJ6" s="24"/>
      <c r="AM6" s="35"/>
    </row>
    <row r="7" customFormat="false" ht="12.75" hidden="false" customHeight="false" outlineLevel="0" collapsed="false">
      <c r="A7" s="54" t="n">
        <v>36650</v>
      </c>
      <c r="B7" s="230" t="n">
        <v>37.5</v>
      </c>
      <c r="C7" s="217" t="n">
        <v>18.5</v>
      </c>
      <c r="D7" s="230" t="n">
        <v>42.5</v>
      </c>
      <c r="E7" s="229" t="n">
        <v>18</v>
      </c>
      <c r="F7" s="230" t="n">
        <v>38</v>
      </c>
      <c r="G7" s="230" t="n">
        <v>81</v>
      </c>
      <c r="H7" s="238" t="n">
        <v>60</v>
      </c>
      <c r="I7" s="238" t="n">
        <v>100</v>
      </c>
      <c r="J7" s="238" t="n">
        <v>38.5</v>
      </c>
      <c r="K7" s="238" t="n">
        <v>18</v>
      </c>
      <c r="L7" s="166" t="n">
        <f aca="false">A7</f>
        <v>36650</v>
      </c>
      <c r="M7" s="230" t="n">
        <v>32.5</v>
      </c>
      <c r="N7" s="217" t="n">
        <v>34.5</v>
      </c>
      <c r="O7" s="229" t="n">
        <v>45</v>
      </c>
      <c r="P7" s="217" t="n">
        <v>33</v>
      </c>
      <c r="Q7" s="217" t="n">
        <v>36</v>
      </c>
      <c r="R7" s="217" t="n">
        <v>46</v>
      </c>
      <c r="S7" s="230"/>
      <c r="T7" s="217"/>
      <c r="U7" s="229"/>
      <c r="V7" s="230"/>
      <c r="W7" s="217"/>
      <c r="X7" s="229"/>
      <c r="Y7" s="230"/>
      <c r="Z7" s="217"/>
      <c r="AA7" s="229"/>
      <c r="AB7" s="0" t="n">
        <v>39</v>
      </c>
      <c r="AC7" s="220" t="s">
        <v>440</v>
      </c>
      <c r="AD7" s="219" t="s">
        <v>441</v>
      </c>
      <c r="AE7" s="219" t="s">
        <v>442</v>
      </c>
      <c r="AF7" s="219" t="s">
        <v>443</v>
      </c>
      <c r="AG7" s="79" t="n">
        <v>165</v>
      </c>
      <c r="AH7" s="79" t="n">
        <v>30108</v>
      </c>
      <c r="AJ7" s="24"/>
      <c r="AM7" s="35"/>
    </row>
    <row r="8" customFormat="false" ht="12.75" hidden="false" customHeight="false" outlineLevel="0" collapsed="false">
      <c r="A8" s="54" t="n">
        <v>36651</v>
      </c>
      <c r="B8" s="230" t="n">
        <v>30.75</v>
      </c>
      <c r="C8" s="217" t="n">
        <v>17</v>
      </c>
      <c r="D8" s="230" t="n">
        <v>34</v>
      </c>
      <c r="E8" s="229" t="n">
        <v>17</v>
      </c>
      <c r="F8" s="230" t="n">
        <v>35</v>
      </c>
      <c r="G8" s="230" t="n">
        <v>50</v>
      </c>
      <c r="H8" s="238" t="n">
        <v>46</v>
      </c>
      <c r="I8" s="238" t="n">
        <v>23</v>
      </c>
      <c r="J8" s="238" t="n">
        <v>35</v>
      </c>
      <c r="K8" s="238" t="n">
        <v>24</v>
      </c>
      <c r="L8" s="166" t="n">
        <f aca="false">A8</f>
        <v>36651</v>
      </c>
      <c r="M8" s="230" t="n">
        <v>33.5</v>
      </c>
      <c r="N8" s="217" t="n">
        <v>36</v>
      </c>
      <c r="O8" s="229" t="n">
        <v>47.5</v>
      </c>
      <c r="P8" s="217" t="n">
        <v>33.5</v>
      </c>
      <c r="Q8" s="241" t="n">
        <v>36.25</v>
      </c>
      <c r="R8" s="241" t="n">
        <v>45.75</v>
      </c>
      <c r="S8" s="230" t="n">
        <v>45</v>
      </c>
      <c r="T8" s="217" t="n">
        <v>56</v>
      </c>
      <c r="U8" s="244" t="n">
        <v>67.25</v>
      </c>
      <c r="V8" s="230" t="n">
        <v>56.5</v>
      </c>
      <c r="W8" s="217" t="n">
        <v>65.5</v>
      </c>
      <c r="X8" s="229" t="n">
        <v>75</v>
      </c>
      <c r="Y8" s="230"/>
      <c r="Z8" s="217"/>
      <c r="AA8" s="229"/>
      <c r="AB8" s="0" t="n">
        <v>35</v>
      </c>
      <c r="AC8" s="220" t="s">
        <v>444</v>
      </c>
      <c r="AD8" s="219" t="s">
        <v>320</v>
      </c>
      <c r="AE8" s="219" t="s">
        <v>445</v>
      </c>
      <c r="AF8" s="219" t="s">
        <v>415</v>
      </c>
      <c r="AG8" s="79" t="n">
        <v>157</v>
      </c>
      <c r="AH8" s="79" t="n">
        <v>28838</v>
      </c>
      <c r="AJ8" s="24"/>
      <c r="AM8" s="35"/>
    </row>
    <row r="9" customFormat="false" ht="12.75" hidden="false" customHeight="false" outlineLevel="0" collapsed="false">
      <c r="A9" s="54" t="n">
        <v>36652</v>
      </c>
      <c r="B9" s="230" t="n">
        <v>30.75</v>
      </c>
      <c r="C9" s="217" t="n">
        <v>17</v>
      </c>
      <c r="D9" s="230" t="n">
        <v>34</v>
      </c>
      <c r="E9" s="229" t="n">
        <v>17</v>
      </c>
      <c r="F9" s="230" t="n">
        <v>28</v>
      </c>
      <c r="G9" s="230" t="n">
        <v>50</v>
      </c>
      <c r="H9" s="238" t="n">
        <v>28</v>
      </c>
      <c r="I9" s="238" t="n">
        <v>31</v>
      </c>
      <c r="J9" s="238" t="n">
        <v>28</v>
      </c>
      <c r="K9" s="238" t="n">
        <v>31</v>
      </c>
      <c r="L9" s="166" t="n">
        <f aca="false">A9</f>
        <v>36652</v>
      </c>
      <c r="M9" s="230" t="n">
        <v>33.5</v>
      </c>
      <c r="N9" s="217" t="n">
        <v>36</v>
      </c>
      <c r="O9" s="229" t="n">
        <v>47.5</v>
      </c>
      <c r="P9" s="217" t="n">
        <v>33.5</v>
      </c>
      <c r="Q9" s="241" t="n">
        <v>36.25</v>
      </c>
      <c r="R9" s="241" t="n">
        <v>45.75</v>
      </c>
      <c r="S9" s="230" t="n">
        <v>45</v>
      </c>
      <c r="T9" s="217" t="n">
        <v>56</v>
      </c>
      <c r="U9" s="244" t="n">
        <v>67.25</v>
      </c>
      <c r="V9" s="232" t="n">
        <v>56.5</v>
      </c>
      <c r="W9" s="217" t="n">
        <v>65.5</v>
      </c>
      <c r="X9" s="229" t="n">
        <v>75</v>
      </c>
      <c r="Y9" s="232"/>
      <c r="Z9" s="217"/>
      <c r="AA9" s="229"/>
      <c r="AB9" s="0" t="n">
        <v>28</v>
      </c>
      <c r="AC9" s="220" t="s">
        <v>446</v>
      </c>
      <c r="AD9" s="219" t="s">
        <v>447</v>
      </c>
      <c r="AE9" s="219" t="s">
        <v>406</v>
      </c>
      <c r="AF9" s="219" t="s">
        <v>448</v>
      </c>
      <c r="AG9" s="79" t="n">
        <v>133</v>
      </c>
      <c r="AH9" s="79" t="n">
        <v>25334</v>
      </c>
      <c r="AJ9" s="24"/>
      <c r="AM9" s="35"/>
    </row>
    <row r="10" customFormat="false" ht="12.75" hidden="false" customHeight="false" outlineLevel="0" collapsed="false">
      <c r="A10" s="54" t="n">
        <v>36653</v>
      </c>
      <c r="B10" s="230"/>
      <c r="C10" s="217" t="n">
        <v>26.5</v>
      </c>
      <c r="D10" s="230"/>
      <c r="E10" s="229" t="n">
        <v>26</v>
      </c>
      <c r="F10" s="230"/>
      <c r="G10" s="230"/>
      <c r="H10" s="238"/>
      <c r="I10" s="238"/>
      <c r="J10" s="238"/>
      <c r="K10" s="238"/>
      <c r="L10" s="166" t="n">
        <f aca="false">A10</f>
        <v>36653</v>
      </c>
      <c r="M10" s="230"/>
      <c r="N10" s="217"/>
      <c r="O10" s="229"/>
      <c r="P10" s="217"/>
      <c r="Q10" s="217"/>
      <c r="R10" s="217"/>
      <c r="S10" s="230"/>
      <c r="T10" s="217"/>
      <c r="U10" s="229"/>
      <c r="V10" s="230"/>
      <c r="W10" s="217"/>
      <c r="X10" s="229"/>
      <c r="Y10" s="230"/>
      <c r="Z10" s="217"/>
      <c r="AA10" s="229"/>
      <c r="AC10" s="220" t="s">
        <v>449</v>
      </c>
      <c r="AD10" s="219" t="s">
        <v>450</v>
      </c>
      <c r="AE10" s="219" t="s">
        <v>406</v>
      </c>
      <c r="AF10" s="219" t="s">
        <v>428</v>
      </c>
      <c r="AG10" s="79"/>
      <c r="AH10" s="79"/>
      <c r="AJ10" s="24"/>
      <c r="AM10" s="35"/>
    </row>
    <row r="11" customFormat="false" ht="12.75" hidden="false" customHeight="false" outlineLevel="0" collapsed="false">
      <c r="A11" s="54" t="n">
        <v>36654</v>
      </c>
      <c r="B11" s="230" t="n">
        <v>45</v>
      </c>
      <c r="C11" s="217" t="n">
        <v>26.5</v>
      </c>
      <c r="D11" s="230" t="n">
        <v>45</v>
      </c>
      <c r="E11" s="229" t="n">
        <v>26</v>
      </c>
      <c r="F11" s="230" t="n">
        <v>33.26</v>
      </c>
      <c r="G11" s="230" t="n">
        <v>70</v>
      </c>
      <c r="H11" s="238" t="n">
        <v>45.4</v>
      </c>
      <c r="I11" s="238" t="n">
        <v>33</v>
      </c>
      <c r="J11" s="238" t="n">
        <v>33.26</v>
      </c>
      <c r="K11" s="238" t="n">
        <v>26</v>
      </c>
      <c r="L11" s="166" t="n">
        <f aca="false">A11</f>
        <v>36654</v>
      </c>
      <c r="M11" s="232" t="n">
        <v>34.75</v>
      </c>
      <c r="N11" s="217" t="n">
        <v>35.5</v>
      </c>
      <c r="O11" s="244" t="n">
        <v>41.75</v>
      </c>
      <c r="P11" s="241" t="n">
        <v>34.25</v>
      </c>
      <c r="Q11" s="217" t="n">
        <v>36.5</v>
      </c>
      <c r="R11" s="217" t="n">
        <v>44</v>
      </c>
      <c r="S11" s="230" t="n">
        <v>44</v>
      </c>
      <c r="T11" s="217" t="n">
        <v>54</v>
      </c>
      <c r="U11" s="229" t="n">
        <v>63</v>
      </c>
      <c r="V11" s="232" t="n">
        <v>56.25</v>
      </c>
      <c r="W11" s="241" t="n">
        <v>63.25</v>
      </c>
      <c r="X11" s="229" t="n">
        <v>71.5</v>
      </c>
      <c r="Y11" s="230"/>
      <c r="Z11" s="217"/>
      <c r="AA11" s="229"/>
      <c r="AB11" s="15" t="n">
        <v>33.26</v>
      </c>
      <c r="AC11" s="220" t="s">
        <v>451</v>
      </c>
      <c r="AD11" s="219" t="s">
        <v>452</v>
      </c>
      <c r="AE11" s="219" t="s">
        <v>359</v>
      </c>
      <c r="AF11" s="219" t="s">
        <v>428</v>
      </c>
      <c r="AG11" s="79" t="n">
        <v>165</v>
      </c>
      <c r="AH11" s="79" t="n">
        <v>27846</v>
      </c>
      <c r="AJ11" s="24"/>
      <c r="AM11" s="35"/>
    </row>
    <row r="12" customFormat="false" ht="12.75" hidden="false" customHeight="false" outlineLevel="0" collapsed="false">
      <c r="A12" s="54" t="n">
        <v>36655</v>
      </c>
      <c r="B12" s="230" t="n">
        <v>39</v>
      </c>
      <c r="C12" s="217" t="n">
        <v>24</v>
      </c>
      <c r="D12" s="230" t="n">
        <v>38</v>
      </c>
      <c r="E12" s="229" t="n">
        <v>21</v>
      </c>
      <c r="F12" s="230" t="n">
        <v>34</v>
      </c>
      <c r="G12" s="230" t="n">
        <v>53.5</v>
      </c>
      <c r="H12" s="238" t="n">
        <v>43.23</v>
      </c>
      <c r="I12" s="238" t="n">
        <v>47.57</v>
      </c>
      <c r="J12" s="233" t="n">
        <v>34</v>
      </c>
      <c r="K12" s="238" t="n">
        <v>44.61</v>
      </c>
      <c r="L12" s="166" t="n">
        <f aca="false">A12</f>
        <v>36655</v>
      </c>
      <c r="M12" s="230" t="n">
        <v>38</v>
      </c>
      <c r="N12" s="217" t="n">
        <v>38</v>
      </c>
      <c r="O12" s="229" t="n">
        <v>44</v>
      </c>
      <c r="P12" s="241" t="n">
        <v>36.25</v>
      </c>
      <c r="Q12" s="241" t="n">
        <v>38.25</v>
      </c>
      <c r="R12" s="217" t="n">
        <v>46.5</v>
      </c>
      <c r="S12" s="230" t="n">
        <v>46</v>
      </c>
      <c r="T12" s="241" t="n">
        <v>56.25</v>
      </c>
      <c r="U12" s="229" t="n">
        <v>65</v>
      </c>
      <c r="V12" s="232" t="n">
        <v>57.75</v>
      </c>
      <c r="W12" s="217" t="n">
        <v>65</v>
      </c>
      <c r="X12" s="229" t="n">
        <v>73</v>
      </c>
      <c r="Y12" s="230" t="n">
        <v>42.5</v>
      </c>
      <c r="Z12" s="217" t="n">
        <v>43</v>
      </c>
      <c r="AA12" s="229" t="n">
        <v>40</v>
      </c>
      <c r="AB12" s="15" t="n">
        <v>33.99</v>
      </c>
      <c r="AC12" s="220" t="s">
        <v>453</v>
      </c>
      <c r="AD12" s="219" t="s">
        <v>247</v>
      </c>
      <c r="AE12" s="219" t="s">
        <v>357</v>
      </c>
      <c r="AF12" s="219" t="s">
        <v>415</v>
      </c>
      <c r="AG12" s="79" t="n">
        <v>168</v>
      </c>
      <c r="AH12" s="79" t="n">
        <v>29073</v>
      </c>
      <c r="AJ12" s="24"/>
      <c r="AM12" s="35"/>
    </row>
    <row r="13" customFormat="false" ht="12.75" hidden="false" customHeight="false" outlineLevel="0" collapsed="false">
      <c r="A13" s="54" t="n">
        <v>36656</v>
      </c>
      <c r="B13" s="230" t="n">
        <v>42</v>
      </c>
      <c r="C13" s="217" t="n">
        <v>25</v>
      </c>
      <c r="D13" s="230" t="n">
        <v>40</v>
      </c>
      <c r="E13" s="229" t="n">
        <v>21.75</v>
      </c>
      <c r="F13" s="230" t="n">
        <v>39.44</v>
      </c>
      <c r="G13" s="230" t="n">
        <v>50.5</v>
      </c>
      <c r="H13" s="238" t="n">
        <v>59.02</v>
      </c>
      <c r="I13" s="238" t="n">
        <v>39.62</v>
      </c>
      <c r="J13" s="238" t="n">
        <v>39.44</v>
      </c>
      <c r="K13" s="238" t="n">
        <v>39.62</v>
      </c>
      <c r="L13" s="166" t="n">
        <f aca="false">A13</f>
        <v>36656</v>
      </c>
      <c r="M13" s="230" t="n">
        <v>39.5</v>
      </c>
      <c r="N13" s="217" t="n">
        <v>39</v>
      </c>
      <c r="O13" s="244" t="n">
        <v>44.25</v>
      </c>
      <c r="P13" s="241" t="n">
        <v>37.25</v>
      </c>
      <c r="Q13" s="217" t="n">
        <v>39</v>
      </c>
      <c r="R13" s="217" t="n">
        <v>46.5</v>
      </c>
      <c r="S13" s="230" t="n">
        <v>47.5</v>
      </c>
      <c r="T13" s="217" t="n">
        <v>56.5</v>
      </c>
      <c r="U13" s="229" t="n">
        <v>65</v>
      </c>
      <c r="V13" s="230" t="n">
        <v>59</v>
      </c>
      <c r="W13" s="241" t="n">
        <v>66.25</v>
      </c>
      <c r="X13" s="229" t="n">
        <v>73.75</v>
      </c>
      <c r="Y13" s="230" t="n">
        <v>44.25</v>
      </c>
      <c r="Z13" s="217" t="n">
        <v>44</v>
      </c>
      <c r="AA13" s="229" t="n">
        <v>40</v>
      </c>
      <c r="AB13" s="15" t="n">
        <v>39.44</v>
      </c>
      <c r="AC13" s="220" t="s">
        <v>454</v>
      </c>
      <c r="AD13" s="219" t="s">
        <v>251</v>
      </c>
      <c r="AE13" s="219" t="s">
        <v>455</v>
      </c>
      <c r="AF13" s="219" t="s">
        <v>400</v>
      </c>
      <c r="AG13" s="79" t="n">
        <v>169</v>
      </c>
      <c r="AH13" s="79" t="n">
        <v>28208</v>
      </c>
      <c r="AJ13" s="24"/>
      <c r="AM13" s="35"/>
    </row>
    <row r="14" customFormat="false" ht="12.75" hidden="false" customHeight="false" outlineLevel="0" collapsed="false">
      <c r="A14" s="54" t="n">
        <v>36657</v>
      </c>
      <c r="B14" s="230" t="n">
        <v>46</v>
      </c>
      <c r="C14" s="217" t="n">
        <v>28</v>
      </c>
      <c r="D14" s="230" t="n">
        <v>43</v>
      </c>
      <c r="E14" s="229" t="n">
        <v>25.5</v>
      </c>
      <c r="F14" s="230" t="n">
        <v>37.87</v>
      </c>
      <c r="G14" s="230" t="n">
        <v>49.5</v>
      </c>
      <c r="H14" s="238" t="n">
        <v>42.47</v>
      </c>
      <c r="I14" s="238" t="n">
        <v>37.86</v>
      </c>
      <c r="J14" s="238" t="n">
        <v>37.87</v>
      </c>
      <c r="K14" s="233" t="n">
        <v>37.86</v>
      </c>
      <c r="L14" s="166" t="n">
        <f aca="false">A14</f>
        <v>36657</v>
      </c>
      <c r="M14" s="230" t="n">
        <v>44</v>
      </c>
      <c r="N14" s="217" t="n">
        <v>42</v>
      </c>
      <c r="O14" s="229" t="n">
        <v>45</v>
      </c>
      <c r="P14" s="217" t="n">
        <v>40</v>
      </c>
      <c r="Q14" s="217" t="n">
        <v>41</v>
      </c>
      <c r="R14" s="241" t="n">
        <v>49.25</v>
      </c>
      <c r="S14" s="230" t="n">
        <v>49.5</v>
      </c>
      <c r="T14" s="217"/>
      <c r="U14" s="229"/>
      <c r="V14" s="232" t="n">
        <f aca="false">+W14-6.25</f>
        <v>60.75</v>
      </c>
      <c r="W14" s="217" t="n">
        <f aca="false">+X14-8.25</f>
        <v>67</v>
      </c>
      <c r="X14" s="229" t="n">
        <v>75.25</v>
      </c>
      <c r="Y14" s="230" t="n">
        <v>44.25</v>
      </c>
      <c r="Z14" s="217" t="n">
        <v>44</v>
      </c>
      <c r="AA14" s="244" t="n">
        <v>40.25</v>
      </c>
      <c r="AB14" s="15" t="n">
        <v>37.87</v>
      </c>
      <c r="AC14" s="220" t="s">
        <v>456</v>
      </c>
      <c r="AD14" s="219" t="s">
        <v>457</v>
      </c>
      <c r="AE14" s="219" t="s">
        <v>272</v>
      </c>
      <c r="AF14" s="219" t="s">
        <v>458</v>
      </c>
      <c r="AG14" s="79" t="n">
        <v>156</v>
      </c>
      <c r="AH14" s="79" t="n">
        <v>28773</v>
      </c>
      <c r="AJ14" s="24"/>
      <c r="AM14" s="35"/>
    </row>
    <row r="15" customFormat="false" ht="12.75" hidden="false" customHeight="false" outlineLevel="0" collapsed="false">
      <c r="A15" s="54" t="n">
        <v>36658</v>
      </c>
      <c r="B15" s="230" t="n">
        <v>44.5</v>
      </c>
      <c r="C15" s="217" t="n">
        <v>33</v>
      </c>
      <c r="D15" s="230" t="n">
        <v>42</v>
      </c>
      <c r="E15" s="229" t="n">
        <v>25.5</v>
      </c>
      <c r="F15" s="230" t="n">
        <v>38.82</v>
      </c>
      <c r="G15" s="230" t="n">
        <v>41</v>
      </c>
      <c r="H15" s="238" t="n">
        <v>41.63</v>
      </c>
      <c r="I15" s="238" t="n">
        <v>46.48</v>
      </c>
      <c r="J15" s="238" t="n">
        <v>38.82</v>
      </c>
      <c r="K15" s="238" t="n">
        <v>46.48</v>
      </c>
      <c r="L15" s="166" t="n">
        <f aca="false">A15</f>
        <v>36658</v>
      </c>
      <c r="M15" s="230" t="n">
        <v>42</v>
      </c>
      <c r="N15" s="217" t="n">
        <v>40</v>
      </c>
      <c r="O15" s="229" t="n">
        <v>45</v>
      </c>
      <c r="P15" s="217" t="n">
        <v>39</v>
      </c>
      <c r="Q15" s="217" t="n">
        <v>40</v>
      </c>
      <c r="R15" s="217" t="n">
        <v>48.5</v>
      </c>
      <c r="S15" s="230" t="n">
        <v>49</v>
      </c>
      <c r="T15" s="217" t="n">
        <v>58</v>
      </c>
      <c r="U15" s="229" t="n">
        <v>65</v>
      </c>
      <c r="V15" s="232" t="n">
        <f aca="false">+W15-6.25</f>
        <v>60.75</v>
      </c>
      <c r="W15" s="217" t="n">
        <f aca="false">+X15-8.25</f>
        <v>67</v>
      </c>
      <c r="X15" s="229" t="n">
        <v>75.25</v>
      </c>
      <c r="Y15" s="230" t="n">
        <v>44.25</v>
      </c>
      <c r="Z15" s="217" t="n">
        <v>44</v>
      </c>
      <c r="AA15" s="244" t="n">
        <v>40.25</v>
      </c>
      <c r="AB15" s="15" t="n">
        <v>38.82</v>
      </c>
      <c r="AC15" s="220" t="s">
        <v>459</v>
      </c>
      <c r="AD15" s="219" t="s">
        <v>460</v>
      </c>
      <c r="AE15" s="219" t="s">
        <v>461</v>
      </c>
      <c r="AF15" s="219" t="s">
        <v>462</v>
      </c>
      <c r="AG15" s="79" t="n">
        <v>159</v>
      </c>
      <c r="AH15" s="79" t="n">
        <v>29223</v>
      </c>
      <c r="AJ15" s="24"/>
      <c r="AM15" s="35"/>
    </row>
    <row r="16" customFormat="false" ht="12.75" hidden="false" customHeight="false" outlineLevel="0" collapsed="false">
      <c r="A16" s="54" t="n">
        <v>36659</v>
      </c>
      <c r="B16" s="230" t="n">
        <v>44.5</v>
      </c>
      <c r="C16" s="217" t="n">
        <v>33</v>
      </c>
      <c r="D16" s="230" t="n">
        <v>42</v>
      </c>
      <c r="E16" s="229" t="n">
        <v>25.5</v>
      </c>
      <c r="F16" s="230" t="n">
        <v>35.12</v>
      </c>
      <c r="G16" s="230" t="n">
        <v>41</v>
      </c>
      <c r="H16" s="238" t="n">
        <v>39.68</v>
      </c>
      <c r="I16" s="238" t="n">
        <v>35.78</v>
      </c>
      <c r="J16" s="238" t="n">
        <v>35.12</v>
      </c>
      <c r="K16" s="238" t="n">
        <v>35.75</v>
      </c>
      <c r="L16" s="166" t="n">
        <f aca="false">A16</f>
        <v>36659</v>
      </c>
      <c r="M16" s="230" t="n">
        <v>42</v>
      </c>
      <c r="N16" s="217" t="n">
        <v>40</v>
      </c>
      <c r="O16" s="229" t="n">
        <v>45</v>
      </c>
      <c r="P16" s="217" t="n">
        <v>39</v>
      </c>
      <c r="Q16" s="217" t="n">
        <v>40</v>
      </c>
      <c r="R16" s="217" t="n">
        <v>48.5</v>
      </c>
      <c r="S16" s="230" t="n">
        <v>49</v>
      </c>
      <c r="T16" s="217" t="n">
        <v>58</v>
      </c>
      <c r="U16" s="229" t="n">
        <v>65</v>
      </c>
      <c r="V16" s="232" t="n">
        <f aca="false">+W16-6.25</f>
        <v>60.75</v>
      </c>
      <c r="W16" s="217" t="n">
        <f aca="false">+X16-8.25</f>
        <v>67</v>
      </c>
      <c r="X16" s="229" t="n">
        <v>75.25</v>
      </c>
      <c r="Y16" s="230" t="n">
        <v>44.25</v>
      </c>
      <c r="Z16" s="217" t="n">
        <v>44</v>
      </c>
      <c r="AA16" s="244" t="n">
        <v>40.25</v>
      </c>
      <c r="AB16" s="15" t="n">
        <v>35.12</v>
      </c>
      <c r="AC16" s="220" t="s">
        <v>463</v>
      </c>
      <c r="AD16" s="219" t="s">
        <v>464</v>
      </c>
      <c r="AE16" s="219" t="s">
        <v>465</v>
      </c>
      <c r="AF16" s="219" t="s">
        <v>283</v>
      </c>
      <c r="AG16" s="79" t="n">
        <v>149</v>
      </c>
      <c r="AH16" s="79" t="n">
        <v>25055</v>
      </c>
      <c r="AJ16" s="24"/>
      <c r="AM16" s="35"/>
    </row>
    <row r="17" customFormat="false" ht="12.75" hidden="false" customHeight="false" outlineLevel="0" collapsed="false">
      <c r="A17" s="54" t="n">
        <v>36660</v>
      </c>
      <c r="B17" s="230"/>
      <c r="C17" s="217" t="n">
        <v>33</v>
      </c>
      <c r="D17" s="230"/>
      <c r="E17" s="229" t="n">
        <v>34</v>
      </c>
      <c r="F17" s="230"/>
      <c r="G17" s="230"/>
      <c r="H17" s="238"/>
      <c r="I17" s="238"/>
      <c r="J17" s="238"/>
      <c r="K17" s="238"/>
      <c r="L17" s="166" t="n">
        <f aca="false">A17</f>
        <v>36660</v>
      </c>
      <c r="M17" s="232"/>
      <c r="N17" s="241"/>
      <c r="O17" s="244"/>
      <c r="P17" s="241"/>
      <c r="Q17" s="241"/>
      <c r="R17" s="241"/>
      <c r="S17" s="232"/>
      <c r="T17" s="241"/>
      <c r="U17" s="244"/>
      <c r="V17" s="232"/>
      <c r="W17" s="241"/>
      <c r="X17" s="244"/>
      <c r="Y17" s="232"/>
      <c r="Z17" s="241"/>
      <c r="AA17" s="244"/>
      <c r="AB17" s="15"/>
      <c r="AC17" s="220" t="s">
        <v>359</v>
      </c>
      <c r="AD17" s="219" t="s">
        <v>466</v>
      </c>
      <c r="AE17" s="219" t="s">
        <v>467</v>
      </c>
      <c r="AF17" s="219" t="s">
        <v>468</v>
      </c>
      <c r="AG17" s="79"/>
      <c r="AH17" s="79"/>
      <c r="AJ17" s="24"/>
      <c r="AM17" s="35"/>
    </row>
    <row r="18" customFormat="false" ht="12.75" hidden="false" customHeight="false" outlineLevel="0" collapsed="false">
      <c r="A18" s="54" t="n">
        <v>36661</v>
      </c>
      <c r="B18" s="230" t="n">
        <v>49.75</v>
      </c>
      <c r="C18" s="217" t="n">
        <v>33</v>
      </c>
      <c r="D18" s="230" t="n">
        <v>46.75</v>
      </c>
      <c r="E18" s="229" t="n">
        <v>34</v>
      </c>
      <c r="F18" s="230" t="n">
        <v>35.16</v>
      </c>
      <c r="G18" s="230" t="n">
        <v>50</v>
      </c>
      <c r="H18" s="238" t="n">
        <v>35.44</v>
      </c>
      <c r="I18" s="238" t="n">
        <v>47.18</v>
      </c>
      <c r="J18" s="238" t="n">
        <v>35.16</v>
      </c>
      <c r="K18" s="238" t="n">
        <v>47.18</v>
      </c>
      <c r="L18" s="166" t="n">
        <f aca="false">A18</f>
        <v>36661</v>
      </c>
      <c r="M18" s="232" t="n">
        <v>43.5</v>
      </c>
      <c r="N18" s="241" t="n">
        <v>44.5</v>
      </c>
      <c r="O18" s="244" t="n">
        <v>50</v>
      </c>
      <c r="P18" s="241" t="n">
        <v>41.5</v>
      </c>
      <c r="Q18" s="241" t="n">
        <v>43.25</v>
      </c>
      <c r="R18" s="241" t="n">
        <v>52.25</v>
      </c>
      <c r="S18" s="232" t="n">
        <v>50.5</v>
      </c>
      <c r="T18" s="241" t="n">
        <v>59.75</v>
      </c>
      <c r="U18" s="244" t="n">
        <v>70.5</v>
      </c>
      <c r="V18" s="232" t="n">
        <v>63</v>
      </c>
      <c r="W18" s="241" t="n">
        <v>69.5</v>
      </c>
      <c r="X18" s="244" t="n">
        <v>77.75</v>
      </c>
      <c r="Y18" s="232" t="n">
        <v>43.5</v>
      </c>
      <c r="Z18" s="241" t="n">
        <v>45</v>
      </c>
      <c r="AA18" s="244" t="n">
        <v>40.5</v>
      </c>
      <c r="AB18" s="15" t="n">
        <v>35.19</v>
      </c>
      <c r="AC18" s="220" t="s">
        <v>469</v>
      </c>
      <c r="AD18" s="219" t="s">
        <v>254</v>
      </c>
      <c r="AE18" s="219" t="s">
        <v>470</v>
      </c>
      <c r="AF18" s="219" t="s">
        <v>471</v>
      </c>
      <c r="AG18" s="79" t="n">
        <v>164</v>
      </c>
      <c r="AH18" s="79" t="n">
        <v>28571</v>
      </c>
      <c r="AJ18" s="24"/>
      <c r="AM18" s="35"/>
    </row>
    <row r="19" customFormat="false" ht="12.75" hidden="false" customHeight="false" outlineLevel="0" collapsed="false">
      <c r="A19" s="54" t="n">
        <v>36662</v>
      </c>
      <c r="B19" s="230" t="n">
        <v>46</v>
      </c>
      <c r="C19" s="217" t="n">
        <v>27</v>
      </c>
      <c r="D19" s="230" t="n">
        <v>45.5</v>
      </c>
      <c r="E19" s="229" t="n">
        <v>27</v>
      </c>
      <c r="F19" s="230" t="n">
        <v>39.47</v>
      </c>
      <c r="G19" s="230" t="n">
        <v>46.25</v>
      </c>
      <c r="H19" s="238" t="n">
        <v>39.5</v>
      </c>
      <c r="I19" s="238" t="n">
        <v>37.86</v>
      </c>
      <c r="J19" s="238" t="n">
        <v>39.4</v>
      </c>
      <c r="K19" s="238" t="n">
        <v>37.86</v>
      </c>
      <c r="L19" s="166" t="n">
        <f aca="false">A19</f>
        <v>36662</v>
      </c>
      <c r="M19" s="232" t="n">
        <v>44</v>
      </c>
      <c r="N19" s="241" t="n">
        <v>45</v>
      </c>
      <c r="O19" s="244" t="n">
        <v>55</v>
      </c>
      <c r="P19" s="241" t="n">
        <v>45</v>
      </c>
      <c r="Q19" s="241" t="n">
        <v>46.75</v>
      </c>
      <c r="R19" s="241" t="n">
        <v>55.5</v>
      </c>
      <c r="S19" s="232" t="n">
        <v>54</v>
      </c>
      <c r="T19" s="241" t="n">
        <v>63.5</v>
      </c>
      <c r="U19" s="244"/>
      <c r="V19" s="232" t="n">
        <v>66</v>
      </c>
      <c r="W19" s="241" t="n">
        <v>72</v>
      </c>
      <c r="X19" s="244" t="n">
        <v>80</v>
      </c>
      <c r="Y19" s="232" t="n">
        <v>44.75</v>
      </c>
      <c r="Z19" s="241" t="n">
        <v>45.5</v>
      </c>
      <c r="AA19" s="244" t="n">
        <v>41.75</v>
      </c>
      <c r="AB19" s="15" t="n">
        <v>39.47</v>
      </c>
      <c r="AC19" s="220" t="s">
        <v>469</v>
      </c>
      <c r="AD19" s="219" t="s">
        <v>472</v>
      </c>
      <c r="AE19" s="219" t="s">
        <v>473</v>
      </c>
      <c r="AF19" s="219" t="s">
        <v>314</v>
      </c>
      <c r="AG19" s="79" t="n">
        <v>150</v>
      </c>
      <c r="AH19" s="79" t="n">
        <v>27959</v>
      </c>
      <c r="AJ19" s="24"/>
      <c r="AM19" s="35"/>
    </row>
    <row r="20" customFormat="false" ht="12.75" hidden="false" customHeight="false" outlineLevel="0" collapsed="false">
      <c r="A20" s="54" t="n">
        <v>36663</v>
      </c>
      <c r="B20" s="230" t="n">
        <v>45.75</v>
      </c>
      <c r="C20" s="217" t="n">
        <v>30</v>
      </c>
      <c r="D20" s="230" t="n">
        <v>45</v>
      </c>
      <c r="E20" s="229" t="n">
        <v>32</v>
      </c>
      <c r="F20" s="230" t="n">
        <v>39.33</v>
      </c>
      <c r="G20" s="230" t="n">
        <v>45.5</v>
      </c>
      <c r="H20" s="238" t="n">
        <v>39.4</v>
      </c>
      <c r="I20" s="238" t="n">
        <v>39.41</v>
      </c>
      <c r="J20" s="238" t="n">
        <v>39.33</v>
      </c>
      <c r="K20" s="233" t="n">
        <v>41.56</v>
      </c>
      <c r="L20" s="166" t="n">
        <f aca="false">A20</f>
        <v>36663</v>
      </c>
      <c r="M20" s="232" t="n">
        <v>52</v>
      </c>
      <c r="N20" s="241" t="n">
        <v>53</v>
      </c>
      <c r="O20" s="244" t="n">
        <v>60</v>
      </c>
      <c r="P20" s="241" t="n">
        <v>49.5</v>
      </c>
      <c r="Q20" s="241" t="n">
        <v>51</v>
      </c>
      <c r="R20" s="241" t="n">
        <v>60</v>
      </c>
      <c r="S20" s="232" t="n">
        <v>61</v>
      </c>
      <c r="T20" s="241" t="n">
        <v>68</v>
      </c>
      <c r="U20" s="244"/>
      <c r="V20" s="232" t="n">
        <v>72</v>
      </c>
      <c r="W20" s="241" t="n">
        <v>77.5</v>
      </c>
      <c r="X20" s="244" t="n">
        <v>87</v>
      </c>
      <c r="Y20" s="232" t="n">
        <v>48</v>
      </c>
      <c r="Z20" s="241" t="n">
        <v>49</v>
      </c>
      <c r="AA20" s="244" t="n">
        <v>43</v>
      </c>
      <c r="AB20" s="15" t="n">
        <v>39.33</v>
      </c>
      <c r="AC20" s="220" t="s">
        <v>376</v>
      </c>
      <c r="AD20" s="219" t="s">
        <v>278</v>
      </c>
      <c r="AE20" s="219" t="s">
        <v>320</v>
      </c>
      <c r="AF20" s="219" t="s">
        <v>474</v>
      </c>
      <c r="AG20" s="79" t="n">
        <v>152</v>
      </c>
      <c r="AH20" s="79" t="n">
        <v>28437</v>
      </c>
      <c r="AJ20" s="24"/>
      <c r="AM20" s="35"/>
    </row>
    <row r="21" customFormat="false" ht="12.75" hidden="false" customHeight="false" outlineLevel="0" collapsed="false">
      <c r="A21" s="54" t="n">
        <v>36664</v>
      </c>
      <c r="B21" s="230" t="n">
        <v>51.5</v>
      </c>
      <c r="C21" s="217" t="n">
        <v>40</v>
      </c>
      <c r="D21" s="230" t="n">
        <v>49</v>
      </c>
      <c r="E21" s="229" t="n">
        <v>36</v>
      </c>
      <c r="F21" s="230" t="n">
        <v>41.45</v>
      </c>
      <c r="G21" s="230" t="n">
        <v>44</v>
      </c>
      <c r="H21" s="238" t="n">
        <v>41.58</v>
      </c>
      <c r="I21" s="238" t="n">
        <v>46.06</v>
      </c>
      <c r="J21" s="238" t="n">
        <v>41.45</v>
      </c>
      <c r="K21" s="238" t="n">
        <v>46.06</v>
      </c>
      <c r="L21" s="166" t="n">
        <f aca="false">A21</f>
        <v>36664</v>
      </c>
      <c r="M21" s="232" t="n">
        <v>60</v>
      </c>
      <c r="N21" s="241" t="n">
        <v>60</v>
      </c>
      <c r="O21" s="244" t="n">
        <v>70</v>
      </c>
      <c r="P21" s="241" t="n">
        <v>52.5</v>
      </c>
      <c r="Q21" s="241" t="n">
        <v>54.5</v>
      </c>
      <c r="R21" s="241" t="n">
        <v>64</v>
      </c>
      <c r="S21" s="232" t="n">
        <v>67</v>
      </c>
      <c r="T21" s="241" t="n">
        <v>73</v>
      </c>
      <c r="U21" s="244" t="n">
        <v>86.5</v>
      </c>
      <c r="V21" s="232" t="n">
        <v>76</v>
      </c>
      <c r="W21" s="241" t="n">
        <v>82</v>
      </c>
      <c r="X21" s="244" t="n">
        <v>92.5</v>
      </c>
      <c r="Y21" s="232" t="n">
        <v>50</v>
      </c>
      <c r="Z21" s="241" t="n">
        <v>52</v>
      </c>
      <c r="AA21" s="244" t="n">
        <v>44.5</v>
      </c>
      <c r="AB21" s="15" t="n">
        <v>41.45</v>
      </c>
      <c r="AC21" s="220" t="s">
        <v>475</v>
      </c>
      <c r="AD21" s="219" t="s">
        <v>476</v>
      </c>
      <c r="AE21" s="219" t="s">
        <v>435</v>
      </c>
      <c r="AF21" s="219" t="s">
        <v>477</v>
      </c>
      <c r="AG21" s="79" t="n">
        <v>154</v>
      </c>
      <c r="AH21" s="79" t="n">
        <v>30178</v>
      </c>
      <c r="AJ21" s="24"/>
      <c r="AM21" s="35"/>
    </row>
    <row r="22" customFormat="false" ht="12.75" hidden="false" customHeight="false" outlineLevel="0" collapsed="false">
      <c r="A22" s="54" t="n">
        <v>36665</v>
      </c>
      <c r="B22" s="230" t="n">
        <v>50</v>
      </c>
      <c r="C22" s="217" t="n">
        <v>40</v>
      </c>
      <c r="D22" s="230" t="n">
        <v>48.75</v>
      </c>
      <c r="E22" s="229" t="n">
        <v>38</v>
      </c>
      <c r="F22" s="230" t="n">
        <v>44.2</v>
      </c>
      <c r="G22" s="230" t="n">
        <v>42</v>
      </c>
      <c r="H22" s="238" t="n">
        <v>45.01</v>
      </c>
      <c r="I22" s="238" t="n">
        <v>54.57</v>
      </c>
      <c r="J22" s="238" t="n">
        <v>44.2</v>
      </c>
      <c r="K22" s="238" t="n">
        <v>55.96</v>
      </c>
      <c r="L22" s="166" t="n">
        <f aca="false">A22</f>
        <v>36665</v>
      </c>
      <c r="M22" s="232" t="n">
        <v>60</v>
      </c>
      <c r="N22" s="241" t="n">
        <v>60</v>
      </c>
      <c r="O22" s="244" t="n">
        <v>70</v>
      </c>
      <c r="P22" s="241" t="n">
        <v>53</v>
      </c>
      <c r="Q22" s="241" t="n">
        <v>55</v>
      </c>
      <c r="R22" s="241" t="n">
        <v>63</v>
      </c>
      <c r="S22" s="232" t="n">
        <v>67</v>
      </c>
      <c r="T22" s="241" t="n">
        <v>73</v>
      </c>
      <c r="U22" s="244" t="n">
        <v>86.5</v>
      </c>
      <c r="V22" s="232" t="n">
        <v>76</v>
      </c>
      <c r="W22" s="241" t="n">
        <v>83</v>
      </c>
      <c r="X22" s="244" t="n">
        <v>93</v>
      </c>
      <c r="Y22" s="232" t="n">
        <v>52.5</v>
      </c>
      <c r="Z22" s="241" t="n">
        <v>53.5</v>
      </c>
      <c r="AA22" s="244" t="n">
        <v>45</v>
      </c>
      <c r="AB22" s="15" t="n">
        <v>44.2</v>
      </c>
      <c r="AC22" s="220" t="s">
        <v>478</v>
      </c>
      <c r="AD22" s="219" t="s">
        <v>479</v>
      </c>
      <c r="AE22" s="219" t="s">
        <v>366</v>
      </c>
      <c r="AF22" s="219" t="s">
        <v>480</v>
      </c>
      <c r="AG22" s="79" t="n">
        <v>147</v>
      </c>
      <c r="AH22" s="79" t="n">
        <v>31652</v>
      </c>
      <c r="AJ22" s="24"/>
      <c r="AM22" s="35"/>
    </row>
    <row r="23" customFormat="false" ht="12.75" hidden="false" customHeight="false" outlineLevel="0" collapsed="false">
      <c r="A23" s="54" t="n">
        <v>36666</v>
      </c>
      <c r="B23" s="230" t="n">
        <v>50</v>
      </c>
      <c r="C23" s="217" t="n">
        <v>40</v>
      </c>
      <c r="D23" s="230" t="n">
        <v>48.75</v>
      </c>
      <c r="E23" s="229" t="n">
        <v>38</v>
      </c>
      <c r="F23" s="230" t="n">
        <v>44.93</v>
      </c>
      <c r="G23" s="230" t="n">
        <v>42</v>
      </c>
      <c r="H23" s="238" t="n">
        <v>43.62</v>
      </c>
      <c r="I23" s="238" t="n">
        <v>184.31</v>
      </c>
      <c r="J23" s="238" t="n">
        <v>44.93</v>
      </c>
      <c r="K23" s="238" t="n">
        <v>194.15</v>
      </c>
      <c r="L23" s="166" t="n">
        <f aca="false">A23</f>
        <v>36666</v>
      </c>
      <c r="M23" s="232" t="n">
        <v>60</v>
      </c>
      <c r="N23" s="241" t="n">
        <v>60</v>
      </c>
      <c r="O23" s="244" t="n">
        <v>70</v>
      </c>
      <c r="P23" s="241" t="n">
        <v>53</v>
      </c>
      <c r="Q23" s="241" t="n">
        <v>55</v>
      </c>
      <c r="R23" s="241" t="n">
        <v>63</v>
      </c>
      <c r="S23" s="232" t="n">
        <v>67</v>
      </c>
      <c r="T23" s="241" t="n">
        <v>73</v>
      </c>
      <c r="U23" s="244" t="n">
        <v>86.5</v>
      </c>
      <c r="V23" s="232" t="n">
        <v>76</v>
      </c>
      <c r="W23" s="241" t="n">
        <v>83</v>
      </c>
      <c r="X23" s="244" t="n">
        <v>93</v>
      </c>
      <c r="Y23" s="232" t="n">
        <v>52.5</v>
      </c>
      <c r="Z23" s="241" t="n">
        <v>53.5</v>
      </c>
      <c r="AA23" s="244" t="n">
        <v>45</v>
      </c>
      <c r="AB23" s="15" t="n">
        <v>40.25</v>
      </c>
      <c r="AC23" s="220" t="s">
        <v>359</v>
      </c>
      <c r="AD23" s="219" t="s">
        <v>481</v>
      </c>
      <c r="AE23" s="219" t="s">
        <v>482</v>
      </c>
      <c r="AF23" s="219" t="s">
        <v>483</v>
      </c>
      <c r="AG23" s="79" t="n">
        <v>127</v>
      </c>
      <c r="AH23" s="79" t="n">
        <v>30022</v>
      </c>
      <c r="AJ23" s="24"/>
      <c r="AM23" s="35"/>
    </row>
    <row r="24" customFormat="false" ht="12.75" hidden="false" customHeight="false" outlineLevel="0" collapsed="false">
      <c r="A24" s="54" t="n">
        <v>36667</v>
      </c>
      <c r="B24" s="230"/>
      <c r="C24" s="217" t="n">
        <v>47</v>
      </c>
      <c r="D24" s="230"/>
      <c r="E24" s="229" t="n">
        <v>48</v>
      </c>
      <c r="F24" s="230"/>
      <c r="G24" s="230"/>
      <c r="H24" s="238"/>
      <c r="I24" s="238"/>
      <c r="J24" s="238"/>
      <c r="K24" s="238"/>
      <c r="L24" s="166" t="n">
        <f aca="false">A24</f>
        <v>36667</v>
      </c>
      <c r="M24" s="232"/>
      <c r="N24" s="241"/>
      <c r="O24" s="244"/>
      <c r="P24" s="241"/>
      <c r="Q24" s="241"/>
      <c r="R24" s="241"/>
      <c r="S24" s="232"/>
      <c r="T24" s="241"/>
      <c r="U24" s="244"/>
      <c r="V24" s="232"/>
      <c r="W24" s="241"/>
      <c r="X24" s="244"/>
      <c r="Y24" s="232"/>
      <c r="Z24" s="241"/>
      <c r="AA24" s="244"/>
      <c r="AB24" s="15"/>
      <c r="AC24" s="220" t="s">
        <v>484</v>
      </c>
      <c r="AD24" s="219" t="s">
        <v>485</v>
      </c>
      <c r="AE24" s="219" t="s">
        <v>486</v>
      </c>
      <c r="AF24" s="219" t="s">
        <v>487</v>
      </c>
      <c r="AG24" s="79"/>
      <c r="AH24" s="79"/>
      <c r="AJ24" s="24"/>
      <c r="AM24" s="35"/>
      <c r="AN24" s="0" t="n">
        <v>182</v>
      </c>
    </row>
    <row r="25" customFormat="false" ht="12.75" hidden="false" customHeight="false" outlineLevel="0" collapsed="false">
      <c r="A25" s="54" t="n">
        <v>36668</v>
      </c>
      <c r="B25" s="230" t="n">
        <v>76</v>
      </c>
      <c r="C25" s="217" t="n">
        <v>47</v>
      </c>
      <c r="D25" s="230" t="n">
        <v>75</v>
      </c>
      <c r="E25" s="229" t="n">
        <v>48</v>
      </c>
      <c r="F25" s="230" t="n">
        <v>131.19</v>
      </c>
      <c r="G25" s="230" t="n">
        <v>80</v>
      </c>
      <c r="H25" s="233" t="n">
        <v>132.67</v>
      </c>
      <c r="I25" s="238" t="n">
        <v>308.93</v>
      </c>
      <c r="J25" s="233" t="n">
        <v>131.19</v>
      </c>
      <c r="K25" s="238" t="n">
        <v>308.93</v>
      </c>
      <c r="L25" s="166" t="n">
        <f aca="false">A25</f>
        <v>36668</v>
      </c>
      <c r="M25" s="232" t="n">
        <v>95</v>
      </c>
      <c r="N25" s="111" t="n">
        <v>100</v>
      </c>
      <c r="O25" s="115" t="n">
        <v>110</v>
      </c>
      <c r="P25" s="241" t="n">
        <v>60</v>
      </c>
      <c r="Q25" s="241" t="n">
        <v>61</v>
      </c>
      <c r="R25" s="241" t="n">
        <v>70</v>
      </c>
      <c r="S25" s="232" t="n">
        <v>70</v>
      </c>
      <c r="T25" s="241" t="n">
        <v>79</v>
      </c>
      <c r="U25" s="244" t="n">
        <v>95</v>
      </c>
      <c r="V25" s="232" t="n">
        <v>80</v>
      </c>
      <c r="W25" s="241" t="n">
        <v>86</v>
      </c>
      <c r="X25" s="244" t="n">
        <v>100</v>
      </c>
      <c r="Y25" s="232" t="n">
        <v>56</v>
      </c>
      <c r="Z25" s="241" t="n">
        <v>56</v>
      </c>
      <c r="AA25" s="244" t="n">
        <v>50</v>
      </c>
      <c r="AB25" s="15" t="n">
        <v>131.19</v>
      </c>
      <c r="AC25" s="220" t="s">
        <v>488</v>
      </c>
      <c r="AD25" s="219" t="s">
        <v>427</v>
      </c>
      <c r="AE25" s="219" t="s">
        <v>489</v>
      </c>
      <c r="AF25" s="219" t="s">
        <v>490</v>
      </c>
      <c r="AG25" s="79" t="n">
        <v>152</v>
      </c>
      <c r="AH25" s="79" t="n">
        <v>35933</v>
      </c>
      <c r="AJ25" s="24"/>
      <c r="AL25" s="0" t="n">
        <v>75</v>
      </c>
      <c r="AM25" s="35"/>
      <c r="AN25" s="0" t="n">
        <v>60</v>
      </c>
    </row>
    <row r="26" customFormat="false" ht="12.75" hidden="false" customHeight="false" outlineLevel="0" collapsed="false">
      <c r="A26" s="54" t="n">
        <v>36669</v>
      </c>
      <c r="B26" s="230" t="n">
        <v>172</v>
      </c>
      <c r="C26" s="217" t="n">
        <v>50</v>
      </c>
      <c r="D26" s="230" t="n">
        <v>175</v>
      </c>
      <c r="E26" s="229" t="n">
        <v>50</v>
      </c>
      <c r="F26" s="230" t="n">
        <v>311.62</v>
      </c>
      <c r="G26" s="230" t="n">
        <v>190</v>
      </c>
      <c r="H26" s="238" t="n">
        <v>320.49</v>
      </c>
      <c r="I26" s="238" t="n">
        <v>105.73</v>
      </c>
      <c r="J26" s="238" t="n">
        <v>311.62</v>
      </c>
      <c r="K26" s="238" t="n">
        <v>110.79</v>
      </c>
      <c r="L26" s="166" t="n">
        <f aca="false">A26</f>
        <v>36669</v>
      </c>
      <c r="M26" s="232" t="n">
        <v>75</v>
      </c>
      <c r="N26" s="241" t="n">
        <v>75</v>
      </c>
      <c r="O26" s="244" t="n">
        <v>85</v>
      </c>
      <c r="P26" s="241" t="n">
        <v>56</v>
      </c>
      <c r="Q26" s="241" t="n">
        <v>57.5</v>
      </c>
      <c r="R26" s="241" t="n">
        <v>66</v>
      </c>
      <c r="S26" s="232"/>
      <c r="T26" s="241"/>
      <c r="U26" s="244"/>
      <c r="V26" s="232"/>
      <c r="W26" s="241"/>
      <c r="X26" s="244"/>
      <c r="Y26" s="232"/>
      <c r="Z26" s="241"/>
      <c r="AA26" s="244"/>
      <c r="AB26" s="15" t="n">
        <v>311.61</v>
      </c>
      <c r="AC26" s="220" t="s">
        <v>491</v>
      </c>
      <c r="AD26" s="219" t="s">
        <v>492</v>
      </c>
      <c r="AE26" s="219" t="s">
        <v>493</v>
      </c>
      <c r="AF26" s="219" t="s">
        <v>494</v>
      </c>
      <c r="AG26" s="79" t="n">
        <v>130</v>
      </c>
      <c r="AH26" s="79" t="n">
        <v>34441</v>
      </c>
      <c r="AL26" s="0" t="n">
        <v>45</v>
      </c>
      <c r="AM26" s="35"/>
      <c r="AN26" s="0" t="n">
        <v>60</v>
      </c>
    </row>
    <row r="27" customFormat="false" ht="12.75" hidden="false" customHeight="false" outlineLevel="0" collapsed="false">
      <c r="A27" s="54" t="n">
        <v>36670</v>
      </c>
      <c r="B27" s="230" t="n">
        <v>182</v>
      </c>
      <c r="C27" s="217" t="n">
        <v>50</v>
      </c>
      <c r="D27" s="230" t="n">
        <v>180</v>
      </c>
      <c r="E27" s="229" t="n">
        <v>50</v>
      </c>
      <c r="F27" s="230" t="n">
        <v>133.48</v>
      </c>
      <c r="G27" s="230" t="n">
        <v>202</v>
      </c>
      <c r="H27" s="238" t="n">
        <v>132.86</v>
      </c>
      <c r="I27" s="238" t="n">
        <v>51.28</v>
      </c>
      <c r="J27" s="238" t="n">
        <v>133.48</v>
      </c>
      <c r="K27" s="238" t="n">
        <v>51.28</v>
      </c>
      <c r="L27" s="166" t="n">
        <f aca="false">A27</f>
        <v>36670</v>
      </c>
      <c r="M27" s="232" t="n">
        <v>60</v>
      </c>
      <c r="N27" s="241" t="n">
        <v>60</v>
      </c>
      <c r="O27" s="244" t="n">
        <v>70</v>
      </c>
      <c r="P27" s="241" t="n">
        <v>52</v>
      </c>
      <c r="Q27" s="241" t="n">
        <v>54</v>
      </c>
      <c r="R27" s="241" t="n">
        <v>66</v>
      </c>
      <c r="S27" s="232" t="n">
        <v>63</v>
      </c>
      <c r="T27" s="241" t="n">
        <v>70</v>
      </c>
      <c r="U27" s="244" t="n">
        <v>85</v>
      </c>
      <c r="V27" s="232" t="n">
        <v>76</v>
      </c>
      <c r="W27" s="241" t="n">
        <v>84.5</v>
      </c>
      <c r="X27" s="244" t="n">
        <v>95</v>
      </c>
      <c r="Y27" s="232" t="n">
        <v>55</v>
      </c>
      <c r="Z27" s="241" t="n">
        <v>56</v>
      </c>
      <c r="AA27" s="244" t="n">
        <v>48</v>
      </c>
      <c r="AB27" s="15" t="n">
        <v>133.47</v>
      </c>
      <c r="AC27" s="220" t="s">
        <v>495</v>
      </c>
      <c r="AD27" s="219" t="s">
        <v>403</v>
      </c>
      <c r="AE27" s="219" t="s">
        <v>401</v>
      </c>
      <c r="AF27" s="219" t="s">
        <v>496</v>
      </c>
      <c r="AG27" s="79" t="n">
        <v>122</v>
      </c>
      <c r="AH27" s="79" t="n">
        <v>32359</v>
      </c>
      <c r="AJ27" s="24"/>
      <c r="AL27" s="0" t="n">
        <v>45</v>
      </c>
      <c r="AM27" s="35"/>
      <c r="AN27" s="0" t="n">
        <v>60</v>
      </c>
    </row>
    <row r="28" customFormat="false" ht="12.75" hidden="false" customHeight="false" outlineLevel="0" collapsed="false">
      <c r="A28" s="54" t="n">
        <v>36671</v>
      </c>
      <c r="B28" s="230" t="n">
        <v>60</v>
      </c>
      <c r="C28" s="217" t="n">
        <v>41</v>
      </c>
      <c r="D28" s="230" t="n">
        <v>60</v>
      </c>
      <c r="E28" s="229" t="n">
        <v>41</v>
      </c>
      <c r="F28" s="230" t="n">
        <v>58.89</v>
      </c>
      <c r="G28" s="230" t="n">
        <v>72</v>
      </c>
      <c r="H28" s="238" t="n">
        <v>58.89</v>
      </c>
      <c r="I28" s="238" t="n">
        <v>70</v>
      </c>
      <c r="J28" s="238" t="n">
        <v>58.89</v>
      </c>
      <c r="K28" s="238" t="n">
        <v>70</v>
      </c>
      <c r="L28" s="166" t="n">
        <f aca="false">A28</f>
        <v>36671</v>
      </c>
      <c r="M28" s="232" t="n">
        <v>67.5</v>
      </c>
      <c r="N28" s="241" t="n">
        <v>67.5</v>
      </c>
      <c r="O28" s="244" t="n">
        <v>83</v>
      </c>
      <c r="P28" s="241" t="n">
        <v>60</v>
      </c>
      <c r="Q28" s="241" t="n">
        <v>62</v>
      </c>
      <c r="R28" s="241" t="n">
        <v>72</v>
      </c>
      <c r="S28" s="232" t="n">
        <v>70</v>
      </c>
      <c r="T28" s="241" t="n">
        <v>78.5</v>
      </c>
      <c r="U28" s="244" t="n">
        <v>90</v>
      </c>
      <c r="V28" s="232" t="n">
        <v>80</v>
      </c>
      <c r="W28" s="241" t="n">
        <v>87.5</v>
      </c>
      <c r="X28" s="244" t="n">
        <v>98</v>
      </c>
      <c r="Y28" s="232" t="n">
        <v>55</v>
      </c>
      <c r="Z28" s="241" t="n">
        <v>56</v>
      </c>
      <c r="AA28" s="244" t="n">
        <v>50</v>
      </c>
      <c r="AB28" s="15" t="n">
        <v>58.89</v>
      </c>
      <c r="AC28" s="220"/>
      <c r="AD28" s="219"/>
      <c r="AE28" s="219"/>
      <c r="AF28" s="219"/>
      <c r="AG28" s="79" t="n">
        <v>104</v>
      </c>
      <c r="AH28" s="79" t="n">
        <v>30573</v>
      </c>
      <c r="AJ28" s="24"/>
      <c r="AL28" s="0" t="n">
        <v>70</v>
      </c>
      <c r="AM28" s="35"/>
      <c r="AN28" s="0" t="n">
        <v>80</v>
      </c>
    </row>
    <row r="29" customFormat="false" ht="12.75" hidden="false" customHeight="false" outlineLevel="0" collapsed="false">
      <c r="A29" s="54" t="n">
        <v>36672</v>
      </c>
      <c r="B29" s="230" t="n">
        <v>60</v>
      </c>
      <c r="C29" s="217" t="n">
        <v>41</v>
      </c>
      <c r="D29" s="230" t="n">
        <v>60</v>
      </c>
      <c r="E29" s="229" t="n">
        <v>41</v>
      </c>
      <c r="F29" s="230" t="n">
        <v>53</v>
      </c>
      <c r="G29" s="230" t="n">
        <v>72</v>
      </c>
      <c r="H29" s="238" t="n">
        <v>53</v>
      </c>
      <c r="I29" s="238" t="n">
        <v>73</v>
      </c>
      <c r="J29" s="238" t="n">
        <v>53</v>
      </c>
      <c r="K29" s="238" t="n">
        <v>72.6</v>
      </c>
      <c r="L29" s="166" t="n">
        <f aca="false">A29</f>
        <v>36672</v>
      </c>
      <c r="M29" s="232"/>
      <c r="N29" s="241"/>
      <c r="O29" s="244"/>
      <c r="P29" s="241" t="n">
        <v>65</v>
      </c>
      <c r="Q29" s="241" t="n">
        <v>66</v>
      </c>
      <c r="R29" s="241" t="n">
        <v>76</v>
      </c>
      <c r="S29" s="232" t="n">
        <v>72</v>
      </c>
      <c r="T29" s="241" t="n">
        <v>80</v>
      </c>
      <c r="U29" s="244"/>
      <c r="V29" s="232" t="n">
        <v>83</v>
      </c>
      <c r="W29" s="241" t="n">
        <v>90</v>
      </c>
      <c r="X29" s="244" t="n">
        <v>100</v>
      </c>
      <c r="Y29" s="232" t="n">
        <v>56</v>
      </c>
      <c r="Z29" s="241" t="n">
        <v>57.5</v>
      </c>
      <c r="AA29" s="244" t="n">
        <v>52</v>
      </c>
      <c r="AB29" s="15" t="n">
        <v>53</v>
      </c>
      <c r="AC29" s="220"/>
      <c r="AD29" s="219"/>
      <c r="AE29" s="219"/>
      <c r="AF29" s="219"/>
      <c r="AG29" s="79" t="n">
        <v>105</v>
      </c>
      <c r="AH29" s="79" t="n">
        <v>30968</v>
      </c>
      <c r="AJ29" s="24"/>
      <c r="AL29" s="0" t="n">
        <v>70</v>
      </c>
      <c r="AM29" s="35"/>
      <c r="AN29" s="0" t="n">
        <v>80</v>
      </c>
    </row>
    <row r="30" customFormat="false" ht="12.75" hidden="false" customHeight="false" outlineLevel="0" collapsed="false">
      <c r="A30" s="54" t="n">
        <v>36673</v>
      </c>
      <c r="B30" s="230" t="n">
        <v>60</v>
      </c>
      <c r="C30" s="217" t="n">
        <v>41</v>
      </c>
      <c r="D30" s="230" t="n">
        <v>60</v>
      </c>
      <c r="E30" s="229" t="n">
        <v>41</v>
      </c>
      <c r="F30" s="230" t="n">
        <v>44.03</v>
      </c>
      <c r="G30" s="230" t="n">
        <v>72</v>
      </c>
      <c r="H30" s="238" t="n">
        <v>43.75</v>
      </c>
      <c r="I30" s="238" t="n">
        <v>74.81</v>
      </c>
      <c r="J30" s="238" t="n">
        <v>44.03</v>
      </c>
      <c r="K30" s="238" t="n">
        <v>74.81</v>
      </c>
      <c r="L30" s="166" t="n">
        <f aca="false">A30</f>
        <v>36673</v>
      </c>
      <c r="M30" s="232"/>
      <c r="N30" s="241"/>
      <c r="O30" s="244"/>
      <c r="P30" s="241"/>
      <c r="Q30" s="241"/>
      <c r="R30" s="241"/>
      <c r="S30" s="232"/>
      <c r="T30" s="241"/>
      <c r="U30" s="244"/>
      <c r="V30" s="232"/>
      <c r="W30" s="241"/>
      <c r="X30" s="244"/>
      <c r="Y30" s="232"/>
      <c r="Z30" s="241"/>
      <c r="AA30" s="244"/>
      <c r="AB30" s="15" t="n">
        <v>43.99</v>
      </c>
      <c r="AC30" s="220"/>
      <c r="AD30" s="219"/>
      <c r="AE30" s="219"/>
      <c r="AF30" s="219"/>
      <c r="AG30" s="79" t="n">
        <v>87</v>
      </c>
      <c r="AH30" s="79" t="n">
        <v>28974</v>
      </c>
      <c r="AJ30" s="24"/>
      <c r="AM30" s="35"/>
    </row>
    <row r="31" customFormat="false" ht="12.75" hidden="false" customHeight="false" outlineLevel="0" collapsed="false">
      <c r="A31" s="54" t="n">
        <v>36674</v>
      </c>
      <c r="B31" s="230"/>
      <c r="C31" s="217" t="n">
        <v>46.5</v>
      </c>
      <c r="D31" s="230"/>
      <c r="E31" s="229" t="n">
        <v>47</v>
      </c>
      <c r="F31" s="230"/>
      <c r="G31" s="230"/>
      <c r="H31" s="238"/>
      <c r="I31" s="238"/>
      <c r="J31" s="238"/>
      <c r="K31" s="238"/>
      <c r="L31" s="166" t="n">
        <f aca="false">A31</f>
        <v>36674</v>
      </c>
      <c r="M31" s="232"/>
      <c r="N31" s="241"/>
      <c r="O31" s="244"/>
      <c r="P31" s="241"/>
      <c r="Q31" s="241"/>
      <c r="R31" s="241"/>
      <c r="S31" s="232"/>
      <c r="T31" s="241"/>
      <c r="U31" s="244"/>
      <c r="V31" s="232"/>
      <c r="W31" s="241"/>
      <c r="X31" s="244"/>
      <c r="Y31" s="232"/>
      <c r="Z31" s="241"/>
      <c r="AA31" s="244"/>
      <c r="AB31" s="15"/>
      <c r="AC31" s="220"/>
      <c r="AD31" s="219"/>
      <c r="AE31" s="219"/>
      <c r="AF31" s="219"/>
      <c r="AG31" s="79"/>
      <c r="AH31" s="79"/>
      <c r="AI31" s="95"/>
      <c r="AJ31" s="95"/>
      <c r="AL31" s="0" t="n">
        <f aca="false">AVERAGE(AL23:AL29)</f>
        <v>61</v>
      </c>
      <c r="AM31" s="35"/>
      <c r="AN31" s="0" t="n">
        <f aca="false">AVERAGE(AN23:AN29)</f>
        <v>87</v>
      </c>
    </row>
    <row r="32" customFormat="false" ht="12.75" hidden="false" customHeight="false" outlineLevel="0" collapsed="false">
      <c r="A32" s="54" t="n">
        <v>36675</v>
      </c>
      <c r="B32" s="230"/>
      <c r="C32" s="217" t="n">
        <v>46.5</v>
      </c>
      <c r="D32" s="230"/>
      <c r="E32" s="229" t="n">
        <v>47</v>
      </c>
      <c r="F32" s="230"/>
      <c r="G32" s="230"/>
      <c r="H32" s="238"/>
      <c r="I32" s="238"/>
      <c r="J32" s="238"/>
      <c r="K32" s="238"/>
      <c r="L32" s="166" t="n">
        <f aca="false">A32</f>
        <v>36675</v>
      </c>
      <c r="M32" s="232"/>
      <c r="N32" s="241"/>
      <c r="O32" s="244"/>
      <c r="P32" s="241"/>
      <c r="Q32" s="241"/>
      <c r="R32" s="241"/>
      <c r="S32" s="232"/>
      <c r="T32" s="241"/>
      <c r="U32" s="244"/>
      <c r="V32" s="232"/>
      <c r="W32" s="241"/>
      <c r="X32" s="244"/>
      <c r="Y32" s="232"/>
      <c r="Z32" s="241"/>
      <c r="AA32" s="244"/>
      <c r="AB32" s="15"/>
      <c r="AC32" s="220" t="s">
        <v>497</v>
      </c>
      <c r="AD32" s="219" t="s">
        <v>291</v>
      </c>
      <c r="AE32" s="219" t="s">
        <v>498</v>
      </c>
      <c r="AF32" s="219" t="s">
        <v>499</v>
      </c>
      <c r="AG32" s="79"/>
      <c r="AH32" s="79"/>
      <c r="AI32" s="150"/>
      <c r="AJ32" s="95"/>
      <c r="AM32" s="35"/>
    </row>
    <row r="33" customFormat="false" ht="12.75" hidden="false" customHeight="false" outlineLevel="0" collapsed="false">
      <c r="A33" s="54" t="n">
        <v>36676</v>
      </c>
      <c r="B33" s="230" t="n">
        <v>80</v>
      </c>
      <c r="C33" s="217" t="n">
        <v>45</v>
      </c>
      <c r="D33" s="230" t="n">
        <v>77</v>
      </c>
      <c r="E33" s="229" t="n">
        <v>45</v>
      </c>
      <c r="F33" s="230" t="n">
        <v>59.91</v>
      </c>
      <c r="G33" s="230" t="n">
        <v>90</v>
      </c>
      <c r="H33" s="238" t="n">
        <v>60.16</v>
      </c>
      <c r="I33" s="238" t="n">
        <v>77.92</v>
      </c>
      <c r="J33" s="238" t="n">
        <v>59.91</v>
      </c>
      <c r="K33" s="238" t="n">
        <v>77.92</v>
      </c>
      <c r="L33" s="239" t="n">
        <f aca="false">A33</f>
        <v>36676</v>
      </c>
      <c r="M33" s="232"/>
      <c r="N33" s="241"/>
      <c r="O33" s="244"/>
      <c r="P33" s="241" t="n">
        <v>71</v>
      </c>
      <c r="Q33" s="241" t="n">
        <v>70</v>
      </c>
      <c r="R33" s="241" t="n">
        <v>79</v>
      </c>
      <c r="S33" s="232"/>
      <c r="T33" s="241"/>
      <c r="U33" s="244"/>
      <c r="V33" s="232"/>
      <c r="W33" s="241"/>
      <c r="X33" s="244"/>
      <c r="Y33" s="232"/>
      <c r="Z33" s="241"/>
      <c r="AA33" s="244"/>
      <c r="AB33" s="15" t="n">
        <v>59.91</v>
      </c>
      <c r="AC33" s="220" t="s">
        <v>500</v>
      </c>
      <c r="AD33" s="219" t="s">
        <v>501</v>
      </c>
      <c r="AE33" s="219" t="s">
        <v>401</v>
      </c>
      <c r="AF33" s="219" t="s">
        <v>487</v>
      </c>
      <c r="AG33" s="79" t="n">
        <v>139</v>
      </c>
      <c r="AH33" s="79" t="n">
        <v>31788</v>
      </c>
      <c r="AI33" s="95"/>
      <c r="AJ33" s="95"/>
      <c r="AM33" s="35"/>
    </row>
    <row r="34" customFormat="false" ht="12.75" hidden="false" customHeight="false" outlineLevel="0" collapsed="false">
      <c r="A34" s="54" t="n">
        <v>36677</v>
      </c>
      <c r="B34" s="235" t="n">
        <v>67</v>
      </c>
      <c r="C34" s="236" t="n">
        <v>45</v>
      </c>
      <c r="D34" s="235" t="n">
        <v>65</v>
      </c>
      <c r="E34" s="236" t="n">
        <v>45</v>
      </c>
      <c r="F34" s="235" t="n">
        <v>58.19</v>
      </c>
      <c r="G34" s="235" t="n">
        <v>77</v>
      </c>
      <c r="H34" s="235" t="n">
        <v>60</v>
      </c>
      <c r="I34" s="235" t="n">
        <v>80</v>
      </c>
      <c r="J34" s="235" t="n">
        <v>58.19</v>
      </c>
      <c r="K34" s="240" t="n">
        <v>80</v>
      </c>
      <c r="L34" s="239" t="n">
        <f aca="false">A34</f>
        <v>36677</v>
      </c>
      <c r="M34" s="245"/>
      <c r="N34" s="246"/>
      <c r="O34" s="246"/>
      <c r="P34" s="245" t="n">
        <v>71</v>
      </c>
      <c r="Q34" s="246" t="n">
        <v>70</v>
      </c>
      <c r="R34" s="246" t="n">
        <v>78</v>
      </c>
      <c r="S34" s="245"/>
      <c r="T34" s="246"/>
      <c r="U34" s="246"/>
      <c r="V34" s="245"/>
      <c r="W34" s="246"/>
      <c r="X34" s="246"/>
      <c r="Y34" s="245"/>
      <c r="Z34" s="246"/>
      <c r="AA34" s="247"/>
      <c r="AB34" s="248" t="n">
        <v>58.19</v>
      </c>
      <c r="AC34" s="220" t="s">
        <v>502</v>
      </c>
      <c r="AD34" s="219" t="s">
        <v>337</v>
      </c>
      <c r="AE34" s="219" t="s">
        <v>503</v>
      </c>
      <c r="AF34" s="219" t="s">
        <v>504</v>
      </c>
      <c r="AG34" s="79"/>
      <c r="AH34" s="79" t="n">
        <v>31701</v>
      </c>
      <c r="AI34" s="95"/>
      <c r="AJ34" s="95"/>
      <c r="AM34" s="35"/>
    </row>
    <row r="35" customFormat="false" ht="12.75" hidden="false" customHeight="false" outlineLevel="0" collapsed="false">
      <c r="A35" s="93"/>
      <c r="B35" s="0" t="s">
        <v>53</v>
      </c>
      <c r="D35" s="0" t="s">
        <v>54</v>
      </c>
      <c r="F35" s="0" t="s">
        <v>65</v>
      </c>
      <c r="G35" s="0" t="s">
        <v>57</v>
      </c>
      <c r="H35" s="0" t="s">
        <v>56</v>
      </c>
      <c r="I35" s="0" t="s">
        <v>244</v>
      </c>
      <c r="J35" s="0" t="s">
        <v>55</v>
      </c>
      <c r="K35" s="0" t="s">
        <v>204</v>
      </c>
      <c r="AB35" s="35"/>
      <c r="AC35" s="96"/>
      <c r="AG35" s="81"/>
      <c r="AH35" s="81"/>
      <c r="AI35" s="95"/>
      <c r="AJ35" s="95"/>
    </row>
    <row r="36" customFormat="false" ht="12.75" hidden="false" customHeight="false" outlineLevel="0" collapsed="false">
      <c r="A36" s="93" t="s">
        <v>127</v>
      </c>
      <c r="B36" s="15" t="n">
        <f aca="false">AVERAGE(B4:B33)</f>
        <v>59.78</v>
      </c>
      <c r="C36" s="15" t="n">
        <f aca="false">AVERAGE(C4:C33)</f>
        <v>33.6833333333333</v>
      </c>
      <c r="D36" s="15" t="n">
        <f aca="false">AVERAGE(D4:D33)</f>
        <v>59.27</v>
      </c>
      <c r="E36" s="15" t="n">
        <f aca="false">AVERAGE(E4:E33)</f>
        <v>32.825</v>
      </c>
      <c r="F36" s="15" t="n">
        <f aca="false">AVERAGE(F4:F33)</f>
        <v>59.8868</v>
      </c>
      <c r="G36" s="15" t="n">
        <f aca="false">AVERAGE(G4:G33)</f>
        <v>70.61</v>
      </c>
      <c r="H36" s="15" t="n">
        <f aca="false">AVERAGE(H4:H33)</f>
        <v>70.352</v>
      </c>
      <c r="I36" s="15" t="n">
        <f aca="false">AVERAGE(I4:I33)</f>
        <v>90.8948</v>
      </c>
      <c r="J36" s="15" t="n">
        <f aca="false">AVERAGE(J4:J33)</f>
        <v>59.904</v>
      </c>
      <c r="K36" s="15" t="n">
        <f aca="false">AVERAGE(K4:K33)</f>
        <v>66.6568</v>
      </c>
      <c r="AA36" s="0" t="s">
        <v>127</v>
      </c>
      <c r="AB36" s="15" t="n">
        <f aca="false">AVERAGE(AB4:AB35)</f>
        <v>59.6976923076923</v>
      </c>
      <c r="AC36" s="15"/>
      <c r="AG36" s="70" t="n">
        <f aca="false">AVERAGE(AG4:AG35)</f>
        <v>146.6</v>
      </c>
      <c r="AH36" s="81" t="n">
        <f aca="false">AVERAGE(AH4:AH35)</f>
        <v>29912.1153846154</v>
      </c>
      <c r="AI36" s="24"/>
      <c r="AJ36" s="24"/>
    </row>
    <row r="37" customFormat="false" ht="12.75" hidden="false" customHeight="false" outlineLevel="0" collapsed="false">
      <c r="A37" s="93" t="s">
        <v>128</v>
      </c>
      <c r="B37" s="15" t="n">
        <f aca="false">MIN(B4:B33)</f>
        <v>30.75</v>
      </c>
      <c r="C37" s="15" t="n">
        <f aca="false">MIN(C4:C33)</f>
        <v>16.5</v>
      </c>
      <c r="D37" s="15" t="n">
        <f aca="false">MIN(D4:D33)</f>
        <v>34</v>
      </c>
      <c r="E37" s="15" t="n">
        <f aca="false">MIN(E4:E33)</f>
        <v>17</v>
      </c>
      <c r="F37" s="15" t="n">
        <f aca="false">MIN(F4:F33)</f>
        <v>28</v>
      </c>
      <c r="G37" s="15" t="n">
        <f aca="false">MIN(G4:G33)</f>
        <v>39</v>
      </c>
      <c r="H37" s="15" t="n">
        <f aca="false">MIN(H4:H33)</f>
        <v>28</v>
      </c>
      <c r="I37" s="15" t="n">
        <f aca="false">MIN(I4:I33)</f>
        <v>23</v>
      </c>
      <c r="J37" s="15" t="n">
        <f aca="false">MIN(J4:J33)</f>
        <v>28</v>
      </c>
      <c r="K37" s="15" t="n">
        <f aca="false">MIN(K4:K33)</f>
        <v>18</v>
      </c>
      <c r="AB37" s="15"/>
      <c r="AC37" s="15"/>
      <c r="AF37" s="35"/>
      <c r="AG37" s="70"/>
      <c r="AH37" s="24"/>
      <c r="AI37" s="24"/>
    </row>
    <row r="38" customFormat="false" ht="12.75" hidden="false" customHeight="false" outlineLevel="0" collapsed="false">
      <c r="A38" s="93" t="s">
        <v>131</v>
      </c>
      <c r="B38" s="15" t="n">
        <f aca="false">MAX(B4:B33)</f>
        <v>182</v>
      </c>
      <c r="C38" s="15" t="n">
        <f aca="false">MAX(C4:C33)</f>
        <v>50</v>
      </c>
      <c r="D38" s="15" t="n">
        <f aca="false">MAX(D4:D33)</f>
        <v>180</v>
      </c>
      <c r="E38" s="15" t="n">
        <f aca="false">MAX(E4:E33)</f>
        <v>50</v>
      </c>
      <c r="F38" s="15" t="n">
        <f aca="false">MAX(F4:F33)</f>
        <v>311.62</v>
      </c>
      <c r="G38" s="15" t="n">
        <f aca="false">MAX(G4:G33)</f>
        <v>202</v>
      </c>
      <c r="H38" s="15" t="n">
        <f aca="false">MAX(H4:H33)</f>
        <v>320.49</v>
      </c>
      <c r="I38" s="15" t="n">
        <f aca="false">MAX(I4:I33)</f>
        <v>341</v>
      </c>
      <c r="J38" s="15" t="n">
        <f aca="false">MAX(J4:J33)</f>
        <v>311.62</v>
      </c>
      <c r="K38" s="15" t="n">
        <f aca="false">MAX(K4:K33)</f>
        <v>308.93</v>
      </c>
      <c r="AB38" s="15"/>
      <c r="AC38" s="15"/>
      <c r="AF38" s="35"/>
      <c r="AG38" s="70"/>
      <c r="AH38" s="24"/>
      <c r="AI38" s="24"/>
    </row>
    <row r="39" customFormat="false" ht="12" hidden="false" customHeight="true" outlineLevel="0" collapsed="false">
      <c r="X39" s="35"/>
      <c r="Y39" s="96"/>
      <c r="AB39" s="35"/>
      <c r="AC39" s="96"/>
      <c r="AD39" s="95"/>
      <c r="AE39" s="95"/>
    </row>
    <row r="40" customFormat="false" ht="12.75" hidden="false" customHeight="false" outlineLevel="0" collapsed="false">
      <c r="B40" s="20" t="s">
        <v>136</v>
      </c>
      <c r="H40" s="20" t="s">
        <v>38</v>
      </c>
      <c r="K40" s="15"/>
      <c r="M40" s="15"/>
      <c r="N40" s="20" t="s">
        <v>174</v>
      </c>
      <c r="T40" s="20" t="s">
        <v>50</v>
      </c>
      <c r="Z40" s="20" t="s">
        <v>51</v>
      </c>
      <c r="AF40" s="20" t="s">
        <v>505</v>
      </c>
    </row>
    <row r="41" customFormat="false" ht="12.75" hidden="false" customHeight="false" outlineLevel="0" collapsed="false">
      <c r="B41" s="46" t="s">
        <v>224</v>
      </c>
      <c r="C41" s="106"/>
      <c r="D41" s="43" t="s">
        <v>225</v>
      </c>
      <c r="E41" s="47"/>
      <c r="F41" s="46" t="s">
        <v>226</v>
      </c>
      <c r="G41" s="47"/>
      <c r="H41" s="46" t="s">
        <v>224</v>
      </c>
      <c r="I41" s="106"/>
      <c r="J41" s="43" t="s">
        <v>225</v>
      </c>
      <c r="K41" s="47"/>
      <c r="L41" s="46" t="s">
        <v>226</v>
      </c>
      <c r="M41" s="47"/>
      <c r="N41" s="46" t="s">
        <v>224</v>
      </c>
      <c r="O41" s="106"/>
      <c r="P41" s="43" t="s">
        <v>225</v>
      </c>
      <c r="Q41" s="47"/>
      <c r="R41" s="46" t="s">
        <v>226</v>
      </c>
      <c r="S41" s="47"/>
      <c r="T41" s="46" t="s">
        <v>224</v>
      </c>
      <c r="U41" s="106"/>
      <c r="V41" s="43" t="s">
        <v>225</v>
      </c>
      <c r="W41" s="47"/>
      <c r="X41" s="46" t="s">
        <v>226</v>
      </c>
      <c r="Y41" s="47"/>
      <c r="Z41" s="46" t="s">
        <v>224</v>
      </c>
      <c r="AA41" s="106"/>
      <c r="AB41" s="43" t="s">
        <v>225</v>
      </c>
      <c r="AC41" s="47"/>
      <c r="AD41" s="46" t="s">
        <v>226</v>
      </c>
      <c r="AE41" s="47"/>
      <c r="AF41" s="46" t="s">
        <v>224</v>
      </c>
      <c r="AG41" s="106"/>
      <c r="AH41" s="43" t="s">
        <v>225</v>
      </c>
      <c r="AI41" s="47"/>
      <c r="AJ41" s="46" t="s">
        <v>226</v>
      </c>
      <c r="AK41" s="47"/>
    </row>
    <row r="42" customFormat="false" ht="12.75" hidden="false" customHeight="false" outlineLevel="0" collapsed="false">
      <c r="B42" s="49" t="s">
        <v>143</v>
      </c>
      <c r="C42" s="50" t="s">
        <v>14</v>
      </c>
      <c r="D42" s="51" t="s">
        <v>143</v>
      </c>
      <c r="E42" s="51" t="s">
        <v>14</v>
      </c>
      <c r="F42" s="49" t="s">
        <v>143</v>
      </c>
      <c r="G42" s="51" t="s">
        <v>14</v>
      </c>
      <c r="H42" s="49" t="s">
        <v>143</v>
      </c>
      <c r="I42" s="50" t="s">
        <v>14</v>
      </c>
      <c r="J42" s="51" t="s">
        <v>143</v>
      </c>
      <c r="K42" s="51" t="s">
        <v>14</v>
      </c>
      <c r="L42" s="49" t="s">
        <v>143</v>
      </c>
      <c r="M42" s="51" t="s">
        <v>14</v>
      </c>
      <c r="N42" s="49" t="s">
        <v>143</v>
      </c>
      <c r="O42" s="50" t="s">
        <v>14</v>
      </c>
      <c r="P42" s="51" t="s">
        <v>143</v>
      </c>
      <c r="Q42" s="51" t="s">
        <v>14</v>
      </c>
      <c r="R42" s="49" t="s">
        <v>143</v>
      </c>
      <c r="S42" s="51" t="s">
        <v>14</v>
      </c>
      <c r="T42" s="49" t="s">
        <v>143</v>
      </c>
      <c r="U42" s="50" t="s">
        <v>14</v>
      </c>
      <c r="V42" s="51" t="s">
        <v>143</v>
      </c>
      <c r="W42" s="51" t="s">
        <v>14</v>
      </c>
      <c r="X42" s="49" t="s">
        <v>143</v>
      </c>
      <c r="Y42" s="51" t="s">
        <v>14</v>
      </c>
      <c r="Z42" s="49" t="s">
        <v>143</v>
      </c>
      <c r="AA42" s="50" t="s">
        <v>14</v>
      </c>
      <c r="AB42" s="51" t="s">
        <v>143</v>
      </c>
      <c r="AC42" s="51" t="s">
        <v>14</v>
      </c>
      <c r="AD42" s="49" t="s">
        <v>143</v>
      </c>
      <c r="AE42" s="51" t="s">
        <v>14</v>
      </c>
      <c r="AF42" s="49" t="s">
        <v>143</v>
      </c>
      <c r="AG42" s="50" t="s">
        <v>14</v>
      </c>
      <c r="AH42" s="51" t="s">
        <v>143</v>
      </c>
      <c r="AI42" s="51" t="s">
        <v>14</v>
      </c>
      <c r="AJ42" s="49" t="s">
        <v>143</v>
      </c>
      <c r="AK42" s="51" t="s">
        <v>14</v>
      </c>
    </row>
    <row r="43" customFormat="false" ht="12.75" hidden="false" customHeight="false" outlineLevel="0" collapsed="false">
      <c r="B43" s="232" t="n">
        <v>65</v>
      </c>
      <c r="C43" s="244" t="n">
        <v>70</v>
      </c>
      <c r="D43" s="241" t="n">
        <v>66</v>
      </c>
      <c r="E43" s="241" t="n">
        <v>68</v>
      </c>
      <c r="F43" s="232"/>
      <c r="G43" s="241"/>
      <c r="H43" s="249"/>
      <c r="I43" s="250"/>
      <c r="J43" s="251"/>
      <c r="K43" s="251"/>
      <c r="L43" s="249"/>
      <c r="M43" s="251"/>
      <c r="N43" s="249"/>
      <c r="O43" s="250"/>
      <c r="P43" s="249"/>
      <c r="Q43" s="251"/>
      <c r="R43" s="249"/>
      <c r="S43" s="250"/>
      <c r="T43" s="249"/>
      <c r="U43" s="250"/>
      <c r="V43" s="249"/>
      <c r="W43" s="251"/>
      <c r="X43" s="249"/>
      <c r="Y43" s="250"/>
      <c r="Z43" s="249"/>
      <c r="AA43" s="250"/>
      <c r="AB43" s="249"/>
      <c r="AC43" s="251"/>
      <c r="AD43" s="249"/>
      <c r="AE43" s="250"/>
      <c r="AF43" s="227"/>
      <c r="AG43" s="226"/>
      <c r="AH43" s="227"/>
      <c r="AI43" s="228"/>
      <c r="AJ43" s="227"/>
      <c r="AK43" s="226"/>
    </row>
    <row r="44" customFormat="false" ht="12.75" hidden="false" customHeight="false" outlineLevel="0" collapsed="false">
      <c r="B44" s="252" t="n">
        <v>68</v>
      </c>
      <c r="C44" s="244" t="n">
        <v>70</v>
      </c>
      <c r="D44" s="241" t="n">
        <v>70</v>
      </c>
      <c r="E44" s="241" t="n">
        <v>72</v>
      </c>
      <c r="F44" s="232"/>
      <c r="G44" s="244"/>
      <c r="H44" s="232"/>
      <c r="I44" s="244"/>
      <c r="J44" s="241"/>
      <c r="K44" s="241"/>
      <c r="L44" s="232"/>
      <c r="M44" s="241"/>
      <c r="N44" s="232"/>
      <c r="O44" s="244"/>
      <c r="P44" s="232"/>
      <c r="Q44" s="241"/>
      <c r="R44" s="232"/>
      <c r="S44" s="244"/>
      <c r="T44" s="232"/>
      <c r="U44" s="244"/>
      <c r="V44" s="232"/>
      <c r="W44" s="241"/>
      <c r="X44" s="232"/>
      <c r="Y44" s="244"/>
      <c r="Z44" s="232"/>
      <c r="AA44" s="244"/>
      <c r="AB44" s="232"/>
      <c r="AC44" s="241"/>
      <c r="AD44" s="232"/>
      <c r="AE44" s="244"/>
      <c r="AF44" s="230"/>
      <c r="AG44" s="229"/>
      <c r="AH44" s="230"/>
      <c r="AI44" s="217"/>
      <c r="AJ44" s="230"/>
      <c r="AK44" s="229"/>
    </row>
    <row r="45" customFormat="false" ht="12.75" hidden="false" customHeight="false" outlineLevel="0" collapsed="false">
      <c r="B45" s="232"/>
      <c r="C45" s="244"/>
      <c r="D45" s="241"/>
      <c r="E45" s="241"/>
      <c r="F45" s="232"/>
      <c r="G45" s="241"/>
      <c r="H45" s="232"/>
      <c r="I45" s="244"/>
      <c r="J45" s="241"/>
      <c r="K45" s="241"/>
      <c r="L45" s="232"/>
      <c r="M45" s="241"/>
      <c r="N45" s="232"/>
      <c r="O45" s="244"/>
      <c r="P45" s="232"/>
      <c r="Q45" s="241"/>
      <c r="R45" s="232"/>
      <c r="S45" s="244"/>
      <c r="T45" s="232"/>
      <c r="U45" s="244"/>
      <c r="V45" s="232"/>
      <c r="W45" s="241"/>
      <c r="X45" s="232"/>
      <c r="Y45" s="244"/>
      <c r="Z45" s="232"/>
      <c r="AA45" s="244"/>
      <c r="AB45" s="232"/>
      <c r="AC45" s="241"/>
      <c r="AD45" s="253"/>
      <c r="AE45" s="244"/>
      <c r="AF45" s="230"/>
      <c r="AG45" s="229"/>
      <c r="AH45" s="232"/>
      <c r="AI45" s="217"/>
      <c r="AJ45" s="244"/>
      <c r="AK45" s="229"/>
    </row>
    <row r="46" customFormat="false" ht="12.75" hidden="false" customHeight="false" outlineLevel="0" collapsed="false">
      <c r="B46" s="232"/>
      <c r="C46" s="244"/>
      <c r="D46" s="241"/>
      <c r="E46" s="241"/>
      <c r="F46" s="232"/>
      <c r="G46" s="241"/>
      <c r="H46" s="232"/>
      <c r="I46" s="244"/>
      <c r="J46" s="241"/>
      <c r="K46" s="241"/>
      <c r="L46" s="232"/>
      <c r="M46" s="241"/>
      <c r="N46" s="232"/>
      <c r="O46" s="244"/>
      <c r="P46" s="241"/>
      <c r="Q46" s="241"/>
      <c r="R46" s="232"/>
      <c r="S46" s="244"/>
      <c r="T46" s="232"/>
      <c r="U46" s="244"/>
      <c r="V46" s="241"/>
      <c r="W46" s="241"/>
      <c r="X46" s="232"/>
      <c r="Y46" s="244"/>
      <c r="Z46" s="232"/>
      <c r="AA46" s="244"/>
      <c r="AB46" s="241"/>
      <c r="AC46" s="241"/>
      <c r="AD46" s="232"/>
      <c r="AE46" s="244"/>
      <c r="AF46" s="230"/>
      <c r="AG46" s="229"/>
      <c r="AH46" s="217"/>
      <c r="AI46" s="217"/>
      <c r="AJ46" s="230"/>
      <c r="AK46" s="229"/>
    </row>
    <row r="47" customFormat="false" ht="12.75" hidden="false" customHeight="false" outlineLevel="0" collapsed="false">
      <c r="B47" s="254"/>
      <c r="C47" s="247"/>
      <c r="D47" s="246"/>
      <c r="E47" s="246"/>
      <c r="F47" s="245"/>
      <c r="G47" s="246"/>
      <c r="H47" s="254"/>
      <c r="I47" s="247"/>
      <c r="J47" s="246"/>
      <c r="K47" s="246"/>
      <c r="L47" s="245"/>
      <c r="M47" s="246"/>
      <c r="N47" s="245"/>
      <c r="O47" s="247"/>
      <c r="P47" s="245"/>
      <c r="Q47" s="246"/>
      <c r="R47" s="245"/>
      <c r="S47" s="247"/>
      <c r="T47" s="245"/>
      <c r="U47" s="247"/>
      <c r="V47" s="245"/>
      <c r="W47" s="246"/>
      <c r="X47" s="245"/>
      <c r="Y47" s="247"/>
      <c r="Z47" s="245"/>
      <c r="AA47" s="247"/>
      <c r="AB47" s="245"/>
      <c r="AC47" s="246"/>
      <c r="AD47" s="245"/>
      <c r="AE47" s="247"/>
      <c r="AF47" s="235"/>
      <c r="AG47" s="234"/>
      <c r="AH47" s="235"/>
      <c r="AI47" s="236"/>
      <c r="AJ47" s="235"/>
      <c r="AK47" s="234"/>
    </row>
    <row r="48" customFormat="false" ht="12.75" hidden="false" customHeight="false" outlineLevel="0" collapsed="false">
      <c r="X48" s="35"/>
      <c r="Y48" s="96"/>
      <c r="Z48" s="15"/>
      <c r="AD48" s="15"/>
    </row>
    <row r="49" customFormat="false" ht="12.75" hidden="false" customHeight="false" outlineLevel="0" collapsed="false">
      <c r="B49" s="39"/>
      <c r="X49" s="35"/>
      <c r="Y49" s="96"/>
      <c r="Z49" s="15"/>
      <c r="AA49" s="15"/>
      <c r="AC49" s="96"/>
      <c r="AD49" s="15"/>
      <c r="AE49" s="15"/>
    </row>
    <row r="50" customFormat="false" ht="12.75" hidden="false" customHeight="false" outlineLevel="0" collapsed="false">
      <c r="B50" s="65" t="s">
        <v>169</v>
      </c>
      <c r="C50" s="144"/>
      <c r="D50" s="144"/>
      <c r="E50" s="144"/>
      <c r="F50" s="144"/>
      <c r="G50" s="144"/>
      <c r="H50" s="144"/>
      <c r="I50" s="144"/>
      <c r="J50" s="144"/>
      <c r="K50" s="144"/>
      <c r="L50" s="144"/>
      <c r="M50" s="144"/>
      <c r="N50" s="144"/>
      <c r="X50" s="35"/>
      <c r="Y50" s="96"/>
      <c r="AC50" s="96"/>
    </row>
    <row r="51" customFormat="false" ht="12.75" hidden="false" customHeight="false" outlineLevel="0" collapsed="false">
      <c r="B51" s="132"/>
      <c r="C51" s="133" t="s">
        <v>2</v>
      </c>
      <c r="D51" s="133" t="s">
        <v>3</v>
      </c>
      <c r="E51" s="133" t="s">
        <v>4</v>
      </c>
      <c r="F51" s="133" t="s">
        <v>5</v>
      </c>
      <c r="G51" s="133" t="s">
        <v>6</v>
      </c>
      <c r="H51" s="133" t="s">
        <v>7</v>
      </c>
      <c r="I51" s="133" t="s">
        <v>8</v>
      </c>
      <c r="J51" s="133" t="s">
        <v>9</v>
      </c>
      <c r="K51" s="133" t="s">
        <v>10</v>
      </c>
      <c r="L51" s="133" t="s">
        <v>11</v>
      </c>
      <c r="M51" s="133" t="s">
        <v>12</v>
      </c>
      <c r="N51" s="133" t="s">
        <v>13</v>
      </c>
      <c r="O51" s="145" t="s">
        <v>48</v>
      </c>
      <c r="P51" s="145" t="s">
        <v>49</v>
      </c>
      <c r="Q51" s="145" t="s">
        <v>50</v>
      </c>
      <c r="R51" s="145" t="s">
        <v>51</v>
      </c>
    </row>
    <row r="52" customFormat="false" ht="12.75" hidden="false" customHeight="false" outlineLevel="0" collapsed="false">
      <c r="B52" s="185" t="s">
        <v>235</v>
      </c>
      <c r="C52" s="197" t="n">
        <v>24.14</v>
      </c>
      <c r="D52" s="198" t="n">
        <v>21.31</v>
      </c>
      <c r="E52" s="198" t="n">
        <v>21.22</v>
      </c>
      <c r="F52" s="198" t="n">
        <v>26.71</v>
      </c>
      <c r="G52" s="198" t="n">
        <v>28.1</v>
      </c>
      <c r="H52" s="198" t="n">
        <v>32.57</v>
      </c>
      <c r="I52" s="198" t="n">
        <v>41.58</v>
      </c>
      <c r="J52" s="198" t="n">
        <v>42.51</v>
      </c>
      <c r="K52" s="198" t="n">
        <v>33.34</v>
      </c>
      <c r="L52" s="198" t="n">
        <v>41.06</v>
      </c>
      <c r="M52" s="198" t="n">
        <v>33.71</v>
      </c>
      <c r="N52" s="199"/>
      <c r="O52" s="200" t="n">
        <f aca="false">AVERAGE(C52:E52)</f>
        <v>22.2233333333333</v>
      </c>
      <c r="P52" s="15" t="n">
        <f aca="false">AVERAGE(F52:H52)</f>
        <v>29.1266666666667</v>
      </c>
      <c r="Q52" s="15" t="n">
        <f aca="false">AVERAGE(I52:K52)</f>
        <v>39.1433333333333</v>
      </c>
      <c r="R52" s="145"/>
    </row>
    <row r="53" customFormat="false" ht="12.75" hidden="false" customHeight="false" outlineLevel="0" collapsed="false">
      <c r="B53" s="178" t="s">
        <v>197</v>
      </c>
      <c r="C53" s="201"/>
      <c r="D53" s="201"/>
      <c r="E53" s="201"/>
      <c r="F53" s="201"/>
      <c r="G53" s="201"/>
      <c r="H53" s="201"/>
      <c r="I53" s="201"/>
      <c r="J53" s="201"/>
      <c r="K53" s="201"/>
      <c r="L53" s="201"/>
      <c r="M53" s="201"/>
      <c r="N53" s="201"/>
      <c r="O53" s="145"/>
      <c r="P53" s="145"/>
      <c r="Q53" s="145"/>
      <c r="R53" s="145"/>
    </row>
    <row r="54" customFormat="false" ht="12.75" hidden="false" customHeight="false" outlineLevel="0" collapsed="false">
      <c r="B54" s="178" t="s">
        <v>198</v>
      </c>
      <c r="C54" s="202" t="n">
        <v>0.95</v>
      </c>
      <c r="D54" s="203" t="n">
        <v>0.85</v>
      </c>
      <c r="E54" s="203" t="n">
        <v>0.75</v>
      </c>
      <c r="F54" s="146" t="n">
        <v>0.15</v>
      </c>
      <c r="G54" s="201" t="n">
        <v>0.55</v>
      </c>
      <c r="H54" s="201" t="n">
        <v>0.65</v>
      </c>
      <c r="I54" s="204" t="n">
        <v>0.35</v>
      </c>
      <c r="J54" s="203" t="n">
        <v>0.75</v>
      </c>
      <c r="K54" s="203" t="n">
        <v>0.75</v>
      </c>
      <c r="L54" s="201"/>
      <c r="M54" s="201"/>
      <c r="N54" s="201"/>
      <c r="O54" s="145"/>
      <c r="P54" s="145"/>
      <c r="Q54" s="145"/>
      <c r="R54" s="145"/>
    </row>
    <row r="55" customFormat="false" ht="12.75" hidden="false" customHeight="false" outlineLevel="0" collapsed="false">
      <c r="B55" s="178" t="s">
        <v>199</v>
      </c>
      <c r="C55" s="203" t="n">
        <v>0.85</v>
      </c>
      <c r="D55" s="201" t="n">
        <v>0.55</v>
      </c>
      <c r="E55" s="205" t="n">
        <v>0.35</v>
      </c>
      <c r="F55" s="146" t="n">
        <v>0.15</v>
      </c>
      <c r="G55" s="205" t="n">
        <v>0.35</v>
      </c>
      <c r="H55" s="205" t="n">
        <v>0.35</v>
      </c>
      <c r="I55" s="201" t="n">
        <v>0.55</v>
      </c>
      <c r="J55" s="204" t="n">
        <v>0.25</v>
      </c>
      <c r="K55" s="204" t="n">
        <v>0.25</v>
      </c>
      <c r="L55" s="201"/>
      <c r="M55" s="201"/>
      <c r="N55" s="201"/>
      <c r="O55" s="145"/>
      <c r="P55" s="145"/>
      <c r="Q55" s="145"/>
      <c r="R55" s="145"/>
    </row>
    <row r="56" customFormat="false" ht="12.75" hidden="false" customHeight="false" outlineLevel="0" collapsed="false">
      <c r="B56" s="185" t="s">
        <v>236</v>
      </c>
      <c r="C56" s="197" t="n">
        <v>22.17</v>
      </c>
      <c r="D56" s="198" t="n">
        <v>20.49</v>
      </c>
      <c r="E56" s="198" t="n">
        <v>21.85</v>
      </c>
      <c r="F56" s="198" t="n">
        <v>25.52</v>
      </c>
      <c r="G56" s="198" t="n">
        <v>20.91</v>
      </c>
      <c r="H56" s="198" t="n">
        <v>20.69</v>
      </c>
      <c r="I56" s="198" t="n">
        <v>42.33</v>
      </c>
      <c r="J56" s="198" t="n">
        <v>51.1</v>
      </c>
      <c r="K56" s="198" t="n">
        <v>41.89</v>
      </c>
      <c r="L56" s="198" t="n">
        <v>27.11</v>
      </c>
      <c r="M56" s="198" t="n">
        <v>27.78</v>
      </c>
      <c r="N56" s="199" t="n">
        <v>27.47</v>
      </c>
      <c r="O56" s="15" t="n">
        <f aca="false">AVERAGE(C56:E56)</f>
        <v>21.5033333333333</v>
      </c>
      <c r="P56" s="15"/>
      <c r="Q56" s="15" t="n">
        <f aca="false">AVERAGE(I56:K56)</f>
        <v>45.1066666666667</v>
      </c>
      <c r="R56" s="15" t="n">
        <f aca="false">AVERAGE(L56:N56)</f>
        <v>27.4533333333333</v>
      </c>
      <c r="X56" s="0" t="s">
        <v>10</v>
      </c>
      <c r="Y56" s="0" t="s">
        <v>237</v>
      </c>
      <c r="Z56" s="15"/>
    </row>
    <row r="57" customFormat="false" ht="12.75" hidden="false" customHeight="false" outlineLevel="0" collapsed="false">
      <c r="B57" s="178" t="s">
        <v>197</v>
      </c>
      <c r="C57" s="201"/>
      <c r="D57" s="201"/>
      <c r="E57" s="201"/>
      <c r="F57" s="201"/>
      <c r="G57" s="201"/>
      <c r="H57" s="201"/>
      <c r="I57" s="201"/>
      <c r="J57" s="201"/>
      <c r="K57" s="201"/>
      <c r="L57" s="201"/>
      <c r="M57" s="201"/>
      <c r="N57" s="201"/>
      <c r="O57" s="15"/>
      <c r="P57" s="15"/>
      <c r="Q57" s="15"/>
      <c r="R57" s="15"/>
      <c r="Z57" s="15"/>
    </row>
    <row r="58" customFormat="false" ht="12.75" hidden="false" customHeight="false" outlineLevel="0" collapsed="false">
      <c r="B58" s="178" t="s">
        <v>198</v>
      </c>
      <c r="C58" s="203" t="n">
        <v>0.85</v>
      </c>
      <c r="D58" s="146" t="n">
        <v>0.15</v>
      </c>
      <c r="E58" s="204" t="n">
        <v>0.35</v>
      </c>
      <c r="F58" s="146" t="n">
        <v>0.15</v>
      </c>
      <c r="G58" s="204" t="n">
        <v>0.25</v>
      </c>
      <c r="H58" s="204" t="n">
        <v>0.25</v>
      </c>
      <c r="I58" s="202" t="n">
        <v>0.95</v>
      </c>
      <c r="J58" s="202" t="n">
        <v>0.95</v>
      </c>
      <c r="K58" s="202" t="n">
        <v>0.95</v>
      </c>
      <c r="L58" s="201" t="n">
        <v>0.45</v>
      </c>
      <c r="M58" s="201" t="n">
        <v>0.65</v>
      </c>
      <c r="N58" s="201" t="n">
        <v>0.55</v>
      </c>
      <c r="O58" s="15"/>
      <c r="P58" s="15"/>
      <c r="Q58" s="15"/>
      <c r="R58" s="15"/>
      <c r="Z58" s="15"/>
    </row>
    <row r="59" customFormat="false" ht="12.75" hidden="false" customHeight="false" outlineLevel="0" collapsed="false">
      <c r="B59" s="178" t="s">
        <v>199</v>
      </c>
      <c r="C59" s="206" t="n">
        <v>0.75</v>
      </c>
      <c r="D59" s="205" t="n">
        <v>0.35</v>
      </c>
      <c r="E59" s="206" t="n">
        <v>0.75</v>
      </c>
      <c r="F59" s="204" t="n">
        <v>0.25</v>
      </c>
      <c r="G59" s="207" t="n">
        <v>0.35</v>
      </c>
      <c r="H59" s="205" t="n">
        <v>0.35</v>
      </c>
      <c r="I59" s="206" t="n">
        <v>0.75</v>
      </c>
      <c r="J59" s="202" t="n">
        <v>0.95</v>
      </c>
      <c r="K59" s="201" t="n">
        <v>0.45</v>
      </c>
      <c r="L59" s="201" t="n">
        <v>0.45</v>
      </c>
      <c r="M59" s="205" t="n">
        <v>0.35</v>
      </c>
      <c r="N59" s="201" t="n">
        <v>0.45</v>
      </c>
      <c r="O59" s="15"/>
      <c r="P59" s="15"/>
      <c r="Q59" s="15"/>
      <c r="R59" s="15"/>
      <c r="Z59" s="15"/>
    </row>
    <row r="60" customFormat="false" ht="12.75" hidden="false" customHeight="false" outlineLevel="0" collapsed="false">
      <c r="B60" s="185" t="s">
        <v>238</v>
      </c>
      <c r="C60" s="208"/>
      <c r="D60" s="209"/>
      <c r="E60" s="209"/>
      <c r="F60" s="209"/>
      <c r="G60" s="210" t="n">
        <v>28.77</v>
      </c>
      <c r="H60" s="210" t="n">
        <v>26</v>
      </c>
      <c r="I60" s="210" t="n">
        <v>34.77</v>
      </c>
      <c r="J60" s="210" t="n">
        <v>39.98</v>
      </c>
      <c r="K60" s="210" t="n">
        <v>44.27</v>
      </c>
      <c r="L60" s="210" t="n">
        <v>26.88</v>
      </c>
      <c r="M60" s="210" t="n">
        <v>24.6</v>
      </c>
      <c r="N60" s="105" t="n">
        <v>22.55</v>
      </c>
      <c r="O60" s="15"/>
      <c r="P60" s="15"/>
      <c r="Q60" s="15" t="n">
        <f aca="false">AVERAGE(I60:K60)</f>
        <v>39.6733333333333</v>
      </c>
      <c r="R60" s="15" t="n">
        <f aca="false">AVERAGE(L60:N60)</f>
        <v>24.6766666666667</v>
      </c>
      <c r="X60" s="0" t="s">
        <v>239</v>
      </c>
      <c r="Y60" s="0" t="s">
        <v>237</v>
      </c>
      <c r="Z60" s="15" t="n">
        <f aca="false">AVERAGE(Z17:Z50)</f>
        <v>52.4</v>
      </c>
    </row>
    <row r="61" customFormat="false" ht="12.75" hidden="false" customHeight="false" outlineLevel="0" collapsed="false">
      <c r="B61" s="178" t="s">
        <v>197</v>
      </c>
      <c r="C61" s="179"/>
      <c r="D61" s="179"/>
      <c r="E61" s="179"/>
      <c r="F61" s="179"/>
      <c r="G61" s="180"/>
      <c r="H61" s="180"/>
      <c r="I61" s="180"/>
      <c r="J61" s="180"/>
      <c r="K61" s="180"/>
      <c r="L61" s="180"/>
      <c r="M61" s="180"/>
      <c r="N61" s="180"/>
      <c r="O61" s="15"/>
      <c r="P61" s="15"/>
      <c r="Q61" s="15"/>
      <c r="R61" s="15"/>
      <c r="Z61" s="15"/>
    </row>
    <row r="62" customFormat="false" ht="12.75" hidden="false" customHeight="false" outlineLevel="0" collapsed="false">
      <c r="B62" s="178" t="s">
        <v>198</v>
      </c>
      <c r="C62" s="179"/>
      <c r="D62" s="179"/>
      <c r="E62" s="179"/>
      <c r="F62" s="179"/>
      <c r="G62" s="181" t="n">
        <v>0.95</v>
      </c>
      <c r="H62" s="180" t="n">
        <v>0.45</v>
      </c>
      <c r="I62" s="180" t="n">
        <v>0.65</v>
      </c>
      <c r="J62" s="181" t="n">
        <v>0.9</v>
      </c>
      <c r="K62" s="181" t="n">
        <v>0.95</v>
      </c>
      <c r="L62" s="180" t="n">
        <v>0.65</v>
      </c>
      <c r="M62" s="182" t="n">
        <v>0.75</v>
      </c>
      <c r="N62" s="183" t="n">
        <v>0.15</v>
      </c>
      <c r="O62" s="15"/>
      <c r="P62" s="15"/>
      <c r="Q62" s="15"/>
      <c r="R62" s="15"/>
      <c r="Z62" s="15"/>
    </row>
    <row r="63" customFormat="false" ht="12.75" hidden="false" customHeight="false" outlineLevel="0" collapsed="false">
      <c r="B63" s="178" t="s">
        <v>199</v>
      </c>
      <c r="C63" s="179"/>
      <c r="D63" s="179"/>
      <c r="E63" s="179"/>
      <c r="F63" s="179"/>
      <c r="G63" s="181" t="n">
        <v>0.95</v>
      </c>
      <c r="H63" s="182" t="n">
        <v>0.75</v>
      </c>
      <c r="I63" s="180" t="n">
        <v>0.45</v>
      </c>
      <c r="J63" s="181" t="n">
        <v>0.95</v>
      </c>
      <c r="K63" s="181" t="n">
        <v>0.95</v>
      </c>
      <c r="L63" s="184" t="n">
        <v>0.85</v>
      </c>
      <c r="M63" s="182" t="n">
        <v>0.75</v>
      </c>
      <c r="N63" s="180" t="n">
        <v>0.45</v>
      </c>
      <c r="O63" s="15"/>
      <c r="P63" s="15"/>
      <c r="Q63" s="15"/>
      <c r="R63" s="15"/>
      <c r="Z63" s="15"/>
    </row>
    <row r="64" customFormat="false" ht="12.75" hidden="false" customHeight="false" outlineLevel="0" collapsed="false">
      <c r="B64" s="185"/>
      <c r="C64" s="140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5"/>
      <c r="P64" s="15"/>
      <c r="Q64" s="15"/>
      <c r="R64" s="15"/>
      <c r="T64" s="15"/>
    </row>
    <row r="65" customFormat="false" ht="12.75" hidden="false" customHeight="false" outlineLevel="0" collapsed="false">
      <c r="B65" s="132"/>
      <c r="C65" s="144" t="n">
        <v>1.55</v>
      </c>
      <c r="D65" s="144" t="n">
        <v>1.59</v>
      </c>
      <c r="E65" s="144" t="n">
        <v>2.45</v>
      </c>
      <c r="F65" s="144" t="n">
        <v>3.55</v>
      </c>
      <c r="G65" s="144" t="n">
        <v>4.05</v>
      </c>
      <c r="H65" s="144"/>
      <c r="I65" s="144" t="n">
        <v>1.46</v>
      </c>
      <c r="J65" s="144" t="n">
        <v>1.59</v>
      </c>
      <c r="K65" s="144"/>
      <c r="L65" s="144"/>
      <c r="M65" s="144"/>
      <c r="N65" s="144"/>
    </row>
    <row r="66" customFormat="false" ht="12.75" hidden="false" customHeight="false" outlineLevel="0" collapsed="false">
      <c r="B66" s="132"/>
      <c r="C66" s="149" t="n">
        <v>78.2</v>
      </c>
      <c r="D66" s="149" t="n">
        <v>67.2</v>
      </c>
      <c r="E66" s="149" t="n">
        <v>77.6</v>
      </c>
      <c r="F66" s="149" t="n">
        <v>97.8</v>
      </c>
      <c r="G66" s="149" t="n">
        <v>132</v>
      </c>
      <c r="H66" s="149" t="n">
        <v>140</v>
      </c>
      <c r="I66" s="186" t="n">
        <v>130.15</v>
      </c>
      <c r="J66" s="187" t="n">
        <v>120</v>
      </c>
      <c r="K66" s="188" t="n">
        <f aca="false">(173.5+164.4+159.8+187.2+193.9)/5</f>
        <v>175.76</v>
      </c>
      <c r="L66" s="187" t="n">
        <v>186</v>
      </c>
      <c r="M66" s="187" t="n">
        <v>187</v>
      </c>
      <c r="N66" s="65"/>
    </row>
    <row r="67" customFormat="false" ht="12.75" hidden="false" customHeight="false" outlineLevel="0" collapsed="false">
      <c r="B67" s="132" t="s">
        <v>171</v>
      </c>
      <c r="C67" s="149" t="n">
        <v>98.9</v>
      </c>
      <c r="D67" s="149" t="n">
        <v>108.5</v>
      </c>
      <c r="E67" s="149" t="n">
        <v>97</v>
      </c>
      <c r="F67" s="149" t="n">
        <v>130.1</v>
      </c>
      <c r="G67" s="149" t="n">
        <v>109.4</v>
      </c>
      <c r="H67" s="149" t="n">
        <v>132.8</v>
      </c>
      <c r="I67" s="149" t="n">
        <v>109.4</v>
      </c>
      <c r="J67" s="149" t="n">
        <v>69.97</v>
      </c>
      <c r="K67" s="149" t="n">
        <v>133.7</v>
      </c>
      <c r="L67" s="149" t="n">
        <v>143.95</v>
      </c>
      <c r="M67" s="149" t="n">
        <v>118</v>
      </c>
      <c r="N67" s="149" t="n">
        <v>107</v>
      </c>
    </row>
    <row r="68" customFormat="false" ht="12.75" hidden="false" customHeight="false" outlineLevel="0" collapsed="false">
      <c r="B68" s="132"/>
      <c r="C68" s="133" t="s">
        <v>10</v>
      </c>
      <c r="D68" s="133" t="s">
        <v>11</v>
      </c>
      <c r="E68" s="133" t="s">
        <v>12</v>
      </c>
      <c r="F68" s="133" t="s">
        <v>13</v>
      </c>
      <c r="G68" s="133" t="s">
        <v>2</v>
      </c>
      <c r="H68" s="133" t="s">
        <v>3</v>
      </c>
      <c r="I68" s="133" t="s">
        <v>4</v>
      </c>
      <c r="J68" s="133" t="s">
        <v>5</v>
      </c>
      <c r="K68" s="133" t="s">
        <v>6</v>
      </c>
      <c r="L68" s="133" t="s">
        <v>7</v>
      </c>
      <c r="M68" s="133" t="s">
        <v>8</v>
      </c>
      <c r="N68" s="133" t="s">
        <v>9</v>
      </c>
    </row>
    <row r="69" customFormat="false" ht="12.75" hidden="false" customHeight="false" outlineLevel="0" collapsed="false">
      <c r="B69" s="137" t="s">
        <v>200</v>
      </c>
      <c r="C69" s="129" t="n">
        <v>32.11</v>
      </c>
      <c r="D69" s="129" t="n">
        <v>45.13</v>
      </c>
      <c r="E69" s="129" t="n">
        <v>44.24</v>
      </c>
      <c r="F69" s="129"/>
      <c r="G69" s="129"/>
      <c r="H69" s="129"/>
      <c r="I69" s="129"/>
      <c r="J69" s="129"/>
      <c r="K69" s="129"/>
      <c r="L69" s="129"/>
      <c r="M69" s="129"/>
      <c r="N69" s="129"/>
    </row>
    <row r="70" customFormat="false" ht="12.75" hidden="false" customHeight="false" outlineLevel="0" collapsed="false">
      <c r="B70" s="137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</row>
    <row r="71" customFormat="false" ht="12.75" hidden="false" customHeight="false" outlineLevel="0" collapsed="false">
      <c r="B71" s="137"/>
      <c r="C71" s="129"/>
      <c r="D71" s="129"/>
      <c r="E71" s="129"/>
      <c r="F71" s="129"/>
      <c r="G71" s="129"/>
      <c r="H71" s="129"/>
      <c r="I71" s="129"/>
      <c r="J71" s="129"/>
      <c r="K71" s="129"/>
      <c r="L71" s="129"/>
      <c r="M71" s="129"/>
      <c r="N71" s="129"/>
    </row>
    <row r="72" customFormat="false" ht="12.75" hidden="false" customHeight="false" outlineLevel="0" collapsed="false">
      <c r="B72" s="137" t="s">
        <v>162</v>
      </c>
      <c r="C72" s="129" t="n">
        <v>39.87</v>
      </c>
      <c r="D72" s="129" t="n">
        <v>30.48</v>
      </c>
      <c r="E72" s="129" t="n">
        <v>28.52</v>
      </c>
      <c r="F72" s="129" t="n">
        <v>31.19</v>
      </c>
      <c r="G72" s="129" t="n">
        <v>17.95</v>
      </c>
      <c r="H72" s="129" t="n">
        <v>18.26</v>
      </c>
      <c r="I72" s="129" t="n">
        <v>16.39</v>
      </c>
      <c r="J72" s="129" t="n">
        <v>24.06</v>
      </c>
      <c r="K72" s="129" t="n">
        <v>28.25</v>
      </c>
      <c r="L72" s="129" t="n">
        <v>23.73</v>
      </c>
      <c r="M72" s="148" t="n">
        <v>24.72</v>
      </c>
      <c r="N72" s="129" t="n">
        <v>29.84</v>
      </c>
      <c r="O72" s="15" t="n">
        <f aca="false">AVERAGE(D72:F72)</f>
        <v>30.0633333333333</v>
      </c>
      <c r="P72" s="15" t="n">
        <f aca="false">AVERAGE(G72:I72)</f>
        <v>17.5333333333333</v>
      </c>
      <c r="Q72" s="15" t="n">
        <f aca="false">AVERAGE(J72:L72)</f>
        <v>25.3466666666667</v>
      </c>
      <c r="R72" s="15" t="n">
        <f aca="false">AVERAGE(M72:N72,C69)</f>
        <v>28.89</v>
      </c>
    </row>
    <row r="73" customFormat="false" ht="12.75" hidden="false" customHeight="false" outlineLevel="0" collapsed="false">
      <c r="B73" s="137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48"/>
      <c r="N73" s="129"/>
      <c r="O73" s="15"/>
      <c r="P73" s="15"/>
      <c r="Q73" s="15"/>
      <c r="R73" s="15"/>
    </row>
    <row r="74" customFormat="false" ht="12.75" hidden="false" customHeight="false" outlineLevel="0" collapsed="false">
      <c r="B74" s="137"/>
      <c r="C74" s="129"/>
      <c r="D74" s="129"/>
      <c r="E74" s="129"/>
      <c r="F74" s="129"/>
      <c r="G74" s="129"/>
      <c r="H74" s="129"/>
      <c r="I74" s="129"/>
      <c r="J74" s="129"/>
      <c r="K74" s="129"/>
      <c r="L74" s="129"/>
      <c r="M74" s="148"/>
      <c r="N74" s="129"/>
      <c r="O74" s="15"/>
      <c r="P74" s="15"/>
      <c r="Q74" s="15"/>
      <c r="R74" s="15"/>
    </row>
    <row r="75" customFormat="false" ht="12.75" hidden="false" customHeight="false" outlineLevel="0" collapsed="false">
      <c r="B75" s="137" t="s">
        <v>163</v>
      </c>
      <c r="C75" s="148" t="n">
        <v>20.19</v>
      </c>
      <c r="D75" s="148" t="n">
        <v>18.51</v>
      </c>
      <c r="E75" s="148" t="n">
        <v>18.96</v>
      </c>
      <c r="F75" s="148" t="n">
        <v>20.07</v>
      </c>
      <c r="G75" s="148" t="n">
        <v>19.39</v>
      </c>
      <c r="H75" s="148" t="n">
        <v>14.34</v>
      </c>
      <c r="I75" s="148" t="n">
        <v>18.74</v>
      </c>
      <c r="J75" s="148" t="n">
        <v>24.23</v>
      </c>
      <c r="K75" s="148" t="n">
        <v>14.8</v>
      </c>
      <c r="L75" s="148" t="n">
        <v>13.79</v>
      </c>
      <c r="M75" s="148" t="n">
        <v>26.32</v>
      </c>
      <c r="N75" s="148" t="n">
        <v>51.04</v>
      </c>
      <c r="O75" s="15" t="n">
        <f aca="false">AVERAGE(D75:F75)</f>
        <v>19.18</v>
      </c>
      <c r="P75" s="15" t="n">
        <f aca="false">AVERAGE(G75:I75)</f>
        <v>17.49</v>
      </c>
      <c r="Q75" s="15" t="n">
        <f aca="false">AVERAGE(J75:L75)</f>
        <v>17.6066666666667</v>
      </c>
      <c r="R75" s="15" t="n">
        <f aca="false">AVERAGE(M75:N75,C72)</f>
        <v>39.0766666666667</v>
      </c>
    </row>
    <row r="76" customFormat="false" ht="12.75" hidden="false" customHeight="false" outlineLevel="0" collapsed="false">
      <c r="B76" s="137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5"/>
      <c r="P76" s="15"/>
      <c r="Q76" s="15"/>
      <c r="R76" s="15"/>
    </row>
    <row r="77" customFormat="false" ht="12.75" hidden="false" customHeight="false" outlineLevel="0" collapsed="false">
      <c r="B77" s="137"/>
      <c r="C77" s="148"/>
      <c r="D77" s="148"/>
      <c r="E77" s="148"/>
      <c r="F77" s="148"/>
      <c r="G77" s="148"/>
      <c r="H77" s="148"/>
      <c r="I77" s="148"/>
      <c r="J77" s="148"/>
      <c r="K77" s="148"/>
      <c r="L77" s="148"/>
      <c r="M77" s="148"/>
      <c r="N77" s="148"/>
      <c r="O77" s="15"/>
      <c r="P77" s="15"/>
      <c r="Q77" s="15"/>
      <c r="R77" s="15"/>
    </row>
    <row r="78" customFormat="false" ht="12.75" hidden="false" customHeight="false" outlineLevel="0" collapsed="false">
      <c r="B78" s="137" t="s">
        <v>170</v>
      </c>
      <c r="C78" s="140" t="n">
        <v>15.47</v>
      </c>
      <c r="D78" s="141" t="n">
        <v>18.02</v>
      </c>
      <c r="E78" s="141" t="n">
        <v>24.18</v>
      </c>
      <c r="F78" s="141" t="n">
        <v>25</v>
      </c>
      <c r="G78" s="141" t="n">
        <v>17.22</v>
      </c>
      <c r="H78" s="141" t="n">
        <v>10.39</v>
      </c>
      <c r="I78" s="141" t="n">
        <v>11.59</v>
      </c>
      <c r="J78" s="141" t="n">
        <v>13.1</v>
      </c>
      <c r="K78" s="141" t="n">
        <v>16.66</v>
      </c>
      <c r="L78" s="141" t="n">
        <v>11.62</v>
      </c>
      <c r="M78" s="141" t="n">
        <v>12.33</v>
      </c>
      <c r="N78" s="141" t="n">
        <v>17.47</v>
      </c>
      <c r="O78" s="15" t="n">
        <f aca="false">AVERAGE(D78:F78)</f>
        <v>22.4</v>
      </c>
      <c r="P78" s="15" t="n">
        <f aca="false">AVERAGE(G78:I78)</f>
        <v>13.0666666666667</v>
      </c>
      <c r="Q78" s="15" t="n">
        <f aca="false">AVERAGE(J78:L78)</f>
        <v>13.7933333333333</v>
      </c>
      <c r="R78" s="15" t="n">
        <f aca="false">AVERAGE(M78:N78,C75)</f>
        <v>16.6633333333333</v>
      </c>
      <c r="U78" s="0" t="n">
        <v>15.47</v>
      </c>
      <c r="V78" s="0" t="n">
        <v>92.4</v>
      </c>
    </row>
    <row r="79" customFormat="false" ht="12.75" hidden="false" customHeight="false" outlineLevel="0" collapsed="false">
      <c r="B79" s="132"/>
      <c r="C79" s="149" t="n">
        <v>92.4</v>
      </c>
      <c r="D79" s="149" t="n">
        <v>92.9</v>
      </c>
      <c r="E79" s="149" t="n">
        <v>94.9</v>
      </c>
      <c r="F79" s="149" t="n">
        <v>113.4</v>
      </c>
      <c r="G79" s="149" t="n">
        <v>142.6</v>
      </c>
      <c r="H79" s="149" t="n">
        <v>143.9</v>
      </c>
      <c r="I79" s="149" t="n">
        <v>130.7</v>
      </c>
      <c r="J79" s="149" t="n">
        <v>155.5</v>
      </c>
      <c r="K79" s="149" t="n">
        <v>219.6</v>
      </c>
      <c r="L79" s="149" t="n">
        <v>260.4</v>
      </c>
      <c r="M79" s="149" t="n">
        <v>170.9</v>
      </c>
      <c r="N79" s="149" t="n">
        <v>137.2</v>
      </c>
      <c r="U79" s="0" t="n">
        <v>18.02</v>
      </c>
      <c r="V79" s="0" t="n">
        <v>92.9</v>
      </c>
    </row>
    <row r="80" customFormat="false" ht="12.75" hidden="false" customHeight="false" outlineLevel="0" collapsed="false">
      <c r="B80" s="132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U80" s="0" t="n">
        <v>24.18</v>
      </c>
      <c r="V80" s="0" t="n">
        <v>94.9</v>
      </c>
    </row>
    <row r="81" customFormat="false" ht="12.75" hidden="false" customHeight="false" outlineLevel="0" collapsed="false">
      <c r="B81" s="132" t="s">
        <v>172</v>
      </c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  <c r="N81" s="65"/>
      <c r="U81" s="0" t="n">
        <v>25</v>
      </c>
      <c r="V81" s="0" t="n">
        <v>113.4</v>
      </c>
    </row>
    <row r="82" customFormat="false" ht="12.75" hidden="false" customHeight="false" outlineLevel="0" collapsed="false">
      <c r="B82" s="132"/>
      <c r="C82" s="133" t="s">
        <v>10</v>
      </c>
      <c r="D82" s="133" t="s">
        <v>11</v>
      </c>
      <c r="E82" s="133" t="s">
        <v>12</v>
      </c>
      <c r="F82" s="133" t="s">
        <v>13</v>
      </c>
      <c r="G82" s="133" t="s">
        <v>2</v>
      </c>
      <c r="H82" s="133" t="s">
        <v>3</v>
      </c>
      <c r="I82" s="133" t="s">
        <v>4</v>
      </c>
      <c r="J82" s="133" t="s">
        <v>5</v>
      </c>
      <c r="K82" s="133" t="s">
        <v>6</v>
      </c>
      <c r="L82" s="133" t="s">
        <v>7</v>
      </c>
      <c r="M82" s="133" t="s">
        <v>8</v>
      </c>
      <c r="N82" s="133" t="s">
        <v>9</v>
      </c>
      <c r="U82" s="0" t="n">
        <v>17.22</v>
      </c>
      <c r="V82" s="0" t="n">
        <v>142.6</v>
      </c>
    </row>
    <row r="83" customFormat="false" ht="12.75" hidden="false" customHeight="false" outlineLevel="0" collapsed="false">
      <c r="B83" s="137" t="s">
        <v>200</v>
      </c>
      <c r="C83" s="129" t="n">
        <v>36.71</v>
      </c>
      <c r="D83" s="129" t="n">
        <v>49.33</v>
      </c>
      <c r="E83" s="129" t="n">
        <v>49.32</v>
      </c>
      <c r="F83" s="129"/>
      <c r="G83" s="129"/>
      <c r="H83" s="129"/>
      <c r="I83" s="129"/>
      <c r="J83" s="129"/>
      <c r="K83" s="129"/>
      <c r="L83" s="129"/>
      <c r="M83" s="129"/>
      <c r="N83" s="129"/>
    </row>
    <row r="84" customFormat="false" ht="12.75" hidden="false" customHeight="false" outlineLevel="0" collapsed="false">
      <c r="B84" s="137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</row>
    <row r="85" customFormat="false" ht="12.75" hidden="false" customHeight="false" outlineLevel="0" collapsed="false">
      <c r="B85" s="137"/>
      <c r="C85" s="129"/>
      <c r="D85" s="129"/>
      <c r="E85" s="129"/>
      <c r="F85" s="129"/>
      <c r="G85" s="129"/>
      <c r="H85" s="129"/>
      <c r="I85" s="129"/>
      <c r="J85" s="129"/>
      <c r="K85" s="129"/>
      <c r="L85" s="129"/>
      <c r="M85" s="129"/>
      <c r="N85" s="129"/>
    </row>
    <row r="86" customFormat="false" ht="12.75" hidden="false" customHeight="false" outlineLevel="0" collapsed="false">
      <c r="B86" s="137" t="s">
        <v>162</v>
      </c>
      <c r="C86" s="129" t="n">
        <v>40.75</v>
      </c>
      <c r="D86" s="129" t="n">
        <v>31.34</v>
      </c>
      <c r="E86" s="129" t="n">
        <v>29.72</v>
      </c>
      <c r="F86" s="129" t="n">
        <v>30.3</v>
      </c>
      <c r="G86" s="129" t="n">
        <v>21.57</v>
      </c>
      <c r="H86" s="129" t="n">
        <v>20.36</v>
      </c>
      <c r="I86" s="129" t="n">
        <v>18.79</v>
      </c>
      <c r="J86" s="129" t="n">
        <v>25.79</v>
      </c>
      <c r="K86" s="129" t="n">
        <v>28.44</v>
      </c>
      <c r="L86" s="129" t="n">
        <v>28.3</v>
      </c>
      <c r="M86" s="129" t="n">
        <v>36.76</v>
      </c>
      <c r="N86" s="129" t="n">
        <v>34.97</v>
      </c>
      <c r="O86" s="15" t="n">
        <f aca="false">AVERAGE(D86:F86)</f>
        <v>30.4533333333333</v>
      </c>
      <c r="P86" s="15" t="n">
        <f aca="false">AVERAGE(G86:I86)</f>
        <v>20.24</v>
      </c>
      <c r="Q86" s="15" t="n">
        <f aca="false">AVERAGE(J86:L86)</f>
        <v>27.51</v>
      </c>
      <c r="R86" s="15" t="n">
        <f aca="false">AVERAGE(M86:N86,C83)</f>
        <v>36.1466666666667</v>
      </c>
      <c r="U86" s="0" t="n">
        <v>10.39</v>
      </c>
      <c r="V86" s="0" t="n">
        <v>143.9</v>
      </c>
    </row>
    <row r="87" customFormat="false" ht="12.75" hidden="false" customHeight="false" outlineLevel="0" collapsed="false">
      <c r="B87" s="137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5"/>
      <c r="P87" s="15"/>
      <c r="Q87" s="15"/>
      <c r="R87" s="15"/>
    </row>
    <row r="88" customFormat="false" ht="12.75" hidden="false" customHeight="false" outlineLevel="0" collapsed="false">
      <c r="B88" s="137"/>
      <c r="C88" s="129"/>
      <c r="D88" s="129"/>
      <c r="E88" s="129"/>
      <c r="F88" s="129"/>
      <c r="G88" s="129"/>
      <c r="H88" s="129"/>
      <c r="I88" s="129"/>
      <c r="J88" s="129"/>
      <c r="K88" s="129"/>
      <c r="L88" s="129"/>
      <c r="M88" s="129"/>
      <c r="N88" s="129"/>
      <c r="O88" s="15"/>
      <c r="P88" s="15"/>
      <c r="Q88" s="15"/>
      <c r="R88" s="15"/>
    </row>
    <row r="89" customFormat="false" ht="12.75" hidden="false" customHeight="false" outlineLevel="0" collapsed="false">
      <c r="B89" s="137" t="s">
        <v>163</v>
      </c>
      <c r="C89" s="148" t="n">
        <v>24.93</v>
      </c>
      <c r="D89" s="148" t="n">
        <v>21.75</v>
      </c>
      <c r="E89" s="148" t="n">
        <v>23.29</v>
      </c>
      <c r="F89" s="148" t="n">
        <v>22.5</v>
      </c>
      <c r="G89" s="148" t="n">
        <v>20.21</v>
      </c>
      <c r="H89" s="148" t="n">
        <v>16.69</v>
      </c>
      <c r="I89" s="148" t="n">
        <v>20.25</v>
      </c>
      <c r="J89" s="148" t="n">
        <v>25.24</v>
      </c>
      <c r="K89" s="148" t="n">
        <v>15.8</v>
      </c>
      <c r="L89" s="148" t="n">
        <v>15.79</v>
      </c>
      <c r="M89" s="148" t="n">
        <v>31.42</v>
      </c>
      <c r="N89" s="148" t="n">
        <v>51.03</v>
      </c>
      <c r="O89" s="15" t="n">
        <f aca="false">AVERAGE(D89:F89)</f>
        <v>22.5133333333333</v>
      </c>
      <c r="P89" s="15" t="n">
        <f aca="false">AVERAGE(G89:I89)</f>
        <v>19.05</v>
      </c>
      <c r="Q89" s="15" t="n">
        <f aca="false">AVERAGE(J89:L89)</f>
        <v>18.9433333333333</v>
      </c>
      <c r="R89" s="15" t="n">
        <f aca="false">AVERAGE(M89:N89,C86)</f>
        <v>41.0666666666667</v>
      </c>
      <c r="U89" s="0" t="n">
        <v>11.59</v>
      </c>
      <c r="V89" s="0" t="n">
        <v>130.7</v>
      </c>
    </row>
    <row r="90" customFormat="false" ht="12.75" hidden="false" customHeight="false" outlineLevel="0" collapsed="false">
      <c r="B90" s="189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5"/>
      <c r="P90" s="15"/>
      <c r="Q90" s="15"/>
      <c r="R90" s="15"/>
    </row>
    <row r="91" customFormat="false" ht="12.75" hidden="false" customHeight="false" outlineLevel="0" collapsed="false">
      <c r="B91" s="137"/>
      <c r="C91" s="148"/>
      <c r="D91" s="148"/>
      <c r="E91" s="148"/>
      <c r="F91" s="148"/>
      <c r="G91" s="148"/>
      <c r="H91" s="148"/>
      <c r="I91" s="148"/>
      <c r="J91" s="148"/>
      <c r="K91" s="148"/>
      <c r="L91" s="148"/>
      <c r="M91" s="148"/>
      <c r="N91" s="148"/>
      <c r="O91" s="15"/>
      <c r="P91" s="15"/>
      <c r="Q91" s="15"/>
      <c r="R91" s="15"/>
    </row>
    <row r="92" customFormat="false" ht="12.75" hidden="false" customHeight="false" outlineLevel="0" collapsed="false">
      <c r="B92" s="137" t="s">
        <v>170</v>
      </c>
      <c r="C92" s="140" t="n">
        <v>16.64</v>
      </c>
      <c r="D92" s="141" t="n">
        <v>20.24</v>
      </c>
      <c r="E92" s="141" t="n">
        <v>26.27</v>
      </c>
      <c r="F92" s="141" t="n">
        <v>26</v>
      </c>
      <c r="G92" s="141" t="n">
        <v>18.8</v>
      </c>
      <c r="H92" s="141" t="n">
        <v>11.37</v>
      </c>
      <c r="I92" s="141" t="n">
        <v>13.38</v>
      </c>
      <c r="J92" s="141" t="n">
        <v>16.49</v>
      </c>
      <c r="K92" s="141" t="n">
        <v>20.65</v>
      </c>
      <c r="L92" s="141" t="n">
        <v>16.45</v>
      </c>
      <c r="M92" s="141" t="n">
        <v>17.25</v>
      </c>
      <c r="N92" s="141" t="n">
        <v>21.96</v>
      </c>
      <c r="O92" s="15" t="n">
        <f aca="false">AVERAGE(D92:F92)</f>
        <v>24.17</v>
      </c>
      <c r="P92" s="15" t="n">
        <f aca="false">AVERAGE(G92:I92)</f>
        <v>14.5166666666667</v>
      </c>
      <c r="Q92" s="15" t="n">
        <f aca="false">AVERAGE(J92:L92)</f>
        <v>17.8633333333333</v>
      </c>
      <c r="R92" s="15" t="n">
        <f aca="false">AVERAGE(M92:N92,C89)</f>
        <v>21.38</v>
      </c>
      <c r="U92" s="0" t="n">
        <v>13.1</v>
      </c>
      <c r="V92" s="0" t="n">
        <v>155.5</v>
      </c>
    </row>
    <row r="93" customFormat="false" ht="12.75" hidden="false" customHeight="false" outlineLevel="0" collapsed="false">
      <c r="B93" s="129"/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5"/>
      <c r="P93" s="15"/>
      <c r="Q93" s="15"/>
      <c r="R93" s="15"/>
      <c r="U93" s="0" t="n">
        <v>16.66</v>
      </c>
      <c r="V93" s="0" t="n">
        <v>219.6</v>
      </c>
    </row>
    <row r="94" customFormat="false" ht="12.75" hidden="false" customHeight="false" outlineLevel="0" collapsed="false">
      <c r="B94" s="131" t="s">
        <v>173</v>
      </c>
      <c r="C94" s="130"/>
      <c r="D94" s="130"/>
      <c r="E94" s="130"/>
      <c r="F94" s="130"/>
      <c r="G94" s="130"/>
      <c r="H94" s="130"/>
      <c r="I94" s="130"/>
      <c r="J94" s="130"/>
      <c r="K94" s="130"/>
      <c r="L94" s="130"/>
      <c r="M94" s="130"/>
      <c r="N94" s="130"/>
      <c r="O94" s="145" t="s">
        <v>51</v>
      </c>
      <c r="P94" s="145" t="s">
        <v>48</v>
      </c>
      <c r="Q94" s="145" t="s">
        <v>49</v>
      </c>
      <c r="R94" s="145" t="s">
        <v>50</v>
      </c>
      <c r="U94" s="0" t="n">
        <v>11.62</v>
      </c>
      <c r="V94" s="0" t="n">
        <v>260.4</v>
      </c>
    </row>
    <row r="95" customFormat="false" ht="12.75" hidden="false" customHeight="false" outlineLevel="0" collapsed="false">
      <c r="B95" s="132"/>
      <c r="C95" s="133" t="s">
        <v>10</v>
      </c>
      <c r="D95" s="133" t="s">
        <v>11</v>
      </c>
      <c r="E95" s="133" t="s">
        <v>12</v>
      </c>
      <c r="F95" s="133" t="s">
        <v>13</v>
      </c>
      <c r="G95" s="133" t="s">
        <v>2</v>
      </c>
      <c r="H95" s="133" t="s">
        <v>3</v>
      </c>
      <c r="I95" s="133" t="s">
        <v>4</v>
      </c>
      <c r="J95" s="133" t="s">
        <v>5</v>
      </c>
      <c r="K95" s="133" t="s">
        <v>6</v>
      </c>
      <c r="L95" s="133" t="s">
        <v>7</v>
      </c>
      <c r="M95" s="133" t="s">
        <v>8</v>
      </c>
      <c r="N95" s="133" t="s">
        <v>9</v>
      </c>
      <c r="O95" s="15"/>
      <c r="P95" s="15"/>
      <c r="Q95" s="15"/>
      <c r="R95" s="15"/>
      <c r="U95" s="0" t="n">
        <v>12.33</v>
      </c>
      <c r="V95" s="0" t="n">
        <v>170.9</v>
      </c>
    </row>
    <row r="96" customFormat="false" ht="12.75" hidden="false" customHeight="false" outlineLevel="0" collapsed="false">
      <c r="B96" s="132"/>
      <c r="C96" s="134" t="n">
        <v>43.68</v>
      </c>
      <c r="D96" s="135" t="n">
        <v>65.74</v>
      </c>
      <c r="E96" s="135" t="n">
        <v>55.72</v>
      </c>
      <c r="F96" s="135"/>
      <c r="G96" s="135"/>
      <c r="H96" s="135"/>
      <c r="I96" s="135"/>
      <c r="J96" s="135"/>
      <c r="K96" s="135"/>
      <c r="L96" s="135"/>
      <c r="M96" s="135"/>
      <c r="N96" s="136"/>
      <c r="O96" s="15"/>
      <c r="P96" s="15"/>
      <c r="Q96" s="15"/>
      <c r="R96" s="15"/>
    </row>
    <row r="97" customFormat="false" ht="12.75" hidden="false" customHeight="false" outlineLevel="0" collapsed="false">
      <c r="B97" s="137" t="s">
        <v>162</v>
      </c>
      <c r="C97" s="138" t="n">
        <v>40.62</v>
      </c>
      <c r="D97" s="130" t="n">
        <v>30.26</v>
      </c>
      <c r="E97" s="130" t="n">
        <v>29.95</v>
      </c>
      <c r="F97" s="130" t="n">
        <v>32.41</v>
      </c>
      <c r="G97" s="130" t="n">
        <v>25.24</v>
      </c>
      <c r="H97" s="129" t="n">
        <v>22.32</v>
      </c>
      <c r="I97" s="129" t="n">
        <v>22.41</v>
      </c>
      <c r="J97" s="129" t="n">
        <v>27.76</v>
      </c>
      <c r="K97" s="130" t="n">
        <v>30.27</v>
      </c>
      <c r="L97" s="130" t="n">
        <v>31.12</v>
      </c>
      <c r="M97" s="130" t="n">
        <v>38.8</v>
      </c>
      <c r="N97" s="139" t="n">
        <v>40.86</v>
      </c>
      <c r="O97" s="15" t="n">
        <f aca="false">AVERAGE(D97:F97)</f>
        <v>30.8733333333333</v>
      </c>
      <c r="P97" s="15" t="n">
        <f aca="false">AVERAGE(G97:I97)</f>
        <v>23.3233333333333</v>
      </c>
      <c r="Q97" s="15"/>
      <c r="R97" s="15" t="n">
        <f aca="false">AVERAGE(M97:N97,C96)</f>
        <v>41.1133333333333</v>
      </c>
      <c r="U97" s="0" t="n">
        <v>17.47</v>
      </c>
      <c r="V97" s="0" t="n">
        <v>137.2</v>
      </c>
    </row>
    <row r="98" customFormat="false" ht="12.75" hidden="false" customHeight="false" outlineLevel="0" collapsed="false">
      <c r="B98" s="137" t="s">
        <v>163</v>
      </c>
      <c r="C98" s="140"/>
      <c r="D98" s="141"/>
      <c r="E98" s="141"/>
      <c r="F98" s="141"/>
      <c r="G98" s="141"/>
      <c r="H98" s="141"/>
      <c r="I98" s="141"/>
      <c r="J98" s="141" t="n">
        <v>26.17</v>
      </c>
      <c r="K98" s="141" t="n">
        <v>17.36</v>
      </c>
      <c r="L98" s="141" t="n">
        <v>16.86</v>
      </c>
      <c r="M98" s="141" t="n">
        <v>41.13</v>
      </c>
      <c r="N98" s="142" t="n">
        <v>48.79</v>
      </c>
      <c r="O98" s="15"/>
      <c r="P98" s="15"/>
      <c r="Q98" s="15" t="n">
        <f aca="false">AVERAGE(J98:L98)</f>
        <v>20.13</v>
      </c>
      <c r="R98" s="15" t="n">
        <f aca="false">AVERAGE(M98:N98,C97)</f>
        <v>43.5133333333333</v>
      </c>
      <c r="U98" s="0" t="n">
        <v>20.19</v>
      </c>
      <c r="V98" s="0" t="n">
        <v>98.9</v>
      </c>
    </row>
    <row r="99" customFormat="false" ht="12.75" hidden="false" customHeight="false" outlineLevel="0" collapsed="false">
      <c r="B99" s="129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5"/>
      <c r="P99" s="15"/>
      <c r="Q99" s="15"/>
      <c r="R99" s="15"/>
      <c r="U99" s="0" t="n">
        <v>18.51</v>
      </c>
      <c r="V99" s="0" t="n">
        <v>108.5</v>
      </c>
    </row>
    <row r="100" customFormat="false" ht="12.75" hidden="false" customHeight="false" outlineLevel="0" collapsed="false">
      <c r="B100" s="131" t="s">
        <v>161</v>
      </c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5"/>
      <c r="P100" s="15"/>
      <c r="Q100" s="15"/>
      <c r="R100" s="15"/>
      <c r="U100" s="0" t="n">
        <v>18.96</v>
      </c>
      <c r="V100" s="0" t="n">
        <v>97</v>
      </c>
    </row>
    <row r="101" customFormat="false" ht="12.75" hidden="false" customHeight="false" outlineLevel="0" collapsed="false">
      <c r="B101" s="132"/>
      <c r="C101" s="133" t="s">
        <v>10</v>
      </c>
      <c r="D101" s="133" t="s">
        <v>11</v>
      </c>
      <c r="E101" s="133" t="s">
        <v>12</v>
      </c>
      <c r="F101" s="133" t="s">
        <v>13</v>
      </c>
      <c r="G101" s="133" t="s">
        <v>2</v>
      </c>
      <c r="H101" s="133" t="s">
        <v>3</v>
      </c>
      <c r="I101" s="133" t="s">
        <v>4</v>
      </c>
      <c r="J101" s="133" t="s">
        <v>5</v>
      </c>
      <c r="K101" s="133" t="s">
        <v>6</v>
      </c>
      <c r="L101" s="133" t="s">
        <v>7</v>
      </c>
      <c r="M101" s="133" t="s">
        <v>8</v>
      </c>
      <c r="N101" s="133" t="s">
        <v>9</v>
      </c>
      <c r="O101" s="15"/>
      <c r="P101" s="15"/>
      <c r="Q101" s="15"/>
      <c r="R101" s="15"/>
      <c r="U101" s="0" t="n">
        <v>20.07</v>
      </c>
      <c r="V101" s="0" t="n">
        <v>130.1</v>
      </c>
    </row>
    <row r="102" customFormat="false" ht="12.75" hidden="false" customHeight="false" outlineLevel="0" collapsed="false">
      <c r="B102" s="132"/>
      <c r="C102" s="134" t="n">
        <v>45.02</v>
      </c>
      <c r="D102" s="135" t="n">
        <v>77.77</v>
      </c>
      <c r="E102" s="135" t="n">
        <v>79.48</v>
      </c>
      <c r="F102" s="135"/>
      <c r="G102" s="135"/>
      <c r="H102" s="135"/>
      <c r="I102" s="135"/>
      <c r="J102" s="135"/>
      <c r="K102" s="135"/>
      <c r="L102" s="135"/>
      <c r="M102" s="135"/>
      <c r="N102" s="136"/>
      <c r="O102" s="15"/>
      <c r="P102" s="15"/>
      <c r="Q102" s="15"/>
      <c r="R102" s="15"/>
    </row>
    <row r="103" customFormat="false" ht="12.75" hidden="false" customHeight="false" outlineLevel="0" collapsed="false">
      <c r="B103" s="137" t="s">
        <v>162</v>
      </c>
      <c r="C103" s="138" t="n">
        <v>45.64</v>
      </c>
      <c r="D103" s="130" t="n">
        <v>33.09</v>
      </c>
      <c r="E103" s="130" t="n">
        <v>31.88</v>
      </c>
      <c r="F103" s="130" t="n">
        <v>31.19</v>
      </c>
      <c r="G103" s="130" t="n">
        <v>22.61</v>
      </c>
      <c r="H103" s="129" t="n">
        <v>22.78</v>
      </c>
      <c r="I103" s="129" t="n">
        <v>22.98</v>
      </c>
      <c r="J103" s="129" t="n">
        <v>29.72</v>
      </c>
      <c r="K103" s="130" t="n">
        <v>24.55</v>
      </c>
      <c r="L103" s="130" t="n">
        <v>29.24</v>
      </c>
      <c r="M103" s="130" t="n">
        <v>27.3</v>
      </c>
      <c r="N103" s="139" t="n">
        <v>44.74</v>
      </c>
      <c r="O103" s="15" t="n">
        <f aca="false">AVERAGE(D103:F103)</f>
        <v>32.0533333333333</v>
      </c>
      <c r="P103" s="15" t="n">
        <f aca="false">AVERAGE(G103:I103)</f>
        <v>22.79</v>
      </c>
      <c r="Q103" s="15"/>
      <c r="R103" s="15"/>
      <c r="U103" s="0" t="n">
        <v>19.39</v>
      </c>
      <c r="V103" s="0" t="n">
        <v>109.3</v>
      </c>
    </row>
    <row r="104" customFormat="false" ht="12.75" hidden="false" customHeight="false" outlineLevel="0" collapsed="false">
      <c r="B104" s="137" t="s">
        <v>163</v>
      </c>
      <c r="C104" s="140"/>
      <c r="D104" s="141"/>
      <c r="E104" s="141"/>
      <c r="F104" s="141"/>
      <c r="G104" s="141"/>
      <c r="H104" s="141"/>
      <c r="I104" s="141"/>
      <c r="J104" s="141" t="n">
        <v>25.41</v>
      </c>
      <c r="K104" s="141" t="n">
        <v>13.11</v>
      </c>
      <c r="L104" s="141" t="n">
        <v>11.29</v>
      </c>
      <c r="M104" s="141" t="n">
        <v>33.89</v>
      </c>
      <c r="N104" s="142" t="n">
        <v>58.25</v>
      </c>
      <c r="O104" s="15"/>
      <c r="P104" s="15"/>
      <c r="Q104" s="15" t="n">
        <f aca="false">AVERAGE(J104:L104)</f>
        <v>16.6033333333333</v>
      </c>
      <c r="R104" s="15" t="n">
        <f aca="false">AVERAGE(M104:N104,C103)</f>
        <v>45.9266666666667</v>
      </c>
      <c r="U104" s="0" t="n">
        <v>14.34</v>
      </c>
      <c r="V104" s="0" t="n">
        <v>132.8</v>
      </c>
    </row>
    <row r="105" customFormat="false" ht="12.75" hidden="false" customHeight="false" outlineLevel="0" collapsed="false">
      <c r="B105" s="129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5"/>
      <c r="P105" s="15"/>
      <c r="Q105" s="15"/>
      <c r="R105" s="15"/>
      <c r="U105" s="0" t="n">
        <v>18.74</v>
      </c>
      <c r="V105" s="0" t="n">
        <v>109.4</v>
      </c>
    </row>
    <row r="106" customFormat="false" ht="12.75" hidden="false" customHeight="false" outlineLevel="0" collapsed="false">
      <c r="B106" s="131" t="s">
        <v>164</v>
      </c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5"/>
      <c r="P106" s="15"/>
      <c r="Q106" s="15"/>
      <c r="R106" s="15"/>
      <c r="U106" s="0" t="n">
        <v>24.23</v>
      </c>
      <c r="V106" s="0" t="n">
        <v>112.5</v>
      </c>
    </row>
    <row r="107" customFormat="false" ht="12.75" hidden="false" customHeight="false" outlineLevel="0" collapsed="false">
      <c r="B107" s="132"/>
      <c r="C107" s="133" t="s">
        <v>10</v>
      </c>
      <c r="D107" s="133" t="s">
        <v>11</v>
      </c>
      <c r="E107" s="133" t="s">
        <v>12</v>
      </c>
      <c r="F107" s="133" t="s">
        <v>13</v>
      </c>
      <c r="G107" s="133" t="s">
        <v>2</v>
      </c>
      <c r="H107" s="133" t="s">
        <v>3</v>
      </c>
      <c r="I107" s="133" t="s">
        <v>4</v>
      </c>
      <c r="J107" s="133" t="s">
        <v>5</v>
      </c>
      <c r="K107" s="133" t="s">
        <v>6</v>
      </c>
      <c r="L107" s="133" t="s">
        <v>7</v>
      </c>
      <c r="M107" s="133" t="s">
        <v>8</v>
      </c>
      <c r="N107" s="133" t="s">
        <v>9</v>
      </c>
      <c r="O107" s="15"/>
      <c r="P107" s="15"/>
      <c r="Q107" s="15"/>
      <c r="R107" s="15"/>
      <c r="U107" s="0" t="n">
        <v>14.8</v>
      </c>
      <c r="V107" s="0" t="n">
        <v>133.7</v>
      </c>
    </row>
    <row r="108" customFormat="false" ht="12.75" hidden="false" customHeight="false" outlineLevel="0" collapsed="false">
      <c r="B108" s="132"/>
      <c r="C108" s="134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6"/>
      <c r="O108" s="15"/>
      <c r="P108" s="15"/>
      <c r="Q108" s="15"/>
      <c r="R108" s="15"/>
    </row>
    <row r="109" customFormat="false" ht="12.75" hidden="false" customHeight="false" outlineLevel="0" collapsed="false">
      <c r="B109" s="137" t="s">
        <v>162</v>
      </c>
      <c r="C109" s="138" t="n">
        <v>39.8</v>
      </c>
      <c r="D109" s="130" t="n">
        <v>30.02</v>
      </c>
      <c r="E109" s="130" t="n">
        <v>29</v>
      </c>
      <c r="F109" s="130" t="n">
        <v>31.9</v>
      </c>
      <c r="G109" s="130" t="n">
        <v>21.43</v>
      </c>
      <c r="H109" s="129" t="n">
        <v>21.36</v>
      </c>
      <c r="I109" s="129" t="n">
        <v>19.66</v>
      </c>
      <c r="J109" s="143" t="n">
        <v>26.97</v>
      </c>
      <c r="K109" s="130"/>
      <c r="L109" s="130"/>
      <c r="M109" s="130"/>
      <c r="N109" s="139"/>
      <c r="O109" s="15" t="n">
        <f aca="false">AVERAGE(D109:F109)</f>
        <v>30.3066666666667</v>
      </c>
      <c r="P109" s="15" t="n">
        <f aca="false">AVERAGE(G109:I109)</f>
        <v>20.8166666666667</v>
      </c>
      <c r="Q109" s="15"/>
      <c r="R109" s="15"/>
      <c r="U109" s="0" t="n">
        <v>13.79</v>
      </c>
      <c r="V109" s="0" t="n">
        <v>138.4</v>
      </c>
    </row>
    <row r="110" customFormat="false" ht="12.75" hidden="false" customHeight="false" outlineLevel="0" collapsed="false">
      <c r="B110" s="137" t="s">
        <v>163</v>
      </c>
      <c r="C110" s="140"/>
      <c r="D110" s="141"/>
      <c r="E110" s="141"/>
      <c r="F110" s="141"/>
      <c r="G110" s="141"/>
      <c r="H110" s="141"/>
      <c r="I110" s="141"/>
      <c r="J110" s="141" t="n">
        <v>26.16</v>
      </c>
      <c r="K110" s="141" t="n">
        <v>14.63</v>
      </c>
      <c r="L110" s="141" t="n">
        <v>15.52</v>
      </c>
      <c r="M110" s="141" t="n">
        <v>33.89</v>
      </c>
      <c r="N110" s="142" t="n">
        <v>48.51</v>
      </c>
      <c r="O110" s="15"/>
      <c r="P110" s="15"/>
      <c r="Q110" s="15" t="n">
        <f aca="false">AVERAGE(J110:L110)</f>
        <v>18.77</v>
      </c>
      <c r="R110" s="15" t="n">
        <f aca="false">AVERAGE(M110:N110,C109)</f>
        <v>40.7333333333333</v>
      </c>
      <c r="U110" s="0" t="n">
        <v>26.32</v>
      </c>
      <c r="V110" s="0" t="n">
        <v>115.2</v>
      </c>
    </row>
    <row r="111" customFormat="false" ht="12.75" hidden="false" customHeight="false" outlineLevel="0" collapsed="false">
      <c r="B111" s="129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5"/>
      <c r="P111" s="15"/>
      <c r="Q111" s="15"/>
      <c r="R111" s="15"/>
      <c r="U111" s="0" t="n">
        <v>51.04</v>
      </c>
      <c r="V111" s="0" t="n">
        <v>89.4</v>
      </c>
    </row>
    <row r="112" customFormat="false" ht="12.75" hidden="false" customHeight="false" outlineLevel="0" collapsed="false">
      <c r="B112" s="131" t="s">
        <v>165</v>
      </c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5"/>
      <c r="P112" s="15"/>
      <c r="Q112" s="15"/>
      <c r="R112" s="15"/>
    </row>
    <row r="113" customFormat="false" ht="12.75" hidden="false" customHeight="false" outlineLevel="0" collapsed="false">
      <c r="B113" s="132"/>
      <c r="C113" s="133" t="s">
        <v>10</v>
      </c>
      <c r="D113" s="133" t="s">
        <v>11</v>
      </c>
      <c r="E113" s="133" t="s">
        <v>12</v>
      </c>
      <c r="F113" s="133" t="s">
        <v>13</v>
      </c>
      <c r="G113" s="133" t="s">
        <v>2</v>
      </c>
      <c r="H113" s="133" t="s">
        <v>3</v>
      </c>
      <c r="I113" s="133" t="s">
        <v>4</v>
      </c>
      <c r="J113" s="133" t="s">
        <v>5</v>
      </c>
      <c r="K113" s="133" t="s">
        <v>6</v>
      </c>
      <c r="L113" s="133" t="s">
        <v>7</v>
      </c>
      <c r="M113" s="133" t="s">
        <v>8</v>
      </c>
      <c r="N113" s="133" t="s">
        <v>9</v>
      </c>
      <c r="O113" s="15"/>
      <c r="P113" s="15"/>
      <c r="Q113" s="15"/>
      <c r="R113" s="15"/>
    </row>
    <row r="114" customFormat="false" ht="12.75" hidden="false" customHeight="false" outlineLevel="0" collapsed="false">
      <c r="B114" s="132"/>
      <c r="C114" s="134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6"/>
      <c r="O114" s="15"/>
      <c r="P114" s="15"/>
      <c r="Q114" s="15"/>
      <c r="R114" s="15"/>
    </row>
    <row r="115" customFormat="false" ht="12.75" hidden="false" customHeight="false" outlineLevel="0" collapsed="false">
      <c r="B115" s="137" t="s">
        <v>162</v>
      </c>
      <c r="C115" s="138" t="n">
        <v>40.59</v>
      </c>
      <c r="D115" s="130" t="n">
        <v>28.29</v>
      </c>
      <c r="E115" s="130" t="n">
        <v>29.55</v>
      </c>
      <c r="F115" s="130" t="n">
        <v>31.64</v>
      </c>
      <c r="G115" s="130" t="n">
        <v>24.55</v>
      </c>
      <c r="H115" s="129" t="n">
        <v>22.17</v>
      </c>
      <c r="I115" s="129" t="n">
        <v>21.83</v>
      </c>
      <c r="J115" s="143" t="n">
        <v>27.36</v>
      </c>
      <c r="K115" s="130"/>
      <c r="L115" s="130"/>
      <c r="M115" s="130"/>
      <c r="N115" s="139"/>
      <c r="O115" s="15"/>
      <c r="P115" s="15" t="n">
        <f aca="false">AVERAGE(G115:I115)</f>
        <v>22.85</v>
      </c>
      <c r="Q115" s="15"/>
      <c r="R115" s="15"/>
    </row>
    <row r="116" customFormat="false" ht="12.75" hidden="false" customHeight="false" outlineLevel="0" collapsed="false">
      <c r="B116" s="137" t="s">
        <v>163</v>
      </c>
      <c r="C116" s="140"/>
      <c r="D116" s="141"/>
      <c r="E116" s="141"/>
      <c r="F116" s="141"/>
      <c r="G116" s="141"/>
      <c r="H116" s="141"/>
      <c r="I116" s="141"/>
      <c r="J116" s="141" t="n">
        <v>26.17</v>
      </c>
      <c r="K116" s="141"/>
      <c r="L116" s="141" t="n">
        <v>16.49</v>
      </c>
      <c r="M116" s="141" t="n">
        <v>39.99</v>
      </c>
      <c r="N116" s="142" t="n">
        <v>51.15</v>
      </c>
      <c r="O116" s="15"/>
      <c r="P116" s="15"/>
      <c r="Q116" s="15"/>
      <c r="R116" s="15"/>
    </row>
    <row r="117" customFormat="false" ht="12.75" hidden="false" customHeight="false" outlineLevel="0" collapsed="false">
      <c r="B117" s="129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5"/>
      <c r="P117" s="15"/>
      <c r="Q117" s="15"/>
      <c r="R117" s="15"/>
    </row>
    <row r="118" customFormat="false" ht="12.75" hidden="false" customHeight="false" outlineLevel="0" collapsed="false">
      <c r="B118" s="131" t="s">
        <v>166</v>
      </c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5"/>
      <c r="P118" s="15"/>
      <c r="Q118" s="15"/>
      <c r="R118" s="15"/>
      <c r="U118" s="0" t="n">
        <v>39.87</v>
      </c>
      <c r="V118" s="0" t="n">
        <v>78.2</v>
      </c>
    </row>
    <row r="119" customFormat="false" ht="12.75" hidden="false" customHeight="false" outlineLevel="0" collapsed="false">
      <c r="B119" s="132"/>
      <c r="C119" s="133" t="s">
        <v>10</v>
      </c>
      <c r="D119" s="133" t="s">
        <v>11</v>
      </c>
      <c r="E119" s="133" t="s">
        <v>12</v>
      </c>
      <c r="F119" s="133" t="s">
        <v>13</v>
      </c>
      <c r="G119" s="133" t="s">
        <v>2</v>
      </c>
      <c r="H119" s="133" t="s">
        <v>3</v>
      </c>
      <c r="I119" s="133" t="s">
        <v>4</v>
      </c>
      <c r="J119" s="133" t="s">
        <v>5</v>
      </c>
      <c r="K119" s="133" t="s">
        <v>6</v>
      </c>
      <c r="L119" s="133" t="s">
        <v>7</v>
      </c>
      <c r="M119" s="133" t="s">
        <v>8</v>
      </c>
      <c r="N119" s="133" t="s">
        <v>9</v>
      </c>
      <c r="O119" s="15"/>
      <c r="P119" s="15"/>
      <c r="Q119" s="15"/>
      <c r="R119" s="15"/>
      <c r="U119" s="0" t="n">
        <v>30.48</v>
      </c>
      <c r="V119" s="0" t="n">
        <v>62.8</v>
      </c>
    </row>
    <row r="120" customFormat="false" ht="12.75" hidden="false" customHeight="false" outlineLevel="0" collapsed="false">
      <c r="B120" s="132"/>
      <c r="C120" s="134" t="n">
        <v>35.36</v>
      </c>
      <c r="D120" s="135" t="n">
        <v>43.96</v>
      </c>
      <c r="E120" s="135" t="n">
        <v>39.39</v>
      </c>
      <c r="F120" s="135"/>
      <c r="G120" s="135"/>
      <c r="H120" s="135"/>
      <c r="I120" s="135"/>
      <c r="J120" s="135"/>
      <c r="K120" s="135"/>
      <c r="L120" s="135"/>
      <c r="M120" s="135"/>
      <c r="N120" s="136"/>
      <c r="O120" s="15"/>
      <c r="P120" s="15"/>
      <c r="Q120" s="15"/>
      <c r="R120" s="15"/>
    </row>
    <row r="121" customFormat="false" ht="12.75" hidden="false" customHeight="false" outlineLevel="0" collapsed="false">
      <c r="B121" s="137" t="s">
        <v>162</v>
      </c>
      <c r="C121" s="138" t="n">
        <v>41.56</v>
      </c>
      <c r="D121" s="130" t="n">
        <v>29.22</v>
      </c>
      <c r="E121" s="130" t="n">
        <v>29.55</v>
      </c>
      <c r="F121" s="130" t="n">
        <v>31.64</v>
      </c>
      <c r="G121" s="130" t="n">
        <v>25.11</v>
      </c>
      <c r="H121" s="129" t="n">
        <v>22.33</v>
      </c>
      <c r="I121" s="129" t="n">
        <v>22.43</v>
      </c>
      <c r="J121" s="129" t="n">
        <v>27.89</v>
      </c>
      <c r="K121" s="130" t="n">
        <v>29.63</v>
      </c>
      <c r="L121" s="130" t="n">
        <v>31.08</v>
      </c>
      <c r="M121" s="130" t="n">
        <v>37.53</v>
      </c>
      <c r="N121" s="139" t="n">
        <v>39.53</v>
      </c>
      <c r="O121" s="15" t="n">
        <f aca="false">AVERAGE(D121:F121)</f>
        <v>30.1366666666667</v>
      </c>
      <c r="P121" s="15" t="n">
        <f aca="false">AVERAGE(G121:I121)</f>
        <v>23.29</v>
      </c>
      <c r="Q121" s="15"/>
      <c r="R121" s="15"/>
      <c r="U121" s="0" t="n">
        <v>28.52</v>
      </c>
      <c r="V121" s="0" t="n">
        <v>68.9</v>
      </c>
    </row>
    <row r="122" customFormat="false" ht="12.75" hidden="false" customHeight="false" outlineLevel="0" collapsed="false">
      <c r="B122" s="137" t="s">
        <v>163</v>
      </c>
      <c r="C122" s="140"/>
      <c r="D122" s="141"/>
      <c r="E122" s="141"/>
      <c r="F122" s="141"/>
      <c r="G122" s="141"/>
      <c r="H122" s="141"/>
      <c r="I122" s="141"/>
      <c r="J122" s="141" t="n">
        <v>26.17</v>
      </c>
      <c r="K122" s="141" t="n">
        <v>17.36</v>
      </c>
      <c r="L122" s="141" t="n">
        <v>17.07</v>
      </c>
      <c r="M122" s="141" t="n">
        <v>42.45</v>
      </c>
      <c r="N122" s="142" t="n">
        <v>51.86</v>
      </c>
      <c r="O122" s="15"/>
      <c r="P122" s="15"/>
      <c r="Q122" s="15" t="n">
        <f aca="false">AVERAGE(J122:L122)</f>
        <v>20.2</v>
      </c>
      <c r="R122" s="15" t="n">
        <f aca="false">AVERAGE(M122:N122,C121)</f>
        <v>45.29</v>
      </c>
      <c r="U122" s="0" t="n">
        <v>31.19</v>
      </c>
      <c r="V122" s="0" t="n">
        <v>74</v>
      </c>
    </row>
    <row r="123" customFormat="false" ht="12.75" hidden="false" customHeight="false" outlineLevel="0" collapsed="false">
      <c r="B123" s="129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5"/>
      <c r="P123" s="15"/>
      <c r="Q123" s="15"/>
      <c r="R123" s="15"/>
    </row>
    <row r="124" customFormat="false" ht="12.75" hidden="false" customHeight="false" outlineLevel="0" collapsed="false">
      <c r="B124" s="131" t="s">
        <v>167</v>
      </c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5"/>
      <c r="P124" s="15"/>
      <c r="Q124" s="15"/>
      <c r="R124" s="15"/>
    </row>
    <row r="125" customFormat="false" ht="12.75" hidden="false" customHeight="false" outlineLevel="0" collapsed="false">
      <c r="B125" s="132"/>
      <c r="C125" s="133" t="s">
        <v>10</v>
      </c>
      <c r="D125" s="133" t="s">
        <v>11</v>
      </c>
      <c r="E125" s="133" t="s">
        <v>12</v>
      </c>
      <c r="F125" s="133" t="s">
        <v>13</v>
      </c>
      <c r="G125" s="133" t="s">
        <v>2</v>
      </c>
      <c r="H125" s="133" t="s">
        <v>3</v>
      </c>
      <c r="I125" s="133" t="s">
        <v>4</v>
      </c>
      <c r="J125" s="133" t="s">
        <v>5</v>
      </c>
      <c r="K125" s="133" t="s">
        <v>6</v>
      </c>
      <c r="L125" s="133" t="s">
        <v>7</v>
      </c>
      <c r="M125" s="133" t="s">
        <v>8</v>
      </c>
      <c r="N125" s="133" t="s">
        <v>9</v>
      </c>
      <c r="O125" s="15"/>
      <c r="P125" s="15"/>
      <c r="Q125" s="15"/>
      <c r="R125" s="15"/>
    </row>
    <row r="126" customFormat="false" ht="12.75" hidden="false" customHeight="false" outlineLevel="0" collapsed="false">
      <c r="B126" s="132"/>
      <c r="C126" s="134" t="n">
        <v>42.84</v>
      </c>
      <c r="D126" s="135" t="n">
        <v>50.78</v>
      </c>
      <c r="E126" s="135" t="n">
        <v>49.16</v>
      </c>
      <c r="F126" s="135"/>
      <c r="G126" s="135"/>
      <c r="H126" s="135"/>
      <c r="I126" s="135"/>
      <c r="J126" s="135"/>
      <c r="K126" s="135"/>
      <c r="L126" s="135"/>
      <c r="M126" s="135"/>
      <c r="N126" s="136"/>
      <c r="O126" s="15"/>
      <c r="P126" s="15"/>
      <c r="Q126" s="15"/>
      <c r="R126" s="15"/>
    </row>
    <row r="127" customFormat="false" ht="12.75" hidden="false" customHeight="false" outlineLevel="0" collapsed="false">
      <c r="B127" s="137" t="s">
        <v>162</v>
      </c>
      <c r="C127" s="138" t="n">
        <v>41.99</v>
      </c>
      <c r="D127" s="130" t="n">
        <v>31.34</v>
      </c>
      <c r="E127" s="130" t="n">
        <v>30.16</v>
      </c>
      <c r="F127" s="130" t="n">
        <v>29.65</v>
      </c>
      <c r="G127" s="130" t="n">
        <v>22.59</v>
      </c>
      <c r="H127" s="129" t="n">
        <v>22.78</v>
      </c>
      <c r="I127" s="129" t="n">
        <v>22.98</v>
      </c>
      <c r="J127" s="129" t="n">
        <v>29.72</v>
      </c>
      <c r="K127" s="130" t="n">
        <v>24.55</v>
      </c>
      <c r="L127" s="130" t="n">
        <v>29.24</v>
      </c>
      <c r="M127" s="130" t="n">
        <v>27.3</v>
      </c>
      <c r="N127" s="139" t="n">
        <v>43.86</v>
      </c>
      <c r="O127" s="15" t="n">
        <f aca="false">AVERAGE(D127:F127)</f>
        <v>30.3833333333333</v>
      </c>
      <c r="P127" s="15" t="n">
        <f aca="false">AVERAGE(G127:I127)</f>
        <v>22.7833333333333</v>
      </c>
      <c r="Q127" s="15"/>
      <c r="R127" s="15"/>
    </row>
    <row r="128" customFormat="false" ht="12.75" hidden="false" customHeight="false" outlineLevel="0" collapsed="false">
      <c r="B128" s="137" t="s">
        <v>163</v>
      </c>
      <c r="C128" s="140"/>
      <c r="D128" s="141"/>
      <c r="E128" s="141"/>
      <c r="F128" s="141"/>
      <c r="G128" s="141"/>
      <c r="H128" s="141"/>
      <c r="I128" s="141"/>
      <c r="J128" s="141" t="n">
        <v>25.39</v>
      </c>
      <c r="K128" s="141" t="n">
        <v>14.55</v>
      </c>
      <c r="L128" s="141" t="n">
        <v>11.29</v>
      </c>
      <c r="M128" s="141" t="n">
        <v>33.74</v>
      </c>
      <c r="N128" s="142" t="n">
        <v>57.63</v>
      </c>
      <c r="O128" s="15"/>
      <c r="P128" s="15"/>
      <c r="Q128" s="15" t="n">
        <f aca="false">AVERAGE(J128:L128)</f>
        <v>17.0766666666667</v>
      </c>
      <c r="R128" s="15" t="n">
        <f aca="false">AVERAGE(M128:N128,C127)</f>
        <v>44.4533333333333</v>
      </c>
    </row>
    <row r="129" customFormat="false" ht="12.75" hidden="false" customHeight="false" outlineLevel="0" collapsed="false">
      <c r="B129" s="129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5"/>
      <c r="P129" s="15"/>
      <c r="Q129" s="15"/>
      <c r="R129" s="15"/>
    </row>
    <row r="130" customFormat="false" ht="12.75" hidden="false" customHeight="false" outlineLevel="0" collapsed="false">
      <c r="B130" s="129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5"/>
      <c r="P130" s="15"/>
      <c r="Q130" s="15"/>
      <c r="R130" s="15"/>
    </row>
    <row r="132" customFormat="false" ht="12.75" hidden="false" customHeight="false" outlineLevel="0" collapsed="false">
      <c r="B132" s="39" t="s">
        <v>168</v>
      </c>
    </row>
    <row r="133" customFormat="false" ht="12.75" hidden="false" customHeight="false" outlineLevel="0" collapsed="false">
      <c r="B133" s="65" t="s">
        <v>169</v>
      </c>
      <c r="C133" s="144" t="n">
        <v>2.28</v>
      </c>
      <c r="D133" s="144" t="n">
        <v>2.83</v>
      </c>
      <c r="E133" s="144" t="n">
        <v>3.11</v>
      </c>
      <c r="F133" s="144" t="n">
        <v>2.16</v>
      </c>
      <c r="G133" s="144" t="n">
        <v>2.06</v>
      </c>
      <c r="H133" s="144" t="n">
        <v>1.76</v>
      </c>
      <c r="I133" s="144" t="n">
        <v>2.01</v>
      </c>
      <c r="J133" s="144" t="n">
        <v>2.06</v>
      </c>
      <c r="K133" s="144"/>
      <c r="L133" s="144"/>
      <c r="M133" s="144"/>
      <c r="N133" s="144"/>
    </row>
    <row r="134" customFormat="false" ht="12.75" hidden="false" customHeight="false" outlineLevel="0" collapsed="false">
      <c r="B134" s="132"/>
      <c r="C134" s="133" t="s">
        <v>10</v>
      </c>
      <c r="D134" s="133" t="s">
        <v>11</v>
      </c>
      <c r="E134" s="133" t="s">
        <v>12</v>
      </c>
      <c r="F134" s="133" t="s">
        <v>13</v>
      </c>
      <c r="G134" s="133" t="s">
        <v>2</v>
      </c>
      <c r="H134" s="133" t="s">
        <v>3</v>
      </c>
      <c r="I134" s="133" t="s">
        <v>4</v>
      </c>
      <c r="J134" s="133" t="s">
        <v>5</v>
      </c>
      <c r="K134" s="133" t="s">
        <v>6</v>
      </c>
      <c r="L134" s="133" t="s">
        <v>7</v>
      </c>
      <c r="M134" s="133" t="s">
        <v>8</v>
      </c>
      <c r="N134" s="133" t="s">
        <v>9</v>
      </c>
      <c r="O134" s="145" t="s">
        <v>51</v>
      </c>
      <c r="P134" s="145" t="s">
        <v>48</v>
      </c>
      <c r="Q134" s="145" t="s">
        <v>49</v>
      </c>
      <c r="R134" s="145" t="s">
        <v>50</v>
      </c>
    </row>
    <row r="135" customFormat="false" ht="12.75" hidden="false" customHeight="false" outlineLevel="0" collapsed="false">
      <c r="B135" s="137" t="s">
        <v>162</v>
      </c>
      <c r="C135" s="129" t="n">
        <v>23.27</v>
      </c>
      <c r="D135" s="129" t="n">
        <v>15.22</v>
      </c>
      <c r="E135" s="129" t="n">
        <v>15.05</v>
      </c>
      <c r="F135" s="129" t="n">
        <v>15.97</v>
      </c>
      <c r="G135" s="129" t="n">
        <v>14.55</v>
      </c>
      <c r="H135" s="146" t="n">
        <v>14.06</v>
      </c>
      <c r="I135" s="129"/>
      <c r="J135" s="129"/>
      <c r="K135" s="129"/>
      <c r="L135" s="129"/>
      <c r="M135" s="129"/>
      <c r="N135" s="129"/>
      <c r="O135" s="15" t="n">
        <f aca="false">AVERAGE(D135:F135)</f>
        <v>15.4133333333333</v>
      </c>
      <c r="R135" s="15"/>
    </row>
    <row r="136" customFormat="false" ht="12.75" hidden="false" customHeight="false" outlineLevel="0" collapsed="false">
      <c r="B136" s="137" t="s">
        <v>163</v>
      </c>
      <c r="C136" s="147" t="n">
        <v>17.06</v>
      </c>
      <c r="D136" s="147" t="n">
        <v>12.81</v>
      </c>
      <c r="E136" s="147" t="n">
        <v>14.31</v>
      </c>
      <c r="F136" s="147" t="n">
        <v>16.03</v>
      </c>
      <c r="G136" s="148" t="n">
        <v>14.85</v>
      </c>
      <c r="H136" s="148" t="n">
        <v>11.8</v>
      </c>
      <c r="I136" s="148" t="n">
        <v>13.25</v>
      </c>
      <c r="J136" s="148" t="n">
        <v>14.24</v>
      </c>
      <c r="K136" s="148" t="n">
        <v>7.6</v>
      </c>
      <c r="L136" s="148" t="n">
        <v>6.67</v>
      </c>
      <c r="M136" s="148" t="n">
        <v>18.21</v>
      </c>
      <c r="N136" s="148" t="n">
        <v>23.38</v>
      </c>
      <c r="O136" s="15" t="n">
        <f aca="false">AVERAGE(D136:F136)</f>
        <v>14.3833333333333</v>
      </c>
      <c r="P136" s="15" t="n">
        <f aca="false">AVERAGE(G136:I136)</f>
        <v>13.3</v>
      </c>
      <c r="Q136" s="15" t="n">
        <f aca="false">AVERAGE(J136:L136)</f>
        <v>9.50333333333333</v>
      </c>
      <c r="R136" s="15" t="n">
        <f aca="false">AVERAGE(M136:N136,C135)</f>
        <v>21.62</v>
      </c>
    </row>
    <row r="137" customFormat="false" ht="12.75" hidden="false" customHeight="false" outlineLevel="0" collapsed="false">
      <c r="B137" s="137" t="s">
        <v>170</v>
      </c>
      <c r="C137" s="140" t="n">
        <v>13.25</v>
      </c>
      <c r="D137" s="141" t="n">
        <v>13.06</v>
      </c>
      <c r="E137" s="141" t="n">
        <v>13.48</v>
      </c>
      <c r="F137" s="141" t="n">
        <v>15.59</v>
      </c>
      <c r="G137" s="141" t="n">
        <v>10.22</v>
      </c>
      <c r="H137" s="141" t="n">
        <v>9.29</v>
      </c>
      <c r="I137" s="141" t="n">
        <v>9.8</v>
      </c>
      <c r="J137" s="141" t="n">
        <v>9.89</v>
      </c>
      <c r="K137" s="141" t="n">
        <v>8.93</v>
      </c>
      <c r="L137" s="141" t="n">
        <v>8.28</v>
      </c>
      <c r="M137" s="141" t="n">
        <v>9.96</v>
      </c>
      <c r="N137" s="141" t="n">
        <v>13.19</v>
      </c>
      <c r="O137" s="15" t="n">
        <f aca="false">AVERAGE(D137:F137)</f>
        <v>14.0433333333333</v>
      </c>
      <c r="P137" s="15" t="n">
        <f aca="false">AVERAGE(G137:I137)</f>
        <v>9.77</v>
      </c>
      <c r="Q137" s="15" t="n">
        <f aca="false">AVERAGE(J137:L137)</f>
        <v>9.03333333333333</v>
      </c>
      <c r="R137" s="15" t="n">
        <f aca="false">AVERAGE(M137:N137,C136)</f>
        <v>13.4033333333333</v>
      </c>
    </row>
    <row r="138" customFormat="false" ht="12.75" hidden="false" customHeight="false" outlineLevel="0" collapsed="false">
      <c r="B138" s="132"/>
      <c r="C138" s="144" t="n">
        <v>1.55</v>
      </c>
      <c r="D138" s="144" t="n">
        <v>1.59</v>
      </c>
      <c r="E138" s="144" t="n">
        <v>2.45</v>
      </c>
      <c r="F138" s="144" t="n">
        <v>3.55</v>
      </c>
      <c r="G138" s="144" t="n">
        <v>4.05</v>
      </c>
      <c r="H138" s="144"/>
      <c r="I138" s="144" t="n">
        <v>1.46</v>
      </c>
      <c r="J138" s="144" t="n">
        <v>1.59</v>
      </c>
      <c r="K138" s="144"/>
      <c r="L138" s="144"/>
      <c r="M138" s="144"/>
      <c r="N138" s="144"/>
    </row>
    <row r="139" customFormat="false" ht="12.75" hidden="false" customHeight="false" outlineLevel="0" collapsed="false">
      <c r="B139" s="132"/>
      <c r="C139" s="149" t="n">
        <v>78.2</v>
      </c>
      <c r="D139" s="149" t="n">
        <v>67.2</v>
      </c>
      <c r="E139" s="149" t="n">
        <v>77.6</v>
      </c>
      <c r="F139" s="149" t="n">
        <v>97.8</v>
      </c>
      <c r="G139" s="149" t="n">
        <v>132</v>
      </c>
      <c r="H139" s="65"/>
      <c r="I139" s="65"/>
      <c r="J139" s="65"/>
      <c r="K139" s="65"/>
      <c r="L139" s="65"/>
      <c r="M139" s="65"/>
      <c r="N139" s="65"/>
      <c r="Q139" s="15"/>
      <c r="R139" s="150"/>
    </row>
    <row r="140" customFormat="false" ht="12.75" hidden="false" customHeight="false" outlineLevel="0" collapsed="false">
      <c r="B140" s="132" t="s">
        <v>171</v>
      </c>
      <c r="C140" s="149" t="n">
        <v>98.9</v>
      </c>
      <c r="D140" s="149" t="n">
        <v>108.5</v>
      </c>
      <c r="E140" s="149" t="n">
        <v>97</v>
      </c>
      <c r="F140" s="149" t="n">
        <v>130.1</v>
      </c>
      <c r="G140" s="149" t="n">
        <v>109.4</v>
      </c>
      <c r="H140" s="149" t="n">
        <v>132.8</v>
      </c>
      <c r="I140" s="149" t="n">
        <v>109.4</v>
      </c>
      <c r="J140" s="149" t="n">
        <v>69.97</v>
      </c>
      <c r="K140" s="149" t="n">
        <v>133.7</v>
      </c>
      <c r="L140" s="149" t="n">
        <v>143.95</v>
      </c>
      <c r="M140" s="149" t="n">
        <v>118</v>
      </c>
      <c r="N140" s="149" t="n">
        <v>107</v>
      </c>
      <c r="Q140" s="15"/>
      <c r="R140" s="150"/>
    </row>
    <row r="141" customFormat="false" ht="12.75" hidden="false" customHeight="false" outlineLevel="0" collapsed="false">
      <c r="B141" s="132"/>
      <c r="C141" s="133" t="s">
        <v>10</v>
      </c>
      <c r="D141" s="133" t="s">
        <v>11</v>
      </c>
      <c r="E141" s="133" t="s">
        <v>12</v>
      </c>
      <c r="F141" s="133" t="s">
        <v>13</v>
      </c>
      <c r="G141" s="133" t="s">
        <v>2</v>
      </c>
      <c r="H141" s="133" t="s">
        <v>3</v>
      </c>
      <c r="I141" s="133" t="s">
        <v>4</v>
      </c>
      <c r="J141" s="133" t="s">
        <v>5</v>
      </c>
      <c r="K141" s="133" t="s">
        <v>6</v>
      </c>
      <c r="L141" s="133" t="s">
        <v>7</v>
      </c>
      <c r="M141" s="133" t="s">
        <v>8</v>
      </c>
      <c r="N141" s="133" t="s">
        <v>9</v>
      </c>
      <c r="O141" s="145" t="s">
        <v>51</v>
      </c>
      <c r="P141" s="145" t="s">
        <v>48</v>
      </c>
      <c r="Q141" s="145" t="s">
        <v>49</v>
      </c>
      <c r="R141" s="145" t="s">
        <v>50</v>
      </c>
    </row>
    <row r="142" customFormat="false" ht="12.75" hidden="false" customHeight="false" outlineLevel="0" collapsed="false">
      <c r="B142" s="137" t="s">
        <v>162</v>
      </c>
      <c r="C142" s="129" t="n">
        <v>25.13</v>
      </c>
      <c r="D142" s="129" t="n">
        <v>26.09</v>
      </c>
      <c r="E142" s="129" t="n">
        <v>25.42</v>
      </c>
      <c r="F142" s="129" t="n">
        <v>24.9</v>
      </c>
      <c r="G142" s="129" t="n">
        <v>13.87</v>
      </c>
      <c r="H142" s="146" t="n">
        <v>13.61</v>
      </c>
      <c r="I142" s="129"/>
      <c r="J142" s="129"/>
      <c r="K142" s="129"/>
      <c r="L142" s="129"/>
      <c r="M142" s="129"/>
      <c r="N142" s="129"/>
      <c r="O142" s="15" t="n">
        <f aca="false">AVERAGE(D142:F142)</f>
        <v>25.47</v>
      </c>
      <c r="R142" s="15"/>
    </row>
    <row r="143" customFormat="false" ht="12.75" hidden="false" customHeight="false" outlineLevel="0" collapsed="false">
      <c r="B143" s="137" t="s">
        <v>163</v>
      </c>
      <c r="C143" s="148" t="n">
        <v>15.8</v>
      </c>
      <c r="D143" s="148" t="n">
        <v>12.95</v>
      </c>
      <c r="E143" s="148" t="n">
        <v>14.97</v>
      </c>
      <c r="F143" s="148" t="n">
        <v>16.62</v>
      </c>
      <c r="G143" s="148" t="n">
        <v>16.07</v>
      </c>
      <c r="H143" s="148" t="n">
        <v>11.51</v>
      </c>
      <c r="I143" s="148" t="n">
        <v>15.21</v>
      </c>
      <c r="J143" s="148" t="n">
        <v>18.51</v>
      </c>
      <c r="K143" s="148" t="n">
        <v>8.29</v>
      </c>
      <c r="L143" s="148" t="n">
        <v>6.05</v>
      </c>
      <c r="M143" s="148" t="n">
        <v>19.46</v>
      </c>
      <c r="N143" s="148" t="n">
        <v>27.8</v>
      </c>
      <c r="O143" s="15" t="n">
        <f aca="false">AVERAGE(D143:F143)</f>
        <v>14.8466666666667</v>
      </c>
      <c r="P143" s="15" t="n">
        <f aca="false">AVERAGE(G143:I143)</f>
        <v>14.2633333333333</v>
      </c>
      <c r="Q143" s="15" t="n">
        <f aca="false">AVERAGE(J143:L143)</f>
        <v>10.95</v>
      </c>
      <c r="R143" s="15" t="n">
        <f aca="false">AVERAGE(M143:N143,C142)</f>
        <v>24.13</v>
      </c>
    </row>
    <row r="144" customFormat="false" ht="12.75" hidden="false" customHeight="false" outlineLevel="0" collapsed="false">
      <c r="B144" s="137" t="s">
        <v>170</v>
      </c>
      <c r="C144" s="140" t="n">
        <v>12.87</v>
      </c>
      <c r="D144" s="141" t="n">
        <v>14.73</v>
      </c>
      <c r="E144" s="141" t="n">
        <v>18.32</v>
      </c>
      <c r="F144" s="141" t="n">
        <v>15.85</v>
      </c>
      <c r="G144" s="141" t="n">
        <v>8.98</v>
      </c>
      <c r="H144" s="141" t="n">
        <v>6.67</v>
      </c>
      <c r="I144" s="141" t="n">
        <v>7.2</v>
      </c>
      <c r="J144" s="141" t="n">
        <v>7.79</v>
      </c>
      <c r="K144" s="141" t="n">
        <v>5.29</v>
      </c>
      <c r="L144" s="141" t="n">
        <v>3.68</v>
      </c>
      <c r="M144" s="141" t="n">
        <v>6.58</v>
      </c>
      <c r="N144" s="141" t="n">
        <v>12.71</v>
      </c>
      <c r="O144" s="15" t="n">
        <f aca="false">AVERAGE(D144:F144)</f>
        <v>16.3</v>
      </c>
      <c r="P144" s="15" t="n">
        <f aca="false">AVERAGE(G144:I144)</f>
        <v>7.61666666666667</v>
      </c>
      <c r="Q144" s="15" t="n">
        <f aca="false">AVERAGE(J144:L144)</f>
        <v>5.58666666666667</v>
      </c>
      <c r="R144" s="15" t="n">
        <f aca="false">AVERAGE(M144:N144,C143)</f>
        <v>11.6966666666667</v>
      </c>
    </row>
    <row r="145" customFormat="false" ht="12.75" hidden="false" customHeight="false" outlineLevel="0" collapsed="false">
      <c r="B145" s="132"/>
      <c r="C145" s="149" t="n">
        <v>92.4</v>
      </c>
      <c r="D145" s="149" t="n">
        <v>92.9</v>
      </c>
      <c r="E145" s="149" t="n">
        <v>94.9</v>
      </c>
      <c r="F145" s="149" t="n">
        <v>113.4</v>
      </c>
      <c r="G145" s="149" t="n">
        <v>142.6</v>
      </c>
      <c r="H145" s="149" t="n">
        <v>143.9</v>
      </c>
      <c r="I145" s="149" t="n">
        <v>130.7</v>
      </c>
      <c r="J145" s="149" t="n">
        <v>155.5</v>
      </c>
      <c r="K145" s="149" t="n">
        <v>219.6</v>
      </c>
      <c r="L145" s="149" t="n">
        <v>260.4</v>
      </c>
      <c r="M145" s="149" t="n">
        <v>170.9</v>
      </c>
      <c r="N145" s="149" t="n">
        <v>137.2</v>
      </c>
      <c r="Q145" s="15"/>
      <c r="R145" s="150"/>
    </row>
    <row r="146" customFormat="false" ht="12.75" hidden="false" customHeight="false" outlineLevel="0" collapsed="false">
      <c r="B146" s="132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Q146" s="15"/>
      <c r="R146" s="150"/>
    </row>
    <row r="147" customFormat="false" ht="12.75" hidden="false" customHeight="false" outlineLevel="0" collapsed="false">
      <c r="B147" s="132" t="s">
        <v>172</v>
      </c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Q147" s="15"/>
      <c r="R147" s="150"/>
    </row>
    <row r="148" customFormat="false" ht="12.75" hidden="false" customHeight="false" outlineLevel="0" collapsed="false">
      <c r="B148" s="132"/>
      <c r="C148" s="133" t="s">
        <v>10</v>
      </c>
      <c r="D148" s="133" t="s">
        <v>11</v>
      </c>
      <c r="E148" s="133" t="s">
        <v>12</v>
      </c>
      <c r="F148" s="133" t="s">
        <v>13</v>
      </c>
      <c r="G148" s="133" t="s">
        <v>2</v>
      </c>
      <c r="H148" s="133" t="s">
        <v>3</v>
      </c>
      <c r="I148" s="133" t="s">
        <v>4</v>
      </c>
      <c r="J148" s="133" t="s">
        <v>5</v>
      </c>
      <c r="K148" s="133" t="s">
        <v>6</v>
      </c>
      <c r="L148" s="133" t="s">
        <v>7</v>
      </c>
      <c r="M148" s="133" t="s">
        <v>8</v>
      </c>
      <c r="N148" s="133" t="s">
        <v>9</v>
      </c>
      <c r="O148" s="145" t="s">
        <v>51</v>
      </c>
      <c r="P148" s="145" t="s">
        <v>48</v>
      </c>
      <c r="Q148" s="145" t="s">
        <v>49</v>
      </c>
      <c r="R148" s="145" t="s">
        <v>50</v>
      </c>
    </row>
    <row r="149" customFormat="false" ht="12.75" hidden="false" customHeight="false" outlineLevel="0" collapsed="false">
      <c r="B149" s="137" t="s">
        <v>162</v>
      </c>
      <c r="C149" s="129" t="n">
        <v>24.39</v>
      </c>
      <c r="D149" s="129" t="n">
        <v>25.07</v>
      </c>
      <c r="E149" s="129" t="n">
        <v>25.88</v>
      </c>
      <c r="F149" s="129" t="n">
        <v>24.07</v>
      </c>
      <c r="G149" s="129" t="n">
        <v>15.47</v>
      </c>
      <c r="H149" s="146" t="n">
        <v>14.01</v>
      </c>
      <c r="I149" s="129"/>
      <c r="J149" s="129"/>
      <c r="K149" s="129"/>
      <c r="L149" s="129"/>
      <c r="M149" s="129"/>
      <c r="N149" s="129"/>
      <c r="O149" s="15" t="n">
        <f aca="false">AVERAGE(D149:F149)</f>
        <v>25.0066666666667</v>
      </c>
      <c r="R149" s="15"/>
    </row>
    <row r="150" customFormat="false" ht="12.75" hidden="false" customHeight="false" outlineLevel="0" collapsed="false">
      <c r="B150" s="137" t="s">
        <v>163</v>
      </c>
      <c r="C150" s="148" t="n">
        <v>16.53</v>
      </c>
      <c r="D150" s="148" t="n">
        <v>13.65</v>
      </c>
      <c r="E150" s="148" t="n">
        <v>16.42</v>
      </c>
      <c r="F150" s="148" t="n">
        <v>17.4</v>
      </c>
      <c r="G150" s="148" t="n">
        <v>16.63</v>
      </c>
      <c r="H150" s="148" t="n">
        <v>11.45</v>
      </c>
      <c r="I150" s="148" t="n">
        <v>14.47</v>
      </c>
      <c r="J150" s="148" t="n">
        <v>16.28</v>
      </c>
      <c r="K150" s="148" t="n">
        <v>6.99</v>
      </c>
      <c r="L150" s="148" t="n">
        <v>4.97</v>
      </c>
      <c r="M150" s="148" t="n">
        <v>19.21</v>
      </c>
      <c r="N150" s="148" t="n">
        <v>24.79</v>
      </c>
      <c r="O150" s="15" t="n">
        <f aca="false">AVERAGE(D150:F150)</f>
        <v>15.8233333333333</v>
      </c>
      <c r="P150" s="15" t="n">
        <f aca="false">AVERAGE(G150:I150)</f>
        <v>14.1833333333333</v>
      </c>
      <c r="Q150" s="15" t="n">
        <f aca="false">AVERAGE(J150:L150)</f>
        <v>9.41333333333333</v>
      </c>
      <c r="R150" s="15" t="n">
        <f aca="false">AVERAGE(M150:N150,C149)</f>
        <v>22.7966666666667</v>
      </c>
    </row>
    <row r="151" customFormat="false" ht="12.75" hidden="false" customHeight="false" outlineLevel="0" collapsed="false">
      <c r="B151" s="137" t="s">
        <v>170</v>
      </c>
      <c r="C151" s="140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</row>
    <row r="152" customFormat="false" ht="12.75" hidden="false" customHeight="false" outlineLevel="0" collapsed="false">
      <c r="B152" s="129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B153" s="131" t="s">
        <v>173</v>
      </c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</row>
    <row r="154" customFormat="false" ht="12.75" hidden="false" customHeight="false" outlineLevel="0" collapsed="false">
      <c r="B154" s="132"/>
      <c r="C154" s="133" t="s">
        <v>10</v>
      </c>
      <c r="D154" s="133" t="s">
        <v>11</v>
      </c>
      <c r="E154" s="133" t="s">
        <v>12</v>
      </c>
      <c r="F154" s="133" t="s">
        <v>13</v>
      </c>
      <c r="G154" s="133" t="s">
        <v>2</v>
      </c>
      <c r="H154" s="133" t="s">
        <v>3</v>
      </c>
      <c r="I154" s="133" t="s">
        <v>4</v>
      </c>
      <c r="J154" s="133" t="s">
        <v>5</v>
      </c>
      <c r="K154" s="133" t="s">
        <v>6</v>
      </c>
      <c r="L154" s="133" t="s">
        <v>7</v>
      </c>
      <c r="M154" s="133" t="s">
        <v>8</v>
      </c>
      <c r="N154" s="133" t="s">
        <v>9</v>
      </c>
    </row>
    <row r="155" customFormat="false" ht="12.75" hidden="false" customHeight="false" outlineLevel="0" collapsed="false">
      <c r="B155" s="137" t="s">
        <v>162</v>
      </c>
      <c r="C155" s="151"/>
      <c r="D155" s="152"/>
      <c r="E155" s="152"/>
      <c r="F155" s="152"/>
      <c r="G155" s="153"/>
      <c r="H155" s="152"/>
      <c r="I155" s="152"/>
      <c r="J155" s="152"/>
      <c r="K155" s="152"/>
      <c r="L155" s="152"/>
      <c r="M155" s="152"/>
      <c r="N155" s="154"/>
    </row>
    <row r="156" customFormat="false" ht="12.75" hidden="false" customHeight="false" outlineLevel="0" collapsed="false">
      <c r="B156" s="137" t="s">
        <v>163</v>
      </c>
      <c r="C156" s="140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2"/>
    </row>
    <row r="157" customFormat="false" ht="12.75" hidden="false" customHeight="false" outlineLevel="0" collapsed="false">
      <c r="B157" s="129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B158" s="131" t="s">
        <v>161</v>
      </c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</row>
    <row r="159" customFormat="false" ht="12.75" hidden="false" customHeight="false" outlineLevel="0" collapsed="false">
      <c r="B159" s="132"/>
      <c r="C159" s="133" t="s">
        <v>10</v>
      </c>
      <c r="D159" s="133" t="s">
        <v>11</v>
      </c>
      <c r="E159" s="133" t="s">
        <v>12</v>
      </c>
      <c r="F159" s="133" t="s">
        <v>13</v>
      </c>
      <c r="G159" s="133" t="s">
        <v>2</v>
      </c>
      <c r="H159" s="133" t="s">
        <v>3</v>
      </c>
      <c r="I159" s="133" t="s">
        <v>4</v>
      </c>
      <c r="J159" s="133" t="s">
        <v>5</v>
      </c>
      <c r="K159" s="133" t="s">
        <v>6</v>
      </c>
      <c r="L159" s="133" t="s">
        <v>7</v>
      </c>
      <c r="M159" s="133" t="s">
        <v>8</v>
      </c>
      <c r="N159" s="133" t="s">
        <v>9</v>
      </c>
    </row>
    <row r="160" customFormat="false" ht="12.75" hidden="false" customHeight="false" outlineLevel="0" collapsed="false">
      <c r="B160" s="137" t="s">
        <v>162</v>
      </c>
      <c r="C160" s="151"/>
      <c r="D160" s="152"/>
      <c r="E160" s="152"/>
      <c r="F160" s="152"/>
      <c r="G160" s="153"/>
      <c r="H160" s="152"/>
      <c r="I160" s="152"/>
      <c r="J160" s="152"/>
      <c r="K160" s="152"/>
      <c r="L160" s="152"/>
      <c r="M160" s="152"/>
      <c r="N160" s="154"/>
    </row>
    <row r="161" customFormat="false" ht="12.75" hidden="false" customHeight="false" outlineLevel="0" collapsed="false">
      <c r="B161" s="137" t="s">
        <v>163</v>
      </c>
      <c r="C161" s="140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2"/>
    </row>
    <row r="162" customFormat="false" ht="12.75" hidden="false" customHeight="false" outlineLevel="0" collapsed="false">
      <c r="B162" s="129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B163" s="131" t="s">
        <v>164</v>
      </c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</row>
    <row r="164" customFormat="false" ht="12.75" hidden="false" customHeight="false" outlineLevel="0" collapsed="false">
      <c r="B164" s="132"/>
      <c r="C164" s="133" t="s">
        <v>10</v>
      </c>
      <c r="D164" s="133" t="s">
        <v>11</v>
      </c>
      <c r="E164" s="133" t="s">
        <v>12</v>
      </c>
      <c r="F164" s="133" t="s">
        <v>13</v>
      </c>
      <c r="G164" s="133" t="s">
        <v>2</v>
      </c>
      <c r="H164" s="133" t="s">
        <v>3</v>
      </c>
      <c r="I164" s="133" t="s">
        <v>4</v>
      </c>
      <c r="J164" s="133" t="s">
        <v>5</v>
      </c>
      <c r="K164" s="133" t="s">
        <v>6</v>
      </c>
      <c r="L164" s="133" t="s">
        <v>7</v>
      </c>
      <c r="M164" s="133" t="s">
        <v>8</v>
      </c>
      <c r="N164" s="133" t="s">
        <v>9</v>
      </c>
    </row>
    <row r="165" customFormat="false" ht="12.75" hidden="false" customHeight="false" outlineLevel="0" collapsed="false">
      <c r="B165" s="137" t="s">
        <v>162</v>
      </c>
      <c r="C165" s="151"/>
      <c r="D165" s="152"/>
      <c r="E165" s="152"/>
      <c r="F165" s="152"/>
      <c r="G165" s="153"/>
      <c r="H165" s="152"/>
      <c r="I165" s="152"/>
      <c r="J165" s="152"/>
      <c r="K165" s="152"/>
      <c r="L165" s="152"/>
      <c r="M165" s="152"/>
      <c r="N165" s="154"/>
    </row>
    <row r="166" customFormat="false" ht="12.75" hidden="false" customHeight="false" outlineLevel="0" collapsed="false">
      <c r="B166" s="137" t="s">
        <v>163</v>
      </c>
      <c r="C166" s="140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2"/>
    </row>
    <row r="167" customFormat="false" ht="12.75" hidden="false" customHeight="false" outlineLevel="0" collapsed="false">
      <c r="B167" s="129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</row>
    <row r="168" customFormat="false" ht="12.75" hidden="false" customHeight="false" outlineLevel="0" collapsed="false">
      <c r="B168" s="131" t="s">
        <v>166</v>
      </c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</row>
    <row r="169" customFormat="false" ht="12.75" hidden="false" customHeight="false" outlineLevel="0" collapsed="false">
      <c r="B169" s="132"/>
      <c r="C169" s="133" t="s">
        <v>10</v>
      </c>
      <c r="D169" s="133" t="s">
        <v>11</v>
      </c>
      <c r="E169" s="133" t="s">
        <v>12</v>
      </c>
      <c r="F169" s="133" t="s">
        <v>13</v>
      </c>
      <c r="G169" s="133" t="s">
        <v>2</v>
      </c>
      <c r="H169" s="133" t="s">
        <v>3</v>
      </c>
      <c r="I169" s="133" t="s">
        <v>4</v>
      </c>
      <c r="J169" s="133" t="s">
        <v>5</v>
      </c>
      <c r="K169" s="133" t="s">
        <v>6</v>
      </c>
      <c r="L169" s="133" t="s">
        <v>7</v>
      </c>
      <c r="M169" s="133" t="s">
        <v>8</v>
      </c>
      <c r="N169" s="133" t="s">
        <v>9</v>
      </c>
    </row>
    <row r="170" customFormat="false" ht="12.75" hidden="false" customHeight="false" outlineLevel="0" collapsed="false">
      <c r="B170" s="137" t="s">
        <v>162</v>
      </c>
      <c r="C170" s="151"/>
      <c r="D170" s="152"/>
      <c r="E170" s="152"/>
      <c r="F170" s="152"/>
      <c r="G170" s="153"/>
      <c r="H170" s="152"/>
      <c r="I170" s="152"/>
      <c r="J170" s="152"/>
      <c r="K170" s="152"/>
      <c r="L170" s="152"/>
      <c r="M170" s="152"/>
      <c r="N170" s="154"/>
    </row>
    <row r="171" customFormat="false" ht="12.75" hidden="false" customHeight="false" outlineLevel="0" collapsed="false">
      <c r="B171" s="137" t="s">
        <v>163</v>
      </c>
      <c r="C171" s="140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2"/>
    </row>
    <row r="172" customFormat="false" ht="12.75" hidden="false" customHeight="false" outlineLevel="0" collapsed="false">
      <c r="B172" s="129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</row>
    <row r="173" customFormat="false" ht="12.75" hidden="false" customHeight="false" outlineLevel="0" collapsed="false">
      <c r="B173" s="131" t="s">
        <v>167</v>
      </c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</row>
    <row r="174" customFormat="false" ht="12.75" hidden="false" customHeight="false" outlineLevel="0" collapsed="false">
      <c r="B174" s="132"/>
      <c r="C174" s="133" t="s">
        <v>10</v>
      </c>
      <c r="D174" s="133" t="s">
        <v>11</v>
      </c>
      <c r="E174" s="133" t="s">
        <v>12</v>
      </c>
      <c r="F174" s="133" t="s">
        <v>13</v>
      </c>
      <c r="G174" s="133" t="s">
        <v>2</v>
      </c>
      <c r="H174" s="133" t="s">
        <v>3</v>
      </c>
      <c r="I174" s="133" t="s">
        <v>4</v>
      </c>
      <c r="J174" s="133" t="s">
        <v>5</v>
      </c>
      <c r="K174" s="133" t="s">
        <v>6</v>
      </c>
      <c r="L174" s="133" t="s">
        <v>7</v>
      </c>
      <c r="M174" s="133" t="s">
        <v>8</v>
      </c>
      <c r="N174" s="133" t="s">
        <v>9</v>
      </c>
    </row>
    <row r="175" customFormat="false" ht="12.75" hidden="false" customHeight="false" outlineLevel="0" collapsed="false">
      <c r="B175" s="137" t="s">
        <v>162</v>
      </c>
      <c r="C175" s="151"/>
      <c r="D175" s="152"/>
      <c r="E175" s="152"/>
      <c r="F175" s="152"/>
      <c r="G175" s="153"/>
      <c r="H175" s="152"/>
      <c r="I175" s="152"/>
      <c r="J175" s="152"/>
      <c r="K175" s="152"/>
      <c r="L175" s="152"/>
      <c r="M175" s="152"/>
      <c r="N175" s="154"/>
    </row>
    <row r="176" customFormat="false" ht="12.75" hidden="false" customHeight="false" outlineLevel="0" collapsed="false">
      <c r="B176" s="137" t="s">
        <v>163</v>
      </c>
      <c r="C176" s="140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2"/>
    </row>
    <row r="177" customFormat="false" ht="12.75" hidden="false" customHeight="false" outlineLevel="0" collapsed="false">
      <c r="B177" s="129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</row>
    <row r="178" customFormat="false" ht="12.75" hidden="false" customHeight="false" outlineLevel="0" collapsed="false">
      <c r="B178" s="129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O177"/>
  <sheetViews>
    <sheetView showFormulas="false" showGridLines="true" showRowColHeaders="true" showZeros="true" rightToLeft="false" tabSelected="false" showOutlineSymbols="true" defaultGridColor="true" view="normal" topLeftCell="A1" colorId="64" zoomScale="62" zoomScaleNormal="62" zoomScalePageLayoutView="100" workbookViewId="0">
      <selection pane="topLeft" activeCell="J21" activeCellId="0" sqref="J2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85"/>
    <col collapsed="false" customWidth="true" hidden="false" outlineLevel="0" max="7" min="2" style="0" width="7.99"/>
    <col collapsed="false" customWidth="true" hidden="false" outlineLevel="0" max="8" min="8" style="0" width="7.28"/>
    <col collapsed="false" customWidth="true" hidden="false" outlineLevel="0" max="20" min="9" style="0" width="6.28"/>
    <col collapsed="false" customWidth="true" hidden="false" outlineLevel="0" max="23" min="21" style="0" width="6.13"/>
    <col collapsed="false" customWidth="true" hidden="false" outlineLevel="0" max="25" min="24" style="0" width="7.56"/>
    <col collapsed="false" customWidth="true" hidden="false" outlineLevel="0" max="29" min="26" style="0" width="6.13"/>
    <col collapsed="false" customWidth="true" hidden="false" outlineLevel="0" max="30" min="30" style="0" width="8.28"/>
    <col collapsed="false" customWidth="true" hidden="false" outlineLevel="0" max="31" min="31" style="0" width="9.41"/>
    <col collapsed="false" customWidth="true" hidden="false" outlineLevel="0" max="37" min="32" style="0" width="6.28"/>
  </cols>
  <sheetData>
    <row r="1" customFormat="false" ht="12.75" hidden="false" customHeight="false" outlineLevel="0" collapsed="false">
      <c r="B1" s="20" t="s">
        <v>97</v>
      </c>
      <c r="I1" s="20" t="s">
        <v>100</v>
      </c>
      <c r="O1" s="20"/>
      <c r="X1" s="0" t="s">
        <v>99</v>
      </c>
      <c r="Y1" s="0" t="s">
        <v>65</v>
      </c>
      <c r="Z1" s="0" t="s">
        <v>142</v>
      </c>
      <c r="AA1" s="0" t="s">
        <v>153</v>
      </c>
      <c r="AB1" s="0" t="s">
        <v>147</v>
      </c>
      <c r="AC1" s="0" t="s">
        <v>246</v>
      </c>
      <c r="AD1" s="0" t="s">
        <v>201</v>
      </c>
      <c r="AE1" s="0" t="s">
        <v>506</v>
      </c>
    </row>
    <row r="2" customFormat="false" ht="12.75" hidden="false" customHeight="false" outlineLevel="0" collapsed="false">
      <c r="B2" s="46" t="s">
        <v>101</v>
      </c>
      <c r="C2" s="106"/>
      <c r="D2" s="43" t="s">
        <v>54</v>
      </c>
      <c r="E2" s="47"/>
      <c r="F2" s="46" t="s">
        <v>57</v>
      </c>
      <c r="G2" s="45" t="s">
        <v>56</v>
      </c>
      <c r="I2" s="46" t="s">
        <v>6</v>
      </c>
      <c r="J2" s="47"/>
      <c r="K2" s="44"/>
      <c r="L2" s="46" t="s">
        <v>38</v>
      </c>
      <c r="M2" s="43"/>
      <c r="N2" s="47"/>
      <c r="O2" s="46" t="s">
        <v>174</v>
      </c>
      <c r="P2" s="47"/>
      <c r="Q2" s="44"/>
      <c r="R2" s="46" t="s">
        <v>50</v>
      </c>
      <c r="S2" s="43"/>
      <c r="T2" s="106"/>
      <c r="U2" s="46" t="s">
        <v>51</v>
      </c>
      <c r="V2" s="43"/>
      <c r="W2" s="106"/>
    </row>
    <row r="3" customFormat="false" ht="12.75" hidden="false" customHeight="false" outlineLevel="0" collapsed="false">
      <c r="B3" s="49" t="s">
        <v>110</v>
      </c>
      <c r="C3" s="50" t="s">
        <v>111</v>
      </c>
      <c r="D3" s="49" t="s">
        <v>110</v>
      </c>
      <c r="E3" s="50" t="s">
        <v>111</v>
      </c>
      <c r="F3" s="49" t="s">
        <v>110</v>
      </c>
      <c r="G3" s="53" t="s">
        <v>110</v>
      </c>
      <c r="I3" s="49" t="s">
        <v>53</v>
      </c>
      <c r="J3" s="51" t="s">
        <v>54</v>
      </c>
      <c r="K3" s="50" t="s">
        <v>57</v>
      </c>
      <c r="L3" s="49" t="s">
        <v>53</v>
      </c>
      <c r="M3" s="51" t="s">
        <v>54</v>
      </c>
      <c r="N3" s="50" t="s">
        <v>57</v>
      </c>
      <c r="O3" s="49" t="s">
        <v>53</v>
      </c>
      <c r="P3" s="51" t="s">
        <v>54</v>
      </c>
      <c r="Q3" s="50" t="s">
        <v>57</v>
      </c>
      <c r="R3" s="49" t="s">
        <v>53</v>
      </c>
      <c r="S3" s="51" t="s">
        <v>54</v>
      </c>
      <c r="T3" s="50" t="s">
        <v>57</v>
      </c>
      <c r="U3" s="49" t="s">
        <v>53</v>
      </c>
      <c r="V3" s="51" t="s">
        <v>54</v>
      </c>
      <c r="W3" s="50" t="s">
        <v>57</v>
      </c>
      <c r="Y3" s="255"/>
      <c r="AL3" s="96" t="n">
        <f aca="false">AM3</f>
        <v>36647</v>
      </c>
      <c r="AM3" s="35" t="n">
        <v>36647</v>
      </c>
    </row>
    <row r="4" customFormat="false" ht="12.75" hidden="false" customHeight="false" outlineLevel="0" collapsed="false">
      <c r="A4" s="54" t="n">
        <v>36617</v>
      </c>
      <c r="B4" s="230" t="n">
        <v>28</v>
      </c>
      <c r="C4" s="217" t="n">
        <v>25.5</v>
      </c>
      <c r="D4" s="230" t="n">
        <v>32.75</v>
      </c>
      <c r="E4" s="229" t="n">
        <v>26</v>
      </c>
      <c r="F4" s="230" t="n">
        <v>33.25</v>
      </c>
      <c r="G4" s="237" t="n">
        <v>30.95</v>
      </c>
      <c r="H4" s="166" t="n">
        <f aca="false">A4</f>
        <v>36617</v>
      </c>
      <c r="I4" s="230"/>
      <c r="J4" s="217"/>
      <c r="K4" s="229"/>
      <c r="L4" s="217"/>
      <c r="M4" s="228"/>
      <c r="N4" s="217"/>
      <c r="O4" s="227"/>
      <c r="P4" s="228"/>
      <c r="Q4" s="226"/>
      <c r="R4" s="227"/>
      <c r="S4" s="228"/>
      <c r="T4" s="226"/>
      <c r="U4" s="227"/>
      <c r="V4" s="228"/>
      <c r="W4" s="226"/>
      <c r="X4" s="0" t="n">
        <v>30.95</v>
      </c>
      <c r="Y4" s="256" t="n">
        <v>30.95</v>
      </c>
      <c r="AD4" s="0" t="n">
        <v>77</v>
      </c>
      <c r="AE4" s="24" t="n">
        <v>25659.25</v>
      </c>
      <c r="AL4" s="96" t="n">
        <f aca="false">AM4</f>
        <v>36648</v>
      </c>
      <c r="AM4" s="35" t="n">
        <v>36648</v>
      </c>
    </row>
    <row r="5" customFormat="false" ht="12.75" hidden="false" customHeight="false" outlineLevel="0" collapsed="false">
      <c r="A5" s="54" t="n">
        <v>36618</v>
      </c>
      <c r="B5" s="230"/>
      <c r="C5" s="217" t="n">
        <v>26.5</v>
      </c>
      <c r="D5" s="230"/>
      <c r="E5" s="229" t="n">
        <v>27</v>
      </c>
      <c r="F5" s="230"/>
      <c r="G5" s="238"/>
      <c r="H5" s="166" t="n">
        <f aca="false">A5</f>
        <v>36618</v>
      </c>
      <c r="I5" s="230"/>
      <c r="J5" s="217"/>
      <c r="K5" s="229"/>
      <c r="L5" s="217"/>
      <c r="M5" s="217"/>
      <c r="N5" s="217"/>
      <c r="O5" s="230"/>
      <c r="P5" s="217"/>
      <c r="Q5" s="229"/>
      <c r="R5" s="230"/>
      <c r="S5" s="217"/>
      <c r="T5" s="229"/>
      <c r="U5" s="230"/>
      <c r="V5" s="217"/>
      <c r="W5" s="229"/>
      <c r="Y5" s="255"/>
      <c r="AE5" s="24"/>
      <c r="AL5" s="96" t="n">
        <f aca="false">AM5</f>
        <v>36649</v>
      </c>
      <c r="AM5" s="35" t="n">
        <v>36649</v>
      </c>
      <c r="AN5" s="0" t="n">
        <v>45</v>
      </c>
      <c r="AO5" s="0" t="n">
        <v>100</v>
      </c>
    </row>
    <row r="6" customFormat="false" ht="12.75" hidden="false" customHeight="false" outlineLevel="0" collapsed="false">
      <c r="A6" s="54" t="n">
        <v>36619</v>
      </c>
      <c r="B6" s="230" t="n">
        <v>32</v>
      </c>
      <c r="C6" s="217" t="n">
        <v>26.5</v>
      </c>
      <c r="D6" s="230" t="n">
        <v>34.25</v>
      </c>
      <c r="E6" s="229" t="n">
        <v>27</v>
      </c>
      <c r="F6" s="230" t="n">
        <v>35.1</v>
      </c>
      <c r="G6" s="238" t="n">
        <v>35.8</v>
      </c>
      <c r="H6" s="166" t="n">
        <f aca="false">A6</f>
        <v>36619</v>
      </c>
      <c r="I6" s="242"/>
      <c r="J6" s="243"/>
      <c r="K6" s="229"/>
      <c r="L6" s="217"/>
      <c r="M6" s="217"/>
      <c r="N6" s="217"/>
      <c r="O6" s="230"/>
      <c r="P6" s="217"/>
      <c r="Q6" s="229"/>
      <c r="R6" s="230"/>
      <c r="S6" s="217"/>
      <c r="T6" s="229"/>
      <c r="U6" s="230"/>
      <c r="V6" s="217"/>
      <c r="W6" s="229"/>
      <c r="X6" s="0" t="n">
        <v>35.8</v>
      </c>
      <c r="Y6" s="256" t="n">
        <v>35.8</v>
      </c>
      <c r="AD6" s="0" t="n">
        <v>116</v>
      </c>
      <c r="AE6" s="24" t="n">
        <v>29788.25</v>
      </c>
      <c r="AL6" s="96" t="n">
        <f aca="false">AM6</f>
        <v>36650</v>
      </c>
      <c r="AM6" s="35" t="n">
        <v>36650</v>
      </c>
      <c r="AN6" s="0" t="n">
        <v>42</v>
      </c>
      <c r="AO6" s="0" t="n">
        <v>100</v>
      </c>
    </row>
    <row r="7" customFormat="false" ht="12.75" hidden="false" customHeight="false" outlineLevel="0" collapsed="false">
      <c r="A7" s="54" t="n">
        <v>36620</v>
      </c>
      <c r="B7" s="230" t="n">
        <v>32</v>
      </c>
      <c r="C7" s="217" t="n">
        <v>24</v>
      </c>
      <c r="D7" s="230" t="n">
        <v>34</v>
      </c>
      <c r="E7" s="229" t="n">
        <v>25</v>
      </c>
      <c r="F7" s="230" t="n">
        <v>34.25</v>
      </c>
      <c r="G7" s="238" t="n">
        <v>35.98</v>
      </c>
      <c r="H7" s="166" t="n">
        <f aca="false">A7</f>
        <v>36620</v>
      </c>
      <c r="I7" s="230"/>
      <c r="J7" s="217"/>
      <c r="K7" s="229"/>
      <c r="L7" s="217"/>
      <c r="M7" s="217"/>
      <c r="N7" s="217"/>
      <c r="O7" s="230"/>
      <c r="P7" s="217"/>
      <c r="Q7" s="229"/>
      <c r="R7" s="230"/>
      <c r="S7" s="217"/>
      <c r="T7" s="229"/>
      <c r="U7" s="230"/>
      <c r="V7" s="217"/>
      <c r="W7" s="229"/>
      <c r="X7" s="0" t="n">
        <v>34.91</v>
      </c>
      <c r="Y7" s="256" t="n">
        <v>34.59</v>
      </c>
      <c r="AD7" s="0" t="n">
        <v>104</v>
      </c>
      <c r="AE7" s="24" t="n">
        <v>29368.0625</v>
      </c>
      <c r="AL7" s="96" t="n">
        <f aca="false">AM7</f>
        <v>36651</v>
      </c>
      <c r="AM7" s="35" t="n">
        <v>36651</v>
      </c>
      <c r="AN7" s="0" t="n">
        <v>40</v>
      </c>
      <c r="AO7" s="0" t="n">
        <v>75</v>
      </c>
    </row>
    <row r="8" customFormat="false" ht="12.75" hidden="false" customHeight="false" outlineLevel="0" collapsed="false">
      <c r="A8" s="54" t="n">
        <v>36621</v>
      </c>
      <c r="B8" s="230" t="n">
        <v>30.5</v>
      </c>
      <c r="C8" s="217" t="n">
        <v>22</v>
      </c>
      <c r="D8" s="230" t="n">
        <v>33.25</v>
      </c>
      <c r="E8" s="229" t="n">
        <v>23.5</v>
      </c>
      <c r="F8" s="230" t="n">
        <v>32.25</v>
      </c>
      <c r="G8" s="238" t="n">
        <v>36.02</v>
      </c>
      <c r="H8" s="166" t="n">
        <f aca="false">A8</f>
        <v>36621</v>
      </c>
      <c r="I8" s="230"/>
      <c r="J8" s="217"/>
      <c r="K8" s="229"/>
      <c r="L8" s="217"/>
      <c r="M8" s="217"/>
      <c r="N8" s="217"/>
      <c r="O8" s="230"/>
      <c r="P8" s="217"/>
      <c r="Q8" s="229"/>
      <c r="R8" s="230"/>
      <c r="S8" s="217"/>
      <c r="T8" s="229"/>
      <c r="U8" s="230"/>
      <c r="V8" s="217"/>
      <c r="W8" s="229"/>
      <c r="X8" s="0" t="n">
        <v>35.05</v>
      </c>
      <c r="Y8" s="256" t="n">
        <v>34.74</v>
      </c>
      <c r="AD8" s="0" t="n">
        <v>94</v>
      </c>
      <c r="AE8" s="24" t="n">
        <v>29232.5</v>
      </c>
      <c r="AL8" s="96" t="n">
        <f aca="false">AM8</f>
        <v>36652</v>
      </c>
      <c r="AM8" s="35" t="n">
        <v>36652</v>
      </c>
      <c r="AN8" s="0" t="n">
        <v>40</v>
      </c>
      <c r="AO8" s="0" t="n">
        <v>75</v>
      </c>
    </row>
    <row r="9" customFormat="false" ht="12.75" hidden="false" customHeight="false" outlineLevel="0" collapsed="false">
      <c r="A9" s="54" t="n">
        <v>36622</v>
      </c>
      <c r="B9" s="230" t="n">
        <v>31</v>
      </c>
      <c r="C9" s="217" t="n">
        <v>21</v>
      </c>
      <c r="D9" s="230" t="n">
        <v>34.25</v>
      </c>
      <c r="E9" s="229" t="n">
        <v>23</v>
      </c>
      <c r="F9" s="230" t="n">
        <v>35</v>
      </c>
      <c r="G9" s="238" t="n">
        <v>35.43</v>
      </c>
      <c r="H9" s="166" t="n">
        <f aca="false">A9</f>
        <v>36622</v>
      </c>
      <c r="I9" s="230"/>
      <c r="J9" s="217"/>
      <c r="K9" s="229"/>
      <c r="L9" s="241"/>
      <c r="M9" s="217"/>
      <c r="N9" s="217"/>
      <c r="O9" s="232"/>
      <c r="P9" s="217"/>
      <c r="Q9" s="229"/>
      <c r="R9" s="232"/>
      <c r="S9" s="217"/>
      <c r="T9" s="229"/>
      <c r="U9" s="232"/>
      <c r="V9" s="217"/>
      <c r="W9" s="229"/>
      <c r="X9" s="0" t="n">
        <v>34.47</v>
      </c>
      <c r="Y9" s="256" t="n">
        <v>34.21</v>
      </c>
      <c r="AD9" s="0" t="n">
        <v>97</v>
      </c>
      <c r="AE9" s="24" t="n">
        <v>28819.5625</v>
      </c>
      <c r="AL9" s="96" t="n">
        <f aca="false">AM9</f>
        <v>36653</v>
      </c>
      <c r="AM9" s="35" t="n">
        <v>36653</v>
      </c>
    </row>
    <row r="10" customFormat="false" ht="12.75" hidden="false" customHeight="false" outlineLevel="0" collapsed="false">
      <c r="A10" s="54" t="n">
        <v>36623</v>
      </c>
      <c r="B10" s="230" t="n">
        <v>29</v>
      </c>
      <c r="C10" s="217" t="n">
        <v>18.25</v>
      </c>
      <c r="D10" s="230" t="n">
        <v>32.25</v>
      </c>
      <c r="E10" s="229" t="n">
        <v>21.75</v>
      </c>
      <c r="F10" s="230" t="n">
        <v>34.5</v>
      </c>
      <c r="G10" s="238" t="n">
        <v>55.81</v>
      </c>
      <c r="H10" s="166" t="n">
        <f aca="false">A10</f>
        <v>36623</v>
      </c>
      <c r="I10" s="230"/>
      <c r="J10" s="217"/>
      <c r="K10" s="229"/>
      <c r="L10" s="217"/>
      <c r="M10" s="217"/>
      <c r="N10" s="217"/>
      <c r="O10" s="230"/>
      <c r="P10" s="217"/>
      <c r="Q10" s="229"/>
      <c r="R10" s="230"/>
      <c r="S10" s="217"/>
      <c r="T10" s="229"/>
      <c r="U10" s="230"/>
      <c r="V10" s="217"/>
      <c r="W10" s="229"/>
      <c r="X10" s="0" t="n">
        <v>34.13</v>
      </c>
      <c r="Y10" s="256" t="n">
        <v>33.65</v>
      </c>
      <c r="AD10" s="0" t="n">
        <v>122</v>
      </c>
      <c r="AE10" s="24" t="n">
        <v>28789.375</v>
      </c>
      <c r="AL10" s="96" t="n">
        <f aca="false">AM10</f>
        <v>36654</v>
      </c>
      <c r="AM10" s="35" t="n">
        <v>36654</v>
      </c>
      <c r="AN10" s="0" t="n">
        <v>45</v>
      </c>
      <c r="AO10" s="0" t="n">
        <v>42</v>
      </c>
    </row>
    <row r="11" customFormat="false" ht="12.75" hidden="false" customHeight="false" outlineLevel="0" collapsed="false">
      <c r="A11" s="54" t="n">
        <v>36624</v>
      </c>
      <c r="B11" s="230" t="n">
        <v>29</v>
      </c>
      <c r="C11" s="217" t="n">
        <v>18.25</v>
      </c>
      <c r="D11" s="230" t="n">
        <v>32.25</v>
      </c>
      <c r="E11" s="229" t="n">
        <v>21.75</v>
      </c>
      <c r="F11" s="230" t="n">
        <v>34.5</v>
      </c>
      <c r="G11" s="238" t="n">
        <v>29.42</v>
      </c>
      <c r="H11" s="166" t="n">
        <f aca="false">A11</f>
        <v>36624</v>
      </c>
      <c r="I11" s="230"/>
      <c r="J11" s="217"/>
      <c r="K11" s="229"/>
      <c r="L11" s="217"/>
      <c r="M11" s="217"/>
      <c r="N11" s="217"/>
      <c r="O11" s="230"/>
      <c r="P11" s="217"/>
      <c r="Q11" s="229"/>
      <c r="R11" s="230"/>
      <c r="S11" s="217"/>
      <c r="T11" s="229"/>
      <c r="U11" s="230"/>
      <c r="V11" s="217"/>
      <c r="W11" s="229"/>
      <c r="X11" s="0" t="n">
        <v>29.42</v>
      </c>
      <c r="Y11" s="256" t="n">
        <v>29.42</v>
      </c>
      <c r="AD11" s="0" t="n">
        <v>115</v>
      </c>
      <c r="AE11" s="24" t="n">
        <v>25773.6875</v>
      </c>
      <c r="AL11" s="96" t="n">
        <f aca="false">AM11</f>
        <v>36655</v>
      </c>
      <c r="AM11" s="35" t="n">
        <v>36655</v>
      </c>
      <c r="AN11" s="0" t="n">
        <v>38</v>
      </c>
      <c r="AO11" s="0" t="n">
        <v>42</v>
      </c>
    </row>
    <row r="12" customFormat="false" ht="12.75" hidden="false" customHeight="false" outlineLevel="0" collapsed="false">
      <c r="A12" s="54" t="n">
        <v>36625</v>
      </c>
      <c r="B12" s="230"/>
      <c r="C12" s="217" t="n">
        <v>19</v>
      </c>
      <c r="D12" s="230"/>
      <c r="E12" s="229" t="n">
        <v>22.5</v>
      </c>
      <c r="F12" s="230"/>
      <c r="G12" s="238"/>
      <c r="H12" s="166" t="n">
        <f aca="false">A12</f>
        <v>36625</v>
      </c>
      <c r="I12" s="230"/>
      <c r="J12" s="217"/>
      <c r="K12" s="229"/>
      <c r="L12" s="217"/>
      <c r="M12" s="217"/>
      <c r="N12" s="217"/>
      <c r="O12" s="230"/>
      <c r="P12" s="217"/>
      <c r="Q12" s="229"/>
      <c r="R12" s="230"/>
      <c r="S12" s="217"/>
      <c r="T12" s="229"/>
      <c r="U12" s="230"/>
      <c r="V12" s="217"/>
      <c r="W12" s="229"/>
      <c r="Y12" s="256"/>
      <c r="AE12" s="24"/>
      <c r="AL12" s="96" t="n">
        <f aca="false">AM12</f>
        <v>36656</v>
      </c>
      <c r="AM12" s="35" t="n">
        <v>36656</v>
      </c>
      <c r="AN12" s="0" t="n">
        <v>38</v>
      </c>
      <c r="AO12" s="0" t="n">
        <v>42</v>
      </c>
    </row>
    <row r="13" customFormat="false" ht="12.75" hidden="false" customHeight="false" outlineLevel="0" collapsed="false">
      <c r="A13" s="54" t="n">
        <v>36626</v>
      </c>
      <c r="B13" s="230" t="n">
        <v>28</v>
      </c>
      <c r="C13" s="217" t="n">
        <v>19</v>
      </c>
      <c r="D13" s="230" t="n">
        <v>32</v>
      </c>
      <c r="E13" s="229" t="n">
        <v>22.5</v>
      </c>
      <c r="F13" s="230" t="n">
        <v>40.25</v>
      </c>
      <c r="G13" s="238" t="n">
        <v>32.35</v>
      </c>
      <c r="H13" s="166" t="n">
        <f aca="false">A13</f>
        <v>36626</v>
      </c>
      <c r="I13" s="230"/>
      <c r="J13" s="217"/>
      <c r="K13" s="229"/>
      <c r="L13" s="217"/>
      <c r="M13" s="217"/>
      <c r="N13" s="217"/>
      <c r="O13" s="230"/>
      <c r="P13" s="217"/>
      <c r="Q13" s="229"/>
      <c r="R13" s="230"/>
      <c r="S13" s="217"/>
      <c r="T13" s="229"/>
      <c r="U13" s="230"/>
      <c r="V13" s="217"/>
      <c r="W13" s="229"/>
      <c r="X13" s="0" t="n">
        <v>31.68</v>
      </c>
      <c r="Y13" s="256" t="n">
        <v>34.43</v>
      </c>
      <c r="AD13" s="0" t="n">
        <v>129</v>
      </c>
      <c r="AE13" s="24" t="n">
        <v>29162.75</v>
      </c>
      <c r="AL13" s="96" t="n">
        <f aca="false">AM13</f>
        <v>36657</v>
      </c>
      <c r="AM13" s="35" t="n">
        <v>36657</v>
      </c>
      <c r="AN13" s="0" t="n">
        <v>38</v>
      </c>
      <c r="AO13" s="0" t="n">
        <v>42</v>
      </c>
    </row>
    <row r="14" customFormat="false" ht="12.75" hidden="false" customHeight="false" outlineLevel="0" collapsed="false">
      <c r="A14" s="54" t="n">
        <v>36627</v>
      </c>
      <c r="B14" s="230" t="n">
        <v>25.75</v>
      </c>
      <c r="C14" s="217" t="n">
        <v>12.75</v>
      </c>
      <c r="D14" s="230" t="n">
        <v>29</v>
      </c>
      <c r="E14" s="229" t="n">
        <v>16</v>
      </c>
      <c r="F14" s="230" t="n">
        <v>34</v>
      </c>
      <c r="G14" s="238" t="n">
        <v>34.61</v>
      </c>
      <c r="H14" s="166" t="n">
        <f aca="false">A14</f>
        <v>36627</v>
      </c>
      <c r="I14" s="230"/>
      <c r="J14" s="217"/>
      <c r="K14" s="229"/>
      <c r="L14" s="217"/>
      <c r="M14" s="217"/>
      <c r="N14" s="217"/>
      <c r="O14" s="230"/>
      <c r="P14" s="217"/>
      <c r="Q14" s="229"/>
      <c r="R14" s="230"/>
      <c r="S14" s="217"/>
      <c r="T14" s="229"/>
      <c r="U14" s="230"/>
      <c r="V14" s="217"/>
      <c r="W14" s="229"/>
      <c r="X14" s="0" t="n">
        <v>32.75</v>
      </c>
      <c r="Y14" s="256" t="n">
        <v>32.46</v>
      </c>
      <c r="AD14" s="0" t="n">
        <v>135</v>
      </c>
      <c r="AE14" s="24" t="n">
        <v>30352.9375</v>
      </c>
      <c r="AL14" s="96" t="n">
        <f aca="false">AM14</f>
        <v>36658</v>
      </c>
      <c r="AM14" s="35" t="n">
        <v>36658</v>
      </c>
      <c r="AN14" s="0" t="n">
        <v>38</v>
      </c>
      <c r="AO14" s="0" t="n">
        <v>42</v>
      </c>
    </row>
    <row r="15" customFormat="false" ht="12.75" hidden="false" customHeight="false" outlineLevel="0" collapsed="false">
      <c r="A15" s="54" t="n">
        <v>36628</v>
      </c>
      <c r="B15" s="230" t="n">
        <v>25.75</v>
      </c>
      <c r="C15" s="217" t="n">
        <v>12.75</v>
      </c>
      <c r="D15" s="230" t="n">
        <v>29</v>
      </c>
      <c r="E15" s="229" t="n">
        <v>16</v>
      </c>
      <c r="F15" s="230" t="n">
        <v>34</v>
      </c>
      <c r="G15" s="238" t="n">
        <v>32.33</v>
      </c>
      <c r="H15" s="166" t="n">
        <f aca="false">A15</f>
        <v>36628</v>
      </c>
      <c r="I15" s="230"/>
      <c r="J15" s="217"/>
      <c r="K15" s="229"/>
      <c r="L15" s="217"/>
      <c r="M15" s="217"/>
      <c r="N15" s="217"/>
      <c r="O15" s="230"/>
      <c r="P15" s="217"/>
      <c r="Q15" s="229"/>
      <c r="R15" s="230"/>
      <c r="S15" s="217"/>
      <c r="T15" s="229"/>
      <c r="U15" s="230"/>
      <c r="V15" s="217"/>
      <c r="W15" s="229"/>
      <c r="X15" s="0" t="n">
        <v>31.15</v>
      </c>
      <c r="Y15" s="256" t="n">
        <v>30.95</v>
      </c>
      <c r="AD15" s="0" t="n">
        <v>129</v>
      </c>
      <c r="AE15" s="24" t="n">
        <v>30745.4375</v>
      </c>
      <c r="AL15" s="96" t="n">
        <f aca="false">AM15</f>
        <v>36659</v>
      </c>
      <c r="AM15" s="35" t="n">
        <v>36659</v>
      </c>
      <c r="AN15" s="0" t="n">
        <v>38</v>
      </c>
      <c r="AO15" s="0" t="n">
        <v>42</v>
      </c>
    </row>
    <row r="16" customFormat="false" ht="12.75" hidden="false" customHeight="false" outlineLevel="0" collapsed="false">
      <c r="A16" s="54" t="n">
        <v>36629</v>
      </c>
      <c r="B16" s="230" t="n">
        <v>25.75</v>
      </c>
      <c r="C16" s="217" t="n">
        <v>12.75</v>
      </c>
      <c r="D16" s="230" t="n">
        <v>29</v>
      </c>
      <c r="E16" s="229" t="n">
        <v>16</v>
      </c>
      <c r="F16" s="230" t="n">
        <v>34</v>
      </c>
      <c r="G16" s="238" t="n">
        <v>33.8</v>
      </c>
      <c r="H16" s="166" t="n">
        <f aca="false">A16</f>
        <v>36629</v>
      </c>
      <c r="I16" s="230"/>
      <c r="J16" s="217"/>
      <c r="K16" s="229"/>
      <c r="L16" s="217"/>
      <c r="M16" s="217"/>
      <c r="N16" s="217"/>
      <c r="O16" s="230"/>
      <c r="P16" s="217"/>
      <c r="Q16" s="229"/>
      <c r="R16" s="230"/>
      <c r="S16" s="217"/>
      <c r="T16" s="229"/>
      <c r="U16" s="230"/>
      <c r="V16" s="217"/>
      <c r="W16" s="229"/>
      <c r="X16" s="0" t="n">
        <v>31.43</v>
      </c>
      <c r="Y16" s="256" t="n">
        <v>27.47</v>
      </c>
      <c r="AD16" s="0" t="n">
        <v>138</v>
      </c>
      <c r="AE16" s="24" t="n">
        <v>29442.5625</v>
      </c>
      <c r="AL16" s="96" t="n">
        <f aca="false">AM16</f>
        <v>36660</v>
      </c>
      <c r="AM16" s="35" t="n">
        <v>36660</v>
      </c>
    </row>
    <row r="17" customFormat="false" ht="12.75" hidden="false" customHeight="false" outlineLevel="0" collapsed="false">
      <c r="A17" s="54" t="n">
        <v>36630</v>
      </c>
      <c r="B17" s="230" t="n">
        <v>23</v>
      </c>
      <c r="C17" s="217" t="n">
        <v>13</v>
      </c>
      <c r="D17" s="230" t="n">
        <v>27</v>
      </c>
      <c r="E17" s="229" t="n">
        <v>16</v>
      </c>
      <c r="F17" s="230" t="n">
        <v>33</v>
      </c>
      <c r="G17" s="238" t="n">
        <v>32.71</v>
      </c>
      <c r="H17" s="166" t="n">
        <f aca="false">A17</f>
        <v>36630</v>
      </c>
      <c r="I17" s="232" t="n">
        <v>25.75</v>
      </c>
      <c r="J17" s="241" t="n">
        <v>29.75</v>
      </c>
      <c r="K17" s="244" t="n">
        <v>34.75</v>
      </c>
      <c r="L17" s="241" t="n">
        <v>26</v>
      </c>
      <c r="M17" s="241" t="n">
        <v>32.25</v>
      </c>
      <c r="N17" s="241" t="n">
        <v>40</v>
      </c>
      <c r="O17" s="232" t="n">
        <v>35.25</v>
      </c>
      <c r="P17" s="241" t="n">
        <v>46.25</v>
      </c>
      <c r="Q17" s="244"/>
      <c r="R17" s="232" t="n">
        <v>49</v>
      </c>
      <c r="S17" s="241" t="n">
        <v>57.5</v>
      </c>
      <c r="T17" s="244" t="n">
        <v>66.25</v>
      </c>
      <c r="U17" s="232" t="n">
        <v>38</v>
      </c>
      <c r="V17" s="241" t="n">
        <v>40</v>
      </c>
      <c r="W17" s="244" t="n">
        <v>37</v>
      </c>
      <c r="X17" s="0" t="n">
        <v>31.23</v>
      </c>
      <c r="Y17" s="256" t="n">
        <v>31</v>
      </c>
      <c r="AD17" s="0" t="n">
        <v>121</v>
      </c>
      <c r="AE17" s="24" t="n">
        <v>28354.125</v>
      </c>
      <c r="AL17" s="96" t="n">
        <f aca="false">AM17</f>
        <v>36661</v>
      </c>
      <c r="AM17" s="35" t="n">
        <v>36661</v>
      </c>
      <c r="AN17" s="0" t="n">
        <v>38</v>
      </c>
      <c r="AO17" s="0" t="n">
        <v>42</v>
      </c>
    </row>
    <row r="18" customFormat="false" ht="12.75" hidden="false" customHeight="false" outlineLevel="0" collapsed="false">
      <c r="A18" s="54" t="n">
        <v>36631</v>
      </c>
      <c r="B18" s="230" t="n">
        <v>23</v>
      </c>
      <c r="C18" s="217" t="n">
        <v>13</v>
      </c>
      <c r="D18" s="230" t="n">
        <v>27</v>
      </c>
      <c r="E18" s="229" t="n">
        <v>16</v>
      </c>
      <c r="F18" s="230" t="n">
        <v>33</v>
      </c>
      <c r="G18" s="238" t="n">
        <v>26.67</v>
      </c>
      <c r="H18" s="166" t="n">
        <f aca="false">A18</f>
        <v>36631</v>
      </c>
      <c r="I18" s="232" t="n">
        <v>25.75</v>
      </c>
      <c r="J18" s="241" t="n">
        <v>29.75</v>
      </c>
      <c r="K18" s="244" t="n">
        <v>34.75</v>
      </c>
      <c r="L18" s="241" t="n">
        <v>26</v>
      </c>
      <c r="M18" s="241" t="n">
        <v>32.25</v>
      </c>
      <c r="N18" s="241" t="n">
        <v>40</v>
      </c>
      <c r="O18" s="232" t="n">
        <v>35.25</v>
      </c>
      <c r="P18" s="241" t="n">
        <v>46.25</v>
      </c>
      <c r="Q18" s="244"/>
      <c r="R18" s="232" t="n">
        <v>49</v>
      </c>
      <c r="S18" s="241" t="n">
        <v>57.5</v>
      </c>
      <c r="T18" s="244" t="n">
        <v>66.25</v>
      </c>
      <c r="U18" s="232" t="n">
        <v>38</v>
      </c>
      <c r="V18" s="241" t="n">
        <v>40</v>
      </c>
      <c r="W18" s="244" t="n">
        <v>37</v>
      </c>
      <c r="X18" s="0" t="n">
        <v>26.67</v>
      </c>
      <c r="Y18" s="256" t="n">
        <v>26.67</v>
      </c>
      <c r="Z18" s="96"/>
      <c r="AC18" s="35"/>
      <c r="AD18" s="0" t="n">
        <v>99</v>
      </c>
      <c r="AE18" s="24" t="n">
        <v>25112.3125</v>
      </c>
      <c r="AL18" s="96" t="n">
        <f aca="false">AM18</f>
        <v>36662</v>
      </c>
      <c r="AM18" s="35" t="n">
        <v>36662</v>
      </c>
      <c r="AN18" s="0" t="n">
        <v>38</v>
      </c>
      <c r="AO18" s="0" t="n">
        <v>42</v>
      </c>
    </row>
    <row r="19" customFormat="false" ht="12.75" hidden="false" customHeight="false" outlineLevel="0" collapsed="false">
      <c r="A19" s="54" t="n">
        <v>36632</v>
      </c>
      <c r="B19" s="230"/>
      <c r="C19" s="217" t="n">
        <v>16.5</v>
      </c>
      <c r="D19" s="230"/>
      <c r="E19" s="229" t="n">
        <v>18</v>
      </c>
      <c r="F19" s="230"/>
      <c r="G19" s="238"/>
      <c r="H19" s="166" t="n">
        <f aca="false">A19</f>
        <v>36632</v>
      </c>
      <c r="I19" s="232"/>
      <c r="J19" s="241"/>
      <c r="K19" s="244"/>
      <c r="L19" s="241"/>
      <c r="M19" s="241"/>
      <c r="N19" s="241"/>
      <c r="O19" s="232"/>
      <c r="P19" s="241"/>
      <c r="Q19" s="244"/>
      <c r="R19" s="232"/>
      <c r="S19" s="241"/>
      <c r="T19" s="244"/>
      <c r="U19" s="232"/>
      <c r="V19" s="241"/>
      <c r="W19" s="244"/>
      <c r="Y19" s="256"/>
      <c r="Z19" s="96"/>
      <c r="AC19" s="35"/>
      <c r="AE19" s="24"/>
      <c r="AL19" s="96" t="n">
        <f aca="false">AM19</f>
        <v>36663</v>
      </c>
      <c r="AM19" s="35" t="n">
        <v>36663</v>
      </c>
      <c r="AN19" s="0" t="n">
        <v>38</v>
      </c>
      <c r="AO19" s="0" t="n">
        <v>42</v>
      </c>
    </row>
    <row r="20" customFormat="false" ht="12.75" hidden="false" customHeight="false" outlineLevel="0" collapsed="false">
      <c r="A20" s="54" t="n">
        <v>36633</v>
      </c>
      <c r="B20" s="230" t="n">
        <v>27</v>
      </c>
      <c r="C20" s="217" t="n">
        <v>16.5</v>
      </c>
      <c r="D20" s="230" t="n">
        <v>31.5</v>
      </c>
      <c r="E20" s="229" t="n">
        <v>18</v>
      </c>
      <c r="F20" s="230" t="n">
        <v>36</v>
      </c>
      <c r="G20" s="238" t="n">
        <v>31.91</v>
      </c>
      <c r="H20" s="166" t="n">
        <f aca="false">A20</f>
        <v>36633</v>
      </c>
      <c r="I20" s="232" t="n">
        <v>26</v>
      </c>
      <c r="J20" s="241" t="n">
        <v>29.85</v>
      </c>
      <c r="K20" s="244" t="n">
        <v>34.25</v>
      </c>
      <c r="L20" s="241" t="n">
        <v>26.15</v>
      </c>
      <c r="M20" s="241" t="n">
        <v>32.5</v>
      </c>
      <c r="N20" s="241" t="n">
        <v>40.25</v>
      </c>
      <c r="O20" s="232" t="n">
        <v>37.5</v>
      </c>
      <c r="P20" s="241" t="n">
        <v>47</v>
      </c>
      <c r="Q20" s="244" t="n">
        <v>57.75</v>
      </c>
      <c r="R20" s="232" t="n">
        <v>49.25</v>
      </c>
      <c r="S20" s="241" t="n">
        <v>58</v>
      </c>
      <c r="T20" s="244" t="n">
        <v>67</v>
      </c>
      <c r="U20" s="232" t="n">
        <v>38.5</v>
      </c>
      <c r="V20" s="241" t="n">
        <v>40.25</v>
      </c>
      <c r="W20" s="244" t="n">
        <v>37.25</v>
      </c>
      <c r="X20" s="0" t="n">
        <v>31.43</v>
      </c>
      <c r="Y20" s="256" t="n">
        <v>30.69</v>
      </c>
      <c r="Z20" s="225" t="s">
        <v>507</v>
      </c>
      <c r="AA20" s="36" t="s">
        <v>508</v>
      </c>
      <c r="AB20" s="36" t="s">
        <v>509</v>
      </c>
      <c r="AC20" s="257" t="s">
        <v>510</v>
      </c>
      <c r="AD20" s="0" t="n">
        <v>159</v>
      </c>
      <c r="AE20" s="24" t="n">
        <v>28260</v>
      </c>
      <c r="AL20" s="96" t="n">
        <f aca="false">AM20</f>
        <v>36664</v>
      </c>
      <c r="AM20" s="35" t="n">
        <v>36664</v>
      </c>
      <c r="AN20" s="0" t="n">
        <v>38</v>
      </c>
      <c r="AO20" s="0" t="n">
        <v>42</v>
      </c>
    </row>
    <row r="21" customFormat="false" ht="12.75" hidden="false" customHeight="false" outlineLevel="0" collapsed="false">
      <c r="A21" s="54" t="n">
        <v>36634</v>
      </c>
      <c r="B21" s="230" t="n">
        <v>27.25</v>
      </c>
      <c r="C21" s="217" t="n">
        <v>13</v>
      </c>
      <c r="D21" s="230" t="n">
        <v>30</v>
      </c>
      <c r="E21" s="229" t="n">
        <v>14</v>
      </c>
      <c r="F21" s="230" t="n">
        <v>34</v>
      </c>
      <c r="G21" s="238" t="n">
        <v>34.25</v>
      </c>
      <c r="H21" s="166" t="n">
        <f aca="false">A21</f>
        <v>36634</v>
      </c>
      <c r="I21" s="232" t="n">
        <v>26</v>
      </c>
      <c r="J21" s="241" t="n">
        <v>29.85</v>
      </c>
      <c r="K21" s="244" t="n">
        <v>34.5</v>
      </c>
      <c r="L21" s="241" t="n">
        <v>26.5</v>
      </c>
      <c r="M21" s="241" t="n">
        <v>33</v>
      </c>
      <c r="N21" s="241" t="n">
        <v>40.6</v>
      </c>
      <c r="O21" s="232" t="n">
        <v>37.5</v>
      </c>
      <c r="P21" s="241" t="n">
        <v>47.5</v>
      </c>
      <c r="Q21" s="244" t="n">
        <v>57.75</v>
      </c>
      <c r="R21" s="232" t="n">
        <v>49.5</v>
      </c>
      <c r="S21" s="241" t="n">
        <v>58.2</v>
      </c>
      <c r="T21" s="244" t="n">
        <v>67</v>
      </c>
      <c r="U21" s="232" t="n">
        <v>38.5</v>
      </c>
      <c r="V21" s="241" t="n">
        <v>40.25</v>
      </c>
      <c r="W21" s="244" t="n">
        <v>37.25</v>
      </c>
      <c r="X21" s="15" t="n">
        <v>31.7</v>
      </c>
      <c r="Y21" s="256" t="n">
        <v>31.52</v>
      </c>
      <c r="Z21" s="225" t="s">
        <v>511</v>
      </c>
      <c r="AA21" s="36" t="s">
        <v>512</v>
      </c>
      <c r="AB21" s="36" t="s">
        <v>513</v>
      </c>
      <c r="AC21" s="257" t="s">
        <v>514</v>
      </c>
      <c r="AD21" s="0" t="n">
        <v>158</v>
      </c>
      <c r="AE21" s="24" t="n">
        <v>28941</v>
      </c>
      <c r="AL21" s="96" t="n">
        <f aca="false">AM21</f>
        <v>36665</v>
      </c>
      <c r="AM21" s="35" t="n">
        <v>36665</v>
      </c>
      <c r="AN21" s="0" t="n">
        <v>38</v>
      </c>
      <c r="AO21" s="0" t="n">
        <v>42</v>
      </c>
    </row>
    <row r="22" customFormat="false" ht="12.75" hidden="false" customHeight="false" outlineLevel="0" collapsed="false">
      <c r="A22" s="54" t="n">
        <v>36635</v>
      </c>
      <c r="B22" s="230" t="n">
        <v>28</v>
      </c>
      <c r="C22" s="217" t="n">
        <v>12.5</v>
      </c>
      <c r="D22" s="230" t="n">
        <v>30.25</v>
      </c>
      <c r="E22" s="229" t="n">
        <v>14</v>
      </c>
      <c r="F22" s="230" t="n">
        <v>34</v>
      </c>
      <c r="G22" s="238" t="n">
        <v>34.24</v>
      </c>
      <c r="H22" s="166" t="n">
        <f aca="false">A22</f>
        <v>36635</v>
      </c>
      <c r="I22" s="232" t="n">
        <v>25.4</v>
      </c>
      <c r="J22" s="241" t="n">
        <v>29.5</v>
      </c>
      <c r="K22" s="244" t="n">
        <v>34.75</v>
      </c>
      <c r="L22" s="241" t="n">
        <v>26</v>
      </c>
      <c r="M22" s="241" t="n">
        <v>32.75</v>
      </c>
      <c r="N22" s="241" t="n">
        <v>40.5</v>
      </c>
      <c r="O22" s="232" t="n">
        <v>36.5</v>
      </c>
      <c r="P22" s="241" t="n">
        <v>47.25</v>
      </c>
      <c r="Q22" s="244" t="n">
        <v>58.25</v>
      </c>
      <c r="R22" s="232" t="n">
        <v>49.6</v>
      </c>
      <c r="S22" s="241" t="n">
        <v>58.75</v>
      </c>
      <c r="T22" s="244" t="n">
        <v>67.5</v>
      </c>
      <c r="U22" s="232" t="n">
        <v>38.5</v>
      </c>
      <c r="V22" s="241" t="n">
        <v>40.25</v>
      </c>
      <c r="W22" s="244" t="n">
        <v>37.25</v>
      </c>
      <c r="X22" s="15" t="n">
        <v>31.98</v>
      </c>
      <c r="Y22" s="256" t="n">
        <v>31.7</v>
      </c>
      <c r="Z22" s="225" t="s">
        <v>515</v>
      </c>
      <c r="AA22" s="225" t="s">
        <v>516</v>
      </c>
      <c r="AB22" s="225" t="s">
        <v>517</v>
      </c>
      <c r="AC22" s="225" t="s">
        <v>518</v>
      </c>
      <c r="AD22" s="0" t="n">
        <v>170</v>
      </c>
      <c r="AE22" s="24" t="n">
        <v>27835</v>
      </c>
      <c r="AL22" s="96" t="n">
        <f aca="false">AM22</f>
        <v>36666</v>
      </c>
      <c r="AM22" s="35" t="n">
        <v>36666</v>
      </c>
      <c r="AN22" s="0" t="n">
        <v>38</v>
      </c>
      <c r="AO22" s="0" t="n">
        <v>42</v>
      </c>
    </row>
    <row r="23" customFormat="false" ht="12.75" hidden="false" customHeight="false" outlineLevel="0" collapsed="false">
      <c r="A23" s="54" t="n">
        <v>36636</v>
      </c>
      <c r="B23" s="230" t="n">
        <v>26.25</v>
      </c>
      <c r="C23" s="217" t="n">
        <v>10.5</v>
      </c>
      <c r="D23" s="230" t="n">
        <v>30</v>
      </c>
      <c r="E23" s="229" t="n">
        <v>14</v>
      </c>
      <c r="F23" s="230" t="n">
        <v>34</v>
      </c>
      <c r="G23" s="238" t="n">
        <v>36.29</v>
      </c>
      <c r="H23" s="166" t="n">
        <f aca="false">A23</f>
        <v>36636</v>
      </c>
      <c r="I23" s="232" t="n">
        <v>25.5</v>
      </c>
      <c r="J23" s="241" t="n">
        <v>29.5</v>
      </c>
      <c r="K23" s="244" t="n">
        <v>34.6</v>
      </c>
      <c r="L23" s="241" t="n">
        <v>26</v>
      </c>
      <c r="M23" s="241" t="n">
        <v>32.75</v>
      </c>
      <c r="N23" s="241" t="n">
        <v>40.5</v>
      </c>
      <c r="O23" s="232" t="n">
        <v>36.5</v>
      </c>
      <c r="P23" s="241" t="n">
        <v>47.25</v>
      </c>
      <c r="Q23" s="244" t="n">
        <v>58.25</v>
      </c>
      <c r="R23" s="232" t="n">
        <v>49.75</v>
      </c>
      <c r="S23" s="241" t="n">
        <v>59</v>
      </c>
      <c r="T23" s="244" t="n">
        <v>68</v>
      </c>
      <c r="U23" s="232" t="n">
        <v>38.5</v>
      </c>
      <c r="V23" s="241" t="n">
        <v>40.25</v>
      </c>
      <c r="W23" s="244" t="n">
        <v>37.25</v>
      </c>
      <c r="X23" s="15" t="n">
        <v>31.45</v>
      </c>
      <c r="Y23" s="256" t="n">
        <v>31.08</v>
      </c>
      <c r="Z23" s="225" t="s">
        <v>519</v>
      </c>
      <c r="AA23" s="225" t="s">
        <v>520</v>
      </c>
      <c r="AB23" s="225" t="s">
        <v>521</v>
      </c>
      <c r="AC23" s="225" t="s">
        <v>522</v>
      </c>
      <c r="AD23" s="0" t="n">
        <v>164</v>
      </c>
      <c r="AE23" s="24" t="n">
        <v>28251</v>
      </c>
      <c r="AL23" s="96" t="n">
        <f aca="false">AM23</f>
        <v>36667</v>
      </c>
      <c r="AM23" s="35" t="n">
        <v>36667</v>
      </c>
    </row>
    <row r="24" customFormat="false" ht="12.75" hidden="false" customHeight="false" outlineLevel="0" collapsed="false">
      <c r="A24" s="54" t="n">
        <v>36637</v>
      </c>
      <c r="B24" s="230" t="n">
        <v>23</v>
      </c>
      <c r="C24" s="217" t="n">
        <v>9.25</v>
      </c>
      <c r="D24" s="230" t="n">
        <v>28.25</v>
      </c>
      <c r="E24" s="229" t="n">
        <v>13</v>
      </c>
      <c r="F24" s="230" t="n">
        <v>33.75</v>
      </c>
      <c r="G24" s="238" t="n">
        <v>28.99</v>
      </c>
      <c r="H24" s="166" t="n">
        <f aca="false">A24</f>
        <v>36637</v>
      </c>
      <c r="I24" s="232" t="n">
        <v>25.75</v>
      </c>
      <c r="J24" s="241" t="n">
        <v>29.4</v>
      </c>
      <c r="K24" s="244" t="n">
        <v>34.6</v>
      </c>
      <c r="L24" s="241" t="n">
        <v>26</v>
      </c>
      <c r="M24" s="241" t="n">
        <v>32.75</v>
      </c>
      <c r="N24" s="241" t="n">
        <v>40.5</v>
      </c>
      <c r="O24" s="232" t="n">
        <v>36.25</v>
      </c>
      <c r="P24" s="241" t="n">
        <v>47</v>
      </c>
      <c r="Q24" s="244" t="n">
        <v>58.5</v>
      </c>
      <c r="R24" s="232" t="n">
        <v>49.75</v>
      </c>
      <c r="S24" s="241" t="n">
        <v>59</v>
      </c>
      <c r="T24" s="244" t="n">
        <v>68</v>
      </c>
      <c r="U24" s="232" t="n">
        <v>38.5</v>
      </c>
      <c r="V24" s="241" t="n">
        <v>40.25</v>
      </c>
      <c r="W24" s="244" t="n">
        <v>37.25</v>
      </c>
      <c r="X24" s="15" t="n">
        <v>28.97</v>
      </c>
      <c r="Y24" s="256" t="n">
        <v>28.97</v>
      </c>
      <c r="Z24" s="225" t="s">
        <v>523</v>
      </c>
      <c r="AA24" s="225" t="s">
        <v>378</v>
      </c>
      <c r="AB24" s="225" t="s">
        <v>524</v>
      </c>
      <c r="AC24" s="225" t="s">
        <v>525</v>
      </c>
      <c r="AD24" s="0" t="n">
        <v>180</v>
      </c>
      <c r="AE24" s="24" t="n">
        <v>26607</v>
      </c>
      <c r="AL24" s="96" t="n">
        <f aca="false">AM24</f>
        <v>36668</v>
      </c>
      <c r="AM24" s="35" t="n">
        <v>36668</v>
      </c>
      <c r="AN24" s="0" t="n">
        <v>38</v>
      </c>
      <c r="AO24" s="0" t="n">
        <v>42</v>
      </c>
    </row>
    <row r="25" customFormat="false" ht="12.75" hidden="false" customHeight="false" outlineLevel="0" collapsed="false">
      <c r="A25" s="54" t="n">
        <v>36638</v>
      </c>
      <c r="B25" s="230" t="n">
        <v>23</v>
      </c>
      <c r="C25" s="217" t="n">
        <v>9.25</v>
      </c>
      <c r="D25" s="230" t="n">
        <v>28.25</v>
      </c>
      <c r="E25" s="229" t="n">
        <v>13</v>
      </c>
      <c r="F25" s="230" t="n">
        <v>33.75</v>
      </c>
      <c r="G25" s="238" t="n">
        <v>22.17</v>
      </c>
      <c r="H25" s="166" t="n">
        <f aca="false">A25</f>
        <v>36638</v>
      </c>
      <c r="I25" s="232" t="n">
        <v>25.75</v>
      </c>
      <c r="J25" s="241" t="n">
        <v>29.4</v>
      </c>
      <c r="K25" s="244" t="n">
        <v>34.6</v>
      </c>
      <c r="L25" s="241" t="n">
        <v>26</v>
      </c>
      <c r="M25" s="241" t="n">
        <v>32.75</v>
      </c>
      <c r="N25" s="241" t="n">
        <v>40.5</v>
      </c>
      <c r="O25" s="232" t="n">
        <v>36.25</v>
      </c>
      <c r="P25" s="241" t="n">
        <v>47</v>
      </c>
      <c r="Q25" s="244" t="n">
        <v>58.5</v>
      </c>
      <c r="R25" s="232" t="n">
        <v>49.75</v>
      </c>
      <c r="S25" s="241" t="n">
        <v>59</v>
      </c>
      <c r="T25" s="244" t="n">
        <v>68</v>
      </c>
      <c r="U25" s="232" t="n">
        <v>38.5</v>
      </c>
      <c r="V25" s="241" t="n">
        <v>40.25</v>
      </c>
      <c r="W25" s="244" t="n">
        <v>37.25</v>
      </c>
      <c r="X25" s="15" t="n">
        <v>22.17</v>
      </c>
      <c r="Y25" s="256" t="n">
        <v>22.17</v>
      </c>
      <c r="Z25" s="225" t="s">
        <v>526</v>
      </c>
      <c r="AA25" s="225" t="s">
        <v>527</v>
      </c>
      <c r="AB25" s="225" t="s">
        <v>528</v>
      </c>
      <c r="AC25" s="225" t="s">
        <v>323</v>
      </c>
      <c r="AD25" s="0" t="n">
        <v>195</v>
      </c>
      <c r="AE25" s="24" t="n">
        <v>23832</v>
      </c>
      <c r="AL25" s="96" t="n">
        <f aca="false">AM25</f>
        <v>36669</v>
      </c>
      <c r="AM25" s="35" t="n">
        <v>36669</v>
      </c>
      <c r="AN25" s="0" t="n">
        <v>38</v>
      </c>
      <c r="AO25" s="0" t="n">
        <v>42</v>
      </c>
    </row>
    <row r="26" customFormat="false" ht="12.75" hidden="false" customHeight="false" outlineLevel="0" collapsed="false">
      <c r="A26" s="54" t="n">
        <v>36639</v>
      </c>
      <c r="B26" s="230"/>
      <c r="C26" s="217" t="n">
        <v>12.5</v>
      </c>
      <c r="D26" s="230"/>
      <c r="E26" s="229" t="n">
        <v>13</v>
      </c>
      <c r="F26" s="230"/>
      <c r="G26" s="238"/>
      <c r="H26" s="166" t="n">
        <f aca="false">A26</f>
        <v>36639</v>
      </c>
      <c r="I26" s="232"/>
      <c r="J26" s="241"/>
      <c r="K26" s="244"/>
      <c r="L26" s="241"/>
      <c r="M26" s="241"/>
      <c r="N26" s="241"/>
      <c r="O26" s="232"/>
      <c r="P26" s="241"/>
      <c r="Q26" s="244"/>
      <c r="R26" s="232"/>
      <c r="S26" s="241"/>
      <c r="T26" s="244"/>
      <c r="U26" s="232"/>
      <c r="V26" s="241"/>
      <c r="W26" s="244"/>
      <c r="X26" s="35"/>
      <c r="Y26" s="256"/>
      <c r="Z26" s="225" t="s">
        <v>529</v>
      </c>
      <c r="AA26" s="225" t="s">
        <v>530</v>
      </c>
      <c r="AB26" s="225" t="s">
        <v>531</v>
      </c>
      <c r="AC26" s="225" t="s">
        <v>374</v>
      </c>
      <c r="AL26" s="96" t="n">
        <f aca="false">AM26</f>
        <v>36670</v>
      </c>
      <c r="AM26" s="35" t="n">
        <v>36670</v>
      </c>
      <c r="AN26" s="0" t="n">
        <v>38</v>
      </c>
      <c r="AO26" s="0" t="n">
        <v>42</v>
      </c>
    </row>
    <row r="27" customFormat="false" ht="12.75" hidden="false" customHeight="false" outlineLevel="0" collapsed="false">
      <c r="A27" s="54" t="n">
        <v>36640</v>
      </c>
      <c r="B27" s="230" t="n">
        <v>27.75</v>
      </c>
      <c r="C27" s="217" t="n">
        <v>12.5</v>
      </c>
      <c r="D27" s="230" t="n">
        <v>30.5</v>
      </c>
      <c r="E27" s="229" t="n">
        <v>13</v>
      </c>
      <c r="F27" s="230" t="n">
        <v>34</v>
      </c>
      <c r="G27" s="238" t="n">
        <v>29.1</v>
      </c>
      <c r="H27" s="166" t="n">
        <f aca="false">A27</f>
        <v>36640</v>
      </c>
      <c r="I27" s="232" t="n">
        <v>25.75</v>
      </c>
      <c r="J27" s="241" t="n">
        <v>29.5</v>
      </c>
      <c r="K27" s="244" t="n">
        <v>34.85</v>
      </c>
      <c r="L27" s="241" t="n">
        <v>26</v>
      </c>
      <c r="M27" s="241" t="n">
        <v>33</v>
      </c>
      <c r="N27" s="241" t="n">
        <v>40.75</v>
      </c>
      <c r="O27" s="232" t="n">
        <v>36.5</v>
      </c>
      <c r="P27" s="241" t="n">
        <v>47</v>
      </c>
      <c r="Q27" s="244" t="n">
        <v>59.25</v>
      </c>
      <c r="R27" s="232" t="n">
        <v>50.25</v>
      </c>
      <c r="S27" s="241" t="n">
        <v>59.5</v>
      </c>
      <c r="T27" s="244" t="n">
        <v>68.5</v>
      </c>
      <c r="U27" s="232" t="n">
        <v>38.5</v>
      </c>
      <c r="V27" s="241" t="n">
        <v>40.25</v>
      </c>
      <c r="W27" s="244" t="n">
        <v>37.25</v>
      </c>
      <c r="X27" s="15" t="n">
        <v>28.78</v>
      </c>
      <c r="Y27" s="256" t="n">
        <v>28.75</v>
      </c>
      <c r="Z27" s="225" t="s">
        <v>532</v>
      </c>
      <c r="AA27" s="225" t="s">
        <v>278</v>
      </c>
      <c r="AB27" s="225" t="s">
        <v>533</v>
      </c>
      <c r="AC27" s="225" t="s">
        <v>534</v>
      </c>
      <c r="AD27" s="0" t="n">
        <v>200</v>
      </c>
      <c r="AE27" s="24" t="n">
        <v>28430</v>
      </c>
      <c r="AL27" s="96" t="n">
        <f aca="false">AM27</f>
        <v>36671</v>
      </c>
      <c r="AM27" s="35" t="n">
        <v>36671</v>
      </c>
      <c r="AN27" s="0" t="n">
        <v>38</v>
      </c>
      <c r="AO27" s="0" t="n">
        <v>42</v>
      </c>
    </row>
    <row r="28" customFormat="false" ht="12.75" hidden="false" customHeight="false" outlineLevel="0" collapsed="false">
      <c r="A28" s="54" t="n">
        <v>36641</v>
      </c>
      <c r="B28" s="230" t="n">
        <v>24.75</v>
      </c>
      <c r="C28" s="217" t="n">
        <v>7.25</v>
      </c>
      <c r="D28" s="230" t="n">
        <v>28.25</v>
      </c>
      <c r="E28" s="229" t="n">
        <v>10</v>
      </c>
      <c r="F28" s="230" t="n">
        <v>34.5</v>
      </c>
      <c r="G28" s="238" t="n">
        <v>41.39</v>
      </c>
      <c r="H28" s="166" t="n">
        <f aca="false">A28</f>
        <v>36641</v>
      </c>
      <c r="I28" s="232" t="n">
        <v>26.75</v>
      </c>
      <c r="J28" s="241" t="n">
        <v>30.75</v>
      </c>
      <c r="K28" s="244" t="n">
        <v>36.4</v>
      </c>
      <c r="L28" s="241" t="n">
        <v>27</v>
      </c>
      <c r="M28" s="241" t="n">
        <v>33.75</v>
      </c>
      <c r="N28" s="241" t="n">
        <v>41.5</v>
      </c>
      <c r="O28" s="232" t="n">
        <v>37.25</v>
      </c>
      <c r="P28" s="241" t="n">
        <v>48</v>
      </c>
      <c r="Q28" s="244" t="n">
        <v>59</v>
      </c>
      <c r="R28" s="232" t="n">
        <v>51</v>
      </c>
      <c r="S28" s="241" t="n">
        <v>59.75</v>
      </c>
      <c r="T28" s="244" t="n">
        <v>69</v>
      </c>
      <c r="U28" s="232" t="n">
        <v>38.5</v>
      </c>
      <c r="V28" s="241" t="n">
        <v>40.25</v>
      </c>
      <c r="W28" s="244" t="n">
        <v>37.25</v>
      </c>
      <c r="X28" s="15" t="n">
        <v>31.73</v>
      </c>
      <c r="Y28" s="256" t="n">
        <v>31.73</v>
      </c>
      <c r="Z28" s="225" t="s">
        <v>535</v>
      </c>
      <c r="AA28" s="225" t="s">
        <v>401</v>
      </c>
      <c r="AB28" s="225" t="s">
        <v>536</v>
      </c>
      <c r="AC28" s="225" t="s">
        <v>537</v>
      </c>
      <c r="AD28" s="0" t="n">
        <v>193</v>
      </c>
      <c r="AE28" s="24" t="n">
        <v>29800</v>
      </c>
      <c r="AL28" s="96" t="n">
        <f aca="false">AM28</f>
        <v>36672</v>
      </c>
      <c r="AM28" s="35" t="n">
        <v>36672</v>
      </c>
      <c r="AN28" s="0" t="n">
        <v>38</v>
      </c>
      <c r="AO28" s="0" t="n">
        <v>42</v>
      </c>
    </row>
    <row r="29" customFormat="false" ht="12.75" hidden="false" customHeight="false" outlineLevel="0" collapsed="false">
      <c r="A29" s="54" t="n">
        <v>36642</v>
      </c>
      <c r="B29" s="230" t="n">
        <v>29.5</v>
      </c>
      <c r="C29" s="217" t="n">
        <v>10</v>
      </c>
      <c r="D29" s="230" t="n">
        <v>32</v>
      </c>
      <c r="E29" s="229" t="n">
        <v>11.75</v>
      </c>
      <c r="F29" s="230" t="n">
        <v>48.5</v>
      </c>
      <c r="G29" s="238" t="n">
        <v>50.81</v>
      </c>
      <c r="H29" s="166" t="n">
        <f aca="false">A29</f>
        <v>36642</v>
      </c>
      <c r="I29" s="232" t="n">
        <v>27.75</v>
      </c>
      <c r="J29" s="241" t="n">
        <v>31.75</v>
      </c>
      <c r="K29" s="244" t="n">
        <v>37.8</v>
      </c>
      <c r="L29" s="241" t="n">
        <v>27.75</v>
      </c>
      <c r="M29" s="241" t="n">
        <v>34.25</v>
      </c>
      <c r="N29" s="241" t="n">
        <v>43.75</v>
      </c>
      <c r="O29" s="232" t="n">
        <v>37.7</v>
      </c>
      <c r="P29" s="241" t="n">
        <v>49</v>
      </c>
      <c r="Q29" s="244" t="n">
        <v>60</v>
      </c>
      <c r="R29" s="232" t="n">
        <v>51.4</v>
      </c>
      <c r="S29" s="241" t="n">
        <v>60.6</v>
      </c>
      <c r="T29" s="244" t="n">
        <v>70</v>
      </c>
      <c r="U29" s="232" t="n">
        <v>38.75</v>
      </c>
      <c r="V29" s="241" t="n">
        <v>40.75</v>
      </c>
      <c r="W29" s="244" t="n">
        <v>38.5</v>
      </c>
      <c r="X29" s="15" t="n">
        <v>37.05</v>
      </c>
      <c r="Y29" s="256" t="n">
        <v>36.76</v>
      </c>
      <c r="Z29" s="225" t="s">
        <v>538</v>
      </c>
      <c r="AA29" s="225" t="s">
        <v>461</v>
      </c>
      <c r="AB29" s="225" t="s">
        <v>536</v>
      </c>
      <c r="AC29" s="225" t="s">
        <v>400</v>
      </c>
      <c r="AD29" s="0" t="n">
        <v>165</v>
      </c>
      <c r="AE29" s="24" t="n">
        <v>30625</v>
      </c>
      <c r="AL29" s="96" t="n">
        <f aca="false">AM29</f>
        <v>36673</v>
      </c>
      <c r="AM29" s="35" t="n">
        <v>36673</v>
      </c>
      <c r="AN29" s="0" t="n">
        <v>38</v>
      </c>
      <c r="AO29" s="0" t="n">
        <v>42</v>
      </c>
    </row>
    <row r="30" customFormat="false" ht="12.75" hidden="false" customHeight="false" outlineLevel="0" collapsed="false">
      <c r="A30" s="54" t="n">
        <v>36643</v>
      </c>
      <c r="B30" s="230" t="n">
        <v>35.5</v>
      </c>
      <c r="C30" s="217" t="n">
        <v>12.25</v>
      </c>
      <c r="D30" s="230" t="n">
        <v>38.25</v>
      </c>
      <c r="E30" s="229" t="n">
        <v>14.25</v>
      </c>
      <c r="F30" s="230" t="n">
        <v>68</v>
      </c>
      <c r="G30" s="238" t="n">
        <v>97.92</v>
      </c>
      <c r="H30" s="166" t="n">
        <f aca="false">A30</f>
        <v>36643</v>
      </c>
      <c r="I30" s="232" t="n">
        <v>27.25</v>
      </c>
      <c r="J30" s="241" t="n">
        <v>31.25</v>
      </c>
      <c r="K30" s="244" t="n">
        <v>37</v>
      </c>
      <c r="L30" s="241" t="n">
        <v>28</v>
      </c>
      <c r="M30" s="241" t="n">
        <v>34.25</v>
      </c>
      <c r="N30" s="241" t="n">
        <v>43.75</v>
      </c>
      <c r="O30" s="232" t="n">
        <v>37.7</v>
      </c>
      <c r="P30" s="241" t="n">
        <v>49</v>
      </c>
      <c r="Q30" s="244" t="n">
        <v>60</v>
      </c>
      <c r="R30" s="232" t="n">
        <v>51.5</v>
      </c>
      <c r="S30" s="241" t="n">
        <v>61</v>
      </c>
      <c r="T30" s="244" t="n">
        <v>69.75</v>
      </c>
      <c r="U30" s="232" t="n">
        <v>38.75</v>
      </c>
      <c r="V30" s="241" t="n">
        <v>40.75</v>
      </c>
      <c r="W30" s="244" t="n">
        <v>38.5</v>
      </c>
      <c r="X30" s="15" t="n">
        <v>39.77</v>
      </c>
      <c r="Y30" s="256" t="n">
        <v>39.46</v>
      </c>
      <c r="Z30" s="225" t="s">
        <v>539</v>
      </c>
      <c r="AA30" s="225" t="s">
        <v>406</v>
      </c>
      <c r="AB30" s="225" t="s">
        <v>540</v>
      </c>
      <c r="AC30" s="225" t="s">
        <v>541</v>
      </c>
      <c r="AD30" s="0" t="n">
        <v>184</v>
      </c>
      <c r="AE30" s="24" t="n">
        <v>29550</v>
      </c>
      <c r="AL30" s="96" t="n">
        <f aca="false">AM30</f>
        <v>36674</v>
      </c>
      <c r="AM30" s="35" t="n">
        <v>36674</v>
      </c>
    </row>
    <row r="31" customFormat="false" ht="12.75" hidden="false" customHeight="false" outlineLevel="0" collapsed="false">
      <c r="A31" s="54" t="n">
        <v>36644</v>
      </c>
      <c r="B31" s="230" t="n">
        <v>35.5</v>
      </c>
      <c r="C31" s="217" t="n">
        <v>12.25</v>
      </c>
      <c r="D31" s="230" t="n">
        <v>38.25</v>
      </c>
      <c r="E31" s="229" t="n">
        <v>14.25</v>
      </c>
      <c r="F31" s="230" t="n">
        <v>68</v>
      </c>
      <c r="G31" s="238" t="n">
        <v>33.46</v>
      </c>
      <c r="H31" s="166" t="n">
        <f aca="false">A31</f>
        <v>36644</v>
      </c>
      <c r="I31" s="232" t="n">
        <v>30.5</v>
      </c>
      <c r="J31" s="241" t="n">
        <v>34</v>
      </c>
      <c r="K31" s="244" t="n">
        <v>39.25</v>
      </c>
      <c r="L31" s="241" t="n">
        <v>30.25</v>
      </c>
      <c r="M31" s="241" t="n">
        <v>35</v>
      </c>
      <c r="N31" s="241" t="n">
        <v>43.9</v>
      </c>
      <c r="O31" s="232" t="n">
        <v>39.5</v>
      </c>
      <c r="P31" s="241" t="n">
        <v>50</v>
      </c>
      <c r="Q31" s="244" t="n">
        <v>61</v>
      </c>
      <c r="R31" s="232" t="n">
        <v>53.25</v>
      </c>
      <c r="S31" s="241" t="n">
        <v>61.25</v>
      </c>
      <c r="T31" s="244" t="n">
        <v>70.5</v>
      </c>
      <c r="U31" s="232" t="n">
        <v>38.75</v>
      </c>
      <c r="V31" s="241" t="n">
        <v>40.75</v>
      </c>
      <c r="W31" s="244" t="n">
        <v>38.5</v>
      </c>
      <c r="X31" s="15" t="n">
        <v>31.94</v>
      </c>
      <c r="Y31" s="256" t="n">
        <v>31.79</v>
      </c>
      <c r="Z31" s="225" t="s">
        <v>542</v>
      </c>
      <c r="AA31" s="225" t="s">
        <v>517</v>
      </c>
      <c r="AB31" s="225" t="s">
        <v>495</v>
      </c>
      <c r="AC31" s="225" t="s">
        <v>543</v>
      </c>
      <c r="AD31" s="0" t="n">
        <v>168</v>
      </c>
      <c r="AE31" s="24" t="n">
        <v>27609</v>
      </c>
      <c r="AL31" s="96" t="n">
        <f aca="false">AM31</f>
        <v>36675</v>
      </c>
      <c r="AM31" s="35" t="n">
        <v>36675</v>
      </c>
      <c r="AN31" s="0" t="n">
        <v>38</v>
      </c>
      <c r="AO31" s="0" t="n">
        <v>42</v>
      </c>
    </row>
    <row r="32" customFormat="false" ht="12.75" hidden="false" customHeight="false" outlineLevel="0" collapsed="false">
      <c r="A32" s="54" t="n">
        <v>36645</v>
      </c>
      <c r="B32" s="230" t="n">
        <v>31.5</v>
      </c>
      <c r="C32" s="217" t="n">
        <v>18.25</v>
      </c>
      <c r="D32" s="230" t="n">
        <v>33.5</v>
      </c>
      <c r="E32" s="229" t="n">
        <v>20</v>
      </c>
      <c r="F32" s="230" t="n">
        <v>49.25</v>
      </c>
      <c r="G32" s="238" t="n">
        <v>30.45</v>
      </c>
      <c r="H32" s="166" t="n">
        <f aca="false">A32</f>
        <v>36645</v>
      </c>
      <c r="I32" s="232" t="n">
        <v>30.5</v>
      </c>
      <c r="J32" s="241" t="n">
        <v>34</v>
      </c>
      <c r="K32" s="244" t="n">
        <v>39.25</v>
      </c>
      <c r="L32" s="241" t="n">
        <v>30.25</v>
      </c>
      <c r="M32" s="241" t="n">
        <v>35</v>
      </c>
      <c r="N32" s="241" t="n">
        <v>43.9</v>
      </c>
      <c r="O32" s="232" t="n">
        <v>39.5</v>
      </c>
      <c r="P32" s="241" t="n">
        <v>50</v>
      </c>
      <c r="Q32" s="244" t="n">
        <v>61</v>
      </c>
      <c r="R32" s="232" t="n">
        <v>53.25</v>
      </c>
      <c r="S32" s="241" t="n">
        <v>61.25</v>
      </c>
      <c r="T32" s="244" t="n">
        <v>70.5</v>
      </c>
      <c r="U32" s="232" t="n">
        <v>38.75</v>
      </c>
      <c r="V32" s="241" t="n">
        <v>40.75</v>
      </c>
      <c r="W32" s="244" t="n">
        <v>38.5</v>
      </c>
      <c r="X32" s="15" t="n">
        <v>27.17</v>
      </c>
      <c r="Y32" s="256" t="n">
        <v>27.17</v>
      </c>
      <c r="Z32" s="225" t="s">
        <v>544</v>
      </c>
      <c r="AA32" s="225" t="s">
        <v>378</v>
      </c>
      <c r="AB32" s="225" t="s">
        <v>357</v>
      </c>
      <c r="AC32" s="225" t="s">
        <v>545</v>
      </c>
      <c r="AD32" s="0" t="n">
        <v>156</v>
      </c>
      <c r="AE32" s="24" t="n">
        <v>25357</v>
      </c>
      <c r="AL32" s="96" t="n">
        <f aca="false">AM32</f>
        <v>36676</v>
      </c>
      <c r="AM32" s="35" t="n">
        <v>36676</v>
      </c>
      <c r="AN32" s="0" t="n">
        <v>38</v>
      </c>
      <c r="AO32" s="0" t="n">
        <v>42</v>
      </c>
    </row>
    <row r="33" customFormat="false" ht="12.75" hidden="false" customHeight="false" outlineLevel="0" collapsed="false">
      <c r="A33" s="54" t="n">
        <v>36646</v>
      </c>
      <c r="B33" s="235"/>
      <c r="C33" s="236" t="n">
        <v>18.25</v>
      </c>
      <c r="D33" s="235"/>
      <c r="E33" s="234" t="n">
        <v>20</v>
      </c>
      <c r="F33" s="235"/>
      <c r="G33" s="240"/>
      <c r="H33" s="166" t="n">
        <f aca="false">A33</f>
        <v>36646</v>
      </c>
      <c r="I33" s="245"/>
      <c r="J33" s="246"/>
      <c r="K33" s="247"/>
      <c r="L33" s="246"/>
      <c r="M33" s="246"/>
      <c r="N33" s="246"/>
      <c r="O33" s="245"/>
      <c r="P33" s="246"/>
      <c r="Q33" s="247"/>
      <c r="R33" s="245"/>
      <c r="S33" s="246"/>
      <c r="T33" s="247"/>
      <c r="U33" s="245"/>
      <c r="V33" s="246"/>
      <c r="W33" s="247"/>
      <c r="X33" s="15"/>
      <c r="Y33" s="256"/>
      <c r="Z33" s="225"/>
      <c r="AA33" s="225"/>
      <c r="AB33" s="225"/>
      <c r="AC33" s="225"/>
      <c r="AD33" s="95"/>
      <c r="AE33" s="95"/>
      <c r="AL33" s="96" t="n">
        <f aca="false">AM33</f>
        <v>36677</v>
      </c>
      <c r="AM33" s="35" t="n">
        <v>36677</v>
      </c>
      <c r="AN33" s="0" t="n">
        <v>38</v>
      </c>
      <c r="AO33" s="0" t="n">
        <v>42</v>
      </c>
    </row>
    <row r="34" customFormat="false" ht="12.75" hidden="false" customHeight="false" outlineLevel="0" collapsed="false">
      <c r="A34" s="93"/>
      <c r="X34" s="35"/>
      <c r="Y34" s="96"/>
      <c r="AB34" s="35"/>
      <c r="AC34" s="96"/>
      <c r="AD34" s="95"/>
      <c r="AE34" s="95"/>
    </row>
    <row r="35" customFormat="false" ht="12.75" hidden="false" customHeight="false" outlineLevel="0" collapsed="false">
      <c r="A35" s="93" t="s">
        <v>127</v>
      </c>
      <c r="B35" s="15" t="n">
        <f aca="false">AVERAGE(B4:B33)</f>
        <v>28.07</v>
      </c>
      <c r="C35" s="15" t="n">
        <f aca="false">AVERAGE(C4:C33)</f>
        <v>15.8333333333333</v>
      </c>
      <c r="D35" s="15" t="n">
        <f aca="false">AVERAGE(D4:D33)</f>
        <v>31.4</v>
      </c>
      <c r="E35" s="15" t="n">
        <f aca="false">AVERAGE(E4:E33)</f>
        <v>18.0083333333333</v>
      </c>
      <c r="F35" s="15" t="n">
        <f aca="false">AVERAGE(F4:F33)</f>
        <v>38.194</v>
      </c>
      <c r="G35" s="15" t="n">
        <f aca="false">AVERAGE(G4:G33)</f>
        <v>36.9144</v>
      </c>
      <c r="W35" s="0" t="s">
        <v>127</v>
      </c>
      <c r="X35" s="15" t="n">
        <f aca="false">AVERAGE(X4:X34)</f>
        <v>31.7512</v>
      </c>
      <c r="Y35" s="15" t="n">
        <f aca="false">AVERAGE(Y4:Y34)</f>
        <v>31.5252</v>
      </c>
      <c r="AB35" s="35"/>
      <c r="AC35" s="70"/>
      <c r="AD35" s="24" t="n">
        <f aca="false">AVERAGE(AD4:AD34)</f>
        <v>142.72</v>
      </c>
      <c r="AE35" s="24" t="n">
        <f aca="false">AVERAGE(AE4:AE34)</f>
        <v>28227.9125</v>
      </c>
      <c r="AM35" s="0" t="s">
        <v>127</v>
      </c>
      <c r="AN35" s="0" t="n">
        <f aca="false">AVERAGE(AN5:AN33)</f>
        <v>38.88</v>
      </c>
      <c r="AO35" s="0" t="n">
        <f aca="false">AVERAGE(AO5:AO33)</f>
        <v>49.28</v>
      </c>
    </row>
    <row r="36" customFormat="false" ht="12.75" hidden="false" customHeight="false" outlineLevel="0" collapsed="false">
      <c r="A36" s="93" t="s">
        <v>128</v>
      </c>
      <c r="B36" s="15" t="n">
        <f aca="false">MIN(B4:B33)</f>
        <v>23</v>
      </c>
      <c r="C36" s="15" t="n">
        <f aca="false">MIN(C4:C33)</f>
        <v>7.25</v>
      </c>
      <c r="D36" s="15" t="n">
        <f aca="false">MIN(D4:D33)</f>
        <v>27</v>
      </c>
      <c r="E36" s="15" t="n">
        <f aca="false">MIN(E4:E33)</f>
        <v>10</v>
      </c>
      <c r="F36" s="15" t="n">
        <f aca="false">MIN(F4:F33)</f>
        <v>32.25</v>
      </c>
      <c r="G36" s="15" t="n">
        <f aca="false">MIN(G4:G33)</f>
        <v>22.17</v>
      </c>
      <c r="X36" s="15"/>
      <c r="Y36" s="15"/>
      <c r="AB36" s="35"/>
      <c r="AC36" s="70"/>
      <c r="AD36" s="24"/>
      <c r="AE36" s="24"/>
    </row>
    <row r="37" customFormat="false" ht="12.75" hidden="false" customHeight="false" outlineLevel="0" collapsed="false">
      <c r="A37" s="93" t="s">
        <v>131</v>
      </c>
      <c r="B37" s="15" t="n">
        <f aca="false">MAX(B4:B33)</f>
        <v>35.5</v>
      </c>
      <c r="C37" s="15" t="n">
        <f aca="false">MAX(C4:C33)</f>
        <v>26.5</v>
      </c>
      <c r="D37" s="15" t="n">
        <f aca="false">MAX(D4:D33)</f>
        <v>38.25</v>
      </c>
      <c r="E37" s="15" t="n">
        <f aca="false">MAX(E4:E33)</f>
        <v>27</v>
      </c>
      <c r="F37" s="15" t="n">
        <f aca="false">MAX(F4:F33)</f>
        <v>68</v>
      </c>
      <c r="G37" s="15" t="n">
        <f aca="false">MAX(G4:G33)</f>
        <v>97.92</v>
      </c>
      <c r="X37" s="15"/>
      <c r="Y37" s="15"/>
      <c r="AB37" s="35"/>
      <c r="AC37" s="70"/>
      <c r="AD37" s="24"/>
      <c r="AE37" s="24"/>
    </row>
    <row r="38" customFormat="false" ht="12" hidden="false" customHeight="true" outlineLevel="0" collapsed="false">
      <c r="X38" s="35"/>
      <c r="Y38" s="96"/>
      <c r="AB38" s="35"/>
      <c r="AC38" s="96"/>
      <c r="AD38" s="95"/>
      <c r="AE38" s="95"/>
    </row>
    <row r="39" customFormat="false" ht="12.75" hidden="false" customHeight="false" outlineLevel="0" collapsed="false">
      <c r="B39" s="20" t="s">
        <v>136</v>
      </c>
      <c r="H39" s="20" t="s">
        <v>38</v>
      </c>
      <c r="N39" s="20" t="s">
        <v>174</v>
      </c>
      <c r="T39" s="20" t="s">
        <v>50</v>
      </c>
      <c r="Z39" s="20" t="s">
        <v>51</v>
      </c>
      <c r="AF39" s="20" t="s">
        <v>51</v>
      </c>
    </row>
    <row r="40" customFormat="false" ht="12.75" hidden="false" customHeight="false" outlineLevel="0" collapsed="false">
      <c r="B40" s="46" t="s">
        <v>224</v>
      </c>
      <c r="C40" s="106"/>
      <c r="D40" s="43" t="s">
        <v>225</v>
      </c>
      <c r="E40" s="47"/>
      <c r="F40" s="46" t="s">
        <v>226</v>
      </c>
      <c r="G40" s="47"/>
      <c r="H40" s="46" t="s">
        <v>224</v>
      </c>
      <c r="I40" s="106"/>
      <c r="J40" s="43" t="s">
        <v>225</v>
      </c>
      <c r="K40" s="47"/>
      <c r="L40" s="46" t="s">
        <v>226</v>
      </c>
      <c r="M40" s="47"/>
      <c r="N40" s="46" t="s">
        <v>224</v>
      </c>
      <c r="O40" s="106"/>
      <c r="P40" s="43" t="s">
        <v>225</v>
      </c>
      <c r="Q40" s="47"/>
      <c r="R40" s="46" t="s">
        <v>226</v>
      </c>
      <c r="S40" s="47"/>
      <c r="T40" s="46" t="s">
        <v>224</v>
      </c>
      <c r="U40" s="106"/>
      <c r="V40" s="43" t="s">
        <v>225</v>
      </c>
      <c r="W40" s="47"/>
      <c r="X40" s="46" t="s">
        <v>226</v>
      </c>
      <c r="Y40" s="47"/>
      <c r="Z40" s="46" t="s">
        <v>224</v>
      </c>
      <c r="AA40" s="106"/>
      <c r="AB40" s="43" t="s">
        <v>225</v>
      </c>
      <c r="AC40" s="47"/>
      <c r="AD40" s="46" t="s">
        <v>226</v>
      </c>
      <c r="AE40" s="47"/>
      <c r="AF40" s="46" t="s">
        <v>224</v>
      </c>
      <c r="AG40" s="106"/>
      <c r="AH40" s="43" t="s">
        <v>225</v>
      </c>
      <c r="AI40" s="47"/>
      <c r="AJ40" s="46" t="s">
        <v>226</v>
      </c>
      <c r="AK40" s="47"/>
    </row>
    <row r="41" customFormat="false" ht="12.75" hidden="false" customHeight="false" outlineLevel="0" collapsed="false">
      <c r="B41" s="49" t="s">
        <v>143</v>
      </c>
      <c r="C41" s="50" t="s">
        <v>14</v>
      </c>
      <c r="D41" s="51" t="s">
        <v>143</v>
      </c>
      <c r="E41" s="51" t="s">
        <v>14</v>
      </c>
      <c r="F41" s="49" t="s">
        <v>143</v>
      </c>
      <c r="G41" s="51" t="s">
        <v>14</v>
      </c>
      <c r="H41" s="49" t="s">
        <v>143</v>
      </c>
      <c r="I41" s="50" t="s">
        <v>14</v>
      </c>
      <c r="J41" s="51" t="s">
        <v>143</v>
      </c>
      <c r="K41" s="51" t="s">
        <v>14</v>
      </c>
      <c r="L41" s="49" t="s">
        <v>143</v>
      </c>
      <c r="M41" s="51" t="s">
        <v>14</v>
      </c>
      <c r="N41" s="49" t="s">
        <v>143</v>
      </c>
      <c r="O41" s="50" t="s">
        <v>14</v>
      </c>
      <c r="P41" s="51" t="s">
        <v>143</v>
      </c>
      <c r="Q41" s="51" t="s">
        <v>14</v>
      </c>
      <c r="R41" s="49" t="s">
        <v>143</v>
      </c>
      <c r="S41" s="51" t="s">
        <v>14</v>
      </c>
      <c r="T41" s="49" t="s">
        <v>143</v>
      </c>
      <c r="U41" s="50" t="s">
        <v>14</v>
      </c>
      <c r="V41" s="51" t="s">
        <v>143</v>
      </c>
      <c r="W41" s="51" t="s">
        <v>14</v>
      </c>
      <c r="X41" s="49" t="s">
        <v>143</v>
      </c>
      <c r="Y41" s="51" t="s">
        <v>14</v>
      </c>
      <c r="Z41" s="49" t="s">
        <v>143</v>
      </c>
      <c r="AA41" s="50" t="s">
        <v>14</v>
      </c>
      <c r="AB41" s="51" t="s">
        <v>143</v>
      </c>
      <c r="AC41" s="51" t="s">
        <v>14</v>
      </c>
      <c r="AD41" s="49" t="s">
        <v>143</v>
      </c>
      <c r="AE41" s="51" t="s">
        <v>14</v>
      </c>
      <c r="AF41" s="49" t="s">
        <v>143</v>
      </c>
      <c r="AG41" s="50" t="s">
        <v>14</v>
      </c>
      <c r="AH41" s="51" t="s">
        <v>143</v>
      </c>
      <c r="AI41" s="51" t="s">
        <v>14</v>
      </c>
      <c r="AJ41" s="49" t="s">
        <v>143</v>
      </c>
      <c r="AK41" s="51" t="s">
        <v>14</v>
      </c>
    </row>
    <row r="42" customFormat="false" ht="12.75" hidden="false" customHeight="false" outlineLevel="0" collapsed="false">
      <c r="B42" s="232" t="n">
        <v>31</v>
      </c>
      <c r="C42" s="244" t="n">
        <v>36</v>
      </c>
      <c r="D42" s="241" t="n">
        <v>36</v>
      </c>
      <c r="E42" s="241" t="n">
        <v>45</v>
      </c>
      <c r="F42" s="232" t="n">
        <v>52</v>
      </c>
      <c r="G42" s="241" t="n">
        <v>55</v>
      </c>
      <c r="H42" s="249" t="n">
        <v>30.5</v>
      </c>
      <c r="I42" s="250" t="n">
        <v>33</v>
      </c>
      <c r="J42" s="251" t="n">
        <v>36.5</v>
      </c>
      <c r="K42" s="251" t="n">
        <v>37.5</v>
      </c>
      <c r="L42" s="249" t="n">
        <v>48</v>
      </c>
      <c r="M42" s="251" t="n">
        <v>50</v>
      </c>
      <c r="N42" s="249"/>
      <c r="O42" s="250"/>
      <c r="P42" s="249"/>
      <c r="Q42" s="251"/>
      <c r="R42" s="249"/>
      <c r="S42" s="250"/>
      <c r="T42" s="249" t="n">
        <v>53.5</v>
      </c>
      <c r="U42" s="250"/>
      <c r="V42" s="249" t="n">
        <v>62.5</v>
      </c>
      <c r="W42" s="251"/>
      <c r="X42" s="249" t="n">
        <v>75</v>
      </c>
      <c r="Y42" s="250" t="n">
        <v>80</v>
      </c>
      <c r="Z42" s="249"/>
      <c r="AA42" s="250"/>
      <c r="AB42" s="249"/>
      <c r="AC42" s="251"/>
      <c r="AD42" s="249"/>
      <c r="AE42" s="250"/>
      <c r="AF42" s="227"/>
      <c r="AG42" s="226"/>
      <c r="AH42" s="227"/>
      <c r="AI42" s="228"/>
      <c r="AJ42" s="227"/>
      <c r="AK42" s="226"/>
    </row>
    <row r="43" customFormat="false" ht="12.75" hidden="false" customHeight="false" outlineLevel="0" collapsed="false">
      <c r="B43" s="232" t="n">
        <v>33</v>
      </c>
      <c r="C43" s="244" t="n">
        <v>40</v>
      </c>
      <c r="D43" s="241"/>
      <c r="E43" s="241"/>
      <c r="F43" s="232" t="n">
        <v>55.25</v>
      </c>
      <c r="G43" s="241" t="n">
        <v>56.5</v>
      </c>
      <c r="H43" s="232" t="n">
        <v>32</v>
      </c>
      <c r="I43" s="244" t="n">
        <v>32.75</v>
      </c>
      <c r="J43" s="241" t="n">
        <v>38.25</v>
      </c>
      <c r="K43" s="241" t="n">
        <v>39.25</v>
      </c>
      <c r="L43" s="232" t="n">
        <v>48</v>
      </c>
      <c r="M43" s="241" t="n">
        <v>50</v>
      </c>
      <c r="N43" s="232"/>
      <c r="O43" s="244"/>
      <c r="P43" s="232"/>
      <c r="Q43" s="241"/>
      <c r="R43" s="232"/>
      <c r="S43" s="244"/>
      <c r="T43" s="232"/>
      <c r="U43" s="244"/>
      <c r="V43" s="232" t="n">
        <v>63</v>
      </c>
      <c r="W43" s="241" t="n">
        <v>67</v>
      </c>
      <c r="X43" s="232" t="n">
        <v>75</v>
      </c>
      <c r="Y43" s="244" t="n">
        <v>77</v>
      </c>
      <c r="Z43" s="232"/>
      <c r="AA43" s="244"/>
      <c r="AB43" s="232"/>
      <c r="AC43" s="241"/>
      <c r="AD43" s="232"/>
      <c r="AE43" s="244"/>
      <c r="AF43" s="230"/>
      <c r="AG43" s="229"/>
      <c r="AH43" s="230"/>
      <c r="AI43" s="217"/>
      <c r="AJ43" s="230"/>
      <c r="AK43" s="229"/>
    </row>
    <row r="44" customFormat="false" ht="12.75" hidden="false" customHeight="false" outlineLevel="0" collapsed="false">
      <c r="B44" s="232" t="n">
        <v>34</v>
      </c>
      <c r="C44" s="244" t="n">
        <v>39</v>
      </c>
      <c r="D44" s="241" t="n">
        <v>37</v>
      </c>
      <c r="E44" s="241"/>
      <c r="F44" s="232" t="n">
        <v>53</v>
      </c>
      <c r="G44" s="241" t="n">
        <v>56</v>
      </c>
      <c r="H44" s="232" t="n">
        <v>34</v>
      </c>
      <c r="I44" s="244" t="n">
        <v>35</v>
      </c>
      <c r="J44" s="241" t="n">
        <v>39</v>
      </c>
      <c r="K44" s="241" t="n">
        <v>39.25</v>
      </c>
      <c r="L44" s="232" t="n">
        <v>50</v>
      </c>
      <c r="M44" s="241"/>
      <c r="N44" s="232"/>
      <c r="O44" s="244"/>
      <c r="P44" s="232"/>
      <c r="Q44" s="241"/>
      <c r="R44" s="232"/>
      <c r="S44" s="244"/>
      <c r="T44" s="232"/>
      <c r="U44" s="244"/>
      <c r="V44" s="232"/>
      <c r="W44" s="241"/>
      <c r="X44" s="253"/>
      <c r="Y44" s="244"/>
      <c r="Z44" s="232"/>
      <c r="AA44" s="244"/>
      <c r="AB44" s="232"/>
      <c r="AC44" s="241"/>
      <c r="AD44" s="253"/>
      <c r="AE44" s="244"/>
      <c r="AF44" s="230"/>
      <c r="AG44" s="229"/>
      <c r="AH44" s="232"/>
      <c r="AI44" s="217"/>
      <c r="AJ44" s="244"/>
      <c r="AK44" s="229"/>
    </row>
    <row r="45" customFormat="false" ht="12.75" hidden="false" customHeight="false" outlineLevel="0" collapsed="false">
      <c r="B45" s="232"/>
      <c r="C45" s="244"/>
      <c r="D45" s="241"/>
      <c r="E45" s="241"/>
      <c r="F45" s="232"/>
      <c r="G45" s="241"/>
      <c r="H45" s="232" t="n">
        <v>33.5</v>
      </c>
      <c r="I45" s="244" t="n">
        <v>34.5</v>
      </c>
      <c r="J45" s="241" t="n">
        <v>38.5</v>
      </c>
      <c r="K45" s="241" t="n">
        <v>39.25</v>
      </c>
      <c r="L45" s="232" t="n">
        <v>49.75</v>
      </c>
      <c r="M45" s="241" t="n">
        <v>50.25</v>
      </c>
      <c r="N45" s="232"/>
      <c r="O45" s="244"/>
      <c r="P45" s="241"/>
      <c r="Q45" s="241"/>
      <c r="R45" s="232"/>
      <c r="S45" s="244"/>
      <c r="T45" s="232"/>
      <c r="U45" s="244"/>
      <c r="V45" s="241"/>
      <c r="W45" s="241"/>
      <c r="X45" s="232"/>
      <c r="Y45" s="244"/>
      <c r="Z45" s="232"/>
      <c r="AA45" s="244"/>
      <c r="AB45" s="241"/>
      <c r="AC45" s="241"/>
      <c r="AD45" s="232"/>
      <c r="AE45" s="244"/>
      <c r="AF45" s="230"/>
      <c r="AG45" s="229"/>
      <c r="AH45" s="217"/>
      <c r="AI45" s="217"/>
      <c r="AJ45" s="230"/>
      <c r="AK45" s="229"/>
    </row>
    <row r="46" customFormat="false" ht="12.75" hidden="false" customHeight="false" outlineLevel="0" collapsed="false">
      <c r="B46" s="254"/>
      <c r="C46" s="247"/>
      <c r="D46" s="246"/>
      <c r="E46" s="246"/>
      <c r="F46" s="245"/>
      <c r="G46" s="246"/>
      <c r="H46" s="254"/>
      <c r="I46" s="247"/>
      <c r="J46" s="246"/>
      <c r="K46" s="246"/>
      <c r="L46" s="245"/>
      <c r="M46" s="246"/>
      <c r="N46" s="245"/>
      <c r="O46" s="247"/>
      <c r="P46" s="245"/>
      <c r="Q46" s="246"/>
      <c r="R46" s="245"/>
      <c r="S46" s="247"/>
      <c r="T46" s="245"/>
      <c r="U46" s="247"/>
      <c r="V46" s="245"/>
      <c r="W46" s="246"/>
      <c r="X46" s="245"/>
      <c r="Y46" s="247"/>
      <c r="Z46" s="245"/>
      <c r="AA46" s="247"/>
      <c r="AB46" s="245"/>
      <c r="AC46" s="246"/>
      <c r="AD46" s="245"/>
      <c r="AE46" s="247"/>
      <c r="AF46" s="235"/>
      <c r="AG46" s="234"/>
      <c r="AH46" s="235"/>
      <c r="AI46" s="236"/>
      <c r="AJ46" s="235"/>
      <c r="AK46" s="234"/>
    </row>
    <row r="47" customFormat="false" ht="12.75" hidden="false" customHeight="false" outlineLevel="0" collapsed="false">
      <c r="X47" s="35"/>
      <c r="Y47" s="96"/>
      <c r="Z47" s="15"/>
      <c r="AD47" s="15"/>
    </row>
    <row r="48" customFormat="false" ht="12.75" hidden="false" customHeight="false" outlineLevel="0" collapsed="false">
      <c r="B48" s="39"/>
      <c r="X48" s="35"/>
      <c r="Y48" s="96"/>
      <c r="Z48" s="15"/>
      <c r="AA48" s="15"/>
      <c r="AC48" s="96"/>
      <c r="AD48" s="15"/>
      <c r="AE48" s="15"/>
    </row>
    <row r="49" customFormat="false" ht="12.75" hidden="false" customHeight="false" outlineLevel="0" collapsed="false">
      <c r="B49" s="65" t="s">
        <v>169</v>
      </c>
      <c r="C49" s="144"/>
      <c r="D49" s="144"/>
      <c r="E49" s="144"/>
      <c r="F49" s="144"/>
      <c r="G49" s="144"/>
      <c r="H49" s="144"/>
      <c r="I49" s="144"/>
      <c r="J49" s="144"/>
      <c r="K49" s="144"/>
      <c r="L49" s="144"/>
      <c r="M49" s="144"/>
      <c r="N49" s="144"/>
      <c r="X49" s="35"/>
      <c r="Y49" s="96"/>
      <c r="AC49" s="96"/>
    </row>
    <row r="50" customFormat="false" ht="12.75" hidden="false" customHeight="false" outlineLevel="0" collapsed="false">
      <c r="B50" s="132"/>
      <c r="C50" s="133" t="s">
        <v>2</v>
      </c>
      <c r="D50" s="133" t="s">
        <v>3</v>
      </c>
      <c r="E50" s="133" t="s">
        <v>4</v>
      </c>
      <c r="F50" s="133" t="s">
        <v>5</v>
      </c>
      <c r="G50" s="133" t="s">
        <v>6</v>
      </c>
      <c r="H50" s="133" t="s">
        <v>7</v>
      </c>
      <c r="I50" s="133" t="s">
        <v>8</v>
      </c>
      <c r="J50" s="133" t="s">
        <v>9</v>
      </c>
      <c r="K50" s="133" t="s">
        <v>10</v>
      </c>
      <c r="L50" s="133" t="s">
        <v>11</v>
      </c>
      <c r="M50" s="133" t="s">
        <v>12</v>
      </c>
      <c r="N50" s="133" t="s">
        <v>13</v>
      </c>
      <c r="O50" s="145" t="s">
        <v>48</v>
      </c>
      <c r="P50" s="145" t="s">
        <v>49</v>
      </c>
      <c r="Q50" s="145" t="s">
        <v>50</v>
      </c>
      <c r="R50" s="145" t="s">
        <v>51</v>
      </c>
    </row>
    <row r="51" customFormat="false" ht="12.75" hidden="false" customHeight="false" outlineLevel="0" collapsed="false">
      <c r="B51" s="185" t="s">
        <v>235</v>
      </c>
      <c r="C51" s="197" t="n">
        <v>24.14</v>
      </c>
      <c r="D51" s="198" t="n">
        <v>21.31</v>
      </c>
      <c r="E51" s="198" t="n">
        <v>21.22</v>
      </c>
      <c r="F51" s="198" t="n">
        <v>26.71</v>
      </c>
      <c r="G51" s="198" t="n">
        <v>28.1</v>
      </c>
      <c r="H51" s="198" t="n">
        <v>32.57</v>
      </c>
      <c r="I51" s="198" t="n">
        <v>41.58</v>
      </c>
      <c r="J51" s="198" t="n">
        <v>42.51</v>
      </c>
      <c r="K51" s="198" t="n">
        <v>33.34</v>
      </c>
      <c r="L51" s="198" t="n">
        <v>41.06</v>
      </c>
      <c r="M51" s="198" t="n">
        <v>33.71</v>
      </c>
      <c r="N51" s="199"/>
      <c r="O51" s="200" t="n">
        <f aca="false">AVERAGE(C51:E51)</f>
        <v>22.2233333333333</v>
      </c>
      <c r="P51" s="15" t="n">
        <f aca="false">AVERAGE(F51:H51)</f>
        <v>29.1266666666667</v>
      </c>
      <c r="Q51" s="15" t="n">
        <f aca="false">AVERAGE(I51:K51)</f>
        <v>39.1433333333333</v>
      </c>
      <c r="R51" s="145"/>
    </row>
    <row r="52" customFormat="false" ht="12.75" hidden="false" customHeight="false" outlineLevel="0" collapsed="false">
      <c r="B52" s="178" t="s">
        <v>197</v>
      </c>
      <c r="C52" s="201"/>
      <c r="D52" s="201"/>
      <c r="E52" s="201"/>
      <c r="F52" s="201"/>
      <c r="G52" s="201"/>
      <c r="H52" s="201"/>
      <c r="I52" s="201"/>
      <c r="J52" s="201"/>
      <c r="K52" s="201"/>
      <c r="L52" s="201"/>
      <c r="M52" s="201"/>
      <c r="N52" s="201"/>
      <c r="O52" s="145"/>
      <c r="P52" s="145"/>
      <c r="Q52" s="145"/>
      <c r="R52" s="145"/>
    </row>
    <row r="53" customFormat="false" ht="12.75" hidden="false" customHeight="false" outlineLevel="0" collapsed="false">
      <c r="B53" s="178" t="s">
        <v>198</v>
      </c>
      <c r="C53" s="202" t="n">
        <v>0.95</v>
      </c>
      <c r="D53" s="203" t="n">
        <v>0.85</v>
      </c>
      <c r="E53" s="203" t="n">
        <v>0.75</v>
      </c>
      <c r="F53" s="146" t="n">
        <v>0.15</v>
      </c>
      <c r="G53" s="201" t="n">
        <v>0.55</v>
      </c>
      <c r="H53" s="201" t="n">
        <v>0.65</v>
      </c>
      <c r="I53" s="204" t="n">
        <v>0.35</v>
      </c>
      <c r="J53" s="203" t="n">
        <v>0.75</v>
      </c>
      <c r="K53" s="203" t="n">
        <v>0.75</v>
      </c>
      <c r="L53" s="201"/>
      <c r="M53" s="201"/>
      <c r="N53" s="201"/>
      <c r="O53" s="145"/>
      <c r="P53" s="145"/>
      <c r="Q53" s="145"/>
      <c r="R53" s="145"/>
    </row>
    <row r="54" customFormat="false" ht="12.75" hidden="false" customHeight="false" outlineLevel="0" collapsed="false">
      <c r="B54" s="178" t="s">
        <v>199</v>
      </c>
      <c r="C54" s="203" t="n">
        <v>0.85</v>
      </c>
      <c r="D54" s="201" t="n">
        <v>0.55</v>
      </c>
      <c r="E54" s="205" t="n">
        <v>0.35</v>
      </c>
      <c r="F54" s="146" t="n">
        <v>0.15</v>
      </c>
      <c r="G54" s="205" t="n">
        <v>0.35</v>
      </c>
      <c r="H54" s="205" t="n">
        <v>0.35</v>
      </c>
      <c r="I54" s="201" t="n">
        <v>0.55</v>
      </c>
      <c r="J54" s="204" t="n">
        <v>0.25</v>
      </c>
      <c r="K54" s="204" t="n">
        <v>0.25</v>
      </c>
      <c r="L54" s="201"/>
      <c r="M54" s="201"/>
      <c r="N54" s="201"/>
      <c r="O54" s="145"/>
      <c r="P54" s="145"/>
      <c r="Q54" s="145"/>
      <c r="R54" s="145"/>
    </row>
    <row r="55" customFormat="false" ht="12.75" hidden="false" customHeight="false" outlineLevel="0" collapsed="false">
      <c r="B55" s="185" t="s">
        <v>236</v>
      </c>
      <c r="C55" s="197" t="n">
        <v>22.17</v>
      </c>
      <c r="D55" s="198" t="n">
        <v>20.49</v>
      </c>
      <c r="E55" s="198" t="n">
        <v>21.85</v>
      </c>
      <c r="F55" s="198" t="n">
        <v>25.52</v>
      </c>
      <c r="G55" s="198" t="n">
        <v>20.91</v>
      </c>
      <c r="H55" s="198" t="n">
        <v>20.69</v>
      </c>
      <c r="I55" s="198" t="n">
        <v>42.33</v>
      </c>
      <c r="J55" s="198" t="n">
        <v>51.1</v>
      </c>
      <c r="K55" s="198" t="n">
        <v>41.89</v>
      </c>
      <c r="L55" s="198" t="n">
        <v>27.11</v>
      </c>
      <c r="M55" s="198" t="n">
        <v>27.78</v>
      </c>
      <c r="N55" s="199" t="n">
        <v>27.47</v>
      </c>
      <c r="O55" s="15" t="n">
        <f aca="false">AVERAGE(C55:E55)</f>
        <v>21.5033333333333</v>
      </c>
      <c r="P55" s="15"/>
      <c r="Q55" s="15" t="n">
        <f aca="false">AVERAGE(I55:K55)</f>
        <v>45.1066666666667</v>
      </c>
      <c r="R55" s="15" t="n">
        <f aca="false">AVERAGE(L55:N55)</f>
        <v>27.4533333333333</v>
      </c>
      <c r="X55" s="0" t="s">
        <v>10</v>
      </c>
      <c r="Y55" s="0" t="s">
        <v>237</v>
      </c>
      <c r="Z55" s="15"/>
    </row>
    <row r="56" customFormat="false" ht="12.75" hidden="false" customHeight="false" outlineLevel="0" collapsed="false">
      <c r="B56" s="178" t="s">
        <v>197</v>
      </c>
      <c r="C56" s="201"/>
      <c r="D56" s="201"/>
      <c r="E56" s="201"/>
      <c r="F56" s="201"/>
      <c r="G56" s="201"/>
      <c r="H56" s="201"/>
      <c r="I56" s="201"/>
      <c r="J56" s="201"/>
      <c r="K56" s="201"/>
      <c r="L56" s="201"/>
      <c r="M56" s="201"/>
      <c r="N56" s="201"/>
      <c r="O56" s="15"/>
      <c r="P56" s="15"/>
      <c r="Q56" s="15"/>
      <c r="R56" s="15"/>
      <c r="Z56" s="15"/>
    </row>
    <row r="57" customFormat="false" ht="12.75" hidden="false" customHeight="false" outlineLevel="0" collapsed="false">
      <c r="B57" s="178" t="s">
        <v>198</v>
      </c>
      <c r="C57" s="203" t="n">
        <v>0.85</v>
      </c>
      <c r="D57" s="146" t="n">
        <v>0.15</v>
      </c>
      <c r="E57" s="204" t="n">
        <v>0.35</v>
      </c>
      <c r="F57" s="146" t="n">
        <v>0.15</v>
      </c>
      <c r="G57" s="204" t="n">
        <v>0.25</v>
      </c>
      <c r="H57" s="204" t="n">
        <v>0.25</v>
      </c>
      <c r="I57" s="202" t="n">
        <v>0.95</v>
      </c>
      <c r="J57" s="202" t="n">
        <v>0.95</v>
      </c>
      <c r="K57" s="202" t="n">
        <v>0.95</v>
      </c>
      <c r="L57" s="201" t="n">
        <v>0.45</v>
      </c>
      <c r="M57" s="201" t="n">
        <v>0.65</v>
      </c>
      <c r="N57" s="201" t="n">
        <v>0.55</v>
      </c>
      <c r="O57" s="15"/>
      <c r="P57" s="15"/>
      <c r="Q57" s="15"/>
      <c r="R57" s="15"/>
      <c r="Z57" s="15"/>
    </row>
    <row r="58" customFormat="false" ht="12.75" hidden="false" customHeight="false" outlineLevel="0" collapsed="false">
      <c r="B58" s="178" t="s">
        <v>199</v>
      </c>
      <c r="C58" s="206" t="n">
        <v>0.75</v>
      </c>
      <c r="D58" s="205" t="n">
        <v>0.35</v>
      </c>
      <c r="E58" s="206" t="n">
        <v>0.75</v>
      </c>
      <c r="F58" s="204" t="n">
        <v>0.25</v>
      </c>
      <c r="G58" s="207" t="n">
        <v>0.35</v>
      </c>
      <c r="H58" s="205" t="n">
        <v>0.35</v>
      </c>
      <c r="I58" s="206" t="n">
        <v>0.75</v>
      </c>
      <c r="J58" s="202" t="n">
        <v>0.95</v>
      </c>
      <c r="K58" s="201" t="n">
        <v>0.45</v>
      </c>
      <c r="L58" s="201" t="n">
        <v>0.45</v>
      </c>
      <c r="M58" s="205" t="n">
        <v>0.35</v>
      </c>
      <c r="N58" s="201" t="n">
        <v>0.45</v>
      </c>
      <c r="O58" s="15"/>
      <c r="P58" s="15"/>
      <c r="Q58" s="15"/>
      <c r="R58" s="15"/>
      <c r="Z58" s="15"/>
    </row>
    <row r="59" customFormat="false" ht="12.75" hidden="false" customHeight="false" outlineLevel="0" collapsed="false">
      <c r="B59" s="185" t="s">
        <v>238</v>
      </c>
      <c r="C59" s="208"/>
      <c r="D59" s="209"/>
      <c r="E59" s="209"/>
      <c r="F59" s="209"/>
      <c r="G59" s="210" t="n">
        <v>28.77</v>
      </c>
      <c r="H59" s="210" t="n">
        <v>26</v>
      </c>
      <c r="I59" s="210" t="n">
        <v>34.77</v>
      </c>
      <c r="J59" s="210" t="n">
        <v>39.98</v>
      </c>
      <c r="K59" s="210" t="n">
        <v>44.27</v>
      </c>
      <c r="L59" s="210" t="n">
        <v>26.88</v>
      </c>
      <c r="M59" s="210" t="n">
        <v>24.6</v>
      </c>
      <c r="N59" s="105" t="n">
        <v>22.55</v>
      </c>
      <c r="O59" s="15"/>
      <c r="P59" s="15"/>
      <c r="Q59" s="15" t="n">
        <f aca="false">AVERAGE(I59:K59)</f>
        <v>39.6733333333333</v>
      </c>
      <c r="R59" s="15" t="n">
        <f aca="false">AVERAGE(L59:N59)</f>
        <v>24.6766666666667</v>
      </c>
      <c r="X59" s="0" t="s">
        <v>239</v>
      </c>
      <c r="Y59" s="0" t="s">
        <v>237</v>
      </c>
      <c r="Z59" s="15" t="e">
        <f aca="false">AVERAGE(Z17:Z49)</f>
        <v>#DIV/0!</v>
      </c>
    </row>
    <row r="60" customFormat="false" ht="12.75" hidden="false" customHeight="false" outlineLevel="0" collapsed="false">
      <c r="B60" s="178" t="s">
        <v>197</v>
      </c>
      <c r="C60" s="179"/>
      <c r="D60" s="179"/>
      <c r="E60" s="179"/>
      <c r="F60" s="179"/>
      <c r="G60" s="180"/>
      <c r="H60" s="180"/>
      <c r="I60" s="180"/>
      <c r="J60" s="180"/>
      <c r="K60" s="180"/>
      <c r="L60" s="180"/>
      <c r="M60" s="180"/>
      <c r="N60" s="180"/>
      <c r="O60" s="15"/>
      <c r="P60" s="15"/>
      <c r="Q60" s="15"/>
      <c r="R60" s="15"/>
      <c r="Z60" s="15"/>
    </row>
    <row r="61" customFormat="false" ht="12.75" hidden="false" customHeight="false" outlineLevel="0" collapsed="false">
      <c r="B61" s="178" t="s">
        <v>198</v>
      </c>
      <c r="C61" s="179"/>
      <c r="D61" s="179"/>
      <c r="E61" s="179"/>
      <c r="F61" s="179"/>
      <c r="G61" s="181" t="n">
        <v>0.95</v>
      </c>
      <c r="H61" s="180" t="n">
        <v>0.45</v>
      </c>
      <c r="I61" s="180" t="n">
        <v>0.65</v>
      </c>
      <c r="J61" s="181" t="n">
        <v>0.9</v>
      </c>
      <c r="K61" s="181" t="n">
        <v>0.95</v>
      </c>
      <c r="L61" s="180" t="n">
        <v>0.65</v>
      </c>
      <c r="M61" s="182" t="n">
        <v>0.75</v>
      </c>
      <c r="N61" s="183" t="n">
        <v>0.15</v>
      </c>
      <c r="O61" s="15"/>
      <c r="P61" s="15"/>
      <c r="Q61" s="15"/>
      <c r="R61" s="15"/>
      <c r="Z61" s="15"/>
    </row>
    <row r="62" customFormat="false" ht="12.75" hidden="false" customHeight="false" outlineLevel="0" collapsed="false">
      <c r="B62" s="178" t="s">
        <v>199</v>
      </c>
      <c r="C62" s="179"/>
      <c r="D62" s="179"/>
      <c r="E62" s="179"/>
      <c r="F62" s="179"/>
      <c r="G62" s="181" t="n">
        <v>0.95</v>
      </c>
      <c r="H62" s="182" t="n">
        <v>0.75</v>
      </c>
      <c r="I62" s="180" t="n">
        <v>0.45</v>
      </c>
      <c r="J62" s="181" t="n">
        <v>0.95</v>
      </c>
      <c r="K62" s="181" t="n">
        <v>0.95</v>
      </c>
      <c r="L62" s="184" t="n">
        <v>0.85</v>
      </c>
      <c r="M62" s="182" t="n">
        <v>0.75</v>
      </c>
      <c r="N62" s="180" t="n">
        <v>0.45</v>
      </c>
      <c r="O62" s="15"/>
      <c r="P62" s="15"/>
      <c r="Q62" s="15"/>
      <c r="R62" s="15"/>
      <c r="Z62" s="15"/>
    </row>
    <row r="63" customFormat="false" ht="12.75" hidden="false" customHeight="false" outlineLevel="0" collapsed="false">
      <c r="B63" s="185"/>
      <c r="C63" s="140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5"/>
      <c r="P63" s="15"/>
      <c r="Q63" s="15"/>
      <c r="R63" s="15"/>
      <c r="T63" s="15"/>
    </row>
    <row r="64" customFormat="false" ht="12.75" hidden="false" customHeight="false" outlineLevel="0" collapsed="false">
      <c r="B64" s="132"/>
      <c r="C64" s="144" t="n">
        <v>1.55</v>
      </c>
      <c r="D64" s="144" t="n">
        <v>1.59</v>
      </c>
      <c r="E64" s="144" t="n">
        <v>2.45</v>
      </c>
      <c r="F64" s="144" t="n">
        <v>3.55</v>
      </c>
      <c r="G64" s="144" t="n">
        <v>4.05</v>
      </c>
      <c r="H64" s="144"/>
      <c r="I64" s="144" t="n">
        <v>1.46</v>
      </c>
      <c r="J64" s="144" t="n">
        <v>1.59</v>
      </c>
      <c r="K64" s="144"/>
      <c r="L64" s="144"/>
      <c r="M64" s="144"/>
      <c r="N64" s="144"/>
    </row>
    <row r="65" customFormat="false" ht="12.75" hidden="false" customHeight="false" outlineLevel="0" collapsed="false">
      <c r="B65" s="132"/>
      <c r="C65" s="149" t="n">
        <v>78.2</v>
      </c>
      <c r="D65" s="149" t="n">
        <v>67.2</v>
      </c>
      <c r="E65" s="149" t="n">
        <v>77.6</v>
      </c>
      <c r="F65" s="149" t="n">
        <v>97.8</v>
      </c>
      <c r="G65" s="149" t="n">
        <v>132</v>
      </c>
      <c r="H65" s="149" t="n">
        <v>140</v>
      </c>
      <c r="I65" s="186" t="n">
        <v>130.15</v>
      </c>
      <c r="J65" s="187" t="n">
        <v>120</v>
      </c>
      <c r="K65" s="188" t="n">
        <f aca="false">(173.5+164.4+159.8+187.2+193.9)/5</f>
        <v>175.76</v>
      </c>
      <c r="L65" s="187" t="n">
        <v>186</v>
      </c>
      <c r="M65" s="187" t="n">
        <v>187</v>
      </c>
      <c r="N65" s="65"/>
    </row>
    <row r="66" customFormat="false" ht="12.75" hidden="false" customHeight="false" outlineLevel="0" collapsed="false">
      <c r="B66" s="132" t="s">
        <v>171</v>
      </c>
      <c r="C66" s="149" t="n">
        <v>98.9</v>
      </c>
      <c r="D66" s="149" t="n">
        <v>108.5</v>
      </c>
      <c r="E66" s="149" t="n">
        <v>97</v>
      </c>
      <c r="F66" s="149" t="n">
        <v>130.1</v>
      </c>
      <c r="G66" s="149" t="n">
        <v>109.4</v>
      </c>
      <c r="H66" s="149" t="n">
        <v>132.8</v>
      </c>
      <c r="I66" s="149" t="n">
        <v>109.4</v>
      </c>
      <c r="J66" s="149" t="n">
        <v>69.97</v>
      </c>
      <c r="K66" s="149" t="n">
        <v>133.7</v>
      </c>
      <c r="L66" s="149" t="n">
        <v>143.95</v>
      </c>
      <c r="M66" s="149" t="n">
        <v>118</v>
      </c>
      <c r="N66" s="149" t="n">
        <v>107</v>
      </c>
    </row>
    <row r="67" customFormat="false" ht="12.75" hidden="false" customHeight="false" outlineLevel="0" collapsed="false">
      <c r="B67" s="132"/>
      <c r="C67" s="133" t="s">
        <v>10</v>
      </c>
      <c r="D67" s="133" t="s">
        <v>11</v>
      </c>
      <c r="E67" s="133" t="s">
        <v>12</v>
      </c>
      <c r="F67" s="133" t="s">
        <v>13</v>
      </c>
      <c r="G67" s="133" t="s">
        <v>2</v>
      </c>
      <c r="H67" s="133" t="s">
        <v>3</v>
      </c>
      <c r="I67" s="133" t="s">
        <v>4</v>
      </c>
      <c r="J67" s="133" t="s">
        <v>5</v>
      </c>
      <c r="K67" s="133" t="s">
        <v>6</v>
      </c>
      <c r="L67" s="133" t="s">
        <v>7</v>
      </c>
      <c r="M67" s="133" t="s">
        <v>8</v>
      </c>
      <c r="N67" s="133" t="s">
        <v>9</v>
      </c>
    </row>
    <row r="68" customFormat="false" ht="12.75" hidden="false" customHeight="false" outlineLevel="0" collapsed="false">
      <c r="B68" s="137" t="s">
        <v>200</v>
      </c>
      <c r="C68" s="129" t="n">
        <v>32.11</v>
      </c>
      <c r="D68" s="129" t="n">
        <v>45.13</v>
      </c>
      <c r="E68" s="129" t="n">
        <v>44.24</v>
      </c>
      <c r="F68" s="129"/>
      <c r="G68" s="129"/>
      <c r="H68" s="129"/>
      <c r="I68" s="129"/>
      <c r="J68" s="129"/>
      <c r="K68" s="129"/>
      <c r="L68" s="129"/>
      <c r="M68" s="129"/>
      <c r="N68" s="129"/>
    </row>
    <row r="69" customFormat="false" ht="12.75" hidden="false" customHeight="false" outlineLevel="0" collapsed="false">
      <c r="B69" s="137"/>
      <c r="C69" s="129"/>
      <c r="D69" s="129"/>
      <c r="E69" s="129"/>
      <c r="F69" s="129"/>
      <c r="G69" s="129"/>
      <c r="H69" s="129"/>
      <c r="I69" s="129"/>
      <c r="J69" s="129"/>
      <c r="K69" s="129"/>
      <c r="L69" s="129"/>
      <c r="M69" s="129"/>
      <c r="N69" s="129"/>
    </row>
    <row r="70" customFormat="false" ht="12.75" hidden="false" customHeight="false" outlineLevel="0" collapsed="false">
      <c r="B70" s="137"/>
      <c r="C70" s="129"/>
      <c r="D70" s="129"/>
      <c r="E70" s="129"/>
      <c r="F70" s="129"/>
      <c r="G70" s="129"/>
      <c r="H70" s="129"/>
      <c r="I70" s="129"/>
      <c r="J70" s="129"/>
      <c r="K70" s="129"/>
      <c r="L70" s="129"/>
      <c r="M70" s="129"/>
      <c r="N70" s="129"/>
    </row>
    <row r="71" customFormat="false" ht="12.75" hidden="false" customHeight="false" outlineLevel="0" collapsed="false">
      <c r="B71" s="137" t="s">
        <v>162</v>
      </c>
      <c r="C71" s="129" t="n">
        <v>39.87</v>
      </c>
      <c r="D71" s="129" t="n">
        <v>30.48</v>
      </c>
      <c r="E71" s="129" t="n">
        <v>28.52</v>
      </c>
      <c r="F71" s="129" t="n">
        <v>31.19</v>
      </c>
      <c r="G71" s="129" t="n">
        <v>17.95</v>
      </c>
      <c r="H71" s="129" t="n">
        <v>18.26</v>
      </c>
      <c r="I71" s="129" t="n">
        <v>16.39</v>
      </c>
      <c r="J71" s="129" t="n">
        <v>24.06</v>
      </c>
      <c r="K71" s="129" t="n">
        <v>28.25</v>
      </c>
      <c r="L71" s="129" t="n">
        <v>23.73</v>
      </c>
      <c r="M71" s="148" t="n">
        <v>24.72</v>
      </c>
      <c r="N71" s="129" t="n">
        <v>29.84</v>
      </c>
      <c r="O71" s="15" t="n">
        <f aca="false">AVERAGE(D71:F71)</f>
        <v>30.0633333333333</v>
      </c>
      <c r="P71" s="15" t="n">
        <f aca="false">AVERAGE(G71:I71)</f>
        <v>17.5333333333333</v>
      </c>
      <c r="Q71" s="15" t="n">
        <f aca="false">AVERAGE(J71:L71)</f>
        <v>25.3466666666667</v>
      </c>
      <c r="R71" s="15" t="n">
        <f aca="false">AVERAGE(M71:N71,C68)</f>
        <v>28.89</v>
      </c>
    </row>
    <row r="72" customFormat="false" ht="12.75" hidden="false" customHeight="false" outlineLevel="0" collapsed="false">
      <c r="B72" s="137"/>
      <c r="C72" s="129"/>
      <c r="D72" s="129"/>
      <c r="E72" s="129"/>
      <c r="F72" s="129"/>
      <c r="G72" s="129"/>
      <c r="H72" s="129"/>
      <c r="I72" s="129"/>
      <c r="J72" s="129"/>
      <c r="K72" s="129"/>
      <c r="L72" s="129"/>
      <c r="M72" s="148"/>
      <c r="N72" s="129"/>
      <c r="O72" s="15"/>
      <c r="P72" s="15"/>
      <c r="Q72" s="15"/>
      <c r="R72" s="15"/>
    </row>
    <row r="73" customFormat="false" ht="12.75" hidden="false" customHeight="false" outlineLevel="0" collapsed="false">
      <c r="B73" s="137"/>
      <c r="C73" s="129"/>
      <c r="D73" s="129"/>
      <c r="E73" s="129"/>
      <c r="F73" s="129"/>
      <c r="G73" s="129"/>
      <c r="H73" s="129"/>
      <c r="I73" s="129"/>
      <c r="J73" s="129"/>
      <c r="K73" s="129"/>
      <c r="L73" s="129"/>
      <c r="M73" s="148"/>
      <c r="N73" s="129"/>
      <c r="O73" s="15"/>
      <c r="P73" s="15"/>
      <c r="Q73" s="15"/>
      <c r="R73" s="15"/>
    </row>
    <row r="74" customFormat="false" ht="12.75" hidden="false" customHeight="false" outlineLevel="0" collapsed="false">
      <c r="B74" s="137" t="s">
        <v>163</v>
      </c>
      <c r="C74" s="148" t="n">
        <v>20.19</v>
      </c>
      <c r="D74" s="148" t="n">
        <v>18.51</v>
      </c>
      <c r="E74" s="148" t="n">
        <v>18.96</v>
      </c>
      <c r="F74" s="148" t="n">
        <v>20.07</v>
      </c>
      <c r="G74" s="148" t="n">
        <v>19.39</v>
      </c>
      <c r="H74" s="148" t="n">
        <v>14.34</v>
      </c>
      <c r="I74" s="148" t="n">
        <v>18.74</v>
      </c>
      <c r="J74" s="148" t="n">
        <v>24.23</v>
      </c>
      <c r="K74" s="148" t="n">
        <v>14.8</v>
      </c>
      <c r="L74" s="148" t="n">
        <v>13.79</v>
      </c>
      <c r="M74" s="148" t="n">
        <v>26.32</v>
      </c>
      <c r="N74" s="148" t="n">
        <v>51.04</v>
      </c>
      <c r="O74" s="15" t="n">
        <f aca="false">AVERAGE(D74:F74)</f>
        <v>19.18</v>
      </c>
      <c r="P74" s="15" t="n">
        <f aca="false">AVERAGE(G74:I74)</f>
        <v>17.49</v>
      </c>
      <c r="Q74" s="15" t="n">
        <f aca="false">AVERAGE(J74:L74)</f>
        <v>17.6066666666667</v>
      </c>
      <c r="R74" s="15" t="n">
        <f aca="false">AVERAGE(M74:N74,C71)</f>
        <v>39.0766666666667</v>
      </c>
    </row>
    <row r="75" customFormat="false" ht="12.75" hidden="false" customHeight="false" outlineLevel="0" collapsed="false">
      <c r="B75" s="137"/>
      <c r="C75" s="148"/>
      <c r="D75" s="148"/>
      <c r="E75" s="148"/>
      <c r="F75" s="148"/>
      <c r="G75" s="148"/>
      <c r="H75" s="148"/>
      <c r="I75" s="148"/>
      <c r="J75" s="148"/>
      <c r="K75" s="148"/>
      <c r="L75" s="148"/>
      <c r="M75" s="148"/>
      <c r="N75" s="148"/>
      <c r="O75" s="15"/>
      <c r="P75" s="15"/>
      <c r="Q75" s="15"/>
      <c r="R75" s="15"/>
    </row>
    <row r="76" customFormat="false" ht="12.75" hidden="false" customHeight="false" outlineLevel="0" collapsed="false">
      <c r="B76" s="137"/>
      <c r="C76" s="148"/>
      <c r="D76" s="148"/>
      <c r="E76" s="148"/>
      <c r="F76" s="148"/>
      <c r="G76" s="148"/>
      <c r="H76" s="148"/>
      <c r="I76" s="148"/>
      <c r="J76" s="148"/>
      <c r="K76" s="148"/>
      <c r="L76" s="148"/>
      <c r="M76" s="148"/>
      <c r="N76" s="148"/>
      <c r="O76" s="15"/>
      <c r="P76" s="15"/>
      <c r="Q76" s="15"/>
      <c r="R76" s="15"/>
    </row>
    <row r="77" customFormat="false" ht="12.75" hidden="false" customHeight="false" outlineLevel="0" collapsed="false">
      <c r="B77" s="137" t="s">
        <v>170</v>
      </c>
      <c r="C77" s="140" t="n">
        <v>15.47</v>
      </c>
      <c r="D77" s="141" t="n">
        <v>18.02</v>
      </c>
      <c r="E77" s="141" t="n">
        <v>24.18</v>
      </c>
      <c r="F77" s="141" t="n">
        <v>25</v>
      </c>
      <c r="G77" s="141" t="n">
        <v>17.22</v>
      </c>
      <c r="H77" s="141" t="n">
        <v>10.39</v>
      </c>
      <c r="I77" s="141" t="n">
        <v>11.59</v>
      </c>
      <c r="J77" s="141" t="n">
        <v>13.1</v>
      </c>
      <c r="K77" s="141" t="n">
        <v>16.66</v>
      </c>
      <c r="L77" s="141" t="n">
        <v>11.62</v>
      </c>
      <c r="M77" s="141" t="n">
        <v>12.33</v>
      </c>
      <c r="N77" s="141" t="n">
        <v>17.47</v>
      </c>
      <c r="O77" s="15" t="n">
        <f aca="false">AVERAGE(D77:F77)</f>
        <v>22.4</v>
      </c>
      <c r="P77" s="15" t="n">
        <f aca="false">AVERAGE(G77:I77)</f>
        <v>13.0666666666667</v>
      </c>
      <c r="Q77" s="15" t="n">
        <f aca="false">AVERAGE(J77:L77)</f>
        <v>13.7933333333333</v>
      </c>
      <c r="R77" s="15" t="n">
        <f aca="false">AVERAGE(M77:N77,C74)</f>
        <v>16.6633333333333</v>
      </c>
      <c r="U77" s="0" t="n">
        <v>15.47</v>
      </c>
      <c r="V77" s="0" t="n">
        <v>92.4</v>
      </c>
    </row>
    <row r="78" customFormat="false" ht="12.75" hidden="false" customHeight="false" outlineLevel="0" collapsed="false">
      <c r="B78" s="132"/>
      <c r="C78" s="149" t="n">
        <v>92.4</v>
      </c>
      <c r="D78" s="149" t="n">
        <v>92.9</v>
      </c>
      <c r="E78" s="149" t="n">
        <v>94.9</v>
      </c>
      <c r="F78" s="149" t="n">
        <v>113.4</v>
      </c>
      <c r="G78" s="149" t="n">
        <v>142.6</v>
      </c>
      <c r="H78" s="149" t="n">
        <v>143.9</v>
      </c>
      <c r="I78" s="149" t="n">
        <v>130.7</v>
      </c>
      <c r="J78" s="149" t="n">
        <v>155.5</v>
      </c>
      <c r="K78" s="149" t="n">
        <v>219.6</v>
      </c>
      <c r="L78" s="149" t="n">
        <v>260.4</v>
      </c>
      <c r="M78" s="149" t="n">
        <v>170.9</v>
      </c>
      <c r="N78" s="149" t="n">
        <v>137.2</v>
      </c>
      <c r="U78" s="0" t="n">
        <v>18.02</v>
      </c>
      <c r="V78" s="0" t="n">
        <v>92.9</v>
      </c>
    </row>
    <row r="79" customFormat="false" ht="12.75" hidden="false" customHeight="false" outlineLevel="0" collapsed="false">
      <c r="B79" s="132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  <c r="N79" s="65"/>
      <c r="U79" s="0" t="n">
        <v>24.18</v>
      </c>
      <c r="V79" s="0" t="n">
        <v>94.9</v>
      </c>
    </row>
    <row r="80" customFormat="false" ht="12.75" hidden="false" customHeight="false" outlineLevel="0" collapsed="false">
      <c r="B80" s="132" t="s">
        <v>172</v>
      </c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  <c r="N80" s="65"/>
      <c r="U80" s="0" t="n">
        <v>25</v>
      </c>
      <c r="V80" s="0" t="n">
        <v>113.4</v>
      </c>
    </row>
    <row r="81" customFormat="false" ht="12.75" hidden="false" customHeight="false" outlineLevel="0" collapsed="false">
      <c r="B81" s="132"/>
      <c r="C81" s="133" t="s">
        <v>10</v>
      </c>
      <c r="D81" s="133" t="s">
        <v>11</v>
      </c>
      <c r="E81" s="133" t="s">
        <v>12</v>
      </c>
      <c r="F81" s="133" t="s">
        <v>13</v>
      </c>
      <c r="G81" s="133" t="s">
        <v>2</v>
      </c>
      <c r="H81" s="133" t="s">
        <v>3</v>
      </c>
      <c r="I81" s="133" t="s">
        <v>4</v>
      </c>
      <c r="J81" s="133" t="s">
        <v>5</v>
      </c>
      <c r="K81" s="133" t="s">
        <v>6</v>
      </c>
      <c r="L81" s="133" t="s">
        <v>7</v>
      </c>
      <c r="M81" s="133" t="s">
        <v>8</v>
      </c>
      <c r="N81" s="133" t="s">
        <v>9</v>
      </c>
      <c r="U81" s="0" t="n">
        <v>17.22</v>
      </c>
      <c r="V81" s="0" t="n">
        <v>142.6</v>
      </c>
    </row>
    <row r="82" customFormat="false" ht="12.75" hidden="false" customHeight="false" outlineLevel="0" collapsed="false">
      <c r="B82" s="137" t="s">
        <v>200</v>
      </c>
      <c r="C82" s="129" t="n">
        <v>36.71</v>
      </c>
      <c r="D82" s="129" t="n">
        <v>49.33</v>
      </c>
      <c r="E82" s="129" t="n">
        <v>49.32</v>
      </c>
      <c r="F82" s="129"/>
      <c r="G82" s="129"/>
      <c r="H82" s="129"/>
      <c r="I82" s="129"/>
      <c r="J82" s="129"/>
      <c r="K82" s="129"/>
      <c r="L82" s="129"/>
      <c r="M82" s="129"/>
      <c r="N82" s="129"/>
    </row>
    <row r="83" customFormat="false" ht="12.75" hidden="false" customHeight="false" outlineLevel="0" collapsed="false">
      <c r="B83" s="137"/>
      <c r="C83" s="129"/>
      <c r="D83" s="129"/>
      <c r="E83" s="129"/>
      <c r="F83" s="129"/>
      <c r="G83" s="129"/>
      <c r="H83" s="129"/>
      <c r="I83" s="129"/>
      <c r="J83" s="129"/>
      <c r="K83" s="129"/>
      <c r="L83" s="129"/>
      <c r="M83" s="129"/>
      <c r="N83" s="129"/>
    </row>
    <row r="84" customFormat="false" ht="12.75" hidden="false" customHeight="false" outlineLevel="0" collapsed="false">
      <c r="B84" s="137"/>
      <c r="C84" s="129"/>
      <c r="D84" s="129"/>
      <c r="E84" s="129"/>
      <c r="F84" s="129"/>
      <c r="G84" s="129"/>
      <c r="H84" s="129"/>
      <c r="I84" s="129"/>
      <c r="J84" s="129"/>
      <c r="K84" s="129"/>
      <c r="L84" s="129"/>
      <c r="M84" s="129"/>
      <c r="N84" s="129"/>
    </row>
    <row r="85" customFormat="false" ht="12.75" hidden="false" customHeight="false" outlineLevel="0" collapsed="false">
      <c r="B85" s="137" t="s">
        <v>162</v>
      </c>
      <c r="C85" s="129" t="n">
        <v>40.75</v>
      </c>
      <c r="D85" s="129" t="n">
        <v>31.34</v>
      </c>
      <c r="E85" s="129" t="n">
        <v>29.72</v>
      </c>
      <c r="F85" s="129" t="n">
        <v>30.3</v>
      </c>
      <c r="G85" s="129" t="n">
        <v>21.57</v>
      </c>
      <c r="H85" s="129" t="n">
        <v>20.36</v>
      </c>
      <c r="I85" s="129" t="n">
        <v>18.79</v>
      </c>
      <c r="J85" s="129" t="n">
        <v>25.79</v>
      </c>
      <c r="K85" s="129" t="n">
        <v>28.44</v>
      </c>
      <c r="L85" s="129" t="n">
        <v>28.3</v>
      </c>
      <c r="M85" s="129" t="n">
        <v>36.76</v>
      </c>
      <c r="N85" s="129" t="n">
        <v>34.97</v>
      </c>
      <c r="O85" s="15" t="n">
        <f aca="false">AVERAGE(D85:F85)</f>
        <v>30.4533333333333</v>
      </c>
      <c r="P85" s="15" t="n">
        <f aca="false">AVERAGE(G85:I85)</f>
        <v>20.24</v>
      </c>
      <c r="Q85" s="15" t="n">
        <f aca="false">AVERAGE(J85:L85)</f>
        <v>27.51</v>
      </c>
      <c r="R85" s="15" t="n">
        <f aca="false">AVERAGE(M85:N85,C82)</f>
        <v>36.1466666666667</v>
      </c>
      <c r="U85" s="0" t="n">
        <v>10.39</v>
      </c>
      <c r="V85" s="0" t="n">
        <v>143.9</v>
      </c>
    </row>
    <row r="86" customFormat="false" ht="12.75" hidden="false" customHeight="false" outlineLevel="0" collapsed="false">
      <c r="B86" s="137"/>
      <c r="C86" s="129"/>
      <c r="D86" s="129"/>
      <c r="E86" s="129"/>
      <c r="F86" s="129"/>
      <c r="G86" s="129"/>
      <c r="H86" s="129"/>
      <c r="I86" s="129"/>
      <c r="J86" s="129"/>
      <c r="K86" s="129"/>
      <c r="L86" s="129"/>
      <c r="M86" s="129"/>
      <c r="N86" s="129"/>
      <c r="O86" s="15"/>
      <c r="P86" s="15"/>
      <c r="Q86" s="15"/>
      <c r="R86" s="15"/>
    </row>
    <row r="87" customFormat="false" ht="12.75" hidden="false" customHeight="false" outlineLevel="0" collapsed="false">
      <c r="B87" s="137"/>
      <c r="C87" s="129"/>
      <c r="D87" s="129"/>
      <c r="E87" s="129"/>
      <c r="F87" s="129"/>
      <c r="G87" s="129"/>
      <c r="H87" s="129"/>
      <c r="I87" s="129"/>
      <c r="J87" s="129"/>
      <c r="K87" s="129"/>
      <c r="L87" s="129"/>
      <c r="M87" s="129"/>
      <c r="N87" s="129"/>
      <c r="O87" s="15"/>
      <c r="P87" s="15"/>
      <c r="Q87" s="15"/>
      <c r="R87" s="15"/>
    </row>
    <row r="88" customFormat="false" ht="12.75" hidden="false" customHeight="false" outlineLevel="0" collapsed="false">
      <c r="B88" s="137" t="s">
        <v>163</v>
      </c>
      <c r="C88" s="148" t="n">
        <v>24.93</v>
      </c>
      <c r="D88" s="148" t="n">
        <v>21.75</v>
      </c>
      <c r="E88" s="148" t="n">
        <v>23.29</v>
      </c>
      <c r="F88" s="148" t="n">
        <v>22.5</v>
      </c>
      <c r="G88" s="148" t="n">
        <v>20.21</v>
      </c>
      <c r="H88" s="148" t="n">
        <v>16.69</v>
      </c>
      <c r="I88" s="148" t="n">
        <v>20.25</v>
      </c>
      <c r="J88" s="148" t="n">
        <v>25.24</v>
      </c>
      <c r="K88" s="148" t="n">
        <v>15.8</v>
      </c>
      <c r="L88" s="148" t="n">
        <v>15.79</v>
      </c>
      <c r="M88" s="148" t="n">
        <v>31.42</v>
      </c>
      <c r="N88" s="148" t="n">
        <v>51.03</v>
      </c>
      <c r="O88" s="15" t="n">
        <f aca="false">AVERAGE(D88:F88)</f>
        <v>22.5133333333333</v>
      </c>
      <c r="P88" s="15" t="n">
        <f aca="false">AVERAGE(G88:I88)</f>
        <v>19.05</v>
      </c>
      <c r="Q88" s="15" t="n">
        <f aca="false">AVERAGE(J88:L88)</f>
        <v>18.9433333333333</v>
      </c>
      <c r="R88" s="15" t="n">
        <f aca="false">AVERAGE(M88:N88,C85)</f>
        <v>41.0666666666667</v>
      </c>
      <c r="U88" s="0" t="n">
        <v>11.59</v>
      </c>
      <c r="V88" s="0" t="n">
        <v>130.7</v>
      </c>
    </row>
    <row r="89" customFormat="false" ht="12.75" hidden="false" customHeight="false" outlineLevel="0" collapsed="false">
      <c r="B89" s="189"/>
      <c r="C89" s="148"/>
      <c r="D89" s="148"/>
      <c r="E89" s="148"/>
      <c r="F89" s="148"/>
      <c r="G89" s="148"/>
      <c r="H89" s="148"/>
      <c r="I89" s="148"/>
      <c r="J89" s="148"/>
      <c r="K89" s="148"/>
      <c r="L89" s="148"/>
      <c r="M89" s="148"/>
      <c r="N89" s="148"/>
      <c r="O89" s="15"/>
      <c r="P89" s="15"/>
      <c r="Q89" s="15"/>
      <c r="R89" s="15"/>
    </row>
    <row r="90" customFormat="false" ht="12.75" hidden="false" customHeight="false" outlineLevel="0" collapsed="false">
      <c r="B90" s="137"/>
      <c r="C90" s="148"/>
      <c r="D90" s="148"/>
      <c r="E90" s="148"/>
      <c r="F90" s="148"/>
      <c r="G90" s="148"/>
      <c r="H90" s="148"/>
      <c r="I90" s="148"/>
      <c r="J90" s="148"/>
      <c r="K90" s="148"/>
      <c r="L90" s="148"/>
      <c r="M90" s="148"/>
      <c r="N90" s="148"/>
      <c r="O90" s="15"/>
      <c r="P90" s="15"/>
      <c r="Q90" s="15"/>
      <c r="R90" s="15"/>
    </row>
    <row r="91" customFormat="false" ht="12.75" hidden="false" customHeight="false" outlineLevel="0" collapsed="false">
      <c r="B91" s="137" t="s">
        <v>170</v>
      </c>
      <c r="C91" s="140" t="n">
        <v>16.64</v>
      </c>
      <c r="D91" s="141" t="n">
        <v>20.24</v>
      </c>
      <c r="E91" s="141" t="n">
        <v>26.27</v>
      </c>
      <c r="F91" s="141" t="n">
        <v>26</v>
      </c>
      <c r="G91" s="141" t="n">
        <v>18.8</v>
      </c>
      <c r="H91" s="141" t="n">
        <v>11.37</v>
      </c>
      <c r="I91" s="141" t="n">
        <v>13.38</v>
      </c>
      <c r="J91" s="141" t="n">
        <v>16.49</v>
      </c>
      <c r="K91" s="141" t="n">
        <v>20.65</v>
      </c>
      <c r="L91" s="141" t="n">
        <v>16.45</v>
      </c>
      <c r="M91" s="141" t="n">
        <v>17.25</v>
      </c>
      <c r="N91" s="141" t="n">
        <v>21.96</v>
      </c>
      <c r="O91" s="15" t="n">
        <f aca="false">AVERAGE(D91:F91)</f>
        <v>24.17</v>
      </c>
      <c r="P91" s="15" t="n">
        <f aca="false">AVERAGE(G91:I91)</f>
        <v>14.5166666666667</v>
      </c>
      <c r="Q91" s="15" t="n">
        <f aca="false">AVERAGE(J91:L91)</f>
        <v>17.8633333333333</v>
      </c>
      <c r="R91" s="15" t="n">
        <f aca="false">AVERAGE(M91:N91,C88)</f>
        <v>21.38</v>
      </c>
      <c r="U91" s="0" t="n">
        <v>13.1</v>
      </c>
      <c r="V91" s="0" t="n">
        <v>155.5</v>
      </c>
    </row>
    <row r="92" customFormat="false" ht="12.75" hidden="false" customHeight="false" outlineLevel="0" collapsed="false">
      <c r="B92" s="129"/>
      <c r="C92" s="130"/>
      <c r="D92" s="130"/>
      <c r="E92" s="130"/>
      <c r="F92" s="130"/>
      <c r="G92" s="130"/>
      <c r="H92" s="130"/>
      <c r="I92" s="130"/>
      <c r="J92" s="130"/>
      <c r="K92" s="130"/>
      <c r="L92" s="130"/>
      <c r="M92" s="130"/>
      <c r="N92" s="130"/>
      <c r="O92" s="15"/>
      <c r="P92" s="15"/>
      <c r="Q92" s="15"/>
      <c r="R92" s="15"/>
      <c r="U92" s="0" t="n">
        <v>16.66</v>
      </c>
      <c r="V92" s="0" t="n">
        <v>219.6</v>
      </c>
    </row>
    <row r="93" customFormat="false" ht="12.75" hidden="false" customHeight="false" outlineLevel="0" collapsed="false">
      <c r="B93" s="131" t="s">
        <v>173</v>
      </c>
      <c r="C93" s="130"/>
      <c r="D93" s="130"/>
      <c r="E93" s="130"/>
      <c r="F93" s="130"/>
      <c r="G93" s="130"/>
      <c r="H93" s="130"/>
      <c r="I93" s="130"/>
      <c r="J93" s="130"/>
      <c r="K93" s="130"/>
      <c r="L93" s="130"/>
      <c r="M93" s="130"/>
      <c r="N93" s="130"/>
      <c r="O93" s="145" t="s">
        <v>51</v>
      </c>
      <c r="P93" s="145" t="s">
        <v>48</v>
      </c>
      <c r="Q93" s="145" t="s">
        <v>49</v>
      </c>
      <c r="R93" s="145" t="s">
        <v>50</v>
      </c>
      <c r="U93" s="0" t="n">
        <v>11.62</v>
      </c>
      <c r="V93" s="0" t="n">
        <v>260.4</v>
      </c>
    </row>
    <row r="94" customFormat="false" ht="12.75" hidden="false" customHeight="false" outlineLevel="0" collapsed="false">
      <c r="B94" s="132"/>
      <c r="C94" s="133" t="s">
        <v>10</v>
      </c>
      <c r="D94" s="133" t="s">
        <v>11</v>
      </c>
      <c r="E94" s="133" t="s">
        <v>12</v>
      </c>
      <c r="F94" s="133" t="s">
        <v>13</v>
      </c>
      <c r="G94" s="133" t="s">
        <v>2</v>
      </c>
      <c r="H94" s="133" t="s">
        <v>3</v>
      </c>
      <c r="I94" s="133" t="s">
        <v>4</v>
      </c>
      <c r="J94" s="133" t="s">
        <v>5</v>
      </c>
      <c r="K94" s="133" t="s">
        <v>6</v>
      </c>
      <c r="L94" s="133" t="s">
        <v>7</v>
      </c>
      <c r="M94" s="133" t="s">
        <v>8</v>
      </c>
      <c r="N94" s="133" t="s">
        <v>9</v>
      </c>
      <c r="O94" s="15"/>
      <c r="P94" s="15"/>
      <c r="Q94" s="15"/>
      <c r="R94" s="15"/>
      <c r="U94" s="0" t="n">
        <v>12.33</v>
      </c>
      <c r="V94" s="0" t="n">
        <v>170.9</v>
      </c>
    </row>
    <row r="95" customFormat="false" ht="12.75" hidden="false" customHeight="false" outlineLevel="0" collapsed="false">
      <c r="B95" s="132"/>
      <c r="C95" s="134" t="n">
        <v>43.68</v>
      </c>
      <c r="D95" s="135" t="n">
        <v>65.74</v>
      </c>
      <c r="E95" s="135" t="n">
        <v>55.72</v>
      </c>
      <c r="F95" s="135"/>
      <c r="G95" s="135"/>
      <c r="H95" s="135"/>
      <c r="I95" s="135"/>
      <c r="J95" s="135"/>
      <c r="K95" s="135"/>
      <c r="L95" s="135"/>
      <c r="M95" s="135"/>
      <c r="N95" s="136"/>
      <c r="O95" s="15"/>
      <c r="P95" s="15"/>
      <c r="Q95" s="15"/>
      <c r="R95" s="15"/>
    </row>
    <row r="96" customFormat="false" ht="12.75" hidden="false" customHeight="false" outlineLevel="0" collapsed="false">
      <c r="B96" s="137" t="s">
        <v>162</v>
      </c>
      <c r="C96" s="138" t="n">
        <v>40.62</v>
      </c>
      <c r="D96" s="130" t="n">
        <v>30.26</v>
      </c>
      <c r="E96" s="130" t="n">
        <v>29.95</v>
      </c>
      <c r="F96" s="130" t="n">
        <v>32.41</v>
      </c>
      <c r="G96" s="130" t="n">
        <v>25.24</v>
      </c>
      <c r="H96" s="129" t="n">
        <v>22.32</v>
      </c>
      <c r="I96" s="129" t="n">
        <v>22.41</v>
      </c>
      <c r="J96" s="129" t="n">
        <v>27.76</v>
      </c>
      <c r="K96" s="130" t="n">
        <v>30.27</v>
      </c>
      <c r="L96" s="130" t="n">
        <v>31.12</v>
      </c>
      <c r="M96" s="130" t="n">
        <v>38.8</v>
      </c>
      <c r="N96" s="139" t="n">
        <v>40.86</v>
      </c>
      <c r="O96" s="15" t="n">
        <f aca="false">AVERAGE(D96:F96)</f>
        <v>30.8733333333333</v>
      </c>
      <c r="P96" s="15" t="n">
        <f aca="false">AVERAGE(G96:I96)</f>
        <v>23.3233333333333</v>
      </c>
      <c r="Q96" s="15"/>
      <c r="R96" s="15" t="n">
        <f aca="false">AVERAGE(M96:N96,C95)</f>
        <v>41.1133333333333</v>
      </c>
      <c r="U96" s="0" t="n">
        <v>17.47</v>
      </c>
      <c r="V96" s="0" t="n">
        <v>137.2</v>
      </c>
    </row>
    <row r="97" customFormat="false" ht="12.75" hidden="false" customHeight="false" outlineLevel="0" collapsed="false">
      <c r="B97" s="137" t="s">
        <v>163</v>
      </c>
      <c r="C97" s="140"/>
      <c r="D97" s="141"/>
      <c r="E97" s="141"/>
      <c r="F97" s="141"/>
      <c r="G97" s="141"/>
      <c r="H97" s="141"/>
      <c r="I97" s="141"/>
      <c r="J97" s="141" t="n">
        <v>26.17</v>
      </c>
      <c r="K97" s="141" t="n">
        <v>17.36</v>
      </c>
      <c r="L97" s="141" t="n">
        <v>16.86</v>
      </c>
      <c r="M97" s="141" t="n">
        <v>41.13</v>
      </c>
      <c r="N97" s="142" t="n">
        <v>48.79</v>
      </c>
      <c r="O97" s="15"/>
      <c r="P97" s="15"/>
      <c r="Q97" s="15" t="n">
        <f aca="false">AVERAGE(J97:L97)</f>
        <v>20.13</v>
      </c>
      <c r="R97" s="15" t="n">
        <f aca="false">AVERAGE(M97:N97,C96)</f>
        <v>43.5133333333333</v>
      </c>
      <c r="U97" s="0" t="n">
        <v>20.19</v>
      </c>
      <c r="V97" s="0" t="n">
        <v>98.9</v>
      </c>
    </row>
    <row r="98" customFormat="false" ht="12.75" hidden="false" customHeight="false" outlineLevel="0" collapsed="false">
      <c r="B98" s="129"/>
      <c r="C98" s="130"/>
      <c r="D98" s="130"/>
      <c r="E98" s="130"/>
      <c r="F98" s="130"/>
      <c r="G98" s="130"/>
      <c r="H98" s="130"/>
      <c r="I98" s="130"/>
      <c r="J98" s="130"/>
      <c r="K98" s="130"/>
      <c r="L98" s="130"/>
      <c r="M98" s="130"/>
      <c r="N98" s="130"/>
      <c r="O98" s="15"/>
      <c r="P98" s="15"/>
      <c r="Q98" s="15"/>
      <c r="R98" s="15"/>
      <c r="U98" s="0" t="n">
        <v>18.51</v>
      </c>
      <c r="V98" s="0" t="n">
        <v>108.5</v>
      </c>
    </row>
    <row r="99" customFormat="false" ht="12.75" hidden="false" customHeight="false" outlineLevel="0" collapsed="false">
      <c r="B99" s="131" t="s">
        <v>161</v>
      </c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5"/>
      <c r="P99" s="15"/>
      <c r="Q99" s="15"/>
      <c r="R99" s="15"/>
      <c r="U99" s="0" t="n">
        <v>18.96</v>
      </c>
      <c r="V99" s="0" t="n">
        <v>97</v>
      </c>
    </row>
    <row r="100" customFormat="false" ht="12.75" hidden="false" customHeight="false" outlineLevel="0" collapsed="false">
      <c r="B100" s="132"/>
      <c r="C100" s="133" t="s">
        <v>10</v>
      </c>
      <c r="D100" s="133" t="s">
        <v>11</v>
      </c>
      <c r="E100" s="133" t="s">
        <v>12</v>
      </c>
      <c r="F100" s="133" t="s">
        <v>13</v>
      </c>
      <c r="G100" s="133" t="s">
        <v>2</v>
      </c>
      <c r="H100" s="133" t="s">
        <v>3</v>
      </c>
      <c r="I100" s="133" t="s">
        <v>4</v>
      </c>
      <c r="J100" s="133" t="s">
        <v>5</v>
      </c>
      <c r="K100" s="133" t="s">
        <v>6</v>
      </c>
      <c r="L100" s="133" t="s">
        <v>7</v>
      </c>
      <c r="M100" s="133" t="s">
        <v>8</v>
      </c>
      <c r="N100" s="133" t="s">
        <v>9</v>
      </c>
      <c r="O100" s="15"/>
      <c r="P100" s="15"/>
      <c r="Q100" s="15"/>
      <c r="R100" s="15"/>
      <c r="U100" s="0" t="n">
        <v>20.07</v>
      </c>
      <c r="V100" s="0" t="n">
        <v>130.1</v>
      </c>
    </row>
    <row r="101" customFormat="false" ht="12.75" hidden="false" customHeight="false" outlineLevel="0" collapsed="false">
      <c r="B101" s="132"/>
      <c r="C101" s="134" t="n">
        <v>45.02</v>
      </c>
      <c r="D101" s="135" t="n">
        <v>77.77</v>
      </c>
      <c r="E101" s="135" t="n">
        <v>79.48</v>
      </c>
      <c r="F101" s="135"/>
      <c r="G101" s="135"/>
      <c r="H101" s="135"/>
      <c r="I101" s="135"/>
      <c r="J101" s="135"/>
      <c r="K101" s="135"/>
      <c r="L101" s="135"/>
      <c r="M101" s="135"/>
      <c r="N101" s="136"/>
      <c r="O101" s="15"/>
      <c r="P101" s="15"/>
      <c r="Q101" s="15"/>
      <c r="R101" s="15"/>
    </row>
    <row r="102" customFormat="false" ht="12.75" hidden="false" customHeight="false" outlineLevel="0" collapsed="false">
      <c r="B102" s="137" t="s">
        <v>162</v>
      </c>
      <c r="C102" s="138" t="n">
        <v>45.64</v>
      </c>
      <c r="D102" s="130" t="n">
        <v>33.09</v>
      </c>
      <c r="E102" s="130" t="n">
        <v>31.88</v>
      </c>
      <c r="F102" s="130" t="n">
        <v>31.19</v>
      </c>
      <c r="G102" s="130" t="n">
        <v>22.61</v>
      </c>
      <c r="H102" s="129" t="n">
        <v>22.78</v>
      </c>
      <c r="I102" s="129" t="n">
        <v>22.98</v>
      </c>
      <c r="J102" s="129" t="n">
        <v>29.72</v>
      </c>
      <c r="K102" s="130" t="n">
        <v>24.55</v>
      </c>
      <c r="L102" s="130" t="n">
        <v>29.24</v>
      </c>
      <c r="M102" s="130" t="n">
        <v>27.3</v>
      </c>
      <c r="N102" s="139" t="n">
        <v>44.74</v>
      </c>
      <c r="O102" s="15" t="n">
        <f aca="false">AVERAGE(D102:F102)</f>
        <v>32.0533333333333</v>
      </c>
      <c r="P102" s="15" t="n">
        <f aca="false">AVERAGE(G102:I102)</f>
        <v>22.79</v>
      </c>
      <c r="Q102" s="15"/>
      <c r="R102" s="15"/>
      <c r="U102" s="0" t="n">
        <v>19.39</v>
      </c>
      <c r="V102" s="0" t="n">
        <v>109.3</v>
      </c>
    </row>
    <row r="103" customFormat="false" ht="12.75" hidden="false" customHeight="false" outlineLevel="0" collapsed="false">
      <c r="B103" s="137" t="s">
        <v>163</v>
      </c>
      <c r="C103" s="140"/>
      <c r="D103" s="141"/>
      <c r="E103" s="141"/>
      <c r="F103" s="141"/>
      <c r="G103" s="141"/>
      <c r="H103" s="141"/>
      <c r="I103" s="141"/>
      <c r="J103" s="141" t="n">
        <v>25.41</v>
      </c>
      <c r="K103" s="141" t="n">
        <v>13.11</v>
      </c>
      <c r="L103" s="141" t="n">
        <v>11.29</v>
      </c>
      <c r="M103" s="141" t="n">
        <v>33.89</v>
      </c>
      <c r="N103" s="142" t="n">
        <v>58.25</v>
      </c>
      <c r="O103" s="15"/>
      <c r="P103" s="15"/>
      <c r="Q103" s="15" t="n">
        <f aca="false">AVERAGE(J103:L103)</f>
        <v>16.6033333333333</v>
      </c>
      <c r="R103" s="15" t="n">
        <f aca="false">AVERAGE(M103:N103,C102)</f>
        <v>45.9266666666667</v>
      </c>
      <c r="U103" s="0" t="n">
        <v>14.34</v>
      </c>
      <c r="V103" s="0" t="n">
        <v>132.8</v>
      </c>
    </row>
    <row r="104" customFormat="false" ht="12.75" hidden="false" customHeight="false" outlineLevel="0" collapsed="false">
      <c r="B104" s="129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5"/>
      <c r="P104" s="15"/>
      <c r="Q104" s="15"/>
      <c r="R104" s="15"/>
      <c r="U104" s="0" t="n">
        <v>18.74</v>
      </c>
      <c r="V104" s="0" t="n">
        <v>109.4</v>
      </c>
    </row>
    <row r="105" customFormat="false" ht="12.75" hidden="false" customHeight="false" outlineLevel="0" collapsed="false">
      <c r="B105" s="131" t="s">
        <v>164</v>
      </c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5"/>
      <c r="P105" s="15"/>
      <c r="Q105" s="15"/>
      <c r="R105" s="15"/>
      <c r="U105" s="0" t="n">
        <v>24.23</v>
      </c>
      <c r="V105" s="0" t="n">
        <v>112.5</v>
      </c>
    </row>
    <row r="106" customFormat="false" ht="12.75" hidden="false" customHeight="false" outlineLevel="0" collapsed="false">
      <c r="B106" s="132"/>
      <c r="C106" s="133" t="s">
        <v>10</v>
      </c>
      <c r="D106" s="133" t="s">
        <v>11</v>
      </c>
      <c r="E106" s="133" t="s">
        <v>12</v>
      </c>
      <c r="F106" s="133" t="s">
        <v>13</v>
      </c>
      <c r="G106" s="133" t="s">
        <v>2</v>
      </c>
      <c r="H106" s="133" t="s">
        <v>3</v>
      </c>
      <c r="I106" s="133" t="s">
        <v>4</v>
      </c>
      <c r="J106" s="133" t="s">
        <v>5</v>
      </c>
      <c r="K106" s="133" t="s">
        <v>6</v>
      </c>
      <c r="L106" s="133" t="s">
        <v>7</v>
      </c>
      <c r="M106" s="133" t="s">
        <v>8</v>
      </c>
      <c r="N106" s="133" t="s">
        <v>9</v>
      </c>
      <c r="O106" s="15"/>
      <c r="P106" s="15"/>
      <c r="Q106" s="15"/>
      <c r="R106" s="15"/>
      <c r="U106" s="0" t="n">
        <v>14.8</v>
      </c>
      <c r="V106" s="0" t="n">
        <v>133.7</v>
      </c>
    </row>
    <row r="107" customFormat="false" ht="12.75" hidden="false" customHeight="false" outlineLevel="0" collapsed="false">
      <c r="B107" s="132"/>
      <c r="C107" s="134"/>
      <c r="D107" s="135"/>
      <c r="E107" s="135"/>
      <c r="F107" s="135"/>
      <c r="G107" s="135"/>
      <c r="H107" s="135"/>
      <c r="I107" s="135"/>
      <c r="J107" s="135"/>
      <c r="K107" s="135"/>
      <c r="L107" s="135"/>
      <c r="M107" s="135"/>
      <c r="N107" s="136"/>
      <c r="O107" s="15"/>
      <c r="P107" s="15"/>
      <c r="Q107" s="15"/>
      <c r="R107" s="15"/>
    </row>
    <row r="108" customFormat="false" ht="12.75" hidden="false" customHeight="false" outlineLevel="0" collapsed="false">
      <c r="B108" s="137" t="s">
        <v>162</v>
      </c>
      <c r="C108" s="138" t="n">
        <v>39.8</v>
      </c>
      <c r="D108" s="130" t="n">
        <v>30.02</v>
      </c>
      <c r="E108" s="130" t="n">
        <v>29</v>
      </c>
      <c r="F108" s="130" t="n">
        <v>31.9</v>
      </c>
      <c r="G108" s="130" t="n">
        <v>21.43</v>
      </c>
      <c r="H108" s="129" t="n">
        <v>21.36</v>
      </c>
      <c r="I108" s="129" t="n">
        <v>19.66</v>
      </c>
      <c r="J108" s="143" t="n">
        <v>26.97</v>
      </c>
      <c r="K108" s="130"/>
      <c r="L108" s="130"/>
      <c r="M108" s="130"/>
      <c r="N108" s="139"/>
      <c r="O108" s="15" t="n">
        <f aca="false">AVERAGE(D108:F108)</f>
        <v>30.3066666666667</v>
      </c>
      <c r="P108" s="15" t="n">
        <f aca="false">AVERAGE(G108:I108)</f>
        <v>20.8166666666667</v>
      </c>
      <c r="Q108" s="15"/>
      <c r="R108" s="15"/>
      <c r="U108" s="0" t="n">
        <v>13.79</v>
      </c>
      <c r="V108" s="0" t="n">
        <v>138.4</v>
      </c>
    </row>
    <row r="109" customFormat="false" ht="12.75" hidden="false" customHeight="false" outlineLevel="0" collapsed="false">
      <c r="B109" s="137" t="s">
        <v>163</v>
      </c>
      <c r="C109" s="140"/>
      <c r="D109" s="141"/>
      <c r="E109" s="141"/>
      <c r="F109" s="141"/>
      <c r="G109" s="141"/>
      <c r="H109" s="141"/>
      <c r="I109" s="141"/>
      <c r="J109" s="141" t="n">
        <v>26.16</v>
      </c>
      <c r="K109" s="141" t="n">
        <v>14.63</v>
      </c>
      <c r="L109" s="141" t="n">
        <v>15.52</v>
      </c>
      <c r="M109" s="141" t="n">
        <v>33.89</v>
      </c>
      <c r="N109" s="142" t="n">
        <v>48.51</v>
      </c>
      <c r="O109" s="15"/>
      <c r="P109" s="15"/>
      <c r="Q109" s="15" t="n">
        <f aca="false">AVERAGE(J109:L109)</f>
        <v>18.77</v>
      </c>
      <c r="R109" s="15" t="n">
        <f aca="false">AVERAGE(M109:N109,C108)</f>
        <v>40.7333333333333</v>
      </c>
      <c r="U109" s="0" t="n">
        <v>26.32</v>
      </c>
      <c r="V109" s="0" t="n">
        <v>115.2</v>
      </c>
    </row>
    <row r="110" customFormat="false" ht="12.75" hidden="false" customHeight="false" outlineLevel="0" collapsed="false">
      <c r="B110" s="129"/>
      <c r="C110" s="130"/>
      <c r="D110" s="130"/>
      <c r="E110" s="130"/>
      <c r="F110" s="130"/>
      <c r="G110" s="130"/>
      <c r="H110" s="130"/>
      <c r="I110" s="130"/>
      <c r="J110" s="130"/>
      <c r="K110" s="130"/>
      <c r="L110" s="130"/>
      <c r="M110" s="130"/>
      <c r="N110" s="130"/>
      <c r="O110" s="15"/>
      <c r="P110" s="15"/>
      <c r="Q110" s="15"/>
      <c r="R110" s="15"/>
      <c r="U110" s="0" t="n">
        <v>51.04</v>
      </c>
      <c r="V110" s="0" t="n">
        <v>89.4</v>
      </c>
    </row>
    <row r="111" customFormat="false" ht="12.75" hidden="false" customHeight="false" outlineLevel="0" collapsed="false">
      <c r="B111" s="131" t="s">
        <v>165</v>
      </c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5"/>
      <c r="P111" s="15"/>
      <c r="Q111" s="15"/>
      <c r="R111" s="15"/>
    </row>
    <row r="112" customFormat="false" ht="12.75" hidden="false" customHeight="false" outlineLevel="0" collapsed="false">
      <c r="B112" s="132"/>
      <c r="C112" s="133" t="s">
        <v>10</v>
      </c>
      <c r="D112" s="133" t="s">
        <v>11</v>
      </c>
      <c r="E112" s="133" t="s">
        <v>12</v>
      </c>
      <c r="F112" s="133" t="s">
        <v>13</v>
      </c>
      <c r="G112" s="133" t="s">
        <v>2</v>
      </c>
      <c r="H112" s="133" t="s">
        <v>3</v>
      </c>
      <c r="I112" s="133" t="s">
        <v>4</v>
      </c>
      <c r="J112" s="133" t="s">
        <v>5</v>
      </c>
      <c r="K112" s="133" t="s">
        <v>6</v>
      </c>
      <c r="L112" s="133" t="s">
        <v>7</v>
      </c>
      <c r="M112" s="133" t="s">
        <v>8</v>
      </c>
      <c r="N112" s="133" t="s">
        <v>9</v>
      </c>
      <c r="O112" s="15"/>
      <c r="P112" s="15"/>
      <c r="Q112" s="15"/>
      <c r="R112" s="15"/>
    </row>
    <row r="113" customFormat="false" ht="12.75" hidden="false" customHeight="false" outlineLevel="0" collapsed="false">
      <c r="B113" s="132"/>
      <c r="C113" s="134"/>
      <c r="D113" s="135"/>
      <c r="E113" s="135"/>
      <c r="F113" s="135"/>
      <c r="G113" s="135"/>
      <c r="H113" s="135"/>
      <c r="I113" s="135"/>
      <c r="J113" s="135"/>
      <c r="K113" s="135"/>
      <c r="L113" s="135"/>
      <c r="M113" s="135"/>
      <c r="N113" s="136"/>
      <c r="O113" s="15"/>
      <c r="P113" s="15"/>
      <c r="Q113" s="15"/>
      <c r="R113" s="15"/>
    </row>
    <row r="114" customFormat="false" ht="12.75" hidden="false" customHeight="false" outlineLevel="0" collapsed="false">
      <c r="B114" s="137" t="s">
        <v>162</v>
      </c>
      <c r="C114" s="138" t="n">
        <v>40.59</v>
      </c>
      <c r="D114" s="130" t="n">
        <v>28.29</v>
      </c>
      <c r="E114" s="130" t="n">
        <v>29.55</v>
      </c>
      <c r="F114" s="130" t="n">
        <v>31.64</v>
      </c>
      <c r="G114" s="130" t="n">
        <v>24.55</v>
      </c>
      <c r="H114" s="129" t="n">
        <v>22.17</v>
      </c>
      <c r="I114" s="129" t="n">
        <v>21.83</v>
      </c>
      <c r="J114" s="143" t="n">
        <v>27.36</v>
      </c>
      <c r="K114" s="130"/>
      <c r="L114" s="130"/>
      <c r="M114" s="130"/>
      <c r="N114" s="139"/>
      <c r="O114" s="15"/>
      <c r="P114" s="15" t="n">
        <f aca="false">AVERAGE(G114:I114)</f>
        <v>22.85</v>
      </c>
      <c r="Q114" s="15"/>
      <c r="R114" s="15"/>
    </row>
    <row r="115" customFormat="false" ht="12.75" hidden="false" customHeight="false" outlineLevel="0" collapsed="false">
      <c r="B115" s="137" t="s">
        <v>163</v>
      </c>
      <c r="C115" s="140"/>
      <c r="D115" s="141"/>
      <c r="E115" s="141"/>
      <c r="F115" s="141"/>
      <c r="G115" s="141"/>
      <c r="H115" s="141"/>
      <c r="I115" s="141"/>
      <c r="J115" s="141" t="n">
        <v>26.17</v>
      </c>
      <c r="K115" s="141"/>
      <c r="L115" s="141" t="n">
        <v>16.49</v>
      </c>
      <c r="M115" s="141" t="n">
        <v>39.99</v>
      </c>
      <c r="N115" s="142" t="n">
        <v>51.15</v>
      </c>
      <c r="O115" s="15"/>
      <c r="P115" s="15"/>
      <c r="Q115" s="15"/>
      <c r="R115" s="15"/>
    </row>
    <row r="116" customFormat="false" ht="12.75" hidden="false" customHeight="false" outlineLevel="0" collapsed="false">
      <c r="B116" s="129"/>
      <c r="C116" s="130"/>
      <c r="D116" s="130"/>
      <c r="E116" s="130"/>
      <c r="F116" s="130"/>
      <c r="G116" s="130"/>
      <c r="H116" s="130"/>
      <c r="I116" s="130"/>
      <c r="J116" s="130"/>
      <c r="K116" s="130"/>
      <c r="L116" s="130"/>
      <c r="M116" s="130"/>
      <c r="N116" s="130"/>
      <c r="O116" s="15"/>
      <c r="P116" s="15"/>
      <c r="Q116" s="15"/>
      <c r="R116" s="15"/>
    </row>
    <row r="117" customFormat="false" ht="12.75" hidden="false" customHeight="false" outlineLevel="0" collapsed="false">
      <c r="B117" s="131" t="s">
        <v>166</v>
      </c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5"/>
      <c r="P117" s="15"/>
      <c r="Q117" s="15"/>
      <c r="R117" s="15"/>
      <c r="U117" s="0" t="n">
        <v>39.87</v>
      </c>
      <c r="V117" s="0" t="n">
        <v>78.2</v>
      </c>
    </row>
    <row r="118" customFormat="false" ht="12.75" hidden="false" customHeight="false" outlineLevel="0" collapsed="false">
      <c r="B118" s="132"/>
      <c r="C118" s="133" t="s">
        <v>10</v>
      </c>
      <c r="D118" s="133" t="s">
        <v>11</v>
      </c>
      <c r="E118" s="133" t="s">
        <v>12</v>
      </c>
      <c r="F118" s="133" t="s">
        <v>13</v>
      </c>
      <c r="G118" s="133" t="s">
        <v>2</v>
      </c>
      <c r="H118" s="133" t="s">
        <v>3</v>
      </c>
      <c r="I118" s="133" t="s">
        <v>4</v>
      </c>
      <c r="J118" s="133" t="s">
        <v>5</v>
      </c>
      <c r="K118" s="133" t="s">
        <v>6</v>
      </c>
      <c r="L118" s="133" t="s">
        <v>7</v>
      </c>
      <c r="M118" s="133" t="s">
        <v>8</v>
      </c>
      <c r="N118" s="133" t="s">
        <v>9</v>
      </c>
      <c r="O118" s="15"/>
      <c r="P118" s="15"/>
      <c r="Q118" s="15"/>
      <c r="R118" s="15"/>
      <c r="U118" s="0" t="n">
        <v>30.48</v>
      </c>
      <c r="V118" s="0" t="n">
        <v>62.8</v>
      </c>
    </row>
    <row r="119" customFormat="false" ht="12.75" hidden="false" customHeight="false" outlineLevel="0" collapsed="false">
      <c r="B119" s="132"/>
      <c r="C119" s="134" t="n">
        <v>35.36</v>
      </c>
      <c r="D119" s="135" t="n">
        <v>43.96</v>
      </c>
      <c r="E119" s="135" t="n">
        <v>39.39</v>
      </c>
      <c r="F119" s="135"/>
      <c r="G119" s="135"/>
      <c r="H119" s="135"/>
      <c r="I119" s="135"/>
      <c r="J119" s="135"/>
      <c r="K119" s="135"/>
      <c r="L119" s="135"/>
      <c r="M119" s="135"/>
      <c r="N119" s="136"/>
      <c r="O119" s="15"/>
      <c r="P119" s="15"/>
      <c r="Q119" s="15"/>
      <c r="R119" s="15"/>
    </row>
    <row r="120" customFormat="false" ht="12.75" hidden="false" customHeight="false" outlineLevel="0" collapsed="false">
      <c r="B120" s="137" t="s">
        <v>162</v>
      </c>
      <c r="C120" s="138" t="n">
        <v>41.56</v>
      </c>
      <c r="D120" s="130" t="n">
        <v>29.22</v>
      </c>
      <c r="E120" s="130" t="n">
        <v>29.55</v>
      </c>
      <c r="F120" s="130" t="n">
        <v>31.64</v>
      </c>
      <c r="G120" s="130" t="n">
        <v>25.11</v>
      </c>
      <c r="H120" s="129" t="n">
        <v>22.33</v>
      </c>
      <c r="I120" s="129" t="n">
        <v>22.43</v>
      </c>
      <c r="J120" s="129" t="n">
        <v>27.89</v>
      </c>
      <c r="K120" s="130" t="n">
        <v>29.63</v>
      </c>
      <c r="L120" s="130" t="n">
        <v>31.08</v>
      </c>
      <c r="M120" s="130" t="n">
        <v>37.53</v>
      </c>
      <c r="N120" s="139" t="n">
        <v>39.53</v>
      </c>
      <c r="O120" s="15" t="n">
        <f aca="false">AVERAGE(D120:F120)</f>
        <v>30.1366666666667</v>
      </c>
      <c r="P120" s="15" t="n">
        <f aca="false">AVERAGE(G120:I120)</f>
        <v>23.29</v>
      </c>
      <c r="Q120" s="15"/>
      <c r="R120" s="15"/>
      <c r="U120" s="0" t="n">
        <v>28.52</v>
      </c>
      <c r="V120" s="0" t="n">
        <v>68.9</v>
      </c>
    </row>
    <row r="121" customFormat="false" ht="12.75" hidden="false" customHeight="false" outlineLevel="0" collapsed="false">
      <c r="B121" s="137" t="s">
        <v>163</v>
      </c>
      <c r="C121" s="140"/>
      <c r="D121" s="141"/>
      <c r="E121" s="141"/>
      <c r="F121" s="141"/>
      <c r="G121" s="141"/>
      <c r="H121" s="141"/>
      <c r="I121" s="141"/>
      <c r="J121" s="141" t="n">
        <v>26.17</v>
      </c>
      <c r="K121" s="141" t="n">
        <v>17.36</v>
      </c>
      <c r="L121" s="141" t="n">
        <v>17.07</v>
      </c>
      <c r="M121" s="141" t="n">
        <v>42.45</v>
      </c>
      <c r="N121" s="142" t="n">
        <v>51.86</v>
      </c>
      <c r="O121" s="15"/>
      <c r="P121" s="15"/>
      <c r="Q121" s="15" t="n">
        <f aca="false">AVERAGE(J121:L121)</f>
        <v>20.2</v>
      </c>
      <c r="R121" s="15" t="n">
        <f aca="false">AVERAGE(M121:N121,C120)</f>
        <v>45.29</v>
      </c>
      <c r="U121" s="0" t="n">
        <v>31.19</v>
      </c>
      <c r="V121" s="0" t="n">
        <v>74</v>
      </c>
    </row>
    <row r="122" customFormat="false" ht="12.75" hidden="false" customHeight="false" outlineLevel="0" collapsed="false">
      <c r="B122" s="129"/>
      <c r="C122" s="130"/>
      <c r="D122" s="130"/>
      <c r="E122" s="130"/>
      <c r="F122" s="130"/>
      <c r="G122" s="130"/>
      <c r="H122" s="130"/>
      <c r="I122" s="130"/>
      <c r="J122" s="130"/>
      <c r="K122" s="130"/>
      <c r="L122" s="130"/>
      <c r="M122" s="130"/>
      <c r="N122" s="130"/>
      <c r="O122" s="15"/>
      <c r="P122" s="15"/>
      <c r="Q122" s="15"/>
      <c r="R122" s="15"/>
    </row>
    <row r="123" customFormat="false" ht="12.75" hidden="false" customHeight="false" outlineLevel="0" collapsed="false">
      <c r="B123" s="131" t="s">
        <v>167</v>
      </c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5"/>
      <c r="P123" s="15"/>
      <c r="Q123" s="15"/>
      <c r="R123" s="15"/>
    </row>
    <row r="124" customFormat="false" ht="12.75" hidden="false" customHeight="false" outlineLevel="0" collapsed="false">
      <c r="B124" s="132"/>
      <c r="C124" s="133" t="s">
        <v>10</v>
      </c>
      <c r="D124" s="133" t="s">
        <v>11</v>
      </c>
      <c r="E124" s="133" t="s">
        <v>12</v>
      </c>
      <c r="F124" s="133" t="s">
        <v>13</v>
      </c>
      <c r="G124" s="133" t="s">
        <v>2</v>
      </c>
      <c r="H124" s="133" t="s">
        <v>3</v>
      </c>
      <c r="I124" s="133" t="s">
        <v>4</v>
      </c>
      <c r="J124" s="133" t="s">
        <v>5</v>
      </c>
      <c r="K124" s="133" t="s">
        <v>6</v>
      </c>
      <c r="L124" s="133" t="s">
        <v>7</v>
      </c>
      <c r="M124" s="133" t="s">
        <v>8</v>
      </c>
      <c r="N124" s="133" t="s">
        <v>9</v>
      </c>
      <c r="O124" s="15"/>
      <c r="P124" s="15"/>
      <c r="Q124" s="15"/>
      <c r="R124" s="15"/>
    </row>
    <row r="125" customFormat="false" ht="12.75" hidden="false" customHeight="false" outlineLevel="0" collapsed="false">
      <c r="B125" s="132"/>
      <c r="C125" s="134" t="n">
        <v>42.84</v>
      </c>
      <c r="D125" s="135" t="n">
        <v>50.78</v>
      </c>
      <c r="E125" s="135" t="n">
        <v>49.16</v>
      </c>
      <c r="F125" s="135"/>
      <c r="G125" s="135"/>
      <c r="H125" s="135"/>
      <c r="I125" s="135"/>
      <c r="J125" s="135"/>
      <c r="K125" s="135"/>
      <c r="L125" s="135"/>
      <c r="M125" s="135"/>
      <c r="N125" s="136"/>
      <c r="O125" s="15"/>
      <c r="P125" s="15"/>
      <c r="Q125" s="15"/>
      <c r="R125" s="15"/>
    </row>
    <row r="126" customFormat="false" ht="12.75" hidden="false" customHeight="false" outlineLevel="0" collapsed="false">
      <c r="B126" s="137" t="s">
        <v>162</v>
      </c>
      <c r="C126" s="138" t="n">
        <v>41.99</v>
      </c>
      <c r="D126" s="130" t="n">
        <v>31.34</v>
      </c>
      <c r="E126" s="130" t="n">
        <v>30.16</v>
      </c>
      <c r="F126" s="130" t="n">
        <v>29.65</v>
      </c>
      <c r="G126" s="130" t="n">
        <v>22.59</v>
      </c>
      <c r="H126" s="129" t="n">
        <v>22.78</v>
      </c>
      <c r="I126" s="129" t="n">
        <v>22.98</v>
      </c>
      <c r="J126" s="129" t="n">
        <v>29.72</v>
      </c>
      <c r="K126" s="130" t="n">
        <v>24.55</v>
      </c>
      <c r="L126" s="130" t="n">
        <v>29.24</v>
      </c>
      <c r="M126" s="130" t="n">
        <v>27.3</v>
      </c>
      <c r="N126" s="139" t="n">
        <v>43.86</v>
      </c>
      <c r="O126" s="15" t="n">
        <f aca="false">AVERAGE(D126:F126)</f>
        <v>30.3833333333333</v>
      </c>
      <c r="P126" s="15" t="n">
        <f aca="false">AVERAGE(G126:I126)</f>
        <v>22.7833333333333</v>
      </c>
      <c r="Q126" s="15"/>
      <c r="R126" s="15"/>
    </row>
    <row r="127" customFormat="false" ht="12.75" hidden="false" customHeight="false" outlineLevel="0" collapsed="false">
      <c r="B127" s="137" t="s">
        <v>163</v>
      </c>
      <c r="C127" s="140"/>
      <c r="D127" s="141"/>
      <c r="E127" s="141"/>
      <c r="F127" s="141"/>
      <c r="G127" s="141"/>
      <c r="H127" s="141"/>
      <c r="I127" s="141"/>
      <c r="J127" s="141" t="n">
        <v>25.39</v>
      </c>
      <c r="K127" s="141" t="n">
        <v>14.55</v>
      </c>
      <c r="L127" s="141" t="n">
        <v>11.29</v>
      </c>
      <c r="M127" s="141" t="n">
        <v>33.74</v>
      </c>
      <c r="N127" s="142" t="n">
        <v>57.63</v>
      </c>
      <c r="O127" s="15"/>
      <c r="P127" s="15"/>
      <c r="Q127" s="15" t="n">
        <f aca="false">AVERAGE(J127:L127)</f>
        <v>17.0766666666667</v>
      </c>
      <c r="R127" s="15" t="n">
        <f aca="false">AVERAGE(M127:N127,C126)</f>
        <v>44.4533333333333</v>
      </c>
    </row>
    <row r="128" customFormat="false" ht="12.75" hidden="false" customHeight="false" outlineLevel="0" collapsed="false">
      <c r="B128" s="129"/>
      <c r="C128" s="130"/>
      <c r="D128" s="130"/>
      <c r="E128" s="130"/>
      <c r="F128" s="130"/>
      <c r="G128" s="130"/>
      <c r="H128" s="130"/>
      <c r="I128" s="130"/>
      <c r="J128" s="130"/>
      <c r="K128" s="130"/>
      <c r="L128" s="130"/>
      <c r="M128" s="130"/>
      <c r="N128" s="130"/>
      <c r="O128" s="15"/>
      <c r="P128" s="15"/>
      <c r="Q128" s="15"/>
      <c r="R128" s="15"/>
    </row>
    <row r="129" customFormat="false" ht="12.75" hidden="false" customHeight="false" outlineLevel="0" collapsed="false">
      <c r="B129" s="129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5"/>
      <c r="P129" s="15"/>
      <c r="Q129" s="15"/>
      <c r="R129" s="15"/>
    </row>
    <row r="131" customFormat="false" ht="12.75" hidden="false" customHeight="false" outlineLevel="0" collapsed="false">
      <c r="B131" s="39" t="s">
        <v>168</v>
      </c>
    </row>
    <row r="132" customFormat="false" ht="12.75" hidden="false" customHeight="false" outlineLevel="0" collapsed="false">
      <c r="B132" s="65" t="s">
        <v>169</v>
      </c>
      <c r="C132" s="144" t="n">
        <v>2.28</v>
      </c>
      <c r="D132" s="144" t="n">
        <v>2.83</v>
      </c>
      <c r="E132" s="144" t="n">
        <v>3.11</v>
      </c>
      <c r="F132" s="144" t="n">
        <v>2.16</v>
      </c>
      <c r="G132" s="144" t="n">
        <v>2.06</v>
      </c>
      <c r="H132" s="144" t="n">
        <v>1.76</v>
      </c>
      <c r="I132" s="144" t="n">
        <v>2.01</v>
      </c>
      <c r="J132" s="144" t="n">
        <v>2.06</v>
      </c>
      <c r="K132" s="144"/>
      <c r="L132" s="144"/>
      <c r="M132" s="144"/>
      <c r="N132" s="144"/>
    </row>
    <row r="133" customFormat="false" ht="12.75" hidden="false" customHeight="false" outlineLevel="0" collapsed="false">
      <c r="B133" s="132"/>
      <c r="C133" s="133" t="s">
        <v>10</v>
      </c>
      <c r="D133" s="133" t="s">
        <v>11</v>
      </c>
      <c r="E133" s="133" t="s">
        <v>12</v>
      </c>
      <c r="F133" s="133" t="s">
        <v>13</v>
      </c>
      <c r="G133" s="133" t="s">
        <v>2</v>
      </c>
      <c r="H133" s="133" t="s">
        <v>3</v>
      </c>
      <c r="I133" s="133" t="s">
        <v>4</v>
      </c>
      <c r="J133" s="133" t="s">
        <v>5</v>
      </c>
      <c r="K133" s="133" t="s">
        <v>6</v>
      </c>
      <c r="L133" s="133" t="s">
        <v>7</v>
      </c>
      <c r="M133" s="133" t="s">
        <v>8</v>
      </c>
      <c r="N133" s="133" t="s">
        <v>9</v>
      </c>
      <c r="O133" s="145" t="s">
        <v>51</v>
      </c>
      <c r="P133" s="145" t="s">
        <v>48</v>
      </c>
      <c r="Q133" s="145" t="s">
        <v>49</v>
      </c>
      <c r="R133" s="145" t="s">
        <v>50</v>
      </c>
    </row>
    <row r="134" customFormat="false" ht="12.75" hidden="false" customHeight="false" outlineLevel="0" collapsed="false">
      <c r="B134" s="137" t="s">
        <v>162</v>
      </c>
      <c r="C134" s="129" t="n">
        <v>23.27</v>
      </c>
      <c r="D134" s="129" t="n">
        <v>15.22</v>
      </c>
      <c r="E134" s="129" t="n">
        <v>15.05</v>
      </c>
      <c r="F134" s="129" t="n">
        <v>15.97</v>
      </c>
      <c r="G134" s="129" t="n">
        <v>14.55</v>
      </c>
      <c r="H134" s="146" t="n">
        <v>14.06</v>
      </c>
      <c r="I134" s="129"/>
      <c r="J134" s="129"/>
      <c r="K134" s="129"/>
      <c r="L134" s="129"/>
      <c r="M134" s="129"/>
      <c r="N134" s="129"/>
      <c r="O134" s="15" t="n">
        <f aca="false">AVERAGE(D134:F134)</f>
        <v>15.4133333333333</v>
      </c>
      <c r="R134" s="15"/>
    </row>
    <row r="135" customFormat="false" ht="12.75" hidden="false" customHeight="false" outlineLevel="0" collapsed="false">
      <c r="B135" s="137" t="s">
        <v>163</v>
      </c>
      <c r="C135" s="147" t="n">
        <v>17.06</v>
      </c>
      <c r="D135" s="147" t="n">
        <v>12.81</v>
      </c>
      <c r="E135" s="147" t="n">
        <v>14.31</v>
      </c>
      <c r="F135" s="147" t="n">
        <v>16.03</v>
      </c>
      <c r="G135" s="148" t="n">
        <v>14.85</v>
      </c>
      <c r="H135" s="148" t="n">
        <v>11.8</v>
      </c>
      <c r="I135" s="148" t="n">
        <v>13.25</v>
      </c>
      <c r="J135" s="148" t="n">
        <v>14.24</v>
      </c>
      <c r="K135" s="148" t="n">
        <v>7.6</v>
      </c>
      <c r="L135" s="148" t="n">
        <v>6.67</v>
      </c>
      <c r="M135" s="148" t="n">
        <v>18.21</v>
      </c>
      <c r="N135" s="148" t="n">
        <v>23.38</v>
      </c>
      <c r="O135" s="15" t="n">
        <f aca="false">AVERAGE(D135:F135)</f>
        <v>14.3833333333333</v>
      </c>
      <c r="P135" s="15" t="n">
        <f aca="false">AVERAGE(G135:I135)</f>
        <v>13.3</v>
      </c>
      <c r="Q135" s="15" t="n">
        <f aca="false">AVERAGE(J135:L135)</f>
        <v>9.50333333333333</v>
      </c>
      <c r="R135" s="15" t="n">
        <f aca="false">AVERAGE(M135:N135,C134)</f>
        <v>21.62</v>
      </c>
    </row>
    <row r="136" customFormat="false" ht="12.75" hidden="false" customHeight="false" outlineLevel="0" collapsed="false">
      <c r="B136" s="137" t="s">
        <v>170</v>
      </c>
      <c r="C136" s="140" t="n">
        <v>13.25</v>
      </c>
      <c r="D136" s="141" t="n">
        <v>13.06</v>
      </c>
      <c r="E136" s="141" t="n">
        <v>13.48</v>
      </c>
      <c r="F136" s="141" t="n">
        <v>15.59</v>
      </c>
      <c r="G136" s="141" t="n">
        <v>10.22</v>
      </c>
      <c r="H136" s="141" t="n">
        <v>9.29</v>
      </c>
      <c r="I136" s="141" t="n">
        <v>9.8</v>
      </c>
      <c r="J136" s="141" t="n">
        <v>9.89</v>
      </c>
      <c r="K136" s="141" t="n">
        <v>8.93</v>
      </c>
      <c r="L136" s="141" t="n">
        <v>8.28</v>
      </c>
      <c r="M136" s="141" t="n">
        <v>9.96</v>
      </c>
      <c r="N136" s="141" t="n">
        <v>13.19</v>
      </c>
      <c r="O136" s="15" t="n">
        <f aca="false">AVERAGE(D136:F136)</f>
        <v>14.0433333333333</v>
      </c>
      <c r="P136" s="15" t="n">
        <f aca="false">AVERAGE(G136:I136)</f>
        <v>9.77</v>
      </c>
      <c r="Q136" s="15" t="n">
        <f aca="false">AVERAGE(J136:L136)</f>
        <v>9.03333333333333</v>
      </c>
      <c r="R136" s="15" t="n">
        <f aca="false">AVERAGE(M136:N136,C135)</f>
        <v>13.4033333333333</v>
      </c>
    </row>
    <row r="137" customFormat="false" ht="12.75" hidden="false" customHeight="false" outlineLevel="0" collapsed="false">
      <c r="B137" s="132"/>
      <c r="C137" s="144" t="n">
        <v>1.55</v>
      </c>
      <c r="D137" s="144" t="n">
        <v>1.59</v>
      </c>
      <c r="E137" s="144" t="n">
        <v>2.45</v>
      </c>
      <c r="F137" s="144" t="n">
        <v>3.55</v>
      </c>
      <c r="G137" s="144" t="n">
        <v>4.05</v>
      </c>
      <c r="H137" s="144"/>
      <c r="I137" s="144" t="n">
        <v>1.46</v>
      </c>
      <c r="J137" s="144" t="n">
        <v>1.59</v>
      </c>
      <c r="K137" s="144"/>
      <c r="L137" s="144"/>
      <c r="M137" s="144"/>
      <c r="N137" s="144"/>
    </row>
    <row r="138" customFormat="false" ht="12.75" hidden="false" customHeight="false" outlineLevel="0" collapsed="false">
      <c r="B138" s="132"/>
      <c r="C138" s="149" t="n">
        <v>78.2</v>
      </c>
      <c r="D138" s="149" t="n">
        <v>67.2</v>
      </c>
      <c r="E138" s="149" t="n">
        <v>77.6</v>
      </c>
      <c r="F138" s="149" t="n">
        <v>97.8</v>
      </c>
      <c r="G138" s="149" t="n">
        <v>132</v>
      </c>
      <c r="H138" s="65"/>
      <c r="I138" s="65"/>
      <c r="J138" s="65"/>
      <c r="K138" s="65"/>
      <c r="L138" s="65"/>
      <c r="M138" s="65"/>
      <c r="N138" s="65"/>
      <c r="Q138" s="15"/>
      <c r="R138" s="150"/>
    </row>
    <row r="139" customFormat="false" ht="12.75" hidden="false" customHeight="false" outlineLevel="0" collapsed="false">
      <c r="B139" s="132" t="s">
        <v>171</v>
      </c>
      <c r="C139" s="149" t="n">
        <v>98.9</v>
      </c>
      <c r="D139" s="149" t="n">
        <v>108.5</v>
      </c>
      <c r="E139" s="149" t="n">
        <v>97</v>
      </c>
      <c r="F139" s="149" t="n">
        <v>130.1</v>
      </c>
      <c r="G139" s="149" t="n">
        <v>109.4</v>
      </c>
      <c r="H139" s="149" t="n">
        <v>132.8</v>
      </c>
      <c r="I139" s="149" t="n">
        <v>109.4</v>
      </c>
      <c r="J139" s="149" t="n">
        <v>69.97</v>
      </c>
      <c r="K139" s="149" t="n">
        <v>133.7</v>
      </c>
      <c r="L139" s="149" t="n">
        <v>143.95</v>
      </c>
      <c r="M139" s="149" t="n">
        <v>118</v>
      </c>
      <c r="N139" s="149" t="n">
        <v>107</v>
      </c>
      <c r="Q139" s="15"/>
      <c r="R139" s="150"/>
    </row>
    <row r="140" customFormat="false" ht="12.75" hidden="false" customHeight="false" outlineLevel="0" collapsed="false">
      <c r="B140" s="132"/>
      <c r="C140" s="133" t="s">
        <v>10</v>
      </c>
      <c r="D140" s="133" t="s">
        <v>11</v>
      </c>
      <c r="E140" s="133" t="s">
        <v>12</v>
      </c>
      <c r="F140" s="133" t="s">
        <v>13</v>
      </c>
      <c r="G140" s="133" t="s">
        <v>2</v>
      </c>
      <c r="H140" s="133" t="s">
        <v>3</v>
      </c>
      <c r="I140" s="133" t="s">
        <v>4</v>
      </c>
      <c r="J140" s="133" t="s">
        <v>5</v>
      </c>
      <c r="K140" s="133" t="s">
        <v>6</v>
      </c>
      <c r="L140" s="133" t="s">
        <v>7</v>
      </c>
      <c r="M140" s="133" t="s">
        <v>8</v>
      </c>
      <c r="N140" s="133" t="s">
        <v>9</v>
      </c>
      <c r="O140" s="145" t="s">
        <v>51</v>
      </c>
      <c r="P140" s="145" t="s">
        <v>48</v>
      </c>
      <c r="Q140" s="145" t="s">
        <v>49</v>
      </c>
      <c r="R140" s="145" t="s">
        <v>50</v>
      </c>
    </row>
    <row r="141" customFormat="false" ht="12.75" hidden="false" customHeight="false" outlineLevel="0" collapsed="false">
      <c r="B141" s="137" t="s">
        <v>162</v>
      </c>
      <c r="C141" s="129" t="n">
        <v>25.13</v>
      </c>
      <c r="D141" s="129" t="n">
        <v>26.09</v>
      </c>
      <c r="E141" s="129" t="n">
        <v>25.42</v>
      </c>
      <c r="F141" s="129" t="n">
        <v>24.9</v>
      </c>
      <c r="G141" s="129" t="n">
        <v>13.87</v>
      </c>
      <c r="H141" s="146" t="n">
        <v>13.61</v>
      </c>
      <c r="I141" s="129"/>
      <c r="J141" s="129"/>
      <c r="K141" s="129"/>
      <c r="L141" s="129"/>
      <c r="M141" s="129"/>
      <c r="N141" s="129"/>
      <c r="O141" s="15" t="n">
        <f aca="false">AVERAGE(D141:F141)</f>
        <v>25.47</v>
      </c>
      <c r="R141" s="15"/>
    </row>
    <row r="142" customFormat="false" ht="12.75" hidden="false" customHeight="false" outlineLevel="0" collapsed="false">
      <c r="B142" s="137" t="s">
        <v>163</v>
      </c>
      <c r="C142" s="148" t="n">
        <v>15.8</v>
      </c>
      <c r="D142" s="148" t="n">
        <v>12.95</v>
      </c>
      <c r="E142" s="148" t="n">
        <v>14.97</v>
      </c>
      <c r="F142" s="148" t="n">
        <v>16.62</v>
      </c>
      <c r="G142" s="148" t="n">
        <v>16.07</v>
      </c>
      <c r="H142" s="148" t="n">
        <v>11.51</v>
      </c>
      <c r="I142" s="148" t="n">
        <v>15.21</v>
      </c>
      <c r="J142" s="148" t="n">
        <v>18.51</v>
      </c>
      <c r="K142" s="148" t="n">
        <v>8.29</v>
      </c>
      <c r="L142" s="148" t="n">
        <v>6.05</v>
      </c>
      <c r="M142" s="148" t="n">
        <v>19.46</v>
      </c>
      <c r="N142" s="148" t="n">
        <v>27.8</v>
      </c>
      <c r="O142" s="15" t="n">
        <f aca="false">AVERAGE(D142:F142)</f>
        <v>14.8466666666667</v>
      </c>
      <c r="P142" s="15" t="n">
        <f aca="false">AVERAGE(G142:I142)</f>
        <v>14.2633333333333</v>
      </c>
      <c r="Q142" s="15" t="n">
        <f aca="false">AVERAGE(J142:L142)</f>
        <v>10.95</v>
      </c>
      <c r="R142" s="15" t="n">
        <f aca="false">AVERAGE(M142:N142,C141)</f>
        <v>24.13</v>
      </c>
    </row>
    <row r="143" customFormat="false" ht="12.75" hidden="false" customHeight="false" outlineLevel="0" collapsed="false">
      <c r="B143" s="137" t="s">
        <v>170</v>
      </c>
      <c r="C143" s="140" t="n">
        <v>12.87</v>
      </c>
      <c r="D143" s="141" t="n">
        <v>14.73</v>
      </c>
      <c r="E143" s="141" t="n">
        <v>18.32</v>
      </c>
      <c r="F143" s="141" t="n">
        <v>15.85</v>
      </c>
      <c r="G143" s="141" t="n">
        <v>8.98</v>
      </c>
      <c r="H143" s="141" t="n">
        <v>6.67</v>
      </c>
      <c r="I143" s="141" t="n">
        <v>7.2</v>
      </c>
      <c r="J143" s="141" t="n">
        <v>7.79</v>
      </c>
      <c r="K143" s="141" t="n">
        <v>5.29</v>
      </c>
      <c r="L143" s="141" t="n">
        <v>3.68</v>
      </c>
      <c r="M143" s="141" t="n">
        <v>6.58</v>
      </c>
      <c r="N143" s="141" t="n">
        <v>12.71</v>
      </c>
      <c r="O143" s="15" t="n">
        <f aca="false">AVERAGE(D143:F143)</f>
        <v>16.3</v>
      </c>
      <c r="P143" s="15" t="n">
        <f aca="false">AVERAGE(G143:I143)</f>
        <v>7.61666666666667</v>
      </c>
      <c r="Q143" s="15" t="n">
        <f aca="false">AVERAGE(J143:L143)</f>
        <v>5.58666666666667</v>
      </c>
      <c r="R143" s="15" t="n">
        <f aca="false">AVERAGE(M143:N143,C142)</f>
        <v>11.6966666666667</v>
      </c>
    </row>
    <row r="144" customFormat="false" ht="12.75" hidden="false" customHeight="false" outlineLevel="0" collapsed="false">
      <c r="B144" s="132"/>
      <c r="C144" s="149" t="n">
        <v>92.4</v>
      </c>
      <c r="D144" s="149" t="n">
        <v>92.9</v>
      </c>
      <c r="E144" s="149" t="n">
        <v>94.9</v>
      </c>
      <c r="F144" s="149" t="n">
        <v>113.4</v>
      </c>
      <c r="G144" s="149" t="n">
        <v>142.6</v>
      </c>
      <c r="H144" s="149" t="n">
        <v>143.9</v>
      </c>
      <c r="I144" s="149" t="n">
        <v>130.7</v>
      </c>
      <c r="J144" s="149" t="n">
        <v>155.5</v>
      </c>
      <c r="K144" s="149" t="n">
        <v>219.6</v>
      </c>
      <c r="L144" s="149" t="n">
        <v>260.4</v>
      </c>
      <c r="M144" s="149" t="n">
        <v>170.9</v>
      </c>
      <c r="N144" s="149" t="n">
        <v>137.2</v>
      </c>
      <c r="Q144" s="15"/>
      <c r="R144" s="150"/>
    </row>
    <row r="145" customFormat="false" ht="12.75" hidden="false" customHeight="false" outlineLevel="0" collapsed="false">
      <c r="B145" s="132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  <c r="N145" s="65"/>
      <c r="Q145" s="15"/>
      <c r="R145" s="150"/>
    </row>
    <row r="146" customFormat="false" ht="12.75" hidden="false" customHeight="false" outlineLevel="0" collapsed="false">
      <c r="B146" s="132" t="s">
        <v>172</v>
      </c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Q146" s="15"/>
      <c r="R146" s="150"/>
    </row>
    <row r="147" customFormat="false" ht="12.75" hidden="false" customHeight="false" outlineLevel="0" collapsed="false">
      <c r="B147" s="132"/>
      <c r="C147" s="133" t="s">
        <v>10</v>
      </c>
      <c r="D147" s="133" t="s">
        <v>11</v>
      </c>
      <c r="E147" s="133" t="s">
        <v>12</v>
      </c>
      <c r="F147" s="133" t="s">
        <v>13</v>
      </c>
      <c r="G147" s="133" t="s">
        <v>2</v>
      </c>
      <c r="H147" s="133" t="s">
        <v>3</v>
      </c>
      <c r="I147" s="133" t="s">
        <v>4</v>
      </c>
      <c r="J147" s="133" t="s">
        <v>5</v>
      </c>
      <c r="K147" s="133" t="s">
        <v>6</v>
      </c>
      <c r="L147" s="133" t="s">
        <v>7</v>
      </c>
      <c r="M147" s="133" t="s">
        <v>8</v>
      </c>
      <c r="N147" s="133" t="s">
        <v>9</v>
      </c>
      <c r="O147" s="145" t="s">
        <v>51</v>
      </c>
      <c r="P147" s="145" t="s">
        <v>48</v>
      </c>
      <c r="Q147" s="145" t="s">
        <v>49</v>
      </c>
      <c r="R147" s="145" t="s">
        <v>50</v>
      </c>
    </row>
    <row r="148" customFormat="false" ht="12.75" hidden="false" customHeight="false" outlineLevel="0" collapsed="false">
      <c r="B148" s="137" t="s">
        <v>162</v>
      </c>
      <c r="C148" s="129" t="n">
        <v>24.39</v>
      </c>
      <c r="D148" s="129" t="n">
        <v>25.07</v>
      </c>
      <c r="E148" s="129" t="n">
        <v>25.88</v>
      </c>
      <c r="F148" s="129" t="n">
        <v>24.07</v>
      </c>
      <c r="G148" s="129" t="n">
        <v>15.47</v>
      </c>
      <c r="H148" s="146" t="n">
        <v>14.01</v>
      </c>
      <c r="I148" s="129"/>
      <c r="J148" s="129"/>
      <c r="K148" s="129"/>
      <c r="L148" s="129"/>
      <c r="M148" s="129"/>
      <c r="N148" s="129"/>
      <c r="O148" s="15" t="n">
        <f aca="false">AVERAGE(D148:F148)</f>
        <v>25.0066666666667</v>
      </c>
      <c r="R148" s="15"/>
    </row>
    <row r="149" customFormat="false" ht="12.75" hidden="false" customHeight="false" outlineLevel="0" collapsed="false">
      <c r="B149" s="137" t="s">
        <v>163</v>
      </c>
      <c r="C149" s="148" t="n">
        <v>16.53</v>
      </c>
      <c r="D149" s="148" t="n">
        <v>13.65</v>
      </c>
      <c r="E149" s="148" t="n">
        <v>16.42</v>
      </c>
      <c r="F149" s="148" t="n">
        <v>17.4</v>
      </c>
      <c r="G149" s="148" t="n">
        <v>16.63</v>
      </c>
      <c r="H149" s="148" t="n">
        <v>11.45</v>
      </c>
      <c r="I149" s="148" t="n">
        <v>14.47</v>
      </c>
      <c r="J149" s="148" t="n">
        <v>16.28</v>
      </c>
      <c r="K149" s="148" t="n">
        <v>6.99</v>
      </c>
      <c r="L149" s="148" t="n">
        <v>4.97</v>
      </c>
      <c r="M149" s="148" t="n">
        <v>19.21</v>
      </c>
      <c r="N149" s="148" t="n">
        <v>24.79</v>
      </c>
      <c r="O149" s="15" t="n">
        <f aca="false">AVERAGE(D149:F149)</f>
        <v>15.8233333333333</v>
      </c>
      <c r="P149" s="15" t="n">
        <f aca="false">AVERAGE(G149:I149)</f>
        <v>14.1833333333333</v>
      </c>
      <c r="Q149" s="15" t="n">
        <f aca="false">AVERAGE(J149:L149)</f>
        <v>9.41333333333333</v>
      </c>
      <c r="R149" s="15" t="n">
        <f aca="false">AVERAGE(M149:N149,C148)</f>
        <v>22.7966666666667</v>
      </c>
    </row>
    <row r="150" customFormat="false" ht="12.75" hidden="false" customHeight="false" outlineLevel="0" collapsed="false">
      <c r="B150" s="137" t="s">
        <v>170</v>
      </c>
      <c r="C150" s="140"/>
      <c r="D150" s="141"/>
      <c r="E150" s="141"/>
      <c r="F150" s="141"/>
      <c r="G150" s="141"/>
      <c r="H150" s="141"/>
      <c r="I150" s="141"/>
      <c r="J150" s="141"/>
      <c r="K150" s="141"/>
      <c r="L150" s="141"/>
      <c r="M150" s="141"/>
      <c r="N150" s="141"/>
    </row>
    <row r="151" customFormat="false" ht="12.75" hidden="false" customHeight="false" outlineLevel="0" collapsed="false">
      <c r="B151" s="129"/>
      <c r="C151" s="130"/>
      <c r="D151" s="130"/>
      <c r="E151" s="130"/>
      <c r="F151" s="130"/>
      <c r="G151" s="130"/>
      <c r="H151" s="130"/>
      <c r="I151" s="130"/>
      <c r="J151" s="130"/>
      <c r="K151" s="130"/>
      <c r="L151" s="130"/>
      <c r="M151" s="130"/>
      <c r="N151" s="130"/>
    </row>
    <row r="152" customFormat="false" ht="12.75" hidden="false" customHeight="false" outlineLevel="0" collapsed="false">
      <c r="B152" s="131" t="s">
        <v>173</v>
      </c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</row>
    <row r="153" customFormat="false" ht="12.75" hidden="false" customHeight="false" outlineLevel="0" collapsed="false">
      <c r="B153" s="132"/>
      <c r="C153" s="133" t="s">
        <v>10</v>
      </c>
      <c r="D153" s="133" t="s">
        <v>11</v>
      </c>
      <c r="E153" s="133" t="s">
        <v>12</v>
      </c>
      <c r="F153" s="133" t="s">
        <v>13</v>
      </c>
      <c r="G153" s="133" t="s">
        <v>2</v>
      </c>
      <c r="H153" s="133" t="s">
        <v>3</v>
      </c>
      <c r="I153" s="133" t="s">
        <v>4</v>
      </c>
      <c r="J153" s="133" t="s">
        <v>5</v>
      </c>
      <c r="K153" s="133" t="s">
        <v>6</v>
      </c>
      <c r="L153" s="133" t="s">
        <v>7</v>
      </c>
      <c r="M153" s="133" t="s">
        <v>8</v>
      </c>
      <c r="N153" s="133" t="s">
        <v>9</v>
      </c>
    </row>
    <row r="154" customFormat="false" ht="12.75" hidden="false" customHeight="false" outlineLevel="0" collapsed="false">
      <c r="B154" s="137" t="s">
        <v>162</v>
      </c>
      <c r="C154" s="151"/>
      <c r="D154" s="152"/>
      <c r="E154" s="152"/>
      <c r="F154" s="152"/>
      <c r="G154" s="153"/>
      <c r="H154" s="152"/>
      <c r="I154" s="152"/>
      <c r="J154" s="152"/>
      <c r="K154" s="152"/>
      <c r="L154" s="152"/>
      <c r="M154" s="152"/>
      <c r="N154" s="154"/>
    </row>
    <row r="155" customFormat="false" ht="12.75" hidden="false" customHeight="false" outlineLevel="0" collapsed="false">
      <c r="B155" s="137" t="s">
        <v>163</v>
      </c>
      <c r="C155" s="140"/>
      <c r="D155" s="141"/>
      <c r="E155" s="141"/>
      <c r="F155" s="141"/>
      <c r="G155" s="141"/>
      <c r="H155" s="141"/>
      <c r="I155" s="141"/>
      <c r="J155" s="141"/>
      <c r="K155" s="141"/>
      <c r="L155" s="141"/>
      <c r="M155" s="141"/>
      <c r="N155" s="142"/>
    </row>
    <row r="156" customFormat="false" ht="12.75" hidden="false" customHeight="false" outlineLevel="0" collapsed="false">
      <c r="B156" s="129"/>
      <c r="C156" s="130"/>
      <c r="D156" s="130"/>
      <c r="E156" s="130"/>
      <c r="F156" s="130"/>
      <c r="G156" s="130"/>
      <c r="H156" s="130"/>
      <c r="I156" s="130"/>
      <c r="J156" s="130"/>
      <c r="K156" s="130"/>
      <c r="L156" s="130"/>
      <c r="M156" s="130"/>
      <c r="N156" s="130"/>
    </row>
    <row r="157" customFormat="false" ht="12.75" hidden="false" customHeight="false" outlineLevel="0" collapsed="false">
      <c r="B157" s="131" t="s">
        <v>161</v>
      </c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</row>
    <row r="158" customFormat="false" ht="12.75" hidden="false" customHeight="false" outlineLevel="0" collapsed="false">
      <c r="B158" s="132"/>
      <c r="C158" s="133" t="s">
        <v>10</v>
      </c>
      <c r="D158" s="133" t="s">
        <v>11</v>
      </c>
      <c r="E158" s="133" t="s">
        <v>12</v>
      </c>
      <c r="F158" s="133" t="s">
        <v>13</v>
      </c>
      <c r="G158" s="133" t="s">
        <v>2</v>
      </c>
      <c r="H158" s="133" t="s">
        <v>3</v>
      </c>
      <c r="I158" s="133" t="s">
        <v>4</v>
      </c>
      <c r="J158" s="133" t="s">
        <v>5</v>
      </c>
      <c r="K158" s="133" t="s">
        <v>6</v>
      </c>
      <c r="L158" s="133" t="s">
        <v>7</v>
      </c>
      <c r="M158" s="133" t="s">
        <v>8</v>
      </c>
      <c r="N158" s="133" t="s">
        <v>9</v>
      </c>
    </row>
    <row r="159" customFormat="false" ht="12.75" hidden="false" customHeight="false" outlineLevel="0" collapsed="false">
      <c r="B159" s="137" t="s">
        <v>162</v>
      </c>
      <c r="C159" s="151"/>
      <c r="D159" s="152"/>
      <c r="E159" s="152"/>
      <c r="F159" s="152"/>
      <c r="G159" s="153"/>
      <c r="H159" s="152"/>
      <c r="I159" s="152"/>
      <c r="J159" s="152"/>
      <c r="K159" s="152"/>
      <c r="L159" s="152"/>
      <c r="M159" s="152"/>
      <c r="N159" s="154"/>
    </row>
    <row r="160" customFormat="false" ht="12.75" hidden="false" customHeight="false" outlineLevel="0" collapsed="false">
      <c r="B160" s="137" t="s">
        <v>163</v>
      </c>
      <c r="C160" s="140"/>
      <c r="D160" s="141"/>
      <c r="E160" s="141"/>
      <c r="F160" s="141"/>
      <c r="G160" s="141"/>
      <c r="H160" s="141"/>
      <c r="I160" s="141"/>
      <c r="J160" s="141"/>
      <c r="K160" s="141"/>
      <c r="L160" s="141"/>
      <c r="M160" s="141"/>
      <c r="N160" s="142"/>
    </row>
    <row r="161" customFormat="false" ht="12.75" hidden="false" customHeight="false" outlineLevel="0" collapsed="false">
      <c r="B161" s="129"/>
      <c r="C161" s="130"/>
      <c r="D161" s="130"/>
      <c r="E161" s="130"/>
      <c r="F161" s="130"/>
      <c r="G161" s="130"/>
      <c r="H161" s="130"/>
      <c r="I161" s="130"/>
      <c r="J161" s="130"/>
      <c r="K161" s="130"/>
      <c r="L161" s="130"/>
      <c r="M161" s="130"/>
      <c r="N161" s="130"/>
    </row>
    <row r="162" customFormat="false" ht="12.75" hidden="false" customHeight="false" outlineLevel="0" collapsed="false">
      <c r="B162" s="131" t="s">
        <v>164</v>
      </c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</row>
    <row r="163" customFormat="false" ht="12.75" hidden="false" customHeight="false" outlineLevel="0" collapsed="false">
      <c r="B163" s="132"/>
      <c r="C163" s="133" t="s">
        <v>10</v>
      </c>
      <c r="D163" s="133" t="s">
        <v>11</v>
      </c>
      <c r="E163" s="133" t="s">
        <v>12</v>
      </c>
      <c r="F163" s="133" t="s">
        <v>13</v>
      </c>
      <c r="G163" s="133" t="s">
        <v>2</v>
      </c>
      <c r="H163" s="133" t="s">
        <v>3</v>
      </c>
      <c r="I163" s="133" t="s">
        <v>4</v>
      </c>
      <c r="J163" s="133" t="s">
        <v>5</v>
      </c>
      <c r="K163" s="133" t="s">
        <v>6</v>
      </c>
      <c r="L163" s="133" t="s">
        <v>7</v>
      </c>
      <c r="M163" s="133" t="s">
        <v>8</v>
      </c>
      <c r="N163" s="133" t="s">
        <v>9</v>
      </c>
    </row>
    <row r="164" customFormat="false" ht="12.75" hidden="false" customHeight="false" outlineLevel="0" collapsed="false">
      <c r="B164" s="137" t="s">
        <v>162</v>
      </c>
      <c r="C164" s="151"/>
      <c r="D164" s="152"/>
      <c r="E164" s="152"/>
      <c r="F164" s="152"/>
      <c r="G164" s="153"/>
      <c r="H164" s="152"/>
      <c r="I164" s="152"/>
      <c r="J164" s="152"/>
      <c r="K164" s="152"/>
      <c r="L164" s="152"/>
      <c r="M164" s="152"/>
      <c r="N164" s="154"/>
    </row>
    <row r="165" customFormat="false" ht="12.75" hidden="false" customHeight="false" outlineLevel="0" collapsed="false">
      <c r="B165" s="137" t="s">
        <v>163</v>
      </c>
      <c r="C165" s="140"/>
      <c r="D165" s="141"/>
      <c r="E165" s="141"/>
      <c r="F165" s="141"/>
      <c r="G165" s="141"/>
      <c r="H165" s="141"/>
      <c r="I165" s="141"/>
      <c r="J165" s="141"/>
      <c r="K165" s="141"/>
      <c r="L165" s="141"/>
      <c r="M165" s="141"/>
      <c r="N165" s="142"/>
    </row>
    <row r="166" customFormat="false" ht="12.75" hidden="false" customHeight="false" outlineLevel="0" collapsed="false">
      <c r="B166" s="129"/>
      <c r="C166" s="130"/>
      <c r="D166" s="130"/>
      <c r="E166" s="130"/>
      <c r="F166" s="130"/>
      <c r="G166" s="130"/>
      <c r="H166" s="130"/>
      <c r="I166" s="130"/>
      <c r="J166" s="130"/>
      <c r="K166" s="130"/>
      <c r="L166" s="130"/>
      <c r="M166" s="130"/>
      <c r="N166" s="130"/>
    </row>
    <row r="167" customFormat="false" ht="12.75" hidden="false" customHeight="false" outlineLevel="0" collapsed="false">
      <c r="B167" s="131" t="s">
        <v>166</v>
      </c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</row>
    <row r="168" customFormat="false" ht="12.75" hidden="false" customHeight="false" outlineLevel="0" collapsed="false">
      <c r="B168" s="132"/>
      <c r="C168" s="133" t="s">
        <v>10</v>
      </c>
      <c r="D168" s="133" t="s">
        <v>11</v>
      </c>
      <c r="E168" s="133" t="s">
        <v>12</v>
      </c>
      <c r="F168" s="133" t="s">
        <v>13</v>
      </c>
      <c r="G168" s="133" t="s">
        <v>2</v>
      </c>
      <c r="H168" s="133" t="s">
        <v>3</v>
      </c>
      <c r="I168" s="133" t="s">
        <v>4</v>
      </c>
      <c r="J168" s="133" t="s">
        <v>5</v>
      </c>
      <c r="K168" s="133" t="s">
        <v>6</v>
      </c>
      <c r="L168" s="133" t="s">
        <v>7</v>
      </c>
      <c r="M168" s="133" t="s">
        <v>8</v>
      </c>
      <c r="N168" s="133" t="s">
        <v>9</v>
      </c>
    </row>
    <row r="169" customFormat="false" ht="12.75" hidden="false" customHeight="false" outlineLevel="0" collapsed="false">
      <c r="B169" s="137" t="s">
        <v>162</v>
      </c>
      <c r="C169" s="151"/>
      <c r="D169" s="152"/>
      <c r="E169" s="152"/>
      <c r="F169" s="152"/>
      <c r="G169" s="153"/>
      <c r="H169" s="152"/>
      <c r="I169" s="152"/>
      <c r="J169" s="152"/>
      <c r="K169" s="152"/>
      <c r="L169" s="152"/>
      <c r="M169" s="152"/>
      <c r="N169" s="154"/>
    </row>
    <row r="170" customFormat="false" ht="12.75" hidden="false" customHeight="false" outlineLevel="0" collapsed="false">
      <c r="B170" s="137" t="s">
        <v>163</v>
      </c>
      <c r="C170" s="140"/>
      <c r="D170" s="141"/>
      <c r="E170" s="141"/>
      <c r="F170" s="141"/>
      <c r="G170" s="141"/>
      <c r="H170" s="141"/>
      <c r="I170" s="141"/>
      <c r="J170" s="141"/>
      <c r="K170" s="141"/>
      <c r="L170" s="141"/>
      <c r="M170" s="141"/>
      <c r="N170" s="142"/>
    </row>
    <row r="171" customFormat="false" ht="12.75" hidden="false" customHeight="false" outlineLevel="0" collapsed="false">
      <c r="B171" s="129"/>
      <c r="C171" s="130"/>
      <c r="D171" s="130"/>
      <c r="E171" s="130"/>
      <c r="F171" s="130"/>
      <c r="G171" s="130"/>
      <c r="H171" s="130"/>
      <c r="I171" s="130"/>
      <c r="J171" s="130"/>
      <c r="K171" s="130"/>
      <c r="L171" s="130"/>
      <c r="M171" s="130"/>
      <c r="N171" s="130"/>
    </row>
    <row r="172" customFormat="false" ht="12.75" hidden="false" customHeight="false" outlineLevel="0" collapsed="false">
      <c r="B172" s="131" t="s">
        <v>167</v>
      </c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</row>
    <row r="173" customFormat="false" ht="12.75" hidden="false" customHeight="false" outlineLevel="0" collapsed="false">
      <c r="B173" s="132"/>
      <c r="C173" s="133" t="s">
        <v>10</v>
      </c>
      <c r="D173" s="133" t="s">
        <v>11</v>
      </c>
      <c r="E173" s="133" t="s">
        <v>12</v>
      </c>
      <c r="F173" s="133" t="s">
        <v>13</v>
      </c>
      <c r="G173" s="133" t="s">
        <v>2</v>
      </c>
      <c r="H173" s="133" t="s">
        <v>3</v>
      </c>
      <c r="I173" s="133" t="s">
        <v>4</v>
      </c>
      <c r="J173" s="133" t="s">
        <v>5</v>
      </c>
      <c r="K173" s="133" t="s">
        <v>6</v>
      </c>
      <c r="L173" s="133" t="s">
        <v>7</v>
      </c>
      <c r="M173" s="133" t="s">
        <v>8</v>
      </c>
      <c r="N173" s="133" t="s">
        <v>9</v>
      </c>
    </row>
    <row r="174" customFormat="false" ht="12.75" hidden="false" customHeight="false" outlineLevel="0" collapsed="false">
      <c r="B174" s="137" t="s">
        <v>162</v>
      </c>
      <c r="C174" s="151"/>
      <c r="D174" s="152"/>
      <c r="E174" s="152"/>
      <c r="F174" s="152"/>
      <c r="G174" s="153"/>
      <c r="H174" s="152"/>
      <c r="I174" s="152"/>
      <c r="J174" s="152"/>
      <c r="K174" s="152"/>
      <c r="L174" s="152"/>
      <c r="M174" s="152"/>
      <c r="N174" s="154"/>
    </row>
    <row r="175" customFormat="false" ht="12.75" hidden="false" customHeight="false" outlineLevel="0" collapsed="false">
      <c r="B175" s="137" t="s">
        <v>163</v>
      </c>
      <c r="C175" s="140"/>
      <c r="D175" s="141"/>
      <c r="E175" s="141"/>
      <c r="F175" s="141"/>
      <c r="G175" s="141"/>
      <c r="H175" s="141"/>
      <c r="I175" s="141"/>
      <c r="J175" s="141"/>
      <c r="K175" s="141"/>
      <c r="L175" s="141"/>
      <c r="M175" s="141"/>
      <c r="N175" s="142"/>
    </row>
    <row r="176" customFormat="false" ht="12.75" hidden="false" customHeight="false" outlineLevel="0" collapsed="false">
      <c r="B176" s="129"/>
      <c r="C176" s="130"/>
      <c r="D176" s="130"/>
      <c r="E176" s="130"/>
      <c r="F176" s="130"/>
      <c r="G176" s="130"/>
      <c r="H176" s="130"/>
      <c r="I176" s="130"/>
      <c r="J176" s="130"/>
      <c r="K176" s="130"/>
      <c r="L176" s="130"/>
      <c r="M176" s="130"/>
      <c r="N176" s="130"/>
    </row>
    <row r="177" customFormat="false" ht="12.75" hidden="false" customHeight="false" outlineLevel="0" collapsed="false">
      <c r="B177" s="129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</row>
  </sheetData>
  <printOptions headings="false" gridLines="false" gridLinesSet="true" horizontalCentered="false" verticalCentered="false"/>
  <pageMargins left="0.279861111111111" right="0.25" top="0.5" bottom="0.4597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87" zoomScaleNormal="87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87" zoomScaleNormal="87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9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E2" activeCellId="0" sqref="E2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F1" s="0" t="s">
        <v>88</v>
      </c>
      <c r="G1" s="0" t="s">
        <v>89</v>
      </c>
    </row>
    <row r="2" customFormat="false" ht="12.75" hidden="false" customHeight="false" outlineLevel="0" collapsed="false">
      <c r="B2" s="0" t="s">
        <v>90</v>
      </c>
      <c r="C2" s="0" t="s">
        <v>91</v>
      </c>
      <c r="D2" s="0" t="s">
        <v>92</v>
      </c>
      <c r="E2" s="0" t="s">
        <v>93</v>
      </c>
      <c r="F2" s="0" t="n">
        <v>77.1</v>
      </c>
      <c r="G2" s="0" t="n">
        <v>1758</v>
      </c>
    </row>
    <row r="3" customFormat="false" ht="12.75" hidden="false" customHeight="false" outlineLevel="0" collapsed="false">
      <c r="A3" s="35" t="n">
        <v>37274</v>
      </c>
      <c r="B3" s="0" t="n">
        <v>91</v>
      </c>
      <c r="C3" s="0" t="n">
        <v>28</v>
      </c>
      <c r="D3" s="0" t="n">
        <v>125</v>
      </c>
      <c r="E3" s="0" t="n">
        <v>136</v>
      </c>
      <c r="F3" s="0" t="n">
        <f aca="false">+D3*$F$2+$G$2</f>
        <v>11395.5</v>
      </c>
    </row>
    <row r="4" customFormat="false" ht="12.75" hidden="false" customHeight="false" outlineLevel="0" collapsed="false">
      <c r="A4" s="35" t="n">
        <v>37275</v>
      </c>
      <c r="B4" s="0" t="n">
        <v>61</v>
      </c>
      <c r="C4" s="0" t="n">
        <v>29</v>
      </c>
      <c r="D4" s="0" t="n">
        <v>119</v>
      </c>
      <c r="E4" s="0" t="n">
        <v>121</v>
      </c>
      <c r="F4" s="0" t="n">
        <f aca="false">+D4*$F$2+$G$2</f>
        <v>10932.9</v>
      </c>
    </row>
    <row r="5" customFormat="false" ht="12.75" hidden="false" customHeight="false" outlineLevel="0" collapsed="false">
      <c r="A5" s="35" t="n">
        <v>37276</v>
      </c>
      <c r="B5" s="0" t="n">
        <v>51</v>
      </c>
      <c r="C5" s="0" t="n">
        <v>28</v>
      </c>
      <c r="D5" s="0" t="n">
        <v>104</v>
      </c>
      <c r="E5" s="0" t="n">
        <v>99</v>
      </c>
      <c r="F5" s="0" t="n">
        <f aca="false">+D5*$F$2+$G$2</f>
        <v>9776.4</v>
      </c>
    </row>
    <row r="6" customFormat="false" ht="12.75" hidden="false" customHeight="false" outlineLevel="0" collapsed="false">
      <c r="A6" s="35" t="n">
        <v>37277</v>
      </c>
      <c r="B6" s="0" t="n">
        <v>101</v>
      </c>
      <c r="C6" s="0" t="n">
        <v>28</v>
      </c>
      <c r="D6" s="0" t="n">
        <v>105</v>
      </c>
      <c r="E6" s="0" t="n">
        <v>110</v>
      </c>
      <c r="F6" s="0" t="n">
        <f aca="false">+D6*$F$2+$G$2</f>
        <v>9853.5</v>
      </c>
    </row>
    <row r="7" customFormat="false" ht="12.75" hidden="false" customHeight="false" outlineLevel="0" collapsed="false">
      <c r="A7" s="35" t="n">
        <v>37278</v>
      </c>
      <c r="B7" s="0" t="n">
        <v>104</v>
      </c>
      <c r="C7" s="0" t="n">
        <v>28</v>
      </c>
      <c r="D7" s="0" t="n">
        <v>116</v>
      </c>
      <c r="E7" s="0" t="n">
        <v>141</v>
      </c>
      <c r="F7" s="0" t="n">
        <f aca="false">+D7*$F$2+$G$2</f>
        <v>10701.6</v>
      </c>
    </row>
    <row r="8" customFormat="false" ht="12.75" hidden="false" customHeight="false" outlineLevel="0" collapsed="false">
      <c r="A8" s="35" t="n">
        <v>37279</v>
      </c>
      <c r="B8" s="0" t="n">
        <v>103</v>
      </c>
      <c r="C8" s="0" t="n">
        <v>28</v>
      </c>
      <c r="D8" s="0" t="n">
        <v>116</v>
      </c>
      <c r="E8" s="0" t="n">
        <v>143</v>
      </c>
      <c r="F8" s="0" t="n">
        <f aca="false">+D8*$F$2+$G$2</f>
        <v>10701.6</v>
      </c>
    </row>
    <row r="9" customFormat="false" ht="12.75" hidden="false" customHeight="false" outlineLevel="0" collapsed="false">
      <c r="A9" s="35" t="n">
        <v>37280</v>
      </c>
      <c r="B9" s="0" t="n">
        <v>103</v>
      </c>
      <c r="C9" s="0" t="n">
        <v>28</v>
      </c>
      <c r="D9" s="0" t="n">
        <v>116</v>
      </c>
      <c r="E9" s="0" t="n">
        <v>142</v>
      </c>
      <c r="F9" s="0" t="n">
        <f aca="false">+D9*$F$2+$G$2</f>
        <v>10701.6</v>
      </c>
    </row>
    <row r="10" customFormat="false" ht="12.75" hidden="false" customHeight="false" outlineLevel="0" collapsed="false">
      <c r="A10" s="35" t="n">
        <v>37281</v>
      </c>
      <c r="B10" s="0" t="n">
        <v>103</v>
      </c>
      <c r="C10" s="0" t="n">
        <v>28</v>
      </c>
      <c r="D10" s="0" t="n">
        <v>115</v>
      </c>
      <c r="E10" s="0" t="n">
        <v>141</v>
      </c>
      <c r="F10" s="0" t="n">
        <f aca="false">+D10*$F$2+$G$2</f>
        <v>10624.5</v>
      </c>
    </row>
    <row r="11" customFormat="false" ht="12.75" hidden="false" customHeight="false" outlineLevel="0" collapsed="false">
      <c r="A11" s="35" t="n">
        <v>37282</v>
      </c>
      <c r="B11" s="0" t="n">
        <v>102</v>
      </c>
      <c r="C11" s="0" t="n">
        <v>28</v>
      </c>
      <c r="D11" s="0" t="n">
        <v>115</v>
      </c>
      <c r="E11" s="0" t="n">
        <v>140</v>
      </c>
      <c r="F11" s="0" t="n">
        <f aca="false">+D11*$F$2+$G$2</f>
        <v>10624.5</v>
      </c>
    </row>
    <row r="12" customFormat="false" ht="12.75" hidden="false" customHeight="false" outlineLevel="0" collapsed="false">
      <c r="A12" s="35" t="n">
        <v>37283</v>
      </c>
      <c r="B12" s="0" t="n">
        <v>101</v>
      </c>
      <c r="C12" s="0" t="n">
        <v>28</v>
      </c>
      <c r="D12" s="0" t="n">
        <v>115</v>
      </c>
      <c r="E12" s="0" t="n">
        <v>139</v>
      </c>
      <c r="F12" s="0" t="n">
        <f aca="false">+D12*$F$2+$G$2</f>
        <v>10624.5</v>
      </c>
    </row>
    <row r="13" customFormat="false" ht="12.75" hidden="false" customHeight="false" outlineLevel="0" collapsed="false">
      <c r="A13" s="35" t="n">
        <v>37284</v>
      </c>
      <c r="B13" s="0" t="n">
        <v>77</v>
      </c>
      <c r="C13" s="0" t="n">
        <v>28</v>
      </c>
      <c r="D13" s="0" t="n">
        <v>115</v>
      </c>
      <c r="E13" s="0" t="n">
        <v>118</v>
      </c>
      <c r="F13" s="0" t="n">
        <f aca="false">+D13*$F$2+$G$2</f>
        <v>10624.5</v>
      </c>
    </row>
    <row r="14" customFormat="false" ht="12.75" hidden="false" customHeight="false" outlineLevel="0" collapsed="false">
      <c r="A14" s="35" t="n">
        <v>37285</v>
      </c>
      <c r="B14" s="0" t="n">
        <v>76</v>
      </c>
      <c r="C14" s="0" t="n">
        <v>28</v>
      </c>
      <c r="D14" s="0" t="n">
        <v>119</v>
      </c>
      <c r="E14" s="0" t="n">
        <v>114</v>
      </c>
      <c r="F14" s="0" t="n">
        <f aca="false">+D14*$F$2+$G$2</f>
        <v>10932.9</v>
      </c>
    </row>
    <row r="15" customFormat="false" ht="12.75" hidden="false" customHeight="false" outlineLevel="0" collapsed="false">
      <c r="A15" s="35" t="n">
        <v>37286</v>
      </c>
      <c r="B15" s="0" t="n">
        <v>76</v>
      </c>
      <c r="C15" s="0" t="n">
        <v>28</v>
      </c>
      <c r="D15" s="0" t="n">
        <v>120</v>
      </c>
      <c r="E15" s="0" t="n">
        <v>114</v>
      </c>
      <c r="F15" s="0" t="n">
        <f aca="false">+D15*$F$2+$G$2</f>
        <v>11010</v>
      </c>
    </row>
    <row r="16" customFormat="false" ht="12.75" hidden="false" customHeight="false" outlineLevel="0" collapsed="false">
      <c r="A16" s="35" t="n">
        <v>37287</v>
      </c>
      <c r="B16" s="0" t="n">
        <v>74</v>
      </c>
      <c r="C16" s="0" t="n">
        <v>28</v>
      </c>
      <c r="D16" s="0" t="n">
        <v>121</v>
      </c>
      <c r="E16" s="0" t="n">
        <v>113</v>
      </c>
      <c r="F16" s="0" t="n">
        <f aca="false">+D16*$F$2+$G$2</f>
        <v>11087.1</v>
      </c>
    </row>
    <row r="17" customFormat="false" ht="12.75" hidden="false" customHeight="false" outlineLevel="0" collapsed="false">
      <c r="A17" s="35" t="n">
        <v>37288</v>
      </c>
      <c r="B17" s="0" t="n">
        <v>74</v>
      </c>
      <c r="C17" s="0" t="n">
        <v>27</v>
      </c>
      <c r="D17" s="0" t="n">
        <v>121</v>
      </c>
      <c r="E17" s="0" t="n">
        <v>110</v>
      </c>
      <c r="F17" s="0" t="n">
        <f aca="false">+D17*$F$2+$G$2</f>
        <v>11087.1</v>
      </c>
    </row>
    <row r="18" customFormat="false" ht="12.75" hidden="false" customHeight="false" outlineLevel="0" collapsed="false">
      <c r="A18" s="35" t="n">
        <v>37289</v>
      </c>
      <c r="B18" s="0" t="n">
        <v>71</v>
      </c>
      <c r="C18" s="0" t="n">
        <v>31</v>
      </c>
      <c r="D18" s="0" t="n">
        <v>121</v>
      </c>
      <c r="E18" s="0" t="n">
        <v>110</v>
      </c>
      <c r="F18" s="0" t="n">
        <f aca="false">+D18*$F$2+$G$2</f>
        <v>11087.1</v>
      </c>
    </row>
    <row r="19" customFormat="false" ht="12.75" hidden="false" customHeight="false" outlineLevel="0" collapsed="false">
      <c r="A19" s="35" t="n">
        <v>37290</v>
      </c>
      <c r="B19" s="0" t="n">
        <v>69</v>
      </c>
      <c r="C19" s="0" t="n">
        <v>31</v>
      </c>
      <c r="D19" s="0" t="n">
        <v>121</v>
      </c>
      <c r="E19" s="0" t="n">
        <v>110</v>
      </c>
      <c r="F19" s="0" t="n">
        <f aca="false">+D19*$F$2+$G$2</f>
        <v>11087.1</v>
      </c>
    </row>
    <row r="20" customFormat="false" ht="12.75" hidden="false" customHeight="false" outlineLevel="0" collapsed="false">
      <c r="A20" s="35" t="n">
        <v>37291</v>
      </c>
      <c r="B20" s="0" t="n">
        <v>69</v>
      </c>
      <c r="C20" s="0" t="n">
        <v>31</v>
      </c>
      <c r="D20" s="0" t="n">
        <v>121</v>
      </c>
      <c r="E20" s="0" t="n">
        <v>110</v>
      </c>
      <c r="F20" s="0" t="n">
        <f aca="false">+D20*$F$2+$G$2</f>
        <v>11087.1</v>
      </c>
    </row>
    <row r="21" customFormat="false" ht="12.75" hidden="false" customHeight="false" outlineLevel="0" collapsed="false">
      <c r="A21" s="35" t="n">
        <v>37292</v>
      </c>
      <c r="B21" s="0" t="n">
        <v>69</v>
      </c>
      <c r="C21" s="0" t="n">
        <v>31</v>
      </c>
      <c r="D21" s="0" t="n">
        <v>121</v>
      </c>
      <c r="E21" s="0" t="n">
        <v>110</v>
      </c>
      <c r="F21" s="0" t="n">
        <f aca="false">+D21*$F$2+$G$2</f>
        <v>11087.1</v>
      </c>
    </row>
    <row r="22" customFormat="false" ht="12.75" hidden="false" customHeight="false" outlineLevel="0" collapsed="false">
      <c r="A22" s="35" t="n">
        <v>37293</v>
      </c>
      <c r="B22" s="0" t="n">
        <v>69</v>
      </c>
      <c r="C22" s="0" t="n">
        <v>31</v>
      </c>
      <c r="D22" s="0" t="n">
        <v>121</v>
      </c>
      <c r="E22" s="0" t="n">
        <v>110</v>
      </c>
      <c r="F22" s="0" t="n">
        <f aca="false">+D22*$F$2+$G$2</f>
        <v>11087.1</v>
      </c>
    </row>
    <row r="23" customFormat="false" ht="12.75" hidden="false" customHeight="false" outlineLevel="0" collapsed="false">
      <c r="A23" s="35" t="n">
        <v>37294</v>
      </c>
      <c r="B23" s="0" t="n">
        <v>69</v>
      </c>
      <c r="C23" s="0" t="n">
        <v>31</v>
      </c>
      <c r="D23" s="0" t="n">
        <v>121</v>
      </c>
      <c r="E23" s="0" t="n">
        <v>110</v>
      </c>
      <c r="F23" s="0" t="n">
        <f aca="false">+D23*$F$2+$G$2</f>
        <v>11087.1</v>
      </c>
    </row>
    <row r="24" customFormat="false" ht="12.75" hidden="false" customHeight="false" outlineLevel="0" collapsed="false">
      <c r="A24" s="35" t="n">
        <v>37295</v>
      </c>
      <c r="B24" s="0" t="n">
        <v>69</v>
      </c>
      <c r="C24" s="0" t="n">
        <v>32</v>
      </c>
      <c r="D24" s="0" t="n">
        <v>122</v>
      </c>
      <c r="E24" s="0" t="n">
        <v>110</v>
      </c>
      <c r="F24" s="0" t="n">
        <f aca="false">+D24*$F$2+$G$2</f>
        <v>11164.2</v>
      </c>
    </row>
    <row r="25" customFormat="false" ht="12.75" hidden="false" customHeight="false" outlineLevel="0" collapsed="false">
      <c r="A25" s="35" t="n">
        <v>37296</v>
      </c>
      <c r="B25" s="0" t="n">
        <v>69</v>
      </c>
      <c r="C25" s="0" t="n">
        <v>32</v>
      </c>
      <c r="D25" s="0" t="n">
        <v>122</v>
      </c>
      <c r="E25" s="0" t="n">
        <v>110</v>
      </c>
      <c r="F25" s="0" t="n">
        <f aca="false">+D25*$F$2+$G$2</f>
        <v>11164.2</v>
      </c>
    </row>
    <row r="26" customFormat="false" ht="12.75" hidden="false" customHeight="false" outlineLevel="0" collapsed="false">
      <c r="A26" s="35" t="n">
        <v>37297</v>
      </c>
      <c r="B26" s="0" t="n">
        <v>67</v>
      </c>
      <c r="C26" s="0" t="n">
        <v>32</v>
      </c>
      <c r="D26" s="0" t="n">
        <v>122</v>
      </c>
      <c r="E26" s="0" t="n">
        <v>110</v>
      </c>
      <c r="F26" s="0" t="n">
        <f aca="false">+D26*$F$2+$G$2</f>
        <v>11164.2</v>
      </c>
    </row>
    <row r="27" customFormat="false" ht="12.75" hidden="false" customHeight="false" outlineLevel="0" collapsed="false">
      <c r="A27" s="35" t="n">
        <v>37298</v>
      </c>
      <c r="B27" s="0" t="n">
        <v>66</v>
      </c>
      <c r="C27" s="0" t="n">
        <v>32</v>
      </c>
      <c r="D27" s="0" t="n">
        <v>122</v>
      </c>
      <c r="E27" s="0" t="n">
        <v>110</v>
      </c>
      <c r="F27" s="0" t="n">
        <f aca="false">+D27*$F$2+$G$2</f>
        <v>11164.2</v>
      </c>
    </row>
    <row r="28" customFormat="false" ht="12.75" hidden="false" customHeight="false" outlineLevel="0" collapsed="false">
      <c r="A28" s="35" t="n">
        <v>37299</v>
      </c>
      <c r="B28" s="0" t="n">
        <v>65</v>
      </c>
      <c r="C28" s="0" t="n">
        <v>32</v>
      </c>
      <c r="D28" s="0" t="n">
        <v>122</v>
      </c>
      <c r="E28" s="0" t="n">
        <v>110</v>
      </c>
      <c r="F28" s="0" t="n">
        <f aca="false">+D28*$F$2+$G$2</f>
        <v>11164.2</v>
      </c>
    </row>
    <row r="29" customFormat="false" ht="12.75" hidden="false" customHeight="false" outlineLevel="0" collapsed="false">
      <c r="A29" s="35" t="n">
        <v>37300</v>
      </c>
      <c r="B29" s="0" t="n">
        <v>65</v>
      </c>
      <c r="C29" s="0" t="n">
        <v>32</v>
      </c>
      <c r="D29" s="0" t="n">
        <v>122</v>
      </c>
      <c r="E29" s="0" t="n">
        <v>110</v>
      </c>
      <c r="F29" s="0" t="n">
        <f aca="false">+D29*$F$2+$G$2</f>
        <v>11164.2</v>
      </c>
    </row>
    <row r="30" customFormat="false" ht="12.75" hidden="false" customHeight="false" outlineLevel="0" collapsed="false">
      <c r="A30" s="35" t="n">
        <v>37301</v>
      </c>
      <c r="B30" s="0" t="n">
        <v>65</v>
      </c>
      <c r="C30" s="0" t="n">
        <v>32</v>
      </c>
      <c r="D30" s="0" t="n">
        <v>122</v>
      </c>
      <c r="E30" s="0" t="n">
        <v>110</v>
      </c>
      <c r="F30" s="0" t="n">
        <f aca="false">+D30*$F$2+$G$2</f>
        <v>11164.2</v>
      </c>
    </row>
    <row r="31" customFormat="false" ht="12.75" hidden="false" customHeight="false" outlineLevel="0" collapsed="false">
      <c r="A31" s="35" t="n">
        <v>37302</v>
      </c>
      <c r="B31" s="0" t="n">
        <v>65</v>
      </c>
      <c r="C31" s="0" t="n">
        <v>32</v>
      </c>
      <c r="D31" s="0" t="n">
        <v>122</v>
      </c>
      <c r="E31" s="0" t="n">
        <v>110</v>
      </c>
      <c r="F31" s="0" t="n">
        <f aca="false">+D31*$F$2+$G$2</f>
        <v>11164.2</v>
      </c>
    </row>
    <row r="32" customFormat="false" ht="12.75" hidden="false" customHeight="false" outlineLevel="0" collapsed="false">
      <c r="A32" s="35" t="n">
        <v>37303</v>
      </c>
      <c r="B32" s="0" t="n">
        <v>65</v>
      </c>
      <c r="C32" s="0" t="n">
        <v>32</v>
      </c>
      <c r="D32" s="0" t="n">
        <v>122</v>
      </c>
      <c r="E32" s="0" t="n">
        <v>110</v>
      </c>
      <c r="F32" s="0" t="n">
        <f aca="false">+D32*$F$2+$G$2</f>
        <v>11164.2</v>
      </c>
    </row>
    <row r="33" customFormat="false" ht="12.75" hidden="false" customHeight="false" outlineLevel="0" collapsed="false">
      <c r="A33" s="35" t="n">
        <v>37304</v>
      </c>
      <c r="B33" s="0" t="n">
        <v>65</v>
      </c>
      <c r="C33" s="0" t="n">
        <v>32</v>
      </c>
      <c r="D33" s="0" t="n">
        <v>122</v>
      </c>
      <c r="E33" s="0" t="n">
        <v>110</v>
      </c>
      <c r="F33" s="0" t="n">
        <f aca="false">+D33*$F$2+$G$2</f>
        <v>11164.2</v>
      </c>
    </row>
    <row r="34" customFormat="false" ht="12.75" hidden="false" customHeight="false" outlineLevel="0" collapsed="false">
      <c r="A34" s="35" t="n">
        <v>37305</v>
      </c>
      <c r="B34" s="0" t="n">
        <v>65</v>
      </c>
      <c r="C34" s="0" t="n">
        <v>32</v>
      </c>
      <c r="D34" s="0" t="n">
        <v>122</v>
      </c>
      <c r="E34" s="0" t="n">
        <v>110</v>
      </c>
      <c r="F34" s="0" t="n">
        <f aca="false">+D34*$F$2+$G$2</f>
        <v>11164.2</v>
      </c>
    </row>
    <row r="35" customFormat="false" ht="12.75" hidden="false" customHeight="false" outlineLevel="0" collapsed="false">
      <c r="A35" s="35" t="n">
        <v>37306</v>
      </c>
      <c r="B35" s="0" t="n">
        <v>65</v>
      </c>
      <c r="C35" s="0" t="n">
        <v>32</v>
      </c>
      <c r="D35" s="0" t="n">
        <v>122</v>
      </c>
      <c r="E35" s="0" t="n">
        <v>110</v>
      </c>
      <c r="F35" s="0" t="n">
        <f aca="false">+D35*$F$2+$G$2</f>
        <v>11164.2</v>
      </c>
    </row>
    <row r="36" customFormat="false" ht="12.75" hidden="false" customHeight="false" outlineLevel="0" collapsed="false">
      <c r="A36" s="35" t="n">
        <v>37307</v>
      </c>
      <c r="B36" s="0" t="n">
        <v>65</v>
      </c>
      <c r="C36" s="0" t="n">
        <v>32</v>
      </c>
      <c r="D36" s="0" t="n">
        <v>122</v>
      </c>
      <c r="E36" s="0" t="n">
        <v>110</v>
      </c>
      <c r="F36" s="0" t="n">
        <f aca="false">+D36*$F$2+$G$2</f>
        <v>11164.2</v>
      </c>
    </row>
    <row r="37" customFormat="false" ht="12.75" hidden="false" customHeight="false" outlineLevel="0" collapsed="false">
      <c r="A37" s="35" t="n">
        <v>37308</v>
      </c>
      <c r="B37" s="0" t="n">
        <v>65</v>
      </c>
      <c r="C37" s="0" t="n">
        <v>32</v>
      </c>
      <c r="D37" s="0" t="n">
        <v>122</v>
      </c>
      <c r="E37" s="0" t="n">
        <v>110</v>
      </c>
      <c r="F37" s="0" t="n">
        <f aca="false">+D37*$F$2+$G$2</f>
        <v>11164.2</v>
      </c>
      <c r="G37" s="0" t="s">
        <v>94</v>
      </c>
    </row>
    <row r="38" customFormat="false" ht="12.75" hidden="false" customHeight="false" outlineLevel="0" collapsed="false">
      <c r="A38" s="35" t="n">
        <v>37309</v>
      </c>
      <c r="B38" s="0" t="n">
        <v>65</v>
      </c>
      <c r="C38" s="0" t="n">
        <v>34</v>
      </c>
      <c r="D38" s="0" t="n">
        <v>122</v>
      </c>
      <c r="E38" s="0" t="n">
        <v>110</v>
      </c>
      <c r="F38" s="0" t="n">
        <f aca="false">+D38*$F$2+$G$2</f>
        <v>11164.2</v>
      </c>
      <c r="H38" s="0" t="s">
        <v>9</v>
      </c>
      <c r="I38" s="0" t="s">
        <v>10</v>
      </c>
      <c r="J38" s="0" t="s">
        <v>11</v>
      </c>
      <c r="K38" s="0" t="s">
        <v>12</v>
      </c>
      <c r="L38" s="0" t="s">
        <v>13</v>
      </c>
    </row>
    <row r="39" customFormat="false" ht="12.75" hidden="false" customHeight="false" outlineLevel="0" collapsed="false">
      <c r="A39" s="35" t="n">
        <v>37310</v>
      </c>
      <c r="B39" s="0" t="n">
        <v>65</v>
      </c>
      <c r="C39" s="0" t="n">
        <v>34</v>
      </c>
      <c r="D39" s="0" t="n">
        <v>122</v>
      </c>
      <c r="E39" s="0" t="n">
        <v>110</v>
      </c>
      <c r="F39" s="0" t="n">
        <f aca="false">+D39*$F$2+$G$2</f>
        <v>11164.2</v>
      </c>
      <c r="G39" s="0" t="s">
        <v>95</v>
      </c>
      <c r="H39" s="0" t="n">
        <v>380</v>
      </c>
      <c r="I39" s="0" t="n">
        <v>150</v>
      </c>
      <c r="L39" s="0" t="n">
        <v>500</v>
      </c>
    </row>
    <row r="40" customFormat="false" ht="12.75" hidden="false" customHeight="false" outlineLevel="0" collapsed="false">
      <c r="A40" s="35" t="n">
        <v>37311</v>
      </c>
      <c r="B40" s="0" t="n">
        <v>65</v>
      </c>
      <c r="C40" s="0" t="n">
        <v>34</v>
      </c>
      <c r="D40" s="0" t="n">
        <v>122</v>
      </c>
      <c r="E40" s="0" t="n">
        <v>110</v>
      </c>
      <c r="F40" s="0" t="n">
        <f aca="false">+D40*$F$2+$G$2</f>
        <v>11164.2</v>
      </c>
      <c r="G40" s="0" t="s">
        <v>55</v>
      </c>
      <c r="I40" s="0" t="n">
        <v>200</v>
      </c>
    </row>
    <row r="41" customFormat="false" ht="12.75" hidden="false" customHeight="false" outlineLevel="0" collapsed="false">
      <c r="A41" s="35" t="n">
        <v>37312</v>
      </c>
      <c r="B41" s="0" t="n">
        <v>65</v>
      </c>
      <c r="C41" s="0" t="n">
        <v>34</v>
      </c>
      <c r="D41" s="0" t="n">
        <v>122</v>
      </c>
      <c r="E41" s="0" t="n">
        <v>110</v>
      </c>
      <c r="F41" s="0" t="n">
        <f aca="false">+D41*$F$2+$G$2</f>
        <v>11164.2</v>
      </c>
      <c r="G41" s="0" t="s">
        <v>56</v>
      </c>
      <c r="H41" s="0" t="n">
        <v>250</v>
      </c>
      <c r="I41" s="0" t="n">
        <v>600</v>
      </c>
    </row>
    <row r="42" customFormat="false" ht="12.75" hidden="false" customHeight="false" outlineLevel="0" collapsed="false">
      <c r="A42" s="35" t="n">
        <v>37313</v>
      </c>
      <c r="B42" s="0" t="n">
        <v>65</v>
      </c>
      <c r="C42" s="0" t="n">
        <v>34</v>
      </c>
      <c r="D42" s="0" t="n">
        <v>122</v>
      </c>
      <c r="E42" s="0" t="n">
        <v>110</v>
      </c>
      <c r="F42" s="0" t="n">
        <f aca="false">+D42*$F$2+$G$2</f>
        <v>11164.2</v>
      </c>
      <c r="G42" s="0" t="s">
        <v>96</v>
      </c>
      <c r="H42" s="0" t="n">
        <v>240</v>
      </c>
      <c r="I42" s="0" t="n">
        <v>550</v>
      </c>
    </row>
    <row r="43" customFormat="false" ht="12.75" hidden="false" customHeight="false" outlineLevel="0" collapsed="false">
      <c r="A43" s="35" t="n">
        <v>37314</v>
      </c>
      <c r="B43" s="0" t="n">
        <v>65</v>
      </c>
      <c r="C43" s="0" t="n">
        <v>34</v>
      </c>
      <c r="D43" s="0" t="n">
        <v>122</v>
      </c>
      <c r="E43" s="0" t="n">
        <v>110</v>
      </c>
      <c r="F43" s="0" t="n">
        <f aca="false">+D43*$F$2+$G$2</f>
        <v>11164.2</v>
      </c>
    </row>
    <row r="44" customFormat="false" ht="12.75" hidden="false" customHeight="false" outlineLevel="0" collapsed="false">
      <c r="A44" s="35" t="n">
        <v>37315</v>
      </c>
      <c r="B44" s="0" t="n">
        <v>65</v>
      </c>
      <c r="C44" s="0" t="n">
        <v>34</v>
      </c>
      <c r="D44" s="0" t="n">
        <v>122</v>
      </c>
      <c r="E44" s="0" t="n">
        <v>110</v>
      </c>
      <c r="F44" s="0" t="n">
        <f aca="false">+D44*$F$2+$G$2</f>
        <v>11164.2</v>
      </c>
      <c r="G44" s="0" t="s">
        <v>78</v>
      </c>
      <c r="H44" s="0" t="n">
        <f aca="false">SUM(H39:H42)</f>
        <v>870</v>
      </c>
      <c r="I44" s="0" t="n">
        <f aca="false">SUM(I39:I42)</f>
        <v>1500</v>
      </c>
      <c r="J44" s="0" t="n">
        <f aca="false">SUM(J39:J42)</f>
        <v>0</v>
      </c>
      <c r="K44" s="0" t="n">
        <f aca="false">SUM(K39:K42)</f>
        <v>0</v>
      </c>
      <c r="L44" s="0" t="n">
        <f aca="false">SUM(L39:L42)</f>
        <v>500</v>
      </c>
    </row>
    <row r="45" customFormat="false" ht="12.75" hidden="false" customHeight="false" outlineLevel="0" collapsed="false">
      <c r="A45" s="35"/>
    </row>
    <row r="46" customFormat="false" ht="12.75" hidden="false" customHeight="false" outlineLevel="0" collapsed="false">
      <c r="A46" s="35"/>
    </row>
    <row r="47" customFormat="false" ht="12.75" hidden="false" customHeight="false" outlineLevel="0" collapsed="false">
      <c r="A47" s="35"/>
    </row>
    <row r="48" customFormat="false" ht="12.75" hidden="false" customHeight="false" outlineLevel="0" collapsed="false">
      <c r="A48" s="35"/>
    </row>
    <row r="49" customFormat="false" ht="12.75" hidden="false" customHeight="false" outlineLevel="0" collapsed="false">
      <c r="A49" s="35"/>
    </row>
    <row r="50" customFormat="false" ht="12.75" hidden="false" customHeight="false" outlineLevel="0" collapsed="false">
      <c r="A50" s="35"/>
    </row>
    <row r="51" customFormat="false" ht="12.75" hidden="false" customHeight="false" outlineLevel="0" collapsed="false">
      <c r="A51" s="35"/>
    </row>
    <row r="52" customFormat="false" ht="12.75" hidden="false" customHeight="false" outlineLevel="0" collapsed="false">
      <c r="A52" s="35"/>
    </row>
    <row r="53" customFormat="false" ht="12.75" hidden="false" customHeight="false" outlineLevel="0" collapsed="false">
      <c r="A53" s="35"/>
    </row>
    <row r="54" customFormat="false" ht="12.75" hidden="false" customHeight="false" outlineLevel="0" collapsed="false">
      <c r="A54" s="35"/>
    </row>
    <row r="55" customFormat="false" ht="12.75" hidden="false" customHeight="false" outlineLevel="0" collapsed="false">
      <c r="A55" s="35"/>
    </row>
    <row r="56" customFormat="false" ht="12.75" hidden="false" customHeight="false" outlineLevel="0" collapsed="false">
      <c r="A56" s="35"/>
    </row>
    <row r="57" customFormat="false" ht="12.75" hidden="false" customHeight="false" outlineLevel="0" collapsed="false">
      <c r="A57" s="35"/>
    </row>
    <row r="58" customFormat="false" ht="12.75" hidden="false" customHeight="false" outlineLevel="0" collapsed="false">
      <c r="A58" s="35"/>
    </row>
    <row r="59" customFormat="false" ht="12.75" hidden="false" customHeight="false" outlineLevel="0" collapsed="false">
      <c r="A59" s="35"/>
    </row>
    <row r="60" customFormat="false" ht="12.75" hidden="false" customHeight="false" outlineLevel="0" collapsed="false">
      <c r="A60" s="35"/>
    </row>
    <row r="61" customFormat="false" ht="12.75" hidden="false" customHeight="false" outlineLevel="0" collapsed="false">
      <c r="A61" s="35"/>
    </row>
    <row r="62" customFormat="false" ht="12.75" hidden="false" customHeight="false" outlineLevel="0" collapsed="false">
      <c r="A62" s="35"/>
    </row>
    <row r="63" customFormat="false" ht="12.75" hidden="false" customHeight="false" outlineLevel="0" collapsed="false">
      <c r="A63" s="35"/>
    </row>
    <row r="64" customFormat="false" ht="12.75" hidden="false" customHeight="false" outlineLevel="0" collapsed="false">
      <c r="A64" s="35"/>
    </row>
    <row r="65" customFormat="false" ht="12.75" hidden="false" customHeight="false" outlineLevel="0" collapsed="false">
      <c r="A65" s="35"/>
    </row>
    <row r="66" customFormat="false" ht="12.75" hidden="false" customHeight="false" outlineLevel="0" collapsed="false">
      <c r="A66" s="35"/>
    </row>
    <row r="67" customFormat="false" ht="12.75" hidden="false" customHeight="false" outlineLevel="0" collapsed="false">
      <c r="A67" s="35"/>
    </row>
    <row r="68" customFormat="false" ht="12.75" hidden="false" customHeight="false" outlineLevel="0" collapsed="false">
      <c r="A68" s="35"/>
    </row>
    <row r="69" customFormat="false" ht="12.75" hidden="false" customHeight="false" outlineLevel="0" collapsed="false">
      <c r="A69" s="35"/>
    </row>
    <row r="70" customFormat="false" ht="12.75" hidden="false" customHeight="false" outlineLevel="0" collapsed="false">
      <c r="A70" s="35"/>
    </row>
    <row r="71" customFormat="false" ht="12.75" hidden="false" customHeight="false" outlineLevel="0" collapsed="false">
      <c r="A71" s="35"/>
    </row>
    <row r="72" customFormat="false" ht="12.75" hidden="false" customHeight="false" outlineLevel="0" collapsed="false">
      <c r="A72" s="35"/>
    </row>
    <row r="73" customFormat="false" ht="12.75" hidden="false" customHeight="false" outlineLevel="0" collapsed="false">
      <c r="A73" s="35"/>
    </row>
    <row r="74" customFormat="false" ht="12.75" hidden="false" customHeight="false" outlineLevel="0" collapsed="false">
      <c r="A74" s="35"/>
    </row>
    <row r="75" customFormat="false" ht="12.75" hidden="false" customHeight="false" outlineLevel="0" collapsed="false">
      <c r="A75" s="35"/>
    </row>
    <row r="76" customFormat="false" ht="12.75" hidden="false" customHeight="false" outlineLevel="0" collapsed="false">
      <c r="A76" s="35"/>
    </row>
    <row r="77" customFormat="false" ht="12.75" hidden="false" customHeight="false" outlineLevel="0" collapsed="false">
      <c r="A77" s="35"/>
    </row>
    <row r="78" customFormat="false" ht="12.75" hidden="false" customHeight="false" outlineLevel="0" collapsed="false">
      <c r="A78" s="35"/>
    </row>
    <row r="79" customFormat="false" ht="12.75" hidden="false" customHeight="false" outlineLevel="0" collapsed="false">
      <c r="A79" s="35"/>
    </row>
    <row r="80" customFormat="false" ht="12.75" hidden="false" customHeight="false" outlineLevel="0" collapsed="false">
      <c r="A80" s="35"/>
    </row>
    <row r="81" customFormat="false" ht="12.75" hidden="false" customHeight="false" outlineLevel="0" collapsed="false">
      <c r="A81" s="35"/>
    </row>
    <row r="82" customFormat="false" ht="12.75" hidden="false" customHeight="false" outlineLevel="0" collapsed="false">
      <c r="A82" s="35"/>
    </row>
    <row r="83" customFormat="false" ht="12.75" hidden="false" customHeight="false" outlineLevel="0" collapsed="false">
      <c r="A83" s="35"/>
    </row>
    <row r="84" customFormat="false" ht="12.75" hidden="false" customHeight="false" outlineLevel="0" collapsed="false">
      <c r="A84" s="35"/>
    </row>
    <row r="85" customFormat="false" ht="12.75" hidden="false" customHeight="false" outlineLevel="0" collapsed="false">
      <c r="A85" s="35"/>
    </row>
    <row r="86" customFormat="false" ht="12.75" hidden="false" customHeight="false" outlineLevel="0" collapsed="false">
      <c r="A86" s="35"/>
    </row>
    <row r="87" customFormat="false" ht="12.75" hidden="false" customHeight="false" outlineLevel="0" collapsed="false">
      <c r="A87" s="35"/>
    </row>
    <row r="88" customFormat="false" ht="12.75" hidden="false" customHeight="false" outlineLevel="0" collapsed="false">
      <c r="A88" s="35"/>
    </row>
    <row r="89" customFormat="false" ht="12.75" hidden="false" customHeight="false" outlineLevel="0" collapsed="false">
      <c r="A89" s="35"/>
    </row>
    <row r="90" customFormat="false" ht="12.75" hidden="false" customHeight="false" outlineLevel="0" collapsed="false">
      <c r="A90" s="35"/>
    </row>
    <row r="91" customFormat="false" ht="12.75" hidden="false" customHeight="false" outlineLevel="0" collapsed="false">
      <c r="A91" s="35"/>
    </row>
    <row r="92" customFormat="false" ht="12.75" hidden="false" customHeight="false" outlineLevel="0" collapsed="false">
      <c r="A92" s="35"/>
    </row>
    <row r="93" customFormat="false" ht="12.75" hidden="false" customHeight="false" outlineLevel="0" collapsed="false">
      <c r="A93" s="35"/>
    </row>
    <row r="94" customFormat="false" ht="12.75" hidden="false" customHeight="false" outlineLevel="0" collapsed="false">
      <c r="A94" s="3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M25" activeCellId="0" sqref="M2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24" min="24" style="0" width="6.56"/>
    <col collapsed="false" customWidth="true" hidden="false" outlineLevel="0" max="31" min="25" style="0" width="5.85"/>
    <col collapsed="false" customWidth="true" hidden="false" outlineLevel="0" max="32" min="32" style="0" width="4.56"/>
    <col collapsed="false" customWidth="true" hidden="false" outlineLevel="0" max="48" min="33" style="0" width="5.85"/>
    <col collapsed="false" customWidth="true" hidden="false" outlineLevel="0" max="58" min="49" style="0" width="6.56"/>
    <col collapsed="false" customWidth="true" hidden="false" outlineLevel="0" max="60" min="60" style="0" width="11.13"/>
    <col collapsed="false" customWidth="true" hidden="false" outlineLevel="0" max="64" min="64" style="0" width="6.56"/>
    <col collapsed="false" customWidth="true" hidden="false" outlineLevel="0" max="65" min="65" style="0" width="8.99"/>
    <col collapsed="false" customWidth="true" hidden="false" outlineLevel="0" max="67" min="67" style="0" width="10.28"/>
  </cols>
  <sheetData>
    <row r="1" customFormat="false" ht="12.75" hidden="false" customHeight="false" outlineLevel="0" collapsed="false">
      <c r="B1" s="20" t="s">
        <v>97</v>
      </c>
      <c r="M1" s="39" t="s">
        <v>98</v>
      </c>
      <c r="N1" s="39"/>
      <c r="O1" s="39"/>
      <c r="R1" s="0" t="s">
        <v>99</v>
      </c>
      <c r="S1" s="20" t="s">
        <v>100</v>
      </c>
      <c r="Y1" s="20"/>
    </row>
    <row r="2" customFormat="false" ht="12.75" hidden="false" customHeight="false" outlineLevel="0" collapsed="false">
      <c r="B2" s="40" t="s">
        <v>101</v>
      </c>
      <c r="C2" s="40"/>
      <c r="D2" s="41" t="s">
        <v>54</v>
      </c>
      <c r="E2" s="41"/>
      <c r="F2" s="42"/>
      <c r="G2" s="43" t="s">
        <v>57</v>
      </c>
      <c r="H2" s="44" t="s">
        <v>57</v>
      </c>
      <c r="I2" s="45" t="s">
        <v>102</v>
      </c>
      <c r="J2" s="45" t="s">
        <v>103</v>
      </c>
      <c r="K2" s="45" t="s">
        <v>104</v>
      </c>
      <c r="L2" s="45" t="s">
        <v>105</v>
      </c>
      <c r="M2" s="45"/>
      <c r="N2" s="45"/>
      <c r="O2" s="45"/>
      <c r="P2" s="45"/>
      <c r="Q2" s="45"/>
      <c r="S2" s="46" t="s">
        <v>106</v>
      </c>
      <c r="T2" s="43"/>
      <c r="U2" s="47"/>
      <c r="V2" s="43"/>
      <c r="W2" s="44"/>
      <c r="X2" s="46" t="s">
        <v>107</v>
      </c>
      <c r="Y2" s="43"/>
      <c r="Z2" s="47"/>
      <c r="AA2" s="43"/>
      <c r="AB2" s="44"/>
      <c r="AC2" s="46" t="s">
        <v>108</v>
      </c>
      <c r="AD2" s="43"/>
      <c r="AE2" s="47"/>
      <c r="AF2" s="43"/>
      <c r="AG2" s="44"/>
      <c r="AH2" s="46" t="s">
        <v>109</v>
      </c>
      <c r="AI2" s="43"/>
      <c r="AJ2" s="47"/>
      <c r="AK2" s="43"/>
      <c r="AL2" s="44"/>
      <c r="AM2" s="46"/>
      <c r="AN2" s="43"/>
      <c r="AO2" s="47"/>
      <c r="AP2" s="43"/>
      <c r="AQ2" s="44"/>
      <c r="AR2" s="46" t="s">
        <v>49</v>
      </c>
      <c r="AS2" s="43"/>
      <c r="AT2" s="47"/>
      <c r="AU2" s="43"/>
      <c r="AV2" s="44"/>
      <c r="AW2" s="46" t="s">
        <v>50</v>
      </c>
      <c r="AX2" s="43"/>
      <c r="AY2" s="47"/>
      <c r="AZ2" s="43"/>
      <c r="BA2" s="44"/>
      <c r="BB2" s="46" t="s">
        <v>51</v>
      </c>
      <c r="BC2" s="43"/>
      <c r="BD2" s="47"/>
      <c r="BE2" s="43"/>
      <c r="BF2" s="44"/>
      <c r="BG2" s="36"/>
      <c r="BH2" s="36"/>
      <c r="BI2" s="36"/>
      <c r="BJ2" s="36"/>
      <c r="BK2" s="36"/>
      <c r="BW2" s="48"/>
      <c r="BZ2" s="48"/>
      <c r="CC2" s="48"/>
    </row>
    <row r="3" customFormat="false" ht="12.75" hidden="false" customHeight="false" outlineLevel="0" collapsed="false">
      <c r="B3" s="49" t="s">
        <v>110</v>
      </c>
      <c r="C3" s="50" t="s">
        <v>111</v>
      </c>
      <c r="D3" s="49" t="s">
        <v>110</v>
      </c>
      <c r="E3" s="51" t="s">
        <v>111</v>
      </c>
      <c r="F3" s="52"/>
      <c r="G3" s="51" t="s">
        <v>110</v>
      </c>
      <c r="H3" s="50" t="s">
        <v>111</v>
      </c>
      <c r="I3" s="53" t="s">
        <v>112</v>
      </c>
      <c r="J3" s="53" t="s">
        <v>112</v>
      </c>
      <c r="K3" s="53" t="s">
        <v>112</v>
      </c>
      <c r="L3" s="53" t="s">
        <v>112</v>
      </c>
      <c r="M3" s="53" t="s">
        <v>113</v>
      </c>
      <c r="N3" s="53" t="s">
        <v>114</v>
      </c>
      <c r="O3" s="53" t="s">
        <v>115</v>
      </c>
      <c r="P3" s="53" t="s">
        <v>116</v>
      </c>
      <c r="Q3" s="53" t="s">
        <v>117</v>
      </c>
      <c r="S3" s="49" t="s">
        <v>53</v>
      </c>
      <c r="T3" s="51" t="s">
        <v>54</v>
      </c>
      <c r="U3" s="51" t="s">
        <v>57</v>
      </c>
      <c r="V3" s="51" t="s">
        <v>75</v>
      </c>
      <c r="W3" s="50" t="s">
        <v>76</v>
      </c>
      <c r="X3" s="49" t="s">
        <v>53</v>
      </c>
      <c r="Y3" s="51" t="s">
        <v>54</v>
      </c>
      <c r="Z3" s="51" t="s">
        <v>57</v>
      </c>
      <c r="AA3" s="51" t="s">
        <v>75</v>
      </c>
      <c r="AB3" s="50" t="s">
        <v>76</v>
      </c>
      <c r="AC3" s="49" t="s">
        <v>53</v>
      </c>
      <c r="AD3" s="51" t="s">
        <v>54</v>
      </c>
      <c r="AE3" s="51" t="s">
        <v>57</v>
      </c>
      <c r="AF3" s="51" t="s">
        <v>75</v>
      </c>
      <c r="AG3" s="50" t="s">
        <v>76</v>
      </c>
      <c r="AH3" s="49" t="s">
        <v>53</v>
      </c>
      <c r="AI3" s="51" t="s">
        <v>54</v>
      </c>
      <c r="AJ3" s="51" t="s">
        <v>57</v>
      </c>
      <c r="AK3" s="51" t="s">
        <v>75</v>
      </c>
      <c r="AL3" s="50" t="s">
        <v>76</v>
      </c>
      <c r="AM3" s="49" t="s">
        <v>53</v>
      </c>
      <c r="AN3" s="51" t="s">
        <v>54</v>
      </c>
      <c r="AO3" s="51" t="s">
        <v>57</v>
      </c>
      <c r="AP3" s="51" t="s">
        <v>75</v>
      </c>
      <c r="AQ3" s="50" t="s">
        <v>76</v>
      </c>
      <c r="AR3" s="49" t="s">
        <v>53</v>
      </c>
      <c r="AS3" s="51" t="s">
        <v>54</v>
      </c>
      <c r="AT3" s="51" t="s">
        <v>57</v>
      </c>
      <c r="AU3" s="51" t="s">
        <v>75</v>
      </c>
      <c r="AV3" s="50" t="s">
        <v>76</v>
      </c>
      <c r="AW3" s="49" t="s">
        <v>53</v>
      </c>
      <c r="AX3" s="51" t="s">
        <v>54</v>
      </c>
      <c r="AY3" s="51" t="s">
        <v>57</v>
      </c>
      <c r="AZ3" s="51" t="s">
        <v>75</v>
      </c>
      <c r="BA3" s="50" t="s">
        <v>76</v>
      </c>
      <c r="BB3" s="49" t="s">
        <v>53</v>
      </c>
      <c r="BC3" s="51" t="s">
        <v>54</v>
      </c>
      <c r="BD3" s="51" t="s">
        <v>57</v>
      </c>
      <c r="BE3" s="51" t="s">
        <v>75</v>
      </c>
      <c r="BF3" s="50" t="s">
        <v>76</v>
      </c>
      <c r="BG3" s="36"/>
      <c r="BH3" s="0" t="s">
        <v>118</v>
      </c>
      <c r="BI3" s="0" t="s">
        <v>119</v>
      </c>
      <c r="BJ3" s="0" t="s">
        <v>120</v>
      </c>
      <c r="BK3" s="0" t="s">
        <v>121</v>
      </c>
      <c r="BL3" s="0" t="s">
        <v>122</v>
      </c>
      <c r="BM3" s="0" t="s">
        <v>123</v>
      </c>
      <c r="BN3" s="0" t="s">
        <v>124</v>
      </c>
      <c r="BO3" s="0" t="s">
        <v>125</v>
      </c>
      <c r="BP3" s="0" t="s">
        <v>90</v>
      </c>
      <c r="BQ3" s="0" t="s">
        <v>26</v>
      </c>
      <c r="BR3" s="0" t="s">
        <v>28</v>
      </c>
    </row>
    <row r="4" customFormat="false" ht="12.75" hidden="false" customHeight="false" outlineLevel="0" collapsed="false">
      <c r="A4" s="54" t="n">
        <v>37257</v>
      </c>
      <c r="B4" s="55"/>
      <c r="C4" s="56" t="n">
        <v>19</v>
      </c>
      <c r="D4" s="55"/>
      <c r="E4" s="56" t="n">
        <v>19</v>
      </c>
      <c r="F4" s="57"/>
      <c r="G4" s="56"/>
      <c r="H4" s="58" t="n">
        <v>17.5</v>
      </c>
      <c r="I4" s="59"/>
      <c r="J4" s="59" t="n">
        <v>21</v>
      </c>
      <c r="K4" s="59"/>
      <c r="L4" s="59" t="n">
        <v>21</v>
      </c>
      <c r="M4" s="60"/>
      <c r="N4" s="60"/>
      <c r="O4" s="60"/>
      <c r="P4" s="60"/>
      <c r="Q4" s="60"/>
      <c r="R4" s="61" t="n">
        <f aca="false">A4</f>
        <v>37257</v>
      </c>
      <c r="S4" s="62"/>
      <c r="T4" s="63"/>
      <c r="U4" s="63"/>
      <c r="V4" s="63"/>
      <c r="W4" s="64"/>
      <c r="X4" s="62"/>
      <c r="Y4" s="63"/>
      <c r="Z4" s="63"/>
      <c r="AA4" s="63"/>
      <c r="AB4" s="64"/>
      <c r="AC4" s="62"/>
      <c r="AD4" s="63"/>
      <c r="AE4" s="63"/>
      <c r="AF4" s="63"/>
      <c r="AG4" s="64"/>
      <c r="AH4" s="62"/>
      <c r="AI4" s="63"/>
      <c r="AJ4" s="63"/>
      <c r="AK4" s="63"/>
      <c r="AL4" s="64"/>
      <c r="AM4" s="62"/>
      <c r="AN4" s="63"/>
      <c r="AO4" s="63"/>
      <c r="AP4" s="63"/>
      <c r="AQ4" s="64"/>
      <c r="AR4" s="62"/>
      <c r="AS4" s="63"/>
      <c r="AT4" s="63"/>
      <c r="AU4" s="63"/>
      <c r="AV4" s="64"/>
      <c r="AW4" s="62"/>
      <c r="AX4" s="63"/>
      <c r="AY4" s="63"/>
      <c r="AZ4" s="63"/>
      <c r="BA4" s="64"/>
      <c r="BB4" s="62"/>
      <c r="BC4" s="63"/>
      <c r="BD4" s="63"/>
      <c r="BE4" s="63"/>
      <c r="BF4" s="64"/>
      <c r="BG4" s="61" t="n">
        <f aca="false">A4</f>
        <v>37257</v>
      </c>
      <c r="BH4" s="65"/>
      <c r="BI4" s="66"/>
      <c r="BJ4" s="67"/>
      <c r="BK4" s="66"/>
      <c r="BL4" s="67"/>
      <c r="BM4" s="66"/>
      <c r="BN4" s="68"/>
      <c r="BO4" s="66"/>
      <c r="BP4" s="67" t="n">
        <v>113</v>
      </c>
      <c r="BQ4" s="69" t="n">
        <v>128</v>
      </c>
      <c r="BR4" s="65"/>
      <c r="BY4" s="70"/>
      <c r="CB4" s="70"/>
      <c r="CE4" s="70"/>
    </row>
    <row r="5" customFormat="false" ht="12.75" hidden="false" customHeight="false" outlineLevel="0" collapsed="false">
      <c r="A5" s="54" t="n">
        <v>37258</v>
      </c>
      <c r="B5" s="55" t="n">
        <v>23</v>
      </c>
      <c r="C5" s="56" t="n">
        <v>19</v>
      </c>
      <c r="D5" s="55" t="n">
        <v>24.75</v>
      </c>
      <c r="E5" s="56" t="n">
        <v>19</v>
      </c>
      <c r="F5" s="57"/>
      <c r="G5" s="56" t="n">
        <v>27</v>
      </c>
      <c r="H5" s="71" t="n">
        <v>17.5</v>
      </c>
      <c r="I5" s="72" t="n">
        <v>27</v>
      </c>
      <c r="J5" s="72" t="n">
        <v>21</v>
      </c>
      <c r="K5" s="72" t="n">
        <v>27</v>
      </c>
      <c r="L5" s="72" t="n">
        <v>21</v>
      </c>
      <c r="M5" s="73" t="n">
        <f aca="false">+B5-D5</f>
        <v>-1.75</v>
      </c>
      <c r="N5" s="73" t="n">
        <f aca="false">+B5-K5</f>
        <v>-4</v>
      </c>
      <c r="O5" s="73" t="n">
        <f aca="false">+G5-I5</f>
        <v>0</v>
      </c>
      <c r="P5" s="73" t="n">
        <f aca="false">+K5-I5</f>
        <v>0</v>
      </c>
      <c r="Q5" s="73" t="n">
        <f aca="false">+B5-G5</f>
        <v>-4</v>
      </c>
      <c r="R5" s="61" t="n">
        <f aca="false">A5</f>
        <v>37258</v>
      </c>
      <c r="S5" s="74" t="n">
        <v>23</v>
      </c>
      <c r="T5" s="75"/>
      <c r="U5" s="75" t="n">
        <v>25</v>
      </c>
      <c r="V5" s="75"/>
      <c r="W5" s="76"/>
      <c r="X5" s="74" t="n">
        <v>20</v>
      </c>
      <c r="Y5" s="75"/>
      <c r="Z5" s="75" t="n">
        <v>23.5</v>
      </c>
      <c r="AA5" s="75" t="n">
        <v>26</v>
      </c>
      <c r="AB5" s="76" t="n">
        <v>26</v>
      </c>
      <c r="AC5" s="74" t="n">
        <v>17</v>
      </c>
      <c r="AD5" s="75"/>
      <c r="AE5" s="75" t="n">
        <v>23.5</v>
      </c>
      <c r="AF5" s="75"/>
      <c r="AG5" s="76"/>
      <c r="AH5" s="74" t="n">
        <v>17</v>
      </c>
      <c r="AI5" s="75"/>
      <c r="AJ5" s="75" t="n">
        <v>27</v>
      </c>
      <c r="AK5" s="75" t="n">
        <v>28.5</v>
      </c>
      <c r="AL5" s="76" t="n">
        <v>29.25</v>
      </c>
      <c r="AM5" s="74"/>
      <c r="AN5" s="75"/>
      <c r="AO5" s="75"/>
      <c r="AP5" s="75"/>
      <c r="AQ5" s="76"/>
      <c r="AR5" s="74" t="n">
        <v>17</v>
      </c>
      <c r="AS5" s="75"/>
      <c r="AT5" s="75" t="n">
        <v>27</v>
      </c>
      <c r="AU5" s="75" t="n">
        <v>28.5</v>
      </c>
      <c r="AV5" s="76" t="n">
        <v>29.25</v>
      </c>
      <c r="AW5" s="74" t="n">
        <v>32</v>
      </c>
      <c r="AX5" s="75"/>
      <c r="AY5" s="75" t="n">
        <v>43</v>
      </c>
      <c r="AZ5" s="75" t="n">
        <v>42</v>
      </c>
      <c r="BA5" s="76" t="n">
        <v>45</v>
      </c>
      <c r="BB5" s="74"/>
      <c r="BC5" s="75"/>
      <c r="BD5" s="75"/>
      <c r="BE5" s="75"/>
      <c r="BF5" s="76"/>
      <c r="BG5" s="61" t="n">
        <f aca="false">A5</f>
        <v>37258</v>
      </c>
      <c r="BI5" s="77"/>
      <c r="BJ5" s="78"/>
      <c r="BK5" s="77"/>
      <c r="BL5" s="78"/>
      <c r="BM5" s="77"/>
      <c r="BN5" s="79"/>
      <c r="BO5" s="77"/>
      <c r="BP5" s="78" t="n">
        <v>92</v>
      </c>
      <c r="BQ5" s="24" t="n">
        <v>118</v>
      </c>
      <c r="BY5" s="70"/>
      <c r="CB5" s="70"/>
      <c r="CE5" s="70"/>
    </row>
    <row r="6" customFormat="false" ht="12.75" hidden="false" customHeight="false" outlineLevel="0" collapsed="false">
      <c r="A6" s="54" t="n">
        <v>37259</v>
      </c>
      <c r="B6" s="55" t="n">
        <v>23</v>
      </c>
      <c r="C6" s="56" t="n">
        <v>19</v>
      </c>
      <c r="D6" s="55" t="n">
        <v>24.75</v>
      </c>
      <c r="E6" s="56" t="n">
        <v>19</v>
      </c>
      <c r="F6" s="57"/>
      <c r="G6" s="56" t="n">
        <v>25.82</v>
      </c>
      <c r="H6" s="71" t="n">
        <v>17.5</v>
      </c>
      <c r="I6" s="80" t="n">
        <v>27</v>
      </c>
      <c r="J6" s="72" t="n">
        <v>21</v>
      </c>
      <c r="K6" s="72" t="n">
        <v>27</v>
      </c>
      <c r="L6" s="72" t="n">
        <v>21</v>
      </c>
      <c r="M6" s="73" t="n">
        <f aca="false">+B6-D6</f>
        <v>-1.75</v>
      </c>
      <c r="N6" s="73" t="n">
        <f aca="false">+B6-K6</f>
        <v>-4</v>
      </c>
      <c r="O6" s="73" t="n">
        <f aca="false">+G6-I6</f>
        <v>-1.18</v>
      </c>
      <c r="P6" s="73" t="n">
        <f aca="false">+K6-I6</f>
        <v>0</v>
      </c>
      <c r="Q6" s="73" t="n">
        <f aca="false">+B6-G6</f>
        <v>-2.82</v>
      </c>
      <c r="R6" s="61" t="n">
        <f aca="false">A6</f>
        <v>37259</v>
      </c>
      <c r="S6" s="74"/>
      <c r="T6" s="75"/>
      <c r="U6" s="75"/>
      <c r="V6" s="75"/>
      <c r="W6" s="76"/>
      <c r="X6" s="74"/>
      <c r="Y6" s="75"/>
      <c r="Z6" s="75"/>
      <c r="AA6" s="75"/>
      <c r="AB6" s="76"/>
      <c r="AC6" s="74"/>
      <c r="AD6" s="75"/>
      <c r="AE6" s="75"/>
      <c r="AF6" s="75"/>
      <c r="AG6" s="76"/>
      <c r="AH6" s="74"/>
      <c r="AI6" s="75"/>
      <c r="AJ6" s="75"/>
      <c r="AK6" s="75"/>
      <c r="AL6" s="76"/>
      <c r="AM6" s="74"/>
      <c r="AN6" s="75"/>
      <c r="AO6" s="75"/>
      <c r="AP6" s="75"/>
      <c r="AQ6" s="76"/>
      <c r="AR6" s="74"/>
      <c r="AS6" s="75"/>
      <c r="AT6" s="75"/>
      <c r="AU6" s="75"/>
      <c r="AV6" s="76"/>
      <c r="AW6" s="74"/>
      <c r="AX6" s="75"/>
      <c r="AY6" s="75"/>
      <c r="AZ6" s="75"/>
      <c r="BA6" s="76"/>
      <c r="BB6" s="74"/>
      <c r="BC6" s="75"/>
      <c r="BD6" s="75"/>
      <c r="BE6" s="75"/>
      <c r="BF6" s="76"/>
      <c r="BG6" s="61" t="n">
        <f aca="false">A6</f>
        <v>37259</v>
      </c>
      <c r="BI6" s="77"/>
      <c r="BJ6" s="78"/>
      <c r="BK6" s="77"/>
      <c r="BL6" s="78"/>
      <c r="BM6" s="77"/>
      <c r="BN6" s="79"/>
      <c r="BO6" s="77"/>
      <c r="BP6" s="78" t="n">
        <v>80</v>
      </c>
      <c r="BQ6" s="24" t="n">
        <v>105</v>
      </c>
      <c r="BY6" s="70"/>
      <c r="CB6" s="70"/>
      <c r="CE6" s="70"/>
    </row>
    <row r="7" customFormat="false" ht="12.75" hidden="false" customHeight="false" outlineLevel="0" collapsed="false">
      <c r="A7" s="54" t="n">
        <v>37260</v>
      </c>
      <c r="B7" s="55" t="n">
        <v>19</v>
      </c>
      <c r="C7" s="56" t="n">
        <v>18</v>
      </c>
      <c r="D7" s="55" t="n">
        <v>21</v>
      </c>
      <c r="E7" s="56" t="n">
        <v>19</v>
      </c>
      <c r="F7" s="57"/>
      <c r="G7" s="56" t="n">
        <v>24</v>
      </c>
      <c r="H7" s="71" t="n">
        <v>16.5</v>
      </c>
      <c r="I7" s="80" t="n">
        <v>24</v>
      </c>
      <c r="J7" s="72" t="n">
        <v>18</v>
      </c>
      <c r="K7" s="72" t="n">
        <v>24</v>
      </c>
      <c r="L7" s="72" t="n">
        <v>18</v>
      </c>
      <c r="M7" s="73" t="n">
        <f aca="false">+B7-D7</f>
        <v>-2</v>
      </c>
      <c r="N7" s="73" t="n">
        <f aca="false">+B7-K7</f>
        <v>-5</v>
      </c>
      <c r="O7" s="73" t="n">
        <f aca="false">+G7-I7</f>
        <v>0</v>
      </c>
      <c r="P7" s="73" t="n">
        <f aca="false">+K7-I7</f>
        <v>0</v>
      </c>
      <c r="Q7" s="73" t="n">
        <f aca="false">+B7-G7</f>
        <v>-5</v>
      </c>
      <c r="R7" s="61" t="n">
        <f aca="false">A7</f>
        <v>37260</v>
      </c>
      <c r="S7" s="74" t="n">
        <v>20</v>
      </c>
      <c r="T7" s="75"/>
      <c r="U7" s="75"/>
      <c r="V7" s="75"/>
      <c r="W7" s="76"/>
      <c r="X7" s="74" t="n">
        <v>19.5</v>
      </c>
      <c r="Y7" s="75"/>
      <c r="Z7" s="75"/>
      <c r="AA7" s="75"/>
      <c r="AB7" s="76"/>
      <c r="AC7" s="74" t="n">
        <v>17.25</v>
      </c>
      <c r="AD7" s="75"/>
      <c r="AE7" s="75"/>
      <c r="AF7" s="75"/>
      <c r="AG7" s="76"/>
      <c r="AH7" s="74" t="n">
        <v>17.5</v>
      </c>
      <c r="AI7" s="75"/>
      <c r="AJ7" s="75"/>
      <c r="AK7" s="75"/>
      <c r="AL7" s="76"/>
      <c r="AM7" s="74"/>
      <c r="AN7" s="75"/>
      <c r="AO7" s="75"/>
      <c r="AP7" s="75"/>
      <c r="AQ7" s="76"/>
      <c r="AR7" s="74" t="n">
        <v>17.5</v>
      </c>
      <c r="AS7" s="75"/>
      <c r="AT7" s="75"/>
      <c r="AU7" s="75"/>
      <c r="AV7" s="76"/>
      <c r="AW7" s="74" t="n">
        <v>30.5</v>
      </c>
      <c r="AX7" s="75"/>
      <c r="AY7" s="75"/>
      <c r="AZ7" s="75"/>
      <c r="BA7" s="76"/>
      <c r="BB7" s="74"/>
      <c r="BC7" s="75"/>
      <c r="BD7" s="75"/>
      <c r="BE7" s="75"/>
      <c r="BF7" s="76"/>
      <c r="BG7" s="61" t="n">
        <f aca="false">A7</f>
        <v>37260</v>
      </c>
      <c r="BI7" s="77"/>
      <c r="BJ7" s="78"/>
      <c r="BK7" s="77"/>
      <c r="BL7" s="78"/>
      <c r="BM7" s="77"/>
      <c r="BN7" s="79"/>
      <c r="BO7" s="77"/>
      <c r="BP7" s="78"/>
      <c r="BQ7" s="24"/>
      <c r="BY7" s="70"/>
      <c r="CB7" s="70"/>
      <c r="CE7" s="70"/>
    </row>
    <row r="8" customFormat="false" ht="12.75" hidden="false" customHeight="false" outlineLevel="0" collapsed="false">
      <c r="A8" s="54" t="n">
        <v>37261</v>
      </c>
      <c r="B8" s="55" t="n">
        <v>19</v>
      </c>
      <c r="C8" s="56" t="n">
        <v>18</v>
      </c>
      <c r="D8" s="55" t="n">
        <v>21</v>
      </c>
      <c r="E8" s="56" t="n">
        <v>19</v>
      </c>
      <c r="F8" s="57"/>
      <c r="G8" s="56" t="n">
        <v>24</v>
      </c>
      <c r="H8" s="71" t="n">
        <v>16.5</v>
      </c>
      <c r="I8" s="80" t="n">
        <v>24</v>
      </c>
      <c r="J8" s="72" t="n">
        <v>18</v>
      </c>
      <c r="K8" s="72" t="n">
        <v>24</v>
      </c>
      <c r="L8" s="72" t="n">
        <v>18</v>
      </c>
      <c r="M8" s="73" t="n">
        <f aca="false">+B8-D8</f>
        <v>-2</v>
      </c>
      <c r="N8" s="73" t="n">
        <f aca="false">+B8-K8</f>
        <v>-5</v>
      </c>
      <c r="O8" s="73" t="n">
        <f aca="false">+G8-I8</f>
        <v>0</v>
      </c>
      <c r="P8" s="73" t="n">
        <f aca="false">+K8-I8</f>
        <v>0</v>
      </c>
      <c r="Q8" s="73" t="n">
        <f aca="false">+B8-G8</f>
        <v>-5</v>
      </c>
      <c r="R8" s="61" t="n">
        <f aca="false">A8</f>
        <v>37261</v>
      </c>
      <c r="S8" s="74"/>
      <c r="T8" s="75"/>
      <c r="U8" s="75"/>
      <c r="V8" s="75"/>
      <c r="W8" s="76"/>
      <c r="X8" s="74"/>
      <c r="Y8" s="75"/>
      <c r="Z8" s="75"/>
      <c r="AA8" s="75"/>
      <c r="AB8" s="76"/>
      <c r="AC8" s="74"/>
      <c r="AD8" s="75"/>
      <c r="AE8" s="75"/>
      <c r="AF8" s="75"/>
      <c r="AG8" s="76"/>
      <c r="AH8" s="74"/>
      <c r="AI8" s="75"/>
      <c r="AJ8" s="75"/>
      <c r="AK8" s="75"/>
      <c r="AL8" s="76"/>
      <c r="AM8" s="74"/>
      <c r="AN8" s="75"/>
      <c r="AO8" s="75"/>
      <c r="AP8" s="75"/>
      <c r="AQ8" s="76"/>
      <c r="AR8" s="75"/>
      <c r="AS8" s="75"/>
      <c r="AT8" s="75"/>
      <c r="AU8" s="75"/>
      <c r="AV8" s="76"/>
      <c r="AW8" s="74"/>
      <c r="AX8" s="75"/>
      <c r="AY8" s="75"/>
      <c r="AZ8" s="75"/>
      <c r="BA8" s="76"/>
      <c r="BB8" s="74"/>
      <c r="BC8" s="75"/>
      <c r="BD8" s="75"/>
      <c r="BE8" s="75"/>
      <c r="BF8" s="76"/>
      <c r="BG8" s="61" t="n">
        <f aca="false">A8</f>
        <v>37261</v>
      </c>
      <c r="BI8" s="77"/>
      <c r="BJ8" s="78"/>
      <c r="BK8" s="77"/>
      <c r="BL8" s="78"/>
      <c r="BM8" s="77"/>
      <c r="BN8" s="79"/>
      <c r="BO8" s="77"/>
      <c r="BP8" s="78"/>
      <c r="BQ8" s="24"/>
      <c r="BY8" s="70"/>
      <c r="CB8" s="70"/>
      <c r="CE8" s="70"/>
    </row>
    <row r="9" customFormat="false" ht="12.75" hidden="false" customHeight="false" outlineLevel="0" collapsed="false">
      <c r="A9" s="54" t="n">
        <v>37262</v>
      </c>
      <c r="B9" s="55"/>
      <c r="C9" s="56" t="n">
        <v>16.5</v>
      </c>
      <c r="D9" s="55"/>
      <c r="E9" s="56" t="n">
        <v>16</v>
      </c>
      <c r="F9" s="57"/>
      <c r="G9" s="56"/>
      <c r="H9" s="71" t="n">
        <v>18</v>
      </c>
      <c r="I9" s="72"/>
      <c r="J9" s="72" t="n">
        <v>18.54</v>
      </c>
      <c r="K9" s="72"/>
      <c r="L9" s="72" t="n">
        <v>18</v>
      </c>
      <c r="M9" s="73"/>
      <c r="N9" s="73"/>
      <c r="O9" s="73"/>
      <c r="P9" s="73"/>
      <c r="Q9" s="73"/>
      <c r="R9" s="61" t="n">
        <f aca="false">A9</f>
        <v>37262</v>
      </c>
      <c r="S9" s="74"/>
      <c r="T9" s="75"/>
      <c r="U9" s="75"/>
      <c r="V9" s="75"/>
      <c r="W9" s="76"/>
      <c r="X9" s="74"/>
      <c r="Y9" s="75"/>
      <c r="Z9" s="75"/>
      <c r="AA9" s="75"/>
      <c r="AB9" s="76"/>
      <c r="AC9" s="74"/>
      <c r="AD9" s="75"/>
      <c r="AE9" s="75"/>
      <c r="AF9" s="75"/>
      <c r="AG9" s="76"/>
      <c r="AH9" s="74"/>
      <c r="AI9" s="75"/>
      <c r="AJ9" s="75"/>
      <c r="AK9" s="75"/>
      <c r="AL9" s="76"/>
      <c r="AM9" s="74"/>
      <c r="AN9" s="75"/>
      <c r="AO9" s="75"/>
      <c r="AP9" s="75"/>
      <c r="AQ9" s="76"/>
      <c r="AR9" s="75"/>
      <c r="AS9" s="75"/>
      <c r="AT9" s="75"/>
      <c r="AU9" s="75"/>
      <c r="AV9" s="76"/>
      <c r="AW9" s="74"/>
      <c r="AX9" s="75"/>
      <c r="AY9" s="75"/>
      <c r="AZ9" s="75"/>
      <c r="BA9" s="76"/>
      <c r="BB9" s="74"/>
      <c r="BC9" s="75"/>
      <c r="BD9" s="75"/>
      <c r="BE9" s="75"/>
      <c r="BF9" s="76"/>
      <c r="BG9" s="61" t="n">
        <f aca="false">A9</f>
        <v>37262</v>
      </c>
      <c r="BI9" s="77"/>
      <c r="BJ9" s="78"/>
      <c r="BK9" s="77"/>
      <c r="BL9" s="78"/>
      <c r="BM9" s="77"/>
      <c r="BN9" s="79"/>
      <c r="BO9" s="77"/>
      <c r="BP9" s="78"/>
      <c r="BQ9" s="24"/>
      <c r="BY9" s="70"/>
      <c r="CB9" s="70"/>
      <c r="CE9" s="70"/>
    </row>
    <row r="10" customFormat="false" ht="12.75" hidden="false" customHeight="false" outlineLevel="0" collapsed="false">
      <c r="A10" s="54" t="n">
        <v>37263</v>
      </c>
      <c r="B10" s="55" t="n">
        <v>18.65</v>
      </c>
      <c r="C10" s="56" t="n">
        <v>16.5</v>
      </c>
      <c r="D10" s="55" t="n">
        <v>20.68</v>
      </c>
      <c r="E10" s="56" t="n">
        <v>16</v>
      </c>
      <c r="F10" s="57"/>
      <c r="G10" s="56" t="n">
        <v>22.7</v>
      </c>
      <c r="H10" s="71" t="n">
        <v>18</v>
      </c>
      <c r="I10" s="72" t="n">
        <v>23.57</v>
      </c>
      <c r="J10" s="72" t="n">
        <v>18.54</v>
      </c>
      <c r="K10" s="72" t="n">
        <v>23.8</v>
      </c>
      <c r="L10" s="72" t="n">
        <v>18</v>
      </c>
      <c r="M10" s="73" t="n">
        <f aca="false">+B10-D10</f>
        <v>-2.03</v>
      </c>
      <c r="N10" s="73" t="n">
        <f aca="false">+B10-K10</f>
        <v>-5.15</v>
      </c>
      <c r="O10" s="73" t="n">
        <f aca="false">+G10-I10</f>
        <v>-0.870000000000001</v>
      </c>
      <c r="P10" s="73" t="n">
        <f aca="false">+K10-I10</f>
        <v>0.23</v>
      </c>
      <c r="Q10" s="73" t="n">
        <f aca="false">+B10-G10</f>
        <v>-4.05</v>
      </c>
      <c r="R10" s="61" t="n">
        <f aca="false">A10</f>
        <v>37263</v>
      </c>
      <c r="S10" s="74" t="n">
        <v>20.75</v>
      </c>
      <c r="T10" s="75"/>
      <c r="U10" s="75" t="n">
        <v>23</v>
      </c>
      <c r="V10" s="75" t="n">
        <v>24.5</v>
      </c>
      <c r="W10" s="76"/>
      <c r="X10" s="74" t="n">
        <v>19.75</v>
      </c>
      <c r="Y10" s="75"/>
      <c r="Z10" s="75" t="n">
        <v>23.25</v>
      </c>
      <c r="AA10" s="75" t="n">
        <v>25</v>
      </c>
      <c r="AB10" s="76"/>
      <c r="AC10" s="74" t="n">
        <v>17.5</v>
      </c>
      <c r="AD10" s="75"/>
      <c r="AE10" s="75" t="n">
        <v>23.25</v>
      </c>
      <c r="AF10" s="75" t="n">
        <v>24</v>
      </c>
      <c r="AG10" s="76"/>
      <c r="AH10" s="74" t="n">
        <v>17.5</v>
      </c>
      <c r="AI10" s="75"/>
      <c r="AJ10" s="75" t="n">
        <v>24.5</v>
      </c>
      <c r="AK10" s="75" t="n">
        <v>24</v>
      </c>
      <c r="AL10" s="76"/>
      <c r="AM10" s="74"/>
      <c r="AN10" s="75"/>
      <c r="AO10" s="75"/>
      <c r="AP10" s="75"/>
      <c r="AQ10" s="76"/>
      <c r="AR10" s="75" t="n">
        <v>17.5</v>
      </c>
      <c r="AS10" s="75"/>
      <c r="AT10" s="75" t="n">
        <v>26.5</v>
      </c>
      <c r="AU10" s="75" t="n">
        <v>27</v>
      </c>
      <c r="AV10" s="76"/>
      <c r="AW10" s="74" t="n">
        <v>31</v>
      </c>
      <c r="AX10" s="75"/>
      <c r="AY10" s="75" t="n">
        <v>40</v>
      </c>
      <c r="AZ10" s="75" t="n">
        <v>39</v>
      </c>
      <c r="BA10" s="76"/>
      <c r="BB10" s="74" t="n">
        <v>26.5</v>
      </c>
      <c r="BC10" s="75"/>
      <c r="BD10" s="75" t="n">
        <v>26</v>
      </c>
      <c r="BE10" s="75" t="n">
        <v>28.5</v>
      </c>
      <c r="BF10" s="76"/>
      <c r="BG10" s="61" t="n">
        <f aca="false">A10</f>
        <v>37263</v>
      </c>
      <c r="BI10" s="77"/>
      <c r="BJ10" s="78"/>
      <c r="BK10" s="77"/>
      <c r="BL10" s="78"/>
      <c r="BM10" s="77"/>
      <c r="BN10" s="79"/>
      <c r="BO10" s="77"/>
      <c r="BP10" s="78"/>
      <c r="BQ10" s="24"/>
      <c r="BY10" s="70"/>
      <c r="CB10" s="70"/>
      <c r="CE10" s="70"/>
    </row>
    <row r="11" customFormat="false" ht="12.75" hidden="false" customHeight="false" outlineLevel="0" collapsed="false">
      <c r="A11" s="54" t="n">
        <v>37264</v>
      </c>
      <c r="B11" s="55" t="n">
        <v>17</v>
      </c>
      <c r="C11" s="56" t="n">
        <v>15</v>
      </c>
      <c r="D11" s="55" t="n">
        <v>19.5</v>
      </c>
      <c r="E11" s="56" t="n">
        <v>15</v>
      </c>
      <c r="F11" s="57"/>
      <c r="G11" s="56" t="n">
        <v>21</v>
      </c>
      <c r="H11" s="71" t="n">
        <v>15</v>
      </c>
      <c r="I11" s="72" t="n">
        <v>21.5</v>
      </c>
      <c r="J11" s="72" t="n">
        <v>16.3</v>
      </c>
      <c r="K11" s="72" t="n">
        <v>21.3</v>
      </c>
      <c r="L11" s="72" t="n">
        <v>16.25</v>
      </c>
      <c r="M11" s="73" t="n">
        <f aca="false">+B11-D11</f>
        <v>-2.5</v>
      </c>
      <c r="N11" s="73" t="n">
        <f aca="false">+B11-K11</f>
        <v>-4.3</v>
      </c>
      <c r="O11" s="73" t="n">
        <f aca="false">+G11-I11</f>
        <v>-0.5</v>
      </c>
      <c r="P11" s="73" t="n">
        <f aca="false">+K11-I11</f>
        <v>-0.199999999999999</v>
      </c>
      <c r="Q11" s="73" t="n">
        <f aca="false">+B11-G11</f>
        <v>-4</v>
      </c>
      <c r="R11" s="61" t="n">
        <f aca="false">A11</f>
        <v>37264</v>
      </c>
      <c r="S11" s="74" t="n">
        <v>21.75</v>
      </c>
      <c r="T11" s="75"/>
      <c r="U11" s="75" t="n">
        <v>23.5</v>
      </c>
      <c r="V11" s="75" t="n">
        <v>24.75</v>
      </c>
      <c r="W11" s="76"/>
      <c r="X11" s="74" t="n">
        <v>20.75</v>
      </c>
      <c r="Y11" s="75"/>
      <c r="Z11" s="75" t="n">
        <v>23.5</v>
      </c>
      <c r="AA11" s="75" t="n">
        <v>25</v>
      </c>
      <c r="AB11" s="76"/>
      <c r="AC11" s="74" t="n">
        <v>19.25</v>
      </c>
      <c r="AD11" s="75"/>
      <c r="AE11" s="75" t="n">
        <v>23.5</v>
      </c>
      <c r="AF11" s="75" t="n">
        <v>24.75</v>
      </c>
      <c r="AG11" s="76"/>
      <c r="AH11" s="74" t="n">
        <v>19.25</v>
      </c>
      <c r="AI11" s="75"/>
      <c r="AJ11" s="75" t="n">
        <v>25</v>
      </c>
      <c r="AK11" s="75" t="n">
        <v>24</v>
      </c>
      <c r="AL11" s="76"/>
      <c r="AM11" s="74"/>
      <c r="AN11" s="75"/>
      <c r="AO11" s="75"/>
      <c r="AP11" s="75"/>
      <c r="AQ11" s="76"/>
      <c r="AR11" s="75" t="n">
        <v>18.25</v>
      </c>
      <c r="AS11" s="75"/>
      <c r="AT11" s="75" t="n">
        <v>27.5</v>
      </c>
      <c r="AU11" s="75" t="n">
        <v>27</v>
      </c>
      <c r="AV11" s="76"/>
      <c r="AW11" s="74" t="n">
        <v>31.25</v>
      </c>
      <c r="AX11" s="75"/>
      <c r="AY11" s="75" t="n">
        <v>41</v>
      </c>
      <c r="AZ11" s="75" t="n">
        <v>40</v>
      </c>
      <c r="BA11" s="76"/>
      <c r="BB11" s="74" t="n">
        <v>26.75</v>
      </c>
      <c r="BC11" s="75"/>
      <c r="BD11" s="75" t="n">
        <v>27.5</v>
      </c>
      <c r="BE11" s="75" t="n">
        <v>28.75</v>
      </c>
      <c r="BF11" s="76"/>
      <c r="BG11" s="61" t="n">
        <f aca="false">A11</f>
        <v>37264</v>
      </c>
      <c r="BH11" s="65"/>
      <c r="BI11" s="66"/>
      <c r="BJ11" s="67"/>
      <c r="BK11" s="66"/>
      <c r="BL11" s="67"/>
      <c r="BM11" s="66"/>
      <c r="BN11" s="68"/>
      <c r="BO11" s="66"/>
      <c r="BP11" s="67"/>
      <c r="BQ11" s="69"/>
      <c r="BR11" s="65"/>
      <c r="BY11" s="70"/>
      <c r="CB11" s="70"/>
      <c r="CE11" s="70"/>
    </row>
    <row r="12" customFormat="false" ht="12.75" hidden="false" customHeight="false" outlineLevel="0" collapsed="false">
      <c r="A12" s="54" t="n">
        <v>37265</v>
      </c>
      <c r="B12" s="55" t="n">
        <v>18.6</v>
      </c>
      <c r="C12" s="56" t="n">
        <v>15.6</v>
      </c>
      <c r="D12" s="55" t="n">
        <v>20.94</v>
      </c>
      <c r="E12" s="56" t="n">
        <v>16.6</v>
      </c>
      <c r="F12" s="57"/>
      <c r="G12" s="56" t="n">
        <v>21</v>
      </c>
      <c r="H12" s="71" t="n">
        <v>14.76</v>
      </c>
      <c r="I12" s="72" t="n">
        <v>22.6</v>
      </c>
      <c r="J12" s="72" t="n">
        <v>16.6</v>
      </c>
      <c r="K12" s="72" t="n">
        <v>22.45</v>
      </c>
      <c r="L12" s="72" t="n">
        <v>16.9</v>
      </c>
      <c r="M12" s="73" t="n">
        <f aca="false">+B12-D12</f>
        <v>-2.34</v>
      </c>
      <c r="N12" s="73" t="n">
        <f aca="false">+B12-K12</f>
        <v>-3.85</v>
      </c>
      <c r="O12" s="73" t="n">
        <f aca="false">+G12-I12</f>
        <v>-1.6</v>
      </c>
      <c r="P12" s="73" t="n">
        <f aca="false">+K12-I12</f>
        <v>-0.150000000000002</v>
      </c>
      <c r="Q12" s="73" t="n">
        <f aca="false">+B12-G12</f>
        <v>-2.4</v>
      </c>
      <c r="R12" s="61" t="n">
        <f aca="false">A12</f>
        <v>37265</v>
      </c>
      <c r="S12" s="74"/>
      <c r="T12" s="75"/>
      <c r="U12" s="75"/>
      <c r="V12" s="75"/>
      <c r="W12" s="76"/>
      <c r="X12" s="74"/>
      <c r="Y12" s="75"/>
      <c r="Z12" s="75"/>
      <c r="AA12" s="75"/>
      <c r="AB12" s="76"/>
      <c r="AC12" s="74"/>
      <c r="AD12" s="75"/>
      <c r="AE12" s="75"/>
      <c r="AF12" s="75"/>
      <c r="AG12" s="76"/>
      <c r="AH12" s="74"/>
      <c r="AI12" s="75"/>
      <c r="AJ12" s="75"/>
      <c r="AK12" s="75"/>
      <c r="AL12" s="76"/>
      <c r="AM12" s="74"/>
      <c r="AN12" s="75"/>
      <c r="AO12" s="75"/>
      <c r="AP12" s="75"/>
      <c r="AQ12" s="76"/>
      <c r="AR12" s="75"/>
      <c r="AS12" s="75"/>
      <c r="AT12" s="75"/>
      <c r="AU12" s="75"/>
      <c r="AV12" s="76"/>
      <c r="AW12" s="74"/>
      <c r="AX12" s="75"/>
      <c r="AY12" s="75"/>
      <c r="AZ12" s="75"/>
      <c r="BA12" s="76"/>
      <c r="BB12" s="74"/>
      <c r="BC12" s="75"/>
      <c r="BD12" s="75"/>
      <c r="BE12" s="75"/>
      <c r="BF12" s="76"/>
      <c r="BG12" s="61" t="n">
        <f aca="false">A12</f>
        <v>37265</v>
      </c>
      <c r="BI12" s="77"/>
      <c r="BJ12" s="78"/>
      <c r="BK12" s="77"/>
      <c r="BL12" s="78"/>
      <c r="BM12" s="77"/>
      <c r="BN12" s="79"/>
      <c r="BO12" s="77"/>
      <c r="BP12" s="78"/>
      <c r="BQ12" s="24"/>
      <c r="BY12" s="70"/>
      <c r="CB12" s="70"/>
      <c r="CE12" s="70"/>
    </row>
    <row r="13" customFormat="false" ht="12.75" hidden="false" customHeight="false" outlineLevel="0" collapsed="false">
      <c r="A13" s="54" t="n">
        <v>37266</v>
      </c>
      <c r="B13" s="55" t="n">
        <v>18.65</v>
      </c>
      <c r="C13" s="56" t="n">
        <v>15.12</v>
      </c>
      <c r="D13" s="55" t="n">
        <v>19.75</v>
      </c>
      <c r="E13" s="56" t="n">
        <v>15.13</v>
      </c>
      <c r="F13" s="57"/>
      <c r="G13" s="56" t="n">
        <v>20.23</v>
      </c>
      <c r="H13" s="71" t="n">
        <v>13.91</v>
      </c>
      <c r="I13" s="72" t="n">
        <v>21.62</v>
      </c>
      <c r="J13" s="72" t="n">
        <v>16</v>
      </c>
      <c r="K13" s="72" t="n">
        <v>21.55</v>
      </c>
      <c r="L13" s="72" t="n">
        <v>16.14</v>
      </c>
      <c r="M13" s="73" t="n">
        <f aca="false">+B13-D13</f>
        <v>-1.1</v>
      </c>
      <c r="N13" s="73" t="n">
        <f aca="false">+B13-K13</f>
        <v>-2.9</v>
      </c>
      <c r="O13" s="73" t="n">
        <f aca="false">+G13-I13</f>
        <v>-1.39</v>
      </c>
      <c r="P13" s="73" t="n">
        <f aca="false">+K13-I13</f>
        <v>-0.0700000000000003</v>
      </c>
      <c r="Q13" s="73" t="n">
        <f aca="false">+B13-G13</f>
        <v>-1.58</v>
      </c>
      <c r="R13" s="61" t="n">
        <f aca="false">A13</f>
        <v>37266</v>
      </c>
      <c r="S13" s="74"/>
      <c r="T13" s="75"/>
      <c r="U13" s="75"/>
      <c r="V13" s="75"/>
      <c r="W13" s="76"/>
      <c r="X13" s="74"/>
      <c r="Y13" s="75"/>
      <c r="Z13" s="75"/>
      <c r="AA13" s="75"/>
      <c r="AB13" s="76"/>
      <c r="AC13" s="74"/>
      <c r="AD13" s="75"/>
      <c r="AE13" s="75"/>
      <c r="AF13" s="75"/>
      <c r="AG13" s="76"/>
      <c r="AH13" s="74"/>
      <c r="AI13" s="75"/>
      <c r="AJ13" s="75"/>
      <c r="AK13" s="75"/>
      <c r="AL13" s="76"/>
      <c r="AM13" s="74"/>
      <c r="AN13" s="75"/>
      <c r="AO13" s="75"/>
      <c r="AP13" s="75"/>
      <c r="AQ13" s="76"/>
      <c r="AR13" s="75"/>
      <c r="AS13" s="75"/>
      <c r="AT13" s="75"/>
      <c r="AU13" s="75"/>
      <c r="AV13" s="76"/>
      <c r="AW13" s="74"/>
      <c r="AX13" s="75"/>
      <c r="AY13" s="75"/>
      <c r="AZ13" s="75"/>
      <c r="BA13" s="76"/>
      <c r="BB13" s="74"/>
      <c r="BC13" s="75"/>
      <c r="BD13" s="75"/>
      <c r="BE13" s="75"/>
      <c r="BF13" s="76"/>
      <c r="BG13" s="61" t="n">
        <f aca="false">A13</f>
        <v>37266</v>
      </c>
      <c r="BI13" s="77"/>
      <c r="BJ13" s="78"/>
      <c r="BK13" s="77"/>
      <c r="BL13" s="78"/>
      <c r="BM13" s="77"/>
      <c r="BN13" s="79"/>
      <c r="BO13" s="77"/>
      <c r="BP13" s="78"/>
      <c r="BQ13" s="24"/>
    </row>
    <row r="14" customFormat="false" ht="12.75" hidden="false" customHeight="false" outlineLevel="0" collapsed="false">
      <c r="A14" s="54" t="n">
        <v>37267</v>
      </c>
      <c r="B14" s="55" t="n">
        <v>17</v>
      </c>
      <c r="C14" s="56" t="n">
        <v>14</v>
      </c>
      <c r="D14" s="55" t="n">
        <v>18</v>
      </c>
      <c r="E14" s="56" t="n">
        <v>15</v>
      </c>
      <c r="F14" s="57"/>
      <c r="G14" s="56" t="n">
        <v>18.5</v>
      </c>
      <c r="H14" s="71" t="n">
        <v>13.5</v>
      </c>
      <c r="I14" s="72" t="n">
        <v>19</v>
      </c>
      <c r="J14" s="72" t="n">
        <v>14.5</v>
      </c>
      <c r="K14" s="72" t="n">
        <v>19</v>
      </c>
      <c r="L14" s="72" t="n">
        <v>15</v>
      </c>
      <c r="M14" s="73" t="n">
        <f aca="false">+B14-D14</f>
        <v>-1</v>
      </c>
      <c r="N14" s="73" t="n">
        <f aca="false">+B14-K14</f>
        <v>-2</v>
      </c>
      <c r="O14" s="73" t="n">
        <f aca="false">+G14-I14</f>
        <v>-0.5</v>
      </c>
      <c r="P14" s="73" t="n">
        <f aca="false">+K14-I14</f>
        <v>0</v>
      </c>
      <c r="Q14" s="73" t="n">
        <f aca="false">+B14-G14</f>
        <v>-1.5</v>
      </c>
      <c r="R14" s="61" t="n">
        <f aca="false">A14</f>
        <v>37267</v>
      </c>
      <c r="S14" s="74" t="n">
        <v>18.5</v>
      </c>
      <c r="T14" s="75"/>
      <c r="U14" s="75" t="n">
        <v>20.5</v>
      </c>
      <c r="V14" s="75" t="n">
        <v>22</v>
      </c>
      <c r="W14" s="76"/>
      <c r="X14" s="74" t="n">
        <v>19.25</v>
      </c>
      <c r="Y14" s="75"/>
      <c r="Z14" s="75" t="n">
        <v>21.75</v>
      </c>
      <c r="AA14" s="75" t="n">
        <v>23.5</v>
      </c>
      <c r="AB14" s="76"/>
      <c r="AC14" s="74" t="n">
        <v>17.75</v>
      </c>
      <c r="AD14" s="75"/>
      <c r="AE14" s="75" t="n">
        <v>22</v>
      </c>
      <c r="AF14" s="75" t="n">
        <v>23.25</v>
      </c>
      <c r="AG14" s="76"/>
      <c r="AH14" s="74" t="n">
        <v>17.75</v>
      </c>
      <c r="AI14" s="75"/>
      <c r="AJ14" s="75" t="n">
        <v>23.5</v>
      </c>
      <c r="AK14" s="75" t="n">
        <v>23.5</v>
      </c>
      <c r="AL14" s="76"/>
      <c r="AM14" s="74"/>
      <c r="AN14" s="75"/>
      <c r="AO14" s="75"/>
      <c r="AP14" s="75"/>
      <c r="AQ14" s="76"/>
      <c r="AR14" s="75" t="n">
        <v>17.25</v>
      </c>
      <c r="AS14" s="75"/>
      <c r="AT14" s="75" t="n">
        <v>25.75</v>
      </c>
      <c r="AU14" s="75" t="n">
        <v>25.5</v>
      </c>
      <c r="AV14" s="76"/>
      <c r="AW14" s="74" t="n">
        <v>30.75</v>
      </c>
      <c r="AX14" s="75"/>
      <c r="AY14" s="75" t="n">
        <v>39.5</v>
      </c>
      <c r="AZ14" s="75" t="n">
        <v>38.5</v>
      </c>
      <c r="BA14" s="76"/>
      <c r="BB14" s="74" t="n">
        <v>26.5</v>
      </c>
      <c r="BC14" s="75"/>
      <c r="BD14" s="75" t="n">
        <v>26.5</v>
      </c>
      <c r="BE14" s="75" t="n">
        <v>28</v>
      </c>
      <c r="BF14" s="76"/>
      <c r="BG14" s="61" t="n">
        <f aca="false">A14</f>
        <v>37267</v>
      </c>
      <c r="BI14" s="77"/>
      <c r="BJ14" s="78"/>
      <c r="BK14" s="77"/>
      <c r="BL14" s="78"/>
      <c r="BM14" s="77"/>
      <c r="BN14" s="79"/>
      <c r="BO14" s="77"/>
      <c r="BP14" s="78"/>
      <c r="BQ14" s="24"/>
    </row>
    <row r="15" customFormat="false" ht="12.75" hidden="false" customHeight="false" outlineLevel="0" collapsed="false">
      <c r="A15" s="54" t="n">
        <v>37268</v>
      </c>
      <c r="B15" s="55" t="n">
        <v>17</v>
      </c>
      <c r="C15" s="56" t="n">
        <v>14</v>
      </c>
      <c r="D15" s="55" t="n">
        <v>18</v>
      </c>
      <c r="E15" s="56" t="n">
        <v>15</v>
      </c>
      <c r="F15" s="57"/>
      <c r="G15" s="56" t="n">
        <v>18.5</v>
      </c>
      <c r="H15" s="71" t="n">
        <v>13.5</v>
      </c>
      <c r="I15" s="72" t="n">
        <v>19</v>
      </c>
      <c r="J15" s="72" t="n">
        <v>14.5</v>
      </c>
      <c r="K15" s="72" t="n">
        <v>19</v>
      </c>
      <c r="L15" s="72" t="n">
        <v>15</v>
      </c>
      <c r="M15" s="73" t="n">
        <f aca="false">+B15-D15</f>
        <v>-1</v>
      </c>
      <c r="N15" s="73" t="n">
        <f aca="false">+B15-K15</f>
        <v>-2</v>
      </c>
      <c r="O15" s="73" t="n">
        <f aca="false">+G15-I15</f>
        <v>-0.5</v>
      </c>
      <c r="P15" s="73" t="n">
        <f aca="false">+K15-I15</f>
        <v>0</v>
      </c>
      <c r="Q15" s="73" t="n">
        <f aca="false">+B15-G15</f>
        <v>-1.5</v>
      </c>
      <c r="R15" s="61" t="n">
        <f aca="false">A15</f>
        <v>37268</v>
      </c>
      <c r="S15" s="74"/>
      <c r="T15" s="75"/>
      <c r="U15" s="75"/>
      <c r="V15" s="75"/>
      <c r="W15" s="76"/>
      <c r="X15" s="74"/>
      <c r="Y15" s="75"/>
      <c r="Z15" s="75"/>
      <c r="AA15" s="75"/>
      <c r="AB15" s="76"/>
      <c r="AC15" s="74"/>
      <c r="AD15" s="75"/>
      <c r="AE15" s="75"/>
      <c r="AF15" s="75"/>
      <c r="AG15" s="76"/>
      <c r="AH15" s="74"/>
      <c r="AI15" s="75"/>
      <c r="AJ15" s="75"/>
      <c r="AK15" s="75"/>
      <c r="AL15" s="76"/>
      <c r="AM15" s="74"/>
      <c r="AN15" s="75"/>
      <c r="AO15" s="75"/>
      <c r="AP15" s="75"/>
      <c r="AQ15" s="76"/>
      <c r="AR15" s="75"/>
      <c r="AS15" s="75"/>
      <c r="AT15" s="75"/>
      <c r="AU15" s="75"/>
      <c r="AV15" s="76"/>
      <c r="AW15" s="74"/>
      <c r="AX15" s="75"/>
      <c r="AY15" s="75"/>
      <c r="AZ15" s="75"/>
      <c r="BA15" s="76"/>
      <c r="BB15" s="74"/>
      <c r="BC15" s="75"/>
      <c r="BD15" s="75"/>
      <c r="BE15" s="75"/>
      <c r="BF15" s="76"/>
      <c r="BG15" s="61" t="n">
        <f aca="false">A15</f>
        <v>37268</v>
      </c>
      <c r="BI15" s="77"/>
      <c r="BJ15" s="78"/>
      <c r="BK15" s="77"/>
      <c r="BL15" s="78"/>
      <c r="BM15" s="77"/>
      <c r="BN15" s="79"/>
      <c r="BO15" s="77"/>
      <c r="BP15" s="78"/>
      <c r="BQ15" s="24"/>
      <c r="BY15" s="70"/>
      <c r="CB15" s="70"/>
      <c r="CE15" s="70"/>
    </row>
    <row r="16" customFormat="false" ht="12.75" hidden="false" customHeight="false" outlineLevel="0" collapsed="false">
      <c r="A16" s="54" t="n">
        <v>37269</v>
      </c>
      <c r="B16" s="55"/>
      <c r="C16" s="56" t="n">
        <v>17</v>
      </c>
      <c r="D16" s="55"/>
      <c r="E16" s="56" t="n">
        <v>17</v>
      </c>
      <c r="F16" s="57"/>
      <c r="G16" s="56"/>
      <c r="H16" s="71" t="n">
        <v>17</v>
      </c>
      <c r="I16" s="72"/>
      <c r="J16" s="72" t="n">
        <v>18</v>
      </c>
      <c r="K16" s="72"/>
      <c r="L16" s="72" t="n">
        <v>18</v>
      </c>
      <c r="M16" s="73"/>
      <c r="N16" s="73"/>
      <c r="O16" s="73"/>
      <c r="P16" s="73"/>
      <c r="Q16" s="73"/>
      <c r="R16" s="61" t="n">
        <f aca="false">A16</f>
        <v>37269</v>
      </c>
      <c r="S16" s="74"/>
      <c r="T16" s="75"/>
      <c r="U16" s="75"/>
      <c r="V16" s="75"/>
      <c r="W16" s="76"/>
      <c r="X16" s="74"/>
      <c r="Y16" s="75"/>
      <c r="Z16" s="75"/>
      <c r="AA16" s="75"/>
      <c r="AB16" s="76"/>
      <c r="AC16" s="74"/>
      <c r="AD16" s="75"/>
      <c r="AE16" s="75"/>
      <c r="AF16" s="75"/>
      <c r="AG16" s="76"/>
      <c r="AH16" s="74"/>
      <c r="AI16" s="75"/>
      <c r="AJ16" s="75"/>
      <c r="AK16" s="75"/>
      <c r="AL16" s="76"/>
      <c r="AM16" s="74"/>
      <c r="AN16" s="75"/>
      <c r="AO16" s="75"/>
      <c r="AP16" s="75"/>
      <c r="AQ16" s="76"/>
      <c r="AR16" s="75"/>
      <c r="AS16" s="75"/>
      <c r="AT16" s="75"/>
      <c r="AU16" s="75"/>
      <c r="AV16" s="76"/>
      <c r="AW16" s="74"/>
      <c r="AX16" s="75"/>
      <c r="AY16" s="75"/>
      <c r="AZ16" s="75"/>
      <c r="BA16" s="76"/>
      <c r="BB16" s="74"/>
      <c r="BC16" s="75"/>
      <c r="BD16" s="75"/>
      <c r="BE16" s="75"/>
      <c r="BF16" s="76"/>
      <c r="BG16" s="61" t="n">
        <f aca="false">A16</f>
        <v>37269</v>
      </c>
      <c r="BI16" s="77"/>
      <c r="BJ16" s="78"/>
      <c r="BK16" s="77"/>
      <c r="BL16" s="78"/>
      <c r="BM16" s="77"/>
      <c r="BN16" s="79"/>
      <c r="BO16" s="77"/>
      <c r="BP16" s="78"/>
      <c r="BQ16" s="24"/>
    </row>
    <row r="17" customFormat="false" ht="12.75" hidden="false" customHeight="false" outlineLevel="0" collapsed="false">
      <c r="A17" s="54" t="n">
        <v>37270</v>
      </c>
      <c r="B17" s="55" t="n">
        <v>20</v>
      </c>
      <c r="C17" s="56" t="n">
        <v>17</v>
      </c>
      <c r="D17" s="55" t="n">
        <v>22.2</v>
      </c>
      <c r="E17" s="56" t="n">
        <v>17</v>
      </c>
      <c r="F17" s="57"/>
      <c r="G17" s="56" t="n">
        <v>24</v>
      </c>
      <c r="H17" s="71" t="n">
        <v>17</v>
      </c>
      <c r="I17" s="72" t="n">
        <v>24.45</v>
      </c>
      <c r="J17" s="72" t="n">
        <v>18</v>
      </c>
      <c r="K17" s="72" t="n">
        <v>24</v>
      </c>
      <c r="L17" s="72" t="n">
        <v>18</v>
      </c>
      <c r="M17" s="73" t="n">
        <f aca="false">+B17-D17</f>
        <v>-2.2</v>
      </c>
      <c r="N17" s="73" t="n">
        <f aca="false">+B17-K17</f>
        <v>-4</v>
      </c>
      <c r="O17" s="73" t="n">
        <f aca="false">+G17-I17</f>
        <v>-0.449999999999999</v>
      </c>
      <c r="P17" s="73" t="n">
        <f aca="false">+K17-I17</f>
        <v>-0.449999999999999</v>
      </c>
      <c r="Q17" s="73" t="n">
        <f aca="false">+B17-G17</f>
        <v>-4</v>
      </c>
      <c r="R17" s="61" t="n">
        <f aca="false">A17</f>
        <v>37270</v>
      </c>
      <c r="S17" s="74" t="n">
        <v>20.5</v>
      </c>
      <c r="T17" s="75"/>
      <c r="U17" s="75" t="n">
        <v>23.75</v>
      </c>
      <c r="V17" s="75" t="n">
        <v>25.5</v>
      </c>
      <c r="W17" s="76"/>
      <c r="X17" s="74" t="n">
        <v>20.25</v>
      </c>
      <c r="Y17" s="75"/>
      <c r="Z17" s="75" t="n">
        <v>23.25</v>
      </c>
      <c r="AA17" s="75" t="n">
        <v>24.5</v>
      </c>
      <c r="AB17" s="76"/>
      <c r="AC17" s="74" t="n">
        <v>18.25</v>
      </c>
      <c r="AD17" s="75"/>
      <c r="AE17" s="75" t="n">
        <v>22.75</v>
      </c>
      <c r="AF17" s="75" t="n">
        <v>24</v>
      </c>
      <c r="AG17" s="76"/>
      <c r="AH17" s="74" t="n">
        <v>18</v>
      </c>
      <c r="AI17" s="75"/>
      <c r="AJ17" s="75" t="n">
        <v>24</v>
      </c>
      <c r="AK17" s="75" t="n">
        <v>24</v>
      </c>
      <c r="AL17" s="76"/>
      <c r="AM17" s="74"/>
      <c r="AN17" s="75"/>
      <c r="AO17" s="75"/>
      <c r="AP17" s="75"/>
      <c r="AQ17" s="76"/>
      <c r="AR17" s="75" t="n">
        <v>17.75</v>
      </c>
      <c r="AS17" s="75"/>
      <c r="AT17" s="75" t="n">
        <v>26.5</v>
      </c>
      <c r="AU17" s="75" t="n">
        <v>26</v>
      </c>
      <c r="AV17" s="76"/>
      <c r="AW17" s="74" t="n">
        <v>31.25</v>
      </c>
      <c r="AX17" s="75"/>
      <c r="AY17" s="75" t="n">
        <v>39.75</v>
      </c>
      <c r="AZ17" s="75" t="n">
        <v>38.75</v>
      </c>
      <c r="BA17" s="76"/>
      <c r="BB17" s="74" t="n">
        <v>26.5</v>
      </c>
      <c r="BC17" s="75"/>
      <c r="BD17" s="75" t="n">
        <v>26.75</v>
      </c>
      <c r="BE17" s="75" t="n">
        <v>28.25</v>
      </c>
      <c r="BF17" s="76"/>
      <c r="BG17" s="61" t="n">
        <f aca="false">A17</f>
        <v>37270</v>
      </c>
      <c r="BI17" s="77"/>
      <c r="BJ17" s="78"/>
      <c r="BK17" s="77"/>
      <c r="BL17" s="78"/>
      <c r="BM17" s="77"/>
      <c r="BN17" s="79"/>
      <c r="BO17" s="77"/>
      <c r="BP17" s="78"/>
      <c r="BQ17" s="24"/>
    </row>
    <row r="18" customFormat="false" ht="12.75" hidden="false" customHeight="false" outlineLevel="0" collapsed="false">
      <c r="A18" s="54" t="n">
        <v>37271</v>
      </c>
      <c r="B18" s="55" t="n">
        <v>20</v>
      </c>
      <c r="C18" s="56" t="n">
        <v>17.38</v>
      </c>
      <c r="D18" s="55" t="n">
        <v>22.25</v>
      </c>
      <c r="E18" s="56" t="n">
        <v>17.014</v>
      </c>
      <c r="F18" s="57"/>
      <c r="G18" s="56" t="n">
        <v>23.88</v>
      </c>
      <c r="H18" s="71" t="n">
        <v>15.91</v>
      </c>
      <c r="I18" s="72" t="n">
        <v>24.49</v>
      </c>
      <c r="J18" s="72" t="n">
        <v>17.85</v>
      </c>
      <c r="K18" s="72" t="n">
        <v>23.95</v>
      </c>
      <c r="L18" s="72" t="n">
        <v>17.7</v>
      </c>
      <c r="M18" s="73" t="n">
        <f aca="false">+B18-D18</f>
        <v>-2.25</v>
      </c>
      <c r="N18" s="73" t="n">
        <f aca="false">+B18-K18</f>
        <v>-3.95</v>
      </c>
      <c r="O18" s="73" t="n">
        <f aca="false">+G18-I18</f>
        <v>-0.609999999999999</v>
      </c>
      <c r="P18" s="73" t="n">
        <f aca="false">+K18-I18</f>
        <v>-0.539999999999999</v>
      </c>
      <c r="Q18" s="73" t="n">
        <f aca="false">+B18-G18</f>
        <v>-3.88</v>
      </c>
      <c r="R18" s="61" t="n">
        <f aca="false">A18</f>
        <v>37271</v>
      </c>
      <c r="S18" s="74"/>
      <c r="T18" s="75"/>
      <c r="U18" s="75"/>
      <c r="V18" s="75"/>
      <c r="W18" s="76"/>
      <c r="X18" s="74"/>
      <c r="Y18" s="75"/>
      <c r="Z18" s="75"/>
      <c r="AA18" s="75"/>
      <c r="AB18" s="76"/>
      <c r="AC18" s="74"/>
      <c r="AD18" s="75"/>
      <c r="AE18" s="75"/>
      <c r="AF18" s="75"/>
      <c r="AG18" s="76"/>
      <c r="AH18" s="74"/>
      <c r="AI18" s="75"/>
      <c r="AJ18" s="75"/>
      <c r="AK18" s="75"/>
      <c r="AL18" s="76"/>
      <c r="AM18" s="74"/>
      <c r="AN18" s="75"/>
      <c r="AO18" s="75"/>
      <c r="AP18" s="75"/>
      <c r="AQ18" s="76"/>
      <c r="AR18" s="75"/>
      <c r="AS18" s="75"/>
      <c r="AT18" s="75"/>
      <c r="AU18" s="75"/>
      <c r="AV18" s="76"/>
      <c r="AW18" s="74"/>
      <c r="AX18" s="75"/>
      <c r="AY18" s="75"/>
      <c r="AZ18" s="75"/>
      <c r="BA18" s="76"/>
      <c r="BB18" s="74"/>
      <c r="BC18" s="75"/>
      <c r="BD18" s="75"/>
      <c r="BE18" s="75"/>
      <c r="BF18" s="76"/>
      <c r="BG18" s="61" t="n">
        <f aca="false">A18</f>
        <v>37271</v>
      </c>
      <c r="BH18" s="65"/>
      <c r="BI18" s="66"/>
      <c r="BJ18" s="67"/>
      <c r="BK18" s="66"/>
      <c r="BL18" s="67"/>
      <c r="BM18" s="66"/>
      <c r="BN18" s="68"/>
      <c r="BO18" s="66"/>
      <c r="BP18" s="67"/>
      <c r="BQ18" s="69"/>
      <c r="BR18" s="65"/>
    </row>
    <row r="19" customFormat="false" ht="12.75" hidden="false" customHeight="false" outlineLevel="0" collapsed="false">
      <c r="A19" s="54" t="n">
        <v>37272</v>
      </c>
      <c r="B19" s="55" t="n">
        <v>21</v>
      </c>
      <c r="C19" s="56" t="n">
        <v>17</v>
      </c>
      <c r="D19" s="55" t="n">
        <v>23.3</v>
      </c>
      <c r="E19" s="56" t="n">
        <v>17.45</v>
      </c>
      <c r="F19" s="57"/>
      <c r="G19" s="56" t="n">
        <v>25.9</v>
      </c>
      <c r="H19" s="71" t="n">
        <v>16.79</v>
      </c>
      <c r="I19" s="72" t="n">
        <v>26.08</v>
      </c>
      <c r="J19" s="72" t="n">
        <v>17.8</v>
      </c>
      <c r="K19" s="72" t="n">
        <v>26.27</v>
      </c>
      <c r="L19" s="72" t="n">
        <v>18.74</v>
      </c>
      <c r="M19" s="73" t="n">
        <f aca="false">+B19-D19</f>
        <v>-2.3</v>
      </c>
      <c r="N19" s="73" t="n">
        <f aca="false">+B19-K19</f>
        <v>-5.27</v>
      </c>
      <c r="O19" s="73" t="n">
        <f aca="false">+G19-I19</f>
        <v>-0.18</v>
      </c>
      <c r="P19" s="73" t="n">
        <f aca="false">+K19-I19</f>
        <v>0.190000000000001</v>
      </c>
      <c r="Q19" s="73" t="n">
        <f aca="false">+B19-G19</f>
        <v>-4.9</v>
      </c>
      <c r="R19" s="61" t="n">
        <f aca="false">A19</f>
        <v>37272</v>
      </c>
      <c r="S19" s="74"/>
      <c r="T19" s="75"/>
      <c r="U19" s="75"/>
      <c r="V19" s="75"/>
      <c r="W19" s="76"/>
      <c r="X19" s="74"/>
      <c r="Y19" s="75"/>
      <c r="Z19" s="75"/>
      <c r="AA19" s="75"/>
      <c r="AB19" s="76"/>
      <c r="AC19" s="74"/>
      <c r="AD19" s="75"/>
      <c r="AE19" s="75"/>
      <c r="AF19" s="75"/>
      <c r="AG19" s="76"/>
      <c r="AH19" s="74"/>
      <c r="AI19" s="75"/>
      <c r="AJ19" s="75"/>
      <c r="AK19" s="75"/>
      <c r="AL19" s="76"/>
      <c r="AM19" s="74"/>
      <c r="AN19" s="75"/>
      <c r="AO19" s="75"/>
      <c r="AP19" s="75"/>
      <c r="AQ19" s="76"/>
      <c r="AR19" s="75"/>
      <c r="AS19" s="75"/>
      <c r="AT19" s="75"/>
      <c r="AU19" s="75"/>
      <c r="AV19" s="76"/>
      <c r="AW19" s="74"/>
      <c r="AX19" s="75"/>
      <c r="AY19" s="75"/>
      <c r="AZ19" s="75"/>
      <c r="BA19" s="76"/>
      <c r="BB19" s="74"/>
      <c r="BC19" s="75"/>
      <c r="BD19" s="75"/>
      <c r="BE19" s="75"/>
      <c r="BF19" s="76"/>
      <c r="BG19" s="61" t="n">
        <f aca="false">A19</f>
        <v>37272</v>
      </c>
      <c r="BI19" s="77"/>
      <c r="BJ19" s="78"/>
      <c r="BK19" s="77"/>
      <c r="BL19" s="78"/>
      <c r="BM19" s="77"/>
      <c r="BN19" s="79"/>
      <c r="BO19" s="77"/>
      <c r="BP19" s="78"/>
      <c r="BQ19" s="24"/>
    </row>
    <row r="20" customFormat="false" ht="12.75" hidden="false" customHeight="false" outlineLevel="0" collapsed="false">
      <c r="A20" s="54" t="n">
        <v>37273</v>
      </c>
      <c r="B20" s="55" t="n">
        <v>21.33</v>
      </c>
      <c r="C20" s="56" t="n">
        <v>17.13</v>
      </c>
      <c r="D20" s="55" t="n">
        <v>23.75</v>
      </c>
      <c r="E20" s="56" t="n">
        <v>18</v>
      </c>
      <c r="F20" s="57"/>
      <c r="G20" s="56" t="n">
        <v>28.67</v>
      </c>
      <c r="H20" s="71" t="n">
        <v>16.55</v>
      </c>
      <c r="I20" s="72" t="n">
        <v>28.63</v>
      </c>
      <c r="J20" s="72" t="n">
        <v>18.76</v>
      </c>
      <c r="K20" s="72" t="n">
        <v>28.26</v>
      </c>
      <c r="L20" s="72" t="n">
        <v>19</v>
      </c>
      <c r="M20" s="73" t="n">
        <f aca="false">+B20-D20</f>
        <v>-2.42</v>
      </c>
      <c r="N20" s="73" t="n">
        <f aca="false">+B20-K20</f>
        <v>-6.93</v>
      </c>
      <c r="O20" s="73" t="n">
        <f aca="false">+G20-I20</f>
        <v>0.0400000000000027</v>
      </c>
      <c r="P20" s="73" t="n">
        <f aca="false">+K20-I20</f>
        <v>-0.369999999999997</v>
      </c>
      <c r="Q20" s="73" t="n">
        <f aca="false">+B20-G20</f>
        <v>-7.34</v>
      </c>
      <c r="R20" s="61" t="n">
        <f aca="false">A20</f>
        <v>37273</v>
      </c>
      <c r="S20" s="74"/>
      <c r="T20" s="75"/>
      <c r="U20" s="75"/>
      <c r="V20" s="75"/>
      <c r="W20" s="76"/>
      <c r="X20" s="74"/>
      <c r="Y20" s="75"/>
      <c r="Z20" s="75"/>
      <c r="AA20" s="75"/>
      <c r="AB20" s="76"/>
      <c r="AC20" s="74"/>
      <c r="AD20" s="75"/>
      <c r="AE20" s="75"/>
      <c r="AF20" s="75"/>
      <c r="AG20" s="76"/>
      <c r="AH20" s="74"/>
      <c r="AI20" s="75"/>
      <c r="AJ20" s="75"/>
      <c r="AK20" s="75"/>
      <c r="AL20" s="76"/>
      <c r="AM20" s="74"/>
      <c r="AN20" s="75"/>
      <c r="AO20" s="75"/>
      <c r="AP20" s="75"/>
      <c r="AQ20" s="76"/>
      <c r="AR20" s="75"/>
      <c r="AS20" s="75"/>
      <c r="AT20" s="75"/>
      <c r="AU20" s="75"/>
      <c r="AV20" s="76"/>
      <c r="AW20" s="74"/>
      <c r="AX20" s="75"/>
      <c r="AY20" s="75"/>
      <c r="AZ20" s="75"/>
      <c r="BA20" s="76"/>
      <c r="BB20" s="74"/>
      <c r="BC20" s="75"/>
      <c r="BD20" s="75"/>
      <c r="BE20" s="75"/>
      <c r="BF20" s="76"/>
      <c r="BG20" s="61" t="n">
        <f aca="false">A20</f>
        <v>37273</v>
      </c>
      <c r="BI20" s="77"/>
      <c r="BJ20" s="78"/>
      <c r="BK20" s="77"/>
      <c r="BL20" s="78"/>
      <c r="BM20" s="77"/>
      <c r="BN20" s="79"/>
      <c r="BO20" s="77"/>
      <c r="BP20" s="78"/>
      <c r="BQ20" s="24"/>
    </row>
    <row r="21" customFormat="false" ht="12.75" hidden="false" customHeight="false" outlineLevel="0" collapsed="false">
      <c r="A21" s="54" t="n">
        <v>37274</v>
      </c>
      <c r="B21" s="55" t="n">
        <v>21.33</v>
      </c>
      <c r="C21" s="56" t="n">
        <v>17.13</v>
      </c>
      <c r="D21" s="55" t="n">
        <v>23.75</v>
      </c>
      <c r="E21" s="56" t="n">
        <v>18</v>
      </c>
      <c r="F21" s="57"/>
      <c r="G21" s="56" t="n">
        <v>28.67</v>
      </c>
      <c r="H21" s="71" t="n">
        <v>16.55</v>
      </c>
      <c r="I21" s="72" t="n">
        <v>28.63</v>
      </c>
      <c r="J21" s="72" t="n">
        <v>18.76</v>
      </c>
      <c r="K21" s="72" t="n">
        <v>28.26</v>
      </c>
      <c r="L21" s="72" t="n">
        <v>19</v>
      </c>
      <c r="M21" s="73" t="n">
        <f aca="false">+B21-D21</f>
        <v>-2.42</v>
      </c>
      <c r="N21" s="73" t="n">
        <f aca="false">+B21-K21</f>
        <v>-6.93</v>
      </c>
      <c r="O21" s="73" t="n">
        <f aca="false">+G21-I21</f>
        <v>0.0400000000000027</v>
      </c>
      <c r="P21" s="73" t="n">
        <f aca="false">+K21-I21</f>
        <v>-0.369999999999997</v>
      </c>
      <c r="Q21" s="73" t="n">
        <f aca="false">+B21-G21</f>
        <v>-7.34</v>
      </c>
      <c r="R21" s="61" t="n">
        <f aca="false">A21</f>
        <v>37274</v>
      </c>
      <c r="S21" s="74"/>
      <c r="T21" s="75"/>
      <c r="U21" s="75"/>
      <c r="V21" s="75"/>
      <c r="W21" s="76"/>
      <c r="X21" s="74"/>
      <c r="Y21" s="75"/>
      <c r="Z21" s="75"/>
      <c r="AA21" s="75"/>
      <c r="AB21" s="76"/>
      <c r="AC21" s="74"/>
      <c r="AD21" s="75"/>
      <c r="AE21" s="75"/>
      <c r="AF21" s="75"/>
      <c r="AG21" s="76"/>
      <c r="AH21" s="74"/>
      <c r="AI21" s="75"/>
      <c r="AJ21" s="75"/>
      <c r="AK21" s="75"/>
      <c r="AL21" s="76"/>
      <c r="AM21" s="74"/>
      <c r="AN21" s="75"/>
      <c r="AO21" s="75"/>
      <c r="AP21" s="75"/>
      <c r="AQ21" s="76"/>
      <c r="AR21" s="75"/>
      <c r="AS21" s="75"/>
      <c r="AT21" s="75"/>
      <c r="AU21" s="75"/>
      <c r="AV21" s="76"/>
      <c r="AW21" s="74"/>
      <c r="AX21" s="75"/>
      <c r="AY21" s="75"/>
      <c r="AZ21" s="75"/>
      <c r="BA21" s="76"/>
      <c r="BB21" s="74"/>
      <c r="BC21" s="75"/>
      <c r="BD21" s="75"/>
      <c r="BE21" s="75"/>
      <c r="BF21" s="76"/>
      <c r="BG21" s="61" t="n">
        <f aca="false">A21</f>
        <v>37274</v>
      </c>
      <c r="BI21" s="77"/>
      <c r="BJ21" s="78"/>
      <c r="BK21" s="77"/>
      <c r="BL21" s="78"/>
      <c r="BM21" s="77"/>
      <c r="BN21" s="79"/>
      <c r="BO21" s="77"/>
      <c r="BP21" s="78"/>
      <c r="BQ21" s="24"/>
    </row>
    <row r="22" customFormat="false" ht="12.75" hidden="false" customHeight="false" outlineLevel="0" collapsed="false">
      <c r="A22" s="54" t="n">
        <v>37275</v>
      </c>
      <c r="B22" s="55" t="n">
        <v>19</v>
      </c>
      <c r="C22" s="56" t="n">
        <v>17.7</v>
      </c>
      <c r="D22" s="55" t="n">
        <v>21.5</v>
      </c>
      <c r="E22" s="56" t="n">
        <v>18</v>
      </c>
      <c r="F22" s="57"/>
      <c r="G22" s="56" t="n">
        <v>24.4</v>
      </c>
      <c r="H22" s="71" t="n">
        <v>18</v>
      </c>
      <c r="I22" s="72" t="n">
        <v>24.39</v>
      </c>
      <c r="J22" s="72" t="n">
        <v>19.1</v>
      </c>
      <c r="K22" s="72" t="n">
        <v>24</v>
      </c>
      <c r="L22" s="72" t="n">
        <v>19</v>
      </c>
      <c r="M22" s="73" t="n">
        <f aca="false">+B22-D22</f>
        <v>-2.5</v>
      </c>
      <c r="N22" s="73" t="n">
        <f aca="false">+B22-K22</f>
        <v>-5</v>
      </c>
      <c r="O22" s="73" t="n">
        <f aca="false">+G22-I22</f>
        <v>0.00999999999999801</v>
      </c>
      <c r="P22" s="73" t="n">
        <f aca="false">+K22-I22</f>
        <v>-0.390000000000001</v>
      </c>
      <c r="Q22" s="73" t="n">
        <f aca="false">+B22-G22</f>
        <v>-5.4</v>
      </c>
      <c r="R22" s="61" t="n">
        <f aca="false">A22</f>
        <v>37275</v>
      </c>
      <c r="S22" s="74"/>
      <c r="T22" s="75"/>
      <c r="U22" s="75"/>
      <c r="V22" s="75"/>
      <c r="W22" s="76"/>
      <c r="X22" s="74"/>
      <c r="Y22" s="75"/>
      <c r="Z22" s="75"/>
      <c r="AA22" s="75"/>
      <c r="AB22" s="76"/>
      <c r="AC22" s="74"/>
      <c r="AD22" s="75"/>
      <c r="AE22" s="75"/>
      <c r="AF22" s="75"/>
      <c r="AG22" s="76"/>
      <c r="AH22" s="74"/>
      <c r="AI22" s="75"/>
      <c r="AJ22" s="75"/>
      <c r="AK22" s="75"/>
      <c r="AL22" s="76"/>
      <c r="AM22" s="74"/>
      <c r="AN22" s="75"/>
      <c r="AO22" s="75"/>
      <c r="AP22" s="75"/>
      <c r="AQ22" s="76"/>
      <c r="AR22" s="75"/>
      <c r="AS22" s="75"/>
      <c r="AT22" s="75"/>
      <c r="AU22" s="75"/>
      <c r="AV22" s="76"/>
      <c r="AW22" s="74"/>
      <c r="AX22" s="75"/>
      <c r="AY22" s="75"/>
      <c r="AZ22" s="75"/>
      <c r="BA22" s="76"/>
      <c r="BB22" s="74"/>
      <c r="BC22" s="75"/>
      <c r="BD22" s="75"/>
      <c r="BE22" s="75"/>
      <c r="BF22" s="76"/>
      <c r="BG22" s="61" t="n">
        <f aca="false">A22</f>
        <v>37275</v>
      </c>
      <c r="BI22" s="77"/>
      <c r="BJ22" s="78"/>
      <c r="BK22" s="77"/>
      <c r="BL22" s="78"/>
      <c r="BM22" s="77"/>
      <c r="BN22" s="79"/>
      <c r="BO22" s="77"/>
      <c r="BP22" s="78"/>
      <c r="BQ22" s="24"/>
    </row>
    <row r="23" customFormat="false" ht="12.75" hidden="false" customHeight="false" outlineLevel="0" collapsed="false">
      <c r="A23" s="54" t="n">
        <v>37276</v>
      </c>
      <c r="B23" s="55"/>
      <c r="C23" s="56" t="n">
        <v>17.7</v>
      </c>
      <c r="D23" s="55"/>
      <c r="E23" s="56" t="n">
        <v>18</v>
      </c>
      <c r="F23" s="57"/>
      <c r="G23" s="56"/>
      <c r="H23" s="71" t="n">
        <v>18</v>
      </c>
      <c r="I23" s="72"/>
      <c r="J23" s="72" t="n">
        <v>19.1</v>
      </c>
      <c r="K23" s="72"/>
      <c r="L23" s="72" t="n">
        <v>19</v>
      </c>
      <c r="M23" s="73"/>
      <c r="N23" s="73"/>
      <c r="O23" s="73"/>
      <c r="P23" s="73"/>
      <c r="Q23" s="73"/>
      <c r="R23" s="61" t="n">
        <f aca="false">A23</f>
        <v>37276</v>
      </c>
      <c r="S23" s="74"/>
      <c r="T23" s="75"/>
      <c r="U23" s="75"/>
      <c r="V23" s="75"/>
      <c r="W23" s="76"/>
      <c r="X23" s="74"/>
      <c r="Y23" s="75"/>
      <c r="Z23" s="75"/>
      <c r="AA23" s="75"/>
      <c r="AB23" s="76"/>
      <c r="AC23" s="74"/>
      <c r="AD23" s="75"/>
      <c r="AE23" s="75"/>
      <c r="AF23" s="75"/>
      <c r="AG23" s="76"/>
      <c r="AH23" s="74"/>
      <c r="AI23" s="75"/>
      <c r="AJ23" s="75"/>
      <c r="AK23" s="75"/>
      <c r="AL23" s="76"/>
      <c r="AM23" s="74"/>
      <c r="AN23" s="75"/>
      <c r="AO23" s="75"/>
      <c r="AP23" s="75"/>
      <c r="AQ23" s="76"/>
      <c r="AR23" s="75"/>
      <c r="AS23" s="75"/>
      <c r="AT23" s="75"/>
      <c r="AU23" s="75"/>
      <c r="AV23" s="76"/>
      <c r="AW23" s="74"/>
      <c r="AX23" s="75"/>
      <c r="AY23" s="75"/>
      <c r="AZ23" s="75"/>
      <c r="BA23" s="76"/>
      <c r="BB23" s="74"/>
      <c r="BC23" s="75"/>
      <c r="BD23" s="75"/>
      <c r="BE23" s="75"/>
      <c r="BF23" s="76"/>
      <c r="BG23" s="61" t="n">
        <f aca="false">A23</f>
        <v>37276</v>
      </c>
      <c r="BI23" s="77"/>
      <c r="BJ23" s="81"/>
      <c r="BK23" s="77"/>
      <c r="BL23" s="81"/>
      <c r="BM23" s="77"/>
      <c r="BN23" s="81"/>
      <c r="BO23" s="77"/>
      <c r="BP23" s="24"/>
      <c r="BQ23" s="24"/>
    </row>
    <row r="24" customFormat="false" ht="12.75" hidden="false" customHeight="false" outlineLevel="0" collapsed="false">
      <c r="A24" s="54" t="n">
        <v>37277</v>
      </c>
      <c r="B24" s="55" t="n">
        <v>19</v>
      </c>
      <c r="C24" s="56" t="n">
        <v>16.5</v>
      </c>
      <c r="D24" s="55" t="n">
        <v>21.5</v>
      </c>
      <c r="E24" s="56" t="n">
        <v>16</v>
      </c>
      <c r="F24" s="57"/>
      <c r="G24" s="56" t="n">
        <v>24</v>
      </c>
      <c r="H24" s="71" t="n">
        <v>14.5</v>
      </c>
      <c r="I24" s="72" t="n">
        <v>23.48</v>
      </c>
      <c r="J24" s="72" t="n">
        <v>16.71</v>
      </c>
      <c r="K24" s="72" t="n">
        <v>23.46</v>
      </c>
      <c r="L24" s="72" t="n">
        <v>17</v>
      </c>
      <c r="M24" s="73" t="n">
        <f aca="false">+B24-D24</f>
        <v>-2.5</v>
      </c>
      <c r="N24" s="73" t="n">
        <f aca="false">+B24-K24</f>
        <v>-4.46</v>
      </c>
      <c r="O24" s="73" t="n">
        <f aca="false">+G24-I24</f>
        <v>0.52</v>
      </c>
      <c r="P24" s="73" t="n">
        <f aca="false">+K24-I24</f>
        <v>-0.0199999999999996</v>
      </c>
      <c r="Q24" s="73" t="n">
        <f aca="false">+B24-G24</f>
        <v>-5</v>
      </c>
      <c r="R24" s="61" t="n">
        <f aca="false">A24</f>
        <v>37277</v>
      </c>
      <c r="S24" s="74"/>
      <c r="T24" s="75"/>
      <c r="U24" s="75"/>
      <c r="V24" s="75"/>
      <c r="W24" s="76"/>
      <c r="X24" s="74"/>
      <c r="Y24" s="75"/>
      <c r="Z24" s="75"/>
      <c r="AA24" s="75"/>
      <c r="AB24" s="76"/>
      <c r="AC24" s="74"/>
      <c r="AD24" s="75"/>
      <c r="AE24" s="75"/>
      <c r="AF24" s="75"/>
      <c r="AG24" s="76"/>
      <c r="AH24" s="74"/>
      <c r="AI24" s="75"/>
      <c r="AJ24" s="75"/>
      <c r="AK24" s="75"/>
      <c r="AL24" s="76"/>
      <c r="AM24" s="74"/>
      <c r="AN24" s="75"/>
      <c r="AO24" s="75"/>
      <c r="AP24" s="75"/>
      <c r="AQ24" s="76"/>
      <c r="AR24" s="75"/>
      <c r="AS24" s="75"/>
      <c r="AT24" s="75"/>
      <c r="AU24" s="75"/>
      <c r="AV24" s="76"/>
      <c r="AW24" s="74"/>
      <c r="AX24" s="75"/>
      <c r="AY24" s="75"/>
      <c r="AZ24" s="75"/>
      <c r="BA24" s="76"/>
      <c r="BB24" s="74"/>
      <c r="BC24" s="75"/>
      <c r="BD24" s="75"/>
      <c r="BE24" s="75"/>
      <c r="BF24" s="76"/>
      <c r="BG24" s="61" t="n">
        <f aca="false">A24</f>
        <v>37277</v>
      </c>
      <c r="BI24" s="77"/>
      <c r="BJ24" s="81"/>
      <c r="BK24" s="77"/>
      <c r="BL24" s="81"/>
      <c r="BM24" s="77"/>
      <c r="BN24" s="81"/>
      <c r="BO24" s="77"/>
      <c r="BP24" s="24"/>
      <c r="BQ24" s="24"/>
    </row>
    <row r="25" customFormat="false" ht="12.75" hidden="false" customHeight="false" outlineLevel="0" collapsed="false">
      <c r="A25" s="54" t="n">
        <v>37278</v>
      </c>
      <c r="B25" s="55" t="n">
        <v>19</v>
      </c>
      <c r="C25" s="56" t="n">
        <v>16.5</v>
      </c>
      <c r="D25" s="55" t="n">
        <v>21.5</v>
      </c>
      <c r="E25" s="56" t="n">
        <v>16</v>
      </c>
      <c r="F25" s="82"/>
      <c r="G25" s="56" t="n">
        <v>24</v>
      </c>
      <c r="H25" s="71" t="n">
        <v>14.5</v>
      </c>
      <c r="I25" s="72" t="n">
        <v>23.48</v>
      </c>
      <c r="J25" s="72" t="n">
        <v>16.71</v>
      </c>
      <c r="K25" s="72" t="n">
        <v>23.46</v>
      </c>
      <c r="L25" s="72" t="n">
        <v>17</v>
      </c>
      <c r="M25" s="73" t="n">
        <f aca="false">+B25-D25</f>
        <v>-2.5</v>
      </c>
      <c r="N25" s="73" t="n">
        <f aca="false">+B25-K25</f>
        <v>-4.46</v>
      </c>
      <c r="O25" s="73" t="n">
        <f aca="false">+G25-I25</f>
        <v>0.52</v>
      </c>
      <c r="P25" s="73" t="n">
        <f aca="false">+K25-I25</f>
        <v>-0.0199999999999996</v>
      </c>
      <c r="Q25" s="73" t="n">
        <f aca="false">+B25-G25</f>
        <v>-5</v>
      </c>
      <c r="R25" s="61" t="n">
        <f aca="false">A25</f>
        <v>37278</v>
      </c>
      <c r="S25" s="74"/>
      <c r="T25" s="75"/>
      <c r="U25" s="75"/>
      <c r="V25" s="75"/>
      <c r="W25" s="76"/>
      <c r="X25" s="74"/>
      <c r="Y25" s="75"/>
      <c r="Z25" s="75"/>
      <c r="AA25" s="75"/>
      <c r="AB25" s="76"/>
      <c r="AC25" s="74"/>
      <c r="AD25" s="75"/>
      <c r="AE25" s="75"/>
      <c r="AF25" s="75"/>
      <c r="AG25" s="76"/>
      <c r="AH25" s="74"/>
      <c r="AI25" s="75"/>
      <c r="AJ25" s="75"/>
      <c r="AK25" s="75"/>
      <c r="AL25" s="76"/>
      <c r="AM25" s="74"/>
      <c r="AN25" s="75"/>
      <c r="AO25" s="75"/>
      <c r="AP25" s="75"/>
      <c r="AQ25" s="76"/>
      <c r="AR25" s="75"/>
      <c r="AS25" s="75"/>
      <c r="AT25" s="75"/>
      <c r="AU25" s="75"/>
      <c r="AV25" s="76"/>
      <c r="AW25" s="74"/>
      <c r="AX25" s="75"/>
      <c r="AY25" s="75"/>
      <c r="AZ25" s="75"/>
      <c r="BA25" s="76"/>
      <c r="BB25" s="74"/>
      <c r="BC25" s="75"/>
      <c r="BD25" s="75"/>
      <c r="BE25" s="75"/>
      <c r="BF25" s="76"/>
      <c r="BG25" s="61" t="n">
        <f aca="false">A25</f>
        <v>37278</v>
      </c>
      <c r="BH25" s="65"/>
      <c r="BI25" s="66"/>
      <c r="BJ25" s="67"/>
      <c r="BK25" s="66"/>
      <c r="BL25" s="67"/>
      <c r="BM25" s="66"/>
      <c r="BN25" s="68"/>
      <c r="BO25" s="66"/>
      <c r="BP25" s="67"/>
      <c r="BQ25" s="69"/>
      <c r="BR25" s="65"/>
    </row>
    <row r="26" customFormat="false" ht="12.75" hidden="false" customHeight="false" outlineLevel="0" collapsed="false">
      <c r="A26" s="54" t="n">
        <v>37279</v>
      </c>
      <c r="B26" s="55"/>
      <c r="C26" s="56"/>
      <c r="D26" s="55"/>
      <c r="E26" s="56"/>
      <c r="F26" s="82"/>
      <c r="G26" s="56"/>
      <c r="H26" s="71"/>
      <c r="I26" s="72"/>
      <c r="J26" s="72"/>
      <c r="K26" s="72"/>
      <c r="L26" s="72"/>
      <c r="M26" s="73"/>
      <c r="N26" s="73"/>
      <c r="O26" s="73"/>
      <c r="P26" s="73"/>
      <c r="Q26" s="73"/>
      <c r="R26" s="61" t="n">
        <f aca="false">A26</f>
        <v>37279</v>
      </c>
      <c r="S26" s="74"/>
      <c r="T26" s="75"/>
      <c r="U26" s="75"/>
      <c r="V26" s="75"/>
      <c r="W26" s="76"/>
      <c r="X26" s="74"/>
      <c r="Y26" s="75"/>
      <c r="Z26" s="75"/>
      <c r="AA26" s="75"/>
      <c r="AB26" s="76"/>
      <c r="AC26" s="74"/>
      <c r="AD26" s="75"/>
      <c r="AE26" s="75"/>
      <c r="AF26" s="75"/>
      <c r="AG26" s="76"/>
      <c r="AH26" s="74"/>
      <c r="AI26" s="75"/>
      <c r="AJ26" s="75"/>
      <c r="AK26" s="75"/>
      <c r="AL26" s="76"/>
      <c r="AM26" s="74"/>
      <c r="AN26" s="75"/>
      <c r="AO26" s="75"/>
      <c r="AP26" s="75"/>
      <c r="AQ26" s="76"/>
      <c r="AR26" s="75"/>
      <c r="AS26" s="75"/>
      <c r="AT26" s="75"/>
      <c r="AU26" s="75"/>
      <c r="AV26" s="76"/>
      <c r="AW26" s="74"/>
      <c r="AX26" s="75"/>
      <c r="AY26" s="75"/>
      <c r="AZ26" s="75"/>
      <c r="BA26" s="76"/>
      <c r="BB26" s="74"/>
      <c r="BC26" s="75"/>
      <c r="BD26" s="75"/>
      <c r="BE26" s="75"/>
      <c r="BF26" s="76"/>
      <c r="BG26" s="61" t="n">
        <f aca="false">A26</f>
        <v>37279</v>
      </c>
      <c r="BI26" s="77"/>
      <c r="BJ26" s="81"/>
      <c r="BK26" s="77"/>
      <c r="BL26" s="81"/>
      <c r="BM26" s="77"/>
      <c r="BN26" s="81"/>
      <c r="BO26" s="77"/>
      <c r="BP26" s="24"/>
      <c r="BQ26" s="24"/>
    </row>
    <row r="27" customFormat="false" ht="12.75" hidden="false" customHeight="false" outlineLevel="0" collapsed="false">
      <c r="A27" s="54" t="n">
        <v>37280</v>
      </c>
      <c r="B27" s="55"/>
      <c r="C27" s="56"/>
      <c r="D27" s="55"/>
      <c r="E27" s="56"/>
      <c r="F27" s="82"/>
      <c r="G27" s="56"/>
      <c r="H27" s="71"/>
      <c r="I27" s="72"/>
      <c r="J27" s="72"/>
      <c r="K27" s="72"/>
      <c r="L27" s="72"/>
      <c r="M27" s="73"/>
      <c r="N27" s="73"/>
      <c r="O27" s="73"/>
      <c r="P27" s="73"/>
      <c r="Q27" s="73"/>
      <c r="R27" s="61" t="n">
        <f aca="false">A27</f>
        <v>37280</v>
      </c>
      <c r="S27" s="74"/>
      <c r="T27" s="75"/>
      <c r="U27" s="75"/>
      <c r="V27" s="75"/>
      <c r="W27" s="76"/>
      <c r="X27" s="74"/>
      <c r="Y27" s="75"/>
      <c r="Z27" s="75"/>
      <c r="AA27" s="75"/>
      <c r="AB27" s="76"/>
      <c r="AC27" s="74"/>
      <c r="AD27" s="75"/>
      <c r="AE27" s="75"/>
      <c r="AF27" s="75"/>
      <c r="AG27" s="76"/>
      <c r="AH27" s="74"/>
      <c r="AI27" s="75"/>
      <c r="AJ27" s="75"/>
      <c r="AK27" s="75"/>
      <c r="AL27" s="76"/>
      <c r="AM27" s="74"/>
      <c r="AN27" s="75"/>
      <c r="AO27" s="75"/>
      <c r="AP27" s="75"/>
      <c r="AQ27" s="76"/>
      <c r="AR27" s="75"/>
      <c r="AS27" s="75"/>
      <c r="AT27" s="75"/>
      <c r="AU27" s="75"/>
      <c r="AV27" s="76"/>
      <c r="AW27" s="74"/>
      <c r="AX27" s="75"/>
      <c r="AY27" s="75"/>
      <c r="AZ27" s="75"/>
      <c r="BA27" s="76"/>
      <c r="BB27" s="74"/>
      <c r="BC27" s="75"/>
      <c r="BD27" s="75"/>
      <c r="BE27" s="75"/>
      <c r="BF27" s="76"/>
      <c r="BG27" s="61" t="n">
        <f aca="false">A27</f>
        <v>37280</v>
      </c>
      <c r="BI27" s="77"/>
      <c r="BJ27" s="78"/>
      <c r="BK27" s="77"/>
      <c r="BL27" s="78"/>
      <c r="BM27" s="77"/>
      <c r="BN27" s="79"/>
      <c r="BO27" s="77"/>
      <c r="BP27" s="78"/>
      <c r="BQ27" s="24"/>
    </row>
    <row r="28" customFormat="false" ht="12.75" hidden="false" customHeight="false" outlineLevel="0" collapsed="false">
      <c r="A28" s="54" t="n">
        <v>37281</v>
      </c>
      <c r="B28" s="55"/>
      <c r="C28" s="56"/>
      <c r="D28" s="55"/>
      <c r="E28" s="56"/>
      <c r="F28" s="82"/>
      <c r="G28" s="56"/>
      <c r="H28" s="71"/>
      <c r="I28" s="72"/>
      <c r="J28" s="72"/>
      <c r="K28" s="72"/>
      <c r="L28" s="72"/>
      <c r="M28" s="73"/>
      <c r="N28" s="73"/>
      <c r="O28" s="73"/>
      <c r="P28" s="73"/>
      <c r="Q28" s="73"/>
      <c r="R28" s="61" t="n">
        <f aca="false">A28</f>
        <v>37281</v>
      </c>
      <c r="S28" s="74"/>
      <c r="T28" s="75"/>
      <c r="U28" s="75"/>
      <c r="V28" s="75"/>
      <c r="W28" s="76"/>
      <c r="X28" s="74"/>
      <c r="Y28" s="75"/>
      <c r="Z28" s="75"/>
      <c r="AA28" s="75"/>
      <c r="AB28" s="76"/>
      <c r="AC28" s="74"/>
      <c r="AD28" s="75"/>
      <c r="AE28" s="75"/>
      <c r="AF28" s="75"/>
      <c r="AG28" s="76"/>
      <c r="AH28" s="74"/>
      <c r="AI28" s="75"/>
      <c r="AJ28" s="75"/>
      <c r="AK28" s="75"/>
      <c r="AL28" s="76"/>
      <c r="AM28" s="74"/>
      <c r="AN28" s="75"/>
      <c r="AO28" s="75"/>
      <c r="AP28" s="75"/>
      <c r="AQ28" s="76"/>
      <c r="AR28" s="75"/>
      <c r="AS28" s="75"/>
      <c r="AT28" s="75"/>
      <c r="AU28" s="75"/>
      <c r="AV28" s="76"/>
      <c r="AW28" s="74"/>
      <c r="AX28" s="75"/>
      <c r="AY28" s="75"/>
      <c r="AZ28" s="75"/>
      <c r="BA28" s="76"/>
      <c r="BB28" s="74"/>
      <c r="BC28" s="75"/>
      <c r="BD28" s="75"/>
      <c r="BE28" s="75"/>
      <c r="BF28" s="76"/>
      <c r="BG28" s="61" t="n">
        <f aca="false">A28</f>
        <v>37281</v>
      </c>
      <c r="BI28" s="77"/>
      <c r="BJ28" s="78"/>
      <c r="BK28" s="77"/>
      <c r="BL28" s="78"/>
      <c r="BM28" s="77"/>
      <c r="BN28" s="79"/>
      <c r="BO28" s="77"/>
      <c r="BP28" s="78"/>
      <c r="BQ28" s="24"/>
    </row>
    <row r="29" customFormat="false" ht="12.75" hidden="false" customHeight="false" outlineLevel="0" collapsed="false">
      <c r="A29" s="54" t="n">
        <v>37282</v>
      </c>
      <c r="B29" s="55"/>
      <c r="C29" s="56"/>
      <c r="D29" s="55"/>
      <c r="E29" s="56"/>
      <c r="F29" s="82"/>
      <c r="G29" s="56"/>
      <c r="H29" s="71"/>
      <c r="I29" s="72"/>
      <c r="J29" s="72"/>
      <c r="K29" s="72"/>
      <c r="L29" s="72"/>
      <c r="M29" s="73"/>
      <c r="N29" s="73"/>
      <c r="O29" s="73"/>
      <c r="P29" s="73"/>
      <c r="Q29" s="73"/>
      <c r="R29" s="61" t="n">
        <f aca="false">A29</f>
        <v>37282</v>
      </c>
      <c r="S29" s="74"/>
      <c r="T29" s="75"/>
      <c r="U29" s="75"/>
      <c r="V29" s="75"/>
      <c r="W29" s="76"/>
      <c r="X29" s="74"/>
      <c r="Y29" s="75"/>
      <c r="Z29" s="75"/>
      <c r="AA29" s="75"/>
      <c r="AB29" s="76"/>
      <c r="AC29" s="74"/>
      <c r="AD29" s="75"/>
      <c r="AE29" s="75"/>
      <c r="AF29" s="75"/>
      <c r="AG29" s="76"/>
      <c r="AH29" s="74"/>
      <c r="AI29" s="75"/>
      <c r="AJ29" s="75"/>
      <c r="AK29" s="75"/>
      <c r="AL29" s="76"/>
      <c r="AM29" s="74"/>
      <c r="AN29" s="75"/>
      <c r="AO29" s="75"/>
      <c r="AP29" s="75"/>
      <c r="AQ29" s="76"/>
      <c r="AR29" s="75"/>
      <c r="AS29" s="75"/>
      <c r="AT29" s="75"/>
      <c r="AU29" s="75"/>
      <c r="AV29" s="76"/>
      <c r="AW29" s="74"/>
      <c r="AX29" s="75"/>
      <c r="AY29" s="75"/>
      <c r="AZ29" s="75"/>
      <c r="BA29" s="76"/>
      <c r="BB29" s="74"/>
      <c r="BC29" s="75"/>
      <c r="BD29" s="75"/>
      <c r="BE29" s="75"/>
      <c r="BF29" s="76"/>
      <c r="BG29" s="61" t="n">
        <f aca="false">A29</f>
        <v>37282</v>
      </c>
      <c r="BI29" s="77"/>
      <c r="BJ29" s="78"/>
      <c r="BK29" s="77"/>
      <c r="BL29" s="78"/>
      <c r="BM29" s="77"/>
      <c r="BN29" s="79"/>
      <c r="BO29" s="77"/>
      <c r="BP29" s="78"/>
      <c r="BQ29" s="24"/>
    </row>
    <row r="30" customFormat="false" ht="12.75" hidden="false" customHeight="false" outlineLevel="0" collapsed="false">
      <c r="A30" s="54" t="n">
        <v>37283</v>
      </c>
      <c r="B30" s="55"/>
      <c r="C30" s="56"/>
      <c r="D30" s="55"/>
      <c r="E30" s="56"/>
      <c r="F30" s="82"/>
      <c r="G30" s="56"/>
      <c r="H30" s="71"/>
      <c r="I30" s="72"/>
      <c r="J30" s="72"/>
      <c r="K30" s="72"/>
      <c r="L30" s="72"/>
      <c r="M30" s="73"/>
      <c r="N30" s="73"/>
      <c r="O30" s="73"/>
      <c r="P30" s="73"/>
      <c r="Q30" s="73"/>
      <c r="R30" s="61" t="n">
        <f aca="false">A30</f>
        <v>37283</v>
      </c>
      <c r="S30" s="74"/>
      <c r="T30" s="75"/>
      <c r="U30" s="75"/>
      <c r="V30" s="75"/>
      <c r="W30" s="76"/>
      <c r="X30" s="74"/>
      <c r="Y30" s="75"/>
      <c r="Z30" s="75"/>
      <c r="AA30" s="75"/>
      <c r="AB30" s="76"/>
      <c r="AC30" s="74"/>
      <c r="AD30" s="75"/>
      <c r="AE30" s="75"/>
      <c r="AF30" s="75"/>
      <c r="AG30" s="76"/>
      <c r="AH30" s="74"/>
      <c r="AI30" s="75"/>
      <c r="AJ30" s="75"/>
      <c r="AK30" s="75"/>
      <c r="AL30" s="76"/>
      <c r="AM30" s="74"/>
      <c r="AN30" s="75"/>
      <c r="AO30" s="75"/>
      <c r="AP30" s="75"/>
      <c r="AQ30" s="76"/>
      <c r="AR30" s="75"/>
      <c r="AS30" s="75"/>
      <c r="AT30" s="75"/>
      <c r="AU30" s="75"/>
      <c r="AV30" s="76"/>
      <c r="AW30" s="74"/>
      <c r="AX30" s="75"/>
      <c r="AY30" s="75"/>
      <c r="AZ30" s="75"/>
      <c r="BA30" s="76"/>
      <c r="BB30" s="74"/>
      <c r="BC30" s="75"/>
      <c r="BD30" s="75"/>
      <c r="BE30" s="75"/>
      <c r="BF30" s="76"/>
      <c r="BG30" s="61" t="n">
        <f aca="false">A30</f>
        <v>37283</v>
      </c>
      <c r="BI30" s="77"/>
      <c r="BJ30" s="78"/>
      <c r="BK30" s="77"/>
      <c r="BL30" s="78"/>
      <c r="BM30" s="77"/>
      <c r="BN30" s="79"/>
      <c r="BO30" s="77"/>
      <c r="BP30" s="78"/>
      <c r="BQ30" s="24"/>
    </row>
    <row r="31" customFormat="false" ht="12.75" hidden="false" customHeight="false" outlineLevel="0" collapsed="false">
      <c r="A31" s="54" t="n">
        <v>37284</v>
      </c>
      <c r="B31" s="55"/>
      <c r="C31" s="56"/>
      <c r="D31" s="55"/>
      <c r="E31" s="56"/>
      <c r="F31" s="82"/>
      <c r="G31" s="56"/>
      <c r="H31" s="71"/>
      <c r="I31" s="72"/>
      <c r="J31" s="72"/>
      <c r="K31" s="72"/>
      <c r="L31" s="72"/>
      <c r="M31" s="73"/>
      <c r="N31" s="73"/>
      <c r="O31" s="73"/>
      <c r="P31" s="73"/>
      <c r="Q31" s="73"/>
      <c r="R31" s="61" t="n">
        <f aca="false">A31</f>
        <v>37284</v>
      </c>
      <c r="S31" s="74"/>
      <c r="T31" s="75"/>
      <c r="U31" s="83"/>
      <c r="V31" s="75"/>
      <c r="W31" s="76"/>
      <c r="X31" s="74"/>
      <c r="Y31" s="75"/>
      <c r="Z31" s="83"/>
      <c r="AA31" s="75"/>
      <c r="AB31" s="76"/>
      <c r="AC31" s="74"/>
      <c r="AD31" s="75"/>
      <c r="AE31" s="83"/>
      <c r="AF31" s="75"/>
      <c r="AG31" s="76"/>
      <c r="AH31" s="74"/>
      <c r="AI31" s="75"/>
      <c r="AJ31" s="75"/>
      <c r="AK31" s="75"/>
      <c r="AL31" s="76"/>
      <c r="AM31" s="74"/>
      <c r="AN31" s="75"/>
      <c r="AO31" s="75"/>
      <c r="AP31" s="75"/>
      <c r="AQ31" s="76"/>
      <c r="AR31" s="75"/>
      <c r="AS31" s="75"/>
      <c r="AT31" s="75"/>
      <c r="AU31" s="75"/>
      <c r="AV31" s="76"/>
      <c r="AW31" s="74"/>
      <c r="AX31" s="75"/>
      <c r="AY31" s="75"/>
      <c r="AZ31" s="75"/>
      <c r="BA31" s="76"/>
      <c r="BB31" s="74"/>
      <c r="BC31" s="75"/>
      <c r="BD31" s="75"/>
      <c r="BE31" s="75"/>
      <c r="BF31" s="76"/>
      <c r="BG31" s="61" t="n">
        <f aca="false">A31</f>
        <v>37284</v>
      </c>
      <c r="BJ31" s="78"/>
      <c r="BL31" s="78"/>
      <c r="BN31" s="79"/>
      <c r="BP31" s="79"/>
      <c r="BQ31" s="24"/>
    </row>
    <row r="32" customFormat="false" ht="12.75" hidden="false" customHeight="false" outlineLevel="0" collapsed="false">
      <c r="A32" s="54" t="n">
        <v>37285</v>
      </c>
      <c r="B32" s="55"/>
      <c r="C32" s="56"/>
      <c r="D32" s="55"/>
      <c r="E32" s="56"/>
      <c r="F32" s="82"/>
      <c r="G32" s="56"/>
      <c r="H32" s="71"/>
      <c r="I32" s="72"/>
      <c r="J32" s="72"/>
      <c r="K32" s="72"/>
      <c r="L32" s="72"/>
      <c r="M32" s="73"/>
      <c r="N32" s="73"/>
      <c r="O32" s="73"/>
      <c r="P32" s="73"/>
      <c r="Q32" s="73"/>
      <c r="R32" s="61" t="n">
        <f aca="false">A32</f>
        <v>37285</v>
      </c>
      <c r="S32" s="74"/>
      <c r="T32" s="75"/>
      <c r="U32" s="75"/>
      <c r="V32" s="75"/>
      <c r="W32" s="76"/>
      <c r="X32" s="74"/>
      <c r="Y32" s="75"/>
      <c r="Z32" s="75"/>
      <c r="AA32" s="75"/>
      <c r="AB32" s="76"/>
      <c r="AC32" s="74"/>
      <c r="AD32" s="75"/>
      <c r="AE32" s="75"/>
      <c r="AF32" s="75"/>
      <c r="AG32" s="76"/>
      <c r="AH32" s="74"/>
      <c r="AI32" s="75"/>
      <c r="AJ32" s="75"/>
      <c r="AK32" s="75"/>
      <c r="AL32" s="76"/>
      <c r="AM32" s="74"/>
      <c r="AN32" s="75"/>
      <c r="AO32" s="75"/>
      <c r="AP32" s="75"/>
      <c r="AQ32" s="76"/>
      <c r="AR32" s="75"/>
      <c r="AS32" s="75"/>
      <c r="AT32" s="75"/>
      <c r="AU32" s="75"/>
      <c r="AV32" s="76"/>
      <c r="AW32" s="74"/>
      <c r="AX32" s="75"/>
      <c r="AY32" s="75"/>
      <c r="AZ32" s="75"/>
      <c r="BA32" s="76"/>
      <c r="BB32" s="74"/>
      <c r="BC32" s="75"/>
      <c r="BD32" s="75"/>
      <c r="BE32" s="75"/>
      <c r="BF32" s="76"/>
      <c r="BG32" s="61" t="n">
        <f aca="false">A32</f>
        <v>37285</v>
      </c>
      <c r="BH32" s="65"/>
      <c r="BI32" s="66"/>
      <c r="BJ32" s="67"/>
      <c r="BK32" s="66"/>
      <c r="BL32" s="67"/>
      <c r="BM32" s="66"/>
      <c r="BN32" s="68"/>
      <c r="BO32" s="66"/>
      <c r="BP32" s="67"/>
      <c r="BQ32" s="69"/>
      <c r="BR32" s="65"/>
    </row>
    <row r="33" customFormat="false" ht="12.75" hidden="false" customHeight="false" outlineLevel="0" collapsed="false">
      <c r="A33" s="54" t="n">
        <v>37286</v>
      </c>
      <c r="B33" s="55"/>
      <c r="C33" s="56"/>
      <c r="D33" s="55"/>
      <c r="E33" s="56"/>
      <c r="F33" s="82"/>
      <c r="G33" s="56"/>
      <c r="H33" s="71"/>
      <c r="I33" s="72"/>
      <c r="J33" s="72"/>
      <c r="K33" s="72"/>
      <c r="L33" s="72"/>
      <c r="M33" s="73"/>
      <c r="N33" s="73"/>
      <c r="O33" s="73"/>
      <c r="P33" s="73"/>
      <c r="Q33" s="73"/>
      <c r="R33" s="61" t="n">
        <f aca="false">A33</f>
        <v>37286</v>
      </c>
      <c r="S33" s="74"/>
      <c r="T33" s="75"/>
      <c r="U33" s="75"/>
      <c r="V33" s="75"/>
      <c r="W33" s="76"/>
      <c r="X33" s="74"/>
      <c r="Y33" s="75"/>
      <c r="Z33" s="75"/>
      <c r="AA33" s="75"/>
      <c r="AB33" s="76"/>
      <c r="AC33" s="74"/>
      <c r="AD33" s="75"/>
      <c r="AE33" s="75"/>
      <c r="AF33" s="75"/>
      <c r="AG33" s="76"/>
      <c r="AH33" s="74"/>
      <c r="AI33" s="75"/>
      <c r="AJ33" s="75"/>
      <c r="AK33" s="75"/>
      <c r="AL33" s="76"/>
      <c r="AM33" s="74"/>
      <c r="AN33" s="75"/>
      <c r="AO33" s="75"/>
      <c r="AP33" s="75"/>
      <c r="AQ33" s="76"/>
      <c r="AR33" s="75"/>
      <c r="AS33" s="75"/>
      <c r="AT33" s="75"/>
      <c r="AU33" s="75"/>
      <c r="AV33" s="76"/>
      <c r="AW33" s="74"/>
      <c r="AX33" s="75"/>
      <c r="AY33" s="75"/>
      <c r="AZ33" s="75"/>
      <c r="BA33" s="76"/>
      <c r="BB33" s="74"/>
      <c r="BC33" s="75"/>
      <c r="BD33" s="75"/>
      <c r="BE33" s="75"/>
      <c r="BF33" s="76"/>
      <c r="BG33" s="61" t="n">
        <f aca="false">A33</f>
        <v>37286</v>
      </c>
      <c r="BJ33" s="78"/>
      <c r="BL33" s="78"/>
      <c r="BN33" s="79"/>
      <c r="BP33" s="79"/>
    </row>
    <row r="34" customFormat="false" ht="12.75" hidden="false" customHeight="false" outlineLevel="0" collapsed="false">
      <c r="A34" s="54" t="n">
        <v>37287</v>
      </c>
      <c r="B34" s="84"/>
      <c r="C34" s="85"/>
      <c r="D34" s="84"/>
      <c r="E34" s="85"/>
      <c r="F34" s="86"/>
      <c r="G34" s="85"/>
      <c r="H34" s="87"/>
      <c r="I34" s="88"/>
      <c r="J34" s="88"/>
      <c r="K34" s="89"/>
      <c r="L34" s="89"/>
      <c r="M34" s="73"/>
      <c r="N34" s="73"/>
      <c r="O34" s="73"/>
      <c r="P34" s="73"/>
      <c r="Q34" s="73"/>
      <c r="R34" s="61" t="n">
        <f aca="false">A34</f>
        <v>37287</v>
      </c>
      <c r="S34" s="90"/>
      <c r="T34" s="91"/>
      <c r="U34" s="91"/>
      <c r="V34" s="91"/>
      <c r="W34" s="92"/>
      <c r="X34" s="90"/>
      <c r="Y34" s="91"/>
      <c r="Z34" s="91"/>
      <c r="AA34" s="91"/>
      <c r="AB34" s="92"/>
      <c r="AC34" s="90"/>
      <c r="AD34" s="91"/>
      <c r="AE34" s="91"/>
      <c r="AF34" s="91"/>
      <c r="AG34" s="92"/>
      <c r="AH34" s="90"/>
      <c r="AI34" s="91"/>
      <c r="AJ34" s="91"/>
      <c r="AK34" s="91"/>
      <c r="AL34" s="92"/>
      <c r="AM34" s="90"/>
      <c r="AN34" s="91"/>
      <c r="AO34" s="91"/>
      <c r="AP34" s="91"/>
      <c r="AQ34" s="92"/>
      <c r="AR34" s="91"/>
      <c r="AS34" s="91"/>
      <c r="AT34" s="91"/>
      <c r="AU34" s="91"/>
      <c r="AV34" s="92"/>
      <c r="AW34" s="90"/>
      <c r="AX34" s="91"/>
      <c r="AY34" s="91"/>
      <c r="AZ34" s="91"/>
      <c r="BA34" s="92"/>
      <c r="BB34" s="90"/>
      <c r="BC34" s="91"/>
      <c r="BD34" s="91"/>
      <c r="BE34" s="91"/>
      <c r="BF34" s="92"/>
      <c r="BG34" s="61" t="n">
        <f aca="false">A34</f>
        <v>37287</v>
      </c>
      <c r="BJ34" s="78"/>
      <c r="BL34" s="78"/>
      <c r="BN34" s="79"/>
      <c r="BP34" s="79"/>
    </row>
    <row r="35" customFormat="false" ht="12.75" hidden="false" customHeight="false" outlineLevel="0" collapsed="false">
      <c r="A35" s="93"/>
      <c r="B35" s="94" t="s">
        <v>126</v>
      </c>
      <c r="C35" s="94"/>
      <c r="D35" s="94" t="s">
        <v>54</v>
      </c>
      <c r="E35" s="94"/>
      <c r="F35" s="94"/>
      <c r="G35" s="94" t="s">
        <v>57</v>
      </c>
      <c r="H35" s="94"/>
      <c r="I35" s="94" t="s">
        <v>75</v>
      </c>
      <c r="J35" s="94"/>
      <c r="K35" s="94" t="s">
        <v>76</v>
      </c>
      <c r="L35" s="94"/>
      <c r="M35" s="94" t="s">
        <v>113</v>
      </c>
      <c r="N35" s="94" t="s">
        <v>114</v>
      </c>
      <c r="O35" s="94" t="s">
        <v>115</v>
      </c>
      <c r="P35" s="0" t="s">
        <v>116</v>
      </c>
      <c r="Q35" s="0" t="s">
        <v>117</v>
      </c>
      <c r="W35" s="95"/>
      <c r="AV35" s="77"/>
      <c r="AW35" s="96"/>
      <c r="BA35" s="81"/>
      <c r="BB35" s="81"/>
      <c r="BC35" s="95"/>
      <c r="BD35" s="95"/>
      <c r="BE35" s="95"/>
      <c r="BF35" s="95"/>
      <c r="BI35" s="81"/>
      <c r="BJ35" s="81"/>
      <c r="BK35" s="81"/>
    </row>
    <row r="36" customFormat="false" ht="12.75" hidden="false" customHeight="false" outlineLevel="0" collapsed="false">
      <c r="A36" s="93" t="s">
        <v>127</v>
      </c>
      <c r="B36" s="70" t="n">
        <f aca="false">AVERAGE(B4:B34)</f>
        <v>19.5311111111111</v>
      </c>
      <c r="C36" s="70" t="n">
        <f aca="false">AVERAGE(C4:C34)</f>
        <v>16.8527272727273</v>
      </c>
      <c r="D36" s="70" t="n">
        <f aca="false">AVERAGE(D4:D34)</f>
        <v>21.5622222222222</v>
      </c>
      <c r="E36" s="70" t="n">
        <f aca="false">AVERAGE(E4:E34)</f>
        <v>17.0997272727273</v>
      </c>
      <c r="F36" s="70"/>
      <c r="G36" s="70" t="n">
        <f aca="false">AVERAGE(G4:G34)</f>
        <v>23.6816666666667</v>
      </c>
      <c r="H36" s="70" t="n">
        <f aca="false">AVERAGE(H4:H34)</f>
        <v>16.2259090909091</v>
      </c>
      <c r="I36" s="70" t="n">
        <f aca="false">AVERAGE(I4:I34)</f>
        <v>24.0511111111111</v>
      </c>
      <c r="J36" s="70" t="n">
        <f aca="false">AVERAGE(J4:J34)</f>
        <v>17.9440909090909</v>
      </c>
      <c r="K36" s="70" t="n">
        <f aca="false">AVERAGE(K4:K34)</f>
        <v>23.9311111111111</v>
      </c>
      <c r="L36" s="70" t="n">
        <f aca="false">AVERAGE(L4:L34)</f>
        <v>18.0331818181818</v>
      </c>
      <c r="M36" s="70" t="n">
        <f aca="false">AVERAGE(M4:M33)</f>
        <v>-2.03111111111111</v>
      </c>
      <c r="N36" s="70" t="n">
        <f aca="false">AVERAGE(N4:N33)</f>
        <v>-4.4</v>
      </c>
      <c r="O36" s="70" t="n">
        <f aca="false">AVERAGE(O4:O33)</f>
        <v>-0.369444444444444</v>
      </c>
      <c r="P36" s="70" t="n">
        <f aca="false">AVERAGE(P4:P33)</f>
        <v>-0.12</v>
      </c>
      <c r="Q36" s="70" t="n">
        <f aca="false">AVERAGE(Q4:Q33)</f>
        <v>-4.15055555555556</v>
      </c>
      <c r="R36" s="93" t="s">
        <v>127</v>
      </c>
      <c r="S36" s="70" t="n">
        <f aca="false">AVERAGE(S4:S34)</f>
        <v>20.75</v>
      </c>
      <c r="T36" s="70" t="e">
        <f aca="false">AVERAGE(T4:T34)</f>
        <v>#DIV/0!</v>
      </c>
      <c r="U36" s="70" t="n">
        <f aca="false">AVERAGE(U4:U34)</f>
        <v>23.15</v>
      </c>
      <c r="V36" s="70" t="n">
        <f aca="false">AVERAGE(V4:V34)</f>
        <v>24.1875</v>
      </c>
      <c r="W36" s="70" t="e">
        <f aca="false">AVERAGE(W4:W34)</f>
        <v>#DIV/0!</v>
      </c>
      <c r="X36" s="70" t="n">
        <f aca="false">AVERAGE(X4:X34)</f>
        <v>19.9166666666667</v>
      </c>
      <c r="Y36" s="70" t="e">
        <f aca="false">AVERAGE(Y4:Y34)</f>
        <v>#DIV/0!</v>
      </c>
      <c r="Z36" s="70" t="n">
        <f aca="false">AVERAGE(Z4:Z34)</f>
        <v>23.05</v>
      </c>
      <c r="AA36" s="70" t="n">
        <f aca="false">AVERAGE(AA4:AA34)</f>
        <v>24.8</v>
      </c>
      <c r="AB36" s="70" t="n">
        <f aca="false">AVERAGE(AB4:AB34)</f>
        <v>26</v>
      </c>
      <c r="AC36" s="70" t="n">
        <f aca="false">AVERAGE(AC4:AC34)</f>
        <v>17.8333333333333</v>
      </c>
      <c r="AD36" s="70" t="e">
        <f aca="false">AVERAGE(AD4:AD34)</f>
        <v>#DIV/0!</v>
      </c>
      <c r="AE36" s="70" t="n">
        <f aca="false">AVERAGE(AE4:AE34)</f>
        <v>23</v>
      </c>
      <c r="AF36" s="70" t="n">
        <f aca="false">AVERAGE(AF4:AF34)</f>
        <v>24</v>
      </c>
      <c r="AG36" s="70" t="e">
        <f aca="false">AVERAGE(AG4:AG34)</f>
        <v>#DIV/0!</v>
      </c>
      <c r="AH36" s="70" t="n">
        <f aca="false">AVERAGE(AH4:AH34)</f>
        <v>17.8333333333333</v>
      </c>
      <c r="AI36" s="70" t="e">
        <f aca="false">AVERAGE(AI4:AI34)</f>
        <v>#DIV/0!</v>
      </c>
      <c r="AJ36" s="70" t="n">
        <f aca="false">AVERAGE(AJ4:AJ34)</f>
        <v>24.8</v>
      </c>
      <c r="AK36" s="70" t="n">
        <f aca="false">AVERAGE(AK4:AK34)</f>
        <v>24.8</v>
      </c>
      <c r="AL36" s="70" t="n">
        <f aca="false">AVERAGE(AL4:AL34)</f>
        <v>29.25</v>
      </c>
      <c r="AM36" s="70" t="e">
        <f aca="false">AVERAGE(AM4:AM34)</f>
        <v>#DIV/0!</v>
      </c>
      <c r="AN36" s="70" t="e">
        <f aca="false">AVERAGE(AN4:AN34)</f>
        <v>#DIV/0!</v>
      </c>
      <c r="AO36" s="70" t="e">
        <f aca="false">AVERAGE(AO4:AO34)</f>
        <v>#DIV/0!</v>
      </c>
      <c r="AP36" s="70" t="e">
        <f aca="false">AVERAGE(AP4:AP34)</f>
        <v>#DIV/0!</v>
      </c>
      <c r="AQ36" s="70" t="e">
        <f aca="false">AVERAGE(AQ4:AQ34)</f>
        <v>#DIV/0!</v>
      </c>
      <c r="AR36" s="70" t="n">
        <f aca="false">AVERAGE(AR4:AR34)</f>
        <v>17.5416666666667</v>
      </c>
      <c r="AS36" s="70" t="e">
        <f aca="false">AVERAGE(AS4:AS34)</f>
        <v>#DIV/0!</v>
      </c>
      <c r="AT36" s="70" t="n">
        <f aca="false">AVERAGE(AT4:AT34)</f>
        <v>26.65</v>
      </c>
      <c r="AU36" s="70" t="n">
        <f aca="false">AVERAGE(AU4:AU34)</f>
        <v>26.8</v>
      </c>
      <c r="AV36" s="70" t="n">
        <f aca="false">AVERAGE(AV4:AV34)</f>
        <v>29.25</v>
      </c>
      <c r="AW36" s="70" t="n">
        <f aca="false">AVERAGE(AW4:AW34)</f>
        <v>31.125</v>
      </c>
      <c r="AX36" s="70" t="e">
        <f aca="false">AVERAGE(AX4:AX34)</f>
        <v>#DIV/0!</v>
      </c>
      <c r="AY36" s="70" t="n">
        <f aca="false">AVERAGE(AY4:AY34)</f>
        <v>40.65</v>
      </c>
      <c r="AZ36" s="70" t="n">
        <f aca="false">AVERAGE(AZ4:AZ34)</f>
        <v>39.65</v>
      </c>
      <c r="BA36" s="70" t="n">
        <f aca="false">AVERAGE(BA4:BA34)</f>
        <v>45</v>
      </c>
      <c r="BB36" s="70" t="n">
        <f aca="false">AVERAGE(BB4:BB34)</f>
        <v>26.5625</v>
      </c>
      <c r="BC36" s="70" t="e">
        <f aca="false">AVERAGE(BC4:BC34)</f>
        <v>#DIV/0!</v>
      </c>
      <c r="BD36" s="70" t="n">
        <f aca="false">AVERAGE(BD4:BD34)</f>
        <v>26.6875</v>
      </c>
      <c r="BE36" s="70" t="n">
        <f aca="false">AVERAGE(BE4:BE34)</f>
        <v>28.375</v>
      </c>
      <c r="BF36" s="70" t="e">
        <f aca="false">AVERAGE(BF4:BF34)</f>
        <v>#DIV/0!</v>
      </c>
      <c r="BM36" s="15"/>
    </row>
    <row r="37" customFormat="false" ht="12.75" hidden="false" customHeight="false" outlineLevel="0" collapsed="false">
      <c r="A37" s="93" t="s">
        <v>128</v>
      </c>
      <c r="B37" s="70" t="n">
        <f aca="false">MIN(B4:B33)</f>
        <v>17</v>
      </c>
      <c r="C37" s="70" t="n">
        <f aca="false">MIN(C4:C33)</f>
        <v>14</v>
      </c>
      <c r="D37" s="70" t="n">
        <f aca="false">MIN(D4:D33)</f>
        <v>18</v>
      </c>
      <c r="E37" s="70" t="n">
        <f aca="false">MIN(E4:E33)</f>
        <v>15</v>
      </c>
      <c r="F37" s="70"/>
      <c r="G37" s="70" t="n">
        <f aca="false">MIN(G4:G33)</f>
        <v>18.5</v>
      </c>
      <c r="H37" s="70" t="n">
        <f aca="false">MIN(H4:H33)</f>
        <v>13.5</v>
      </c>
      <c r="I37" s="70" t="n">
        <f aca="false">MIN(I4:I33)</f>
        <v>19</v>
      </c>
      <c r="J37" s="70" t="n">
        <f aca="false">MIN(J4:J33)</f>
        <v>14.5</v>
      </c>
      <c r="K37" s="70" t="n">
        <f aca="false">MIN(K4:K33)</f>
        <v>19</v>
      </c>
      <c r="L37" s="70" t="n">
        <f aca="false">MIN(L4:L33)</f>
        <v>15</v>
      </c>
      <c r="M37" s="70" t="n">
        <f aca="false">MIN(M4:M33)</f>
        <v>-2.5</v>
      </c>
      <c r="N37" s="70" t="n">
        <f aca="false">MIN(N4:N33)</f>
        <v>-6.93</v>
      </c>
      <c r="O37" s="70" t="n">
        <f aca="false">MIN(O4:O33)</f>
        <v>-1.6</v>
      </c>
      <c r="P37" s="70" t="n">
        <f aca="false">MIN(P4:P33)</f>
        <v>-0.539999999999999</v>
      </c>
      <c r="Q37" s="70" t="n">
        <f aca="false">MIN(Q4:Q33)</f>
        <v>-7.34</v>
      </c>
      <c r="R37" s="93" t="s">
        <v>128</v>
      </c>
      <c r="S37" s="70" t="n">
        <f aca="false">MIN(S4:S34)</f>
        <v>18.5</v>
      </c>
      <c r="T37" s="70" t="n">
        <f aca="false">MIN(T4:T34)</f>
        <v>0</v>
      </c>
      <c r="U37" s="70" t="n">
        <f aca="false">MIN(U4:U34)</f>
        <v>20.5</v>
      </c>
      <c r="V37" s="70" t="n">
        <f aca="false">MIN(V4:V34)</f>
        <v>22</v>
      </c>
      <c r="W37" s="70" t="n">
        <f aca="false">MIN(W4:W34)</f>
        <v>0</v>
      </c>
      <c r="X37" s="70" t="n">
        <f aca="false">MIN(X4:X34)</f>
        <v>19.25</v>
      </c>
      <c r="Y37" s="70" t="n">
        <f aca="false">MIN(Y4:Y34)</f>
        <v>0</v>
      </c>
      <c r="Z37" s="70" t="n">
        <f aca="false">MIN(Z4:Z34)</f>
        <v>21.75</v>
      </c>
      <c r="AA37" s="70" t="n">
        <f aca="false">MIN(AA4:AA34)</f>
        <v>23.5</v>
      </c>
      <c r="AB37" s="70" t="n">
        <f aca="false">MIN(AB4:AB34)</f>
        <v>26</v>
      </c>
      <c r="AC37" s="70" t="n">
        <f aca="false">MIN(AC4:AC34)</f>
        <v>17</v>
      </c>
      <c r="AD37" s="70" t="n">
        <f aca="false">MIN(AD4:AD34)</f>
        <v>0</v>
      </c>
      <c r="AE37" s="70" t="n">
        <f aca="false">MIN(AE4:AE34)</f>
        <v>22</v>
      </c>
      <c r="AF37" s="70" t="n">
        <f aca="false">MIN(AF4:AF34)</f>
        <v>23.25</v>
      </c>
      <c r="AG37" s="70" t="n">
        <f aca="false">MIN(AG4:AG34)</f>
        <v>0</v>
      </c>
      <c r="AH37" s="70" t="n">
        <f aca="false">MIN(AH4:AH34)</f>
        <v>17</v>
      </c>
      <c r="AI37" s="70" t="n">
        <f aca="false">MIN(AI4:AI34)</f>
        <v>0</v>
      </c>
      <c r="AJ37" s="70" t="n">
        <f aca="false">MIN(AJ4:AJ34)</f>
        <v>23.5</v>
      </c>
      <c r="AK37" s="70" t="n">
        <f aca="false">MIN(AK4:AK34)</f>
        <v>23.5</v>
      </c>
      <c r="AL37" s="70" t="n">
        <f aca="false">MIN(AL4:AL34)</f>
        <v>29.25</v>
      </c>
      <c r="AM37" s="70" t="n">
        <f aca="false">MIN(AM4:AM34)</f>
        <v>0</v>
      </c>
      <c r="AN37" s="70" t="n">
        <f aca="false">MIN(AN4:AN34)</f>
        <v>0</v>
      </c>
      <c r="AO37" s="70" t="n">
        <f aca="false">MIN(AO4:AO34)</f>
        <v>0</v>
      </c>
      <c r="AP37" s="70" t="n">
        <f aca="false">MIN(AP4:AP34)</f>
        <v>0</v>
      </c>
      <c r="AQ37" s="70" t="n">
        <f aca="false">MIN(AQ4:AQ34)</f>
        <v>0</v>
      </c>
      <c r="AR37" s="70" t="n">
        <f aca="false">MIN(AR4:AR34)</f>
        <v>17</v>
      </c>
      <c r="AS37" s="70" t="n">
        <f aca="false">MIN(AS4:AS34)</f>
        <v>0</v>
      </c>
      <c r="AT37" s="70" t="n">
        <f aca="false">MIN(AT4:AT34)</f>
        <v>25.75</v>
      </c>
      <c r="AU37" s="70" t="n">
        <f aca="false">MIN(AU4:AU34)</f>
        <v>25.5</v>
      </c>
      <c r="AV37" s="70" t="n">
        <f aca="false">MIN(AV4:AV34)</f>
        <v>29.25</v>
      </c>
      <c r="AW37" s="70" t="n">
        <f aca="false">MIN(AW4:AW34)</f>
        <v>30.5</v>
      </c>
      <c r="AX37" s="70" t="n">
        <f aca="false">MIN(AX4:AX34)</f>
        <v>0</v>
      </c>
      <c r="AY37" s="70" t="n">
        <f aca="false">MIN(AY4:AY34)</f>
        <v>39.5</v>
      </c>
      <c r="AZ37" s="70" t="n">
        <f aca="false">MIN(AZ4:AZ34)</f>
        <v>38.5</v>
      </c>
      <c r="BA37" s="70" t="n">
        <f aca="false">MIN(BA4:BA34)</f>
        <v>45</v>
      </c>
      <c r="BB37" s="70" t="n">
        <f aca="false">MIN(BB4:BB34)</f>
        <v>26.5</v>
      </c>
      <c r="BC37" s="70" t="n">
        <f aca="false">MIN(BC4:BC34)</f>
        <v>0</v>
      </c>
      <c r="BD37" s="70" t="n">
        <f aca="false">MIN(BD4:BD34)</f>
        <v>26</v>
      </c>
      <c r="BE37" s="70" t="n">
        <f aca="false">MIN(BE4:BE34)</f>
        <v>28</v>
      </c>
      <c r="BF37" s="70" t="n">
        <f aca="false">MIN(BF4:BF34)</f>
        <v>0</v>
      </c>
      <c r="BY37" s="0" t="s">
        <v>129</v>
      </c>
      <c r="BZ37" s="0" t="s">
        <v>130</v>
      </c>
    </row>
    <row r="38" customFormat="false" ht="12.75" hidden="false" customHeight="false" outlineLevel="0" collapsed="false">
      <c r="A38" s="93" t="s">
        <v>131</v>
      </c>
      <c r="B38" s="70" t="n">
        <f aca="false">MAX(B4:B33)</f>
        <v>23</v>
      </c>
      <c r="C38" s="70" t="n">
        <f aca="false">MAX(C4:C33)</f>
        <v>19</v>
      </c>
      <c r="D38" s="70" t="n">
        <f aca="false">MAX(D4:D33)</f>
        <v>24.75</v>
      </c>
      <c r="E38" s="70" t="n">
        <f aca="false">MAX(E4:E33)</f>
        <v>19</v>
      </c>
      <c r="F38" s="70"/>
      <c r="G38" s="70" t="n">
        <f aca="false">MAX(G4:G33)</f>
        <v>28.67</v>
      </c>
      <c r="H38" s="70" t="n">
        <f aca="false">MAX(H4:H33)</f>
        <v>18</v>
      </c>
      <c r="I38" s="70" t="n">
        <f aca="false">MAX(I4:I33)</f>
        <v>28.63</v>
      </c>
      <c r="J38" s="70" t="n">
        <f aca="false">MAX(J4:J33)</f>
        <v>21</v>
      </c>
      <c r="K38" s="70" t="n">
        <f aca="false">MAX(K4:K33)</f>
        <v>28.26</v>
      </c>
      <c r="L38" s="70" t="n">
        <f aca="false">MAX(L4:L33)</f>
        <v>21</v>
      </c>
      <c r="M38" s="70" t="n">
        <f aca="false">MAX(M4:M33)</f>
        <v>-1</v>
      </c>
      <c r="N38" s="70" t="n">
        <f aca="false">MAX(N4:N33)</f>
        <v>-2</v>
      </c>
      <c r="O38" s="70" t="n">
        <f aca="false">MAX(O4:O33)</f>
        <v>0.52</v>
      </c>
      <c r="P38" s="70" t="n">
        <f aca="false">MAX(P4:P33)</f>
        <v>0.23</v>
      </c>
      <c r="Q38" s="70" t="n">
        <f aca="false">MAX(Q4:Q33)</f>
        <v>-1.5</v>
      </c>
      <c r="R38" s="93" t="s">
        <v>131</v>
      </c>
      <c r="S38" s="70" t="n">
        <f aca="false">MAX(S4:S34)</f>
        <v>23</v>
      </c>
      <c r="T38" s="70" t="n">
        <f aca="false">MAX(T4:T34)</f>
        <v>0</v>
      </c>
      <c r="U38" s="70" t="n">
        <f aca="false">MAX(U4:U34)</f>
        <v>25</v>
      </c>
      <c r="V38" s="70" t="n">
        <f aca="false">MAX(V4:V34)</f>
        <v>25.5</v>
      </c>
      <c r="W38" s="70" t="n">
        <f aca="false">MAX(W4:W34)</f>
        <v>0</v>
      </c>
      <c r="X38" s="70" t="n">
        <f aca="false">MAX(X4:X34)</f>
        <v>20.75</v>
      </c>
      <c r="Y38" s="70" t="n">
        <f aca="false">MAX(Y4:Y34)</f>
        <v>0</v>
      </c>
      <c r="Z38" s="70" t="n">
        <f aca="false">MAX(Z4:Z34)</f>
        <v>23.5</v>
      </c>
      <c r="AA38" s="70" t="n">
        <f aca="false">MAX(AA4:AA34)</f>
        <v>26</v>
      </c>
      <c r="AB38" s="70" t="n">
        <f aca="false">MAX(AB4:AB34)</f>
        <v>26</v>
      </c>
      <c r="AC38" s="70" t="n">
        <f aca="false">MAX(AC4:AC34)</f>
        <v>19.25</v>
      </c>
      <c r="AD38" s="70" t="n">
        <f aca="false">MAX(AD4:AD34)</f>
        <v>0</v>
      </c>
      <c r="AE38" s="70" t="n">
        <f aca="false">MAX(AE4:AE34)</f>
        <v>23.5</v>
      </c>
      <c r="AF38" s="70" t="n">
        <f aca="false">MAX(AF4:AF34)</f>
        <v>24.75</v>
      </c>
      <c r="AG38" s="70" t="n">
        <f aca="false">MAX(AG4:AG34)</f>
        <v>0</v>
      </c>
      <c r="AH38" s="70" t="n">
        <f aca="false">MAX(AH4:AH34)</f>
        <v>19.25</v>
      </c>
      <c r="AI38" s="70" t="n">
        <f aca="false">MAX(AI4:AI34)</f>
        <v>0</v>
      </c>
      <c r="AJ38" s="70" t="n">
        <f aca="false">MAX(AJ4:AJ34)</f>
        <v>27</v>
      </c>
      <c r="AK38" s="70" t="n">
        <f aca="false">MAX(AK4:AK34)</f>
        <v>28.5</v>
      </c>
      <c r="AL38" s="70" t="n">
        <f aca="false">MAX(AL4:AL34)</f>
        <v>29.25</v>
      </c>
      <c r="AM38" s="70" t="n">
        <f aca="false">MAX(AM4:AM34)</f>
        <v>0</v>
      </c>
      <c r="AN38" s="70" t="n">
        <f aca="false">MAX(AN4:AN34)</f>
        <v>0</v>
      </c>
      <c r="AO38" s="70" t="n">
        <f aca="false">MAX(AO4:AO34)</f>
        <v>0</v>
      </c>
      <c r="AP38" s="70" t="n">
        <f aca="false">MAX(AP4:AP34)</f>
        <v>0</v>
      </c>
      <c r="AQ38" s="70" t="n">
        <f aca="false">MAX(AQ4:AQ34)</f>
        <v>0</v>
      </c>
      <c r="AR38" s="70" t="n">
        <f aca="false">MAX(AR4:AR34)</f>
        <v>18.25</v>
      </c>
      <c r="AS38" s="70" t="n">
        <f aca="false">MAX(AS4:AS34)</f>
        <v>0</v>
      </c>
      <c r="AT38" s="70" t="n">
        <f aca="false">MAX(AT4:AT34)</f>
        <v>27.5</v>
      </c>
      <c r="AU38" s="70" t="n">
        <f aca="false">MAX(AU4:AU34)</f>
        <v>28.5</v>
      </c>
      <c r="AV38" s="70" t="n">
        <f aca="false">MAX(AV4:AV34)</f>
        <v>29.25</v>
      </c>
      <c r="AW38" s="70" t="n">
        <f aca="false">MAX(AW4:AW34)</f>
        <v>32</v>
      </c>
      <c r="AX38" s="70" t="n">
        <f aca="false">MAX(AX4:AX34)</f>
        <v>0</v>
      </c>
      <c r="AY38" s="70" t="n">
        <f aca="false">MAX(AY4:AY34)</f>
        <v>43</v>
      </c>
      <c r="AZ38" s="70" t="n">
        <f aca="false">MAX(AZ4:AZ34)</f>
        <v>42</v>
      </c>
      <c r="BA38" s="70" t="n">
        <f aca="false">MAX(BA4:BA34)</f>
        <v>45</v>
      </c>
      <c r="BB38" s="70" t="n">
        <f aca="false">MAX(BB4:BB34)</f>
        <v>26.75</v>
      </c>
      <c r="BC38" s="70" t="n">
        <f aca="false">MAX(BC4:BC34)</f>
        <v>0</v>
      </c>
      <c r="BD38" s="70" t="n">
        <f aca="false">MAX(BD4:BD34)</f>
        <v>27.5</v>
      </c>
      <c r="BE38" s="70" t="n">
        <f aca="false">MAX(BE4:BE34)</f>
        <v>28.75</v>
      </c>
      <c r="BF38" s="70" t="n">
        <f aca="false">MAX(BF4:BF34)</f>
        <v>0</v>
      </c>
      <c r="BM38" s="15"/>
      <c r="BT38" s="39" t="s">
        <v>132</v>
      </c>
      <c r="BV38" s="39" t="s">
        <v>133</v>
      </c>
    </row>
    <row r="39" customFormat="false" ht="12" hidden="false" customHeight="true" outlineLevel="0" collapsed="false">
      <c r="T39" s="15" t="e">
        <f aca="false">AVERAGE(T28:T34)</f>
        <v>#DIV/0!</v>
      </c>
      <c r="AA39" s="96"/>
      <c r="AD39" s="35"/>
      <c r="AE39" s="96"/>
      <c r="AF39" s="95"/>
      <c r="AG39" s="95"/>
      <c r="AY39" s="97"/>
      <c r="BG39" s="98"/>
      <c r="BH39" s="2"/>
      <c r="BI39" s="99" t="s">
        <v>73</v>
      </c>
      <c r="BJ39" s="99" t="s">
        <v>74</v>
      </c>
      <c r="BK39" s="99" t="s">
        <v>134</v>
      </c>
      <c r="BL39" s="100"/>
      <c r="BN39" s="0" t="s">
        <v>135</v>
      </c>
      <c r="BO39" s="0" t="n">
        <v>77</v>
      </c>
      <c r="BY39" s="0" t="n">
        <v>85</v>
      </c>
      <c r="BZ39" s="0" t="n">
        <v>78</v>
      </c>
    </row>
    <row r="40" customFormat="false" ht="12.75" hidden="false" customHeight="false" outlineLevel="0" collapsed="false">
      <c r="B40" s="39" t="s">
        <v>136</v>
      </c>
      <c r="D40" s="20"/>
      <c r="J40" s="101"/>
      <c r="L40" s="39" t="s">
        <v>9</v>
      </c>
      <c r="N40" s="20"/>
      <c r="T40" s="20"/>
      <c r="V40" s="39" t="s">
        <v>10</v>
      </c>
      <c r="X40" s="20"/>
      <c r="AD40" s="20"/>
      <c r="BG40" s="98"/>
      <c r="BH40" s="102" t="s">
        <v>137</v>
      </c>
      <c r="BI40" s="25" t="n">
        <f aca="false">0.59/16*100</f>
        <v>3.6875</v>
      </c>
      <c r="BJ40" s="25" t="n">
        <f aca="false">0.59/8*100</f>
        <v>7.375</v>
      </c>
      <c r="BK40" s="25" t="n">
        <f aca="false">0.59/24*100</f>
        <v>2.45833333333333</v>
      </c>
      <c r="BL40" s="100"/>
      <c r="BN40" s="0" t="s">
        <v>138</v>
      </c>
      <c r="BO40" s="0" t="n">
        <v>86</v>
      </c>
      <c r="BQ40" s="5" t="n">
        <f aca="false">77+86+83+89+90+82+69+93+80+109</f>
        <v>858</v>
      </c>
      <c r="BR40" s="6" t="n">
        <v>50.45</v>
      </c>
      <c r="BS40" s="7"/>
      <c r="BT40" s="103" t="n">
        <v>879</v>
      </c>
      <c r="BU40" s="104"/>
      <c r="BV40" s="105" t="n">
        <f aca="false">GROWTH(BR40:BR41,BQ40:BQ41,BT40)</f>
        <v>56.5601700020421</v>
      </c>
      <c r="BY40" s="0" t="n">
        <v>87</v>
      </c>
      <c r="BZ40" s="0" t="n">
        <v>89</v>
      </c>
    </row>
    <row r="41" customFormat="false" ht="12.75" hidden="false" customHeight="false" outlineLevel="0" collapsed="false">
      <c r="B41" s="46" t="s">
        <v>53</v>
      </c>
      <c r="C41" s="106"/>
      <c r="D41" s="43" t="s">
        <v>54</v>
      </c>
      <c r="E41" s="47"/>
      <c r="F41" s="46" t="s">
        <v>57</v>
      </c>
      <c r="G41" s="47"/>
      <c r="H41" s="46" t="s">
        <v>139</v>
      </c>
      <c r="I41" s="106"/>
      <c r="J41" s="43" t="s">
        <v>140</v>
      </c>
      <c r="K41" s="47"/>
      <c r="L41" s="46" t="s">
        <v>53</v>
      </c>
      <c r="M41" s="106"/>
      <c r="N41" s="43" t="s">
        <v>54</v>
      </c>
      <c r="O41" s="47"/>
      <c r="P41" s="46" t="s">
        <v>57</v>
      </c>
      <c r="Q41" s="47"/>
      <c r="R41" s="46" t="s">
        <v>139</v>
      </c>
      <c r="S41" s="106"/>
      <c r="T41" s="43" t="s">
        <v>140</v>
      </c>
      <c r="U41" s="47"/>
      <c r="V41" s="46" t="s">
        <v>53</v>
      </c>
      <c r="W41" s="106"/>
      <c r="X41" s="43" t="s">
        <v>54</v>
      </c>
      <c r="Y41" s="47"/>
      <c r="Z41" s="46" t="s">
        <v>57</v>
      </c>
      <c r="AA41" s="47"/>
      <c r="AB41" s="46" t="s">
        <v>139</v>
      </c>
      <c r="AC41" s="106"/>
      <c r="AD41" s="43" t="s">
        <v>140</v>
      </c>
      <c r="AE41" s="47"/>
      <c r="AY41" s="15"/>
      <c r="BG41" s="98"/>
      <c r="BH41" s="2" t="s">
        <v>141</v>
      </c>
      <c r="BI41" s="107" t="n">
        <v>0.03</v>
      </c>
      <c r="BJ41" s="107" t="n">
        <v>0.03</v>
      </c>
      <c r="BK41" s="107" t="n">
        <v>0.03</v>
      </c>
      <c r="BL41" s="100"/>
      <c r="BN41" s="0" t="s">
        <v>142</v>
      </c>
      <c r="BO41" s="0" t="n">
        <v>87</v>
      </c>
      <c r="BQ41" s="3" t="n">
        <f aca="false">83+92+89+106+103+94+87+107+92+114</f>
        <v>967</v>
      </c>
      <c r="BR41" s="2" t="n">
        <v>91.32</v>
      </c>
      <c r="BS41" s="8"/>
      <c r="BT41" s="108"/>
      <c r="BU41" s="102"/>
      <c r="BV41" s="109"/>
      <c r="BY41" s="0" t="n">
        <v>92</v>
      </c>
      <c r="BZ41" s="0" t="n">
        <v>86</v>
      </c>
    </row>
    <row r="42" customFormat="false" ht="12.75" hidden="false" customHeight="false" outlineLevel="0" collapsed="false">
      <c r="B42" s="49" t="s">
        <v>143</v>
      </c>
      <c r="C42" s="50" t="s">
        <v>14</v>
      </c>
      <c r="D42" s="51" t="s">
        <v>143</v>
      </c>
      <c r="E42" s="51" t="s">
        <v>14</v>
      </c>
      <c r="F42" s="49" t="s">
        <v>143</v>
      </c>
      <c r="G42" s="51" t="s">
        <v>14</v>
      </c>
      <c r="H42" s="49" t="s">
        <v>143</v>
      </c>
      <c r="I42" s="50" t="s">
        <v>14</v>
      </c>
      <c r="J42" s="51" t="s">
        <v>143</v>
      </c>
      <c r="K42" s="51" t="s">
        <v>14</v>
      </c>
      <c r="L42" s="49" t="s">
        <v>143</v>
      </c>
      <c r="M42" s="50" t="s">
        <v>14</v>
      </c>
      <c r="N42" s="51" t="s">
        <v>143</v>
      </c>
      <c r="O42" s="51" t="s">
        <v>14</v>
      </c>
      <c r="P42" s="49" t="s">
        <v>143</v>
      </c>
      <c r="Q42" s="51" t="s">
        <v>14</v>
      </c>
      <c r="R42" s="49" t="s">
        <v>143</v>
      </c>
      <c r="S42" s="50" t="s">
        <v>14</v>
      </c>
      <c r="T42" s="51" t="s">
        <v>143</v>
      </c>
      <c r="U42" s="51" t="s">
        <v>14</v>
      </c>
      <c r="V42" s="49" t="s">
        <v>143</v>
      </c>
      <c r="W42" s="50" t="s">
        <v>14</v>
      </c>
      <c r="X42" s="51" t="s">
        <v>143</v>
      </c>
      <c r="Y42" s="51" t="s">
        <v>14</v>
      </c>
      <c r="Z42" s="49" t="s">
        <v>143</v>
      </c>
      <c r="AA42" s="51" t="s">
        <v>14</v>
      </c>
      <c r="AB42" s="49" t="s">
        <v>143</v>
      </c>
      <c r="AC42" s="50" t="s">
        <v>14</v>
      </c>
      <c r="AD42" s="51" t="s">
        <v>143</v>
      </c>
      <c r="AE42" s="51" t="s">
        <v>14</v>
      </c>
      <c r="BG42" s="98"/>
      <c r="BH42" s="2" t="s">
        <v>144</v>
      </c>
      <c r="BI42" s="25" t="n">
        <f aca="false">0.46/16*100</f>
        <v>2.875</v>
      </c>
      <c r="BJ42" s="25" t="n">
        <f aca="false">0.46/8*100</f>
        <v>5.75</v>
      </c>
      <c r="BK42" s="25" t="n">
        <f aca="false">0.46/24*100</f>
        <v>1.91666666666667</v>
      </c>
      <c r="BL42" s="100"/>
      <c r="BN42" s="0" t="s">
        <v>145</v>
      </c>
      <c r="BO42" s="0" t="n">
        <v>72</v>
      </c>
      <c r="BQ42" s="3"/>
      <c r="BR42" s="2"/>
      <c r="BS42" s="8"/>
      <c r="BT42" s="108"/>
      <c r="BU42" s="102"/>
      <c r="BV42" s="109"/>
      <c r="BY42" s="0" t="n">
        <v>72</v>
      </c>
      <c r="BZ42" s="0" t="n">
        <v>77</v>
      </c>
    </row>
    <row r="43" customFormat="false" ht="12.75" hidden="false" customHeight="false" outlineLevel="0" collapsed="false">
      <c r="A43" s="0" t="s">
        <v>110</v>
      </c>
      <c r="B43" s="110"/>
      <c r="C43" s="111"/>
      <c r="D43" s="112"/>
      <c r="E43" s="113"/>
      <c r="F43" s="112"/>
      <c r="G43" s="114"/>
      <c r="H43" s="112"/>
      <c r="I43" s="113"/>
      <c r="J43" s="112"/>
      <c r="K43" s="113"/>
      <c r="L43" s="110"/>
      <c r="M43" s="111"/>
      <c r="N43" s="112"/>
      <c r="O43" s="113"/>
      <c r="P43" s="112"/>
      <c r="Q43" s="114"/>
      <c r="R43" s="112"/>
      <c r="S43" s="113"/>
      <c r="T43" s="112"/>
      <c r="U43" s="113"/>
      <c r="V43" s="110"/>
      <c r="W43" s="111"/>
      <c r="X43" s="112"/>
      <c r="Y43" s="113"/>
      <c r="Z43" s="112"/>
      <c r="AA43" s="114"/>
      <c r="AB43" s="112"/>
      <c r="AC43" s="113"/>
      <c r="AD43" s="112"/>
      <c r="AE43" s="113"/>
      <c r="BC43" s="15"/>
      <c r="BG43" s="98"/>
      <c r="BH43" s="2" t="s">
        <v>146</v>
      </c>
      <c r="BI43" s="107" t="n">
        <v>0.019</v>
      </c>
      <c r="BJ43" s="107" t="n">
        <v>0.019</v>
      </c>
      <c r="BK43" s="107" t="n">
        <v>0.019</v>
      </c>
      <c r="BL43" s="100"/>
      <c r="BN43" s="0" t="s">
        <v>147</v>
      </c>
      <c r="BO43" s="0" t="n">
        <v>93</v>
      </c>
      <c r="BQ43" s="3" t="n">
        <v>340</v>
      </c>
      <c r="BR43" s="2" t="n">
        <v>50</v>
      </c>
      <c r="BS43" s="8"/>
      <c r="BT43" s="108"/>
      <c r="BU43" s="102"/>
      <c r="BV43" s="109" t="e">
        <f aca="false">GROWTH(BR43:BR44,BQ43:BQ44,BT43)</f>
        <v>#VALUE!</v>
      </c>
      <c r="BY43" s="0" t="n">
        <v>88</v>
      </c>
      <c r="BZ43" s="0" t="n">
        <v>90</v>
      </c>
    </row>
    <row r="44" customFormat="false" ht="12.75" hidden="false" customHeight="false" outlineLevel="0" collapsed="false">
      <c r="B44" s="110"/>
      <c r="C44" s="115"/>
      <c r="D44" s="111"/>
      <c r="E44" s="111"/>
      <c r="F44" s="110"/>
      <c r="G44" s="111"/>
      <c r="H44" s="110"/>
      <c r="I44" s="115"/>
      <c r="J44" s="116"/>
      <c r="K44" s="115"/>
      <c r="L44" s="110"/>
      <c r="M44" s="111"/>
      <c r="N44" s="110"/>
      <c r="O44" s="115"/>
      <c r="P44" s="110"/>
      <c r="Q44" s="111"/>
      <c r="R44" s="110"/>
      <c r="S44" s="115"/>
      <c r="T44" s="116"/>
      <c r="U44" s="115"/>
      <c r="V44" s="110"/>
      <c r="W44" s="111"/>
      <c r="X44" s="110"/>
      <c r="Y44" s="115"/>
      <c r="Z44" s="110"/>
      <c r="AA44" s="111"/>
      <c r="AB44" s="110"/>
      <c r="AC44" s="115"/>
      <c r="AD44" s="116"/>
      <c r="AE44" s="115"/>
      <c r="BC44" s="15"/>
      <c r="BG44" s="98"/>
      <c r="BH44" s="2" t="s">
        <v>148</v>
      </c>
      <c r="BI44" s="2" t="n">
        <v>22.8</v>
      </c>
      <c r="BJ44" s="2" t="n">
        <v>22.8</v>
      </c>
      <c r="BK44" s="2" t="n">
        <v>22.8</v>
      </c>
      <c r="BL44" s="100"/>
      <c r="BN44" s="0" t="s">
        <v>149</v>
      </c>
      <c r="BO44" s="0" t="n">
        <v>102</v>
      </c>
      <c r="BQ44" s="3" t="n">
        <v>385</v>
      </c>
      <c r="BR44" s="2" t="n">
        <v>316</v>
      </c>
      <c r="BS44" s="8"/>
      <c r="BT44" s="108"/>
      <c r="BU44" s="102"/>
      <c r="BV44" s="109"/>
      <c r="BY44" s="0" t="n">
        <v>100</v>
      </c>
      <c r="BZ44" s="0" t="n">
        <v>109</v>
      </c>
    </row>
    <row r="45" customFormat="false" ht="12.75" hidden="false" customHeight="false" outlineLevel="0" collapsed="false">
      <c r="B45" s="117"/>
      <c r="C45" s="118"/>
      <c r="D45" s="117"/>
      <c r="E45" s="118"/>
      <c r="F45" s="117"/>
      <c r="G45" s="119"/>
      <c r="H45" s="117"/>
      <c r="I45" s="119"/>
      <c r="J45" s="117"/>
      <c r="K45" s="119"/>
      <c r="L45" s="117"/>
      <c r="M45" s="118"/>
      <c r="N45" s="117"/>
      <c r="O45" s="118"/>
      <c r="P45" s="117"/>
      <c r="Q45" s="119"/>
      <c r="R45" s="117"/>
      <c r="S45" s="119"/>
      <c r="T45" s="117"/>
      <c r="U45" s="119"/>
      <c r="V45" s="117"/>
      <c r="W45" s="118"/>
      <c r="X45" s="117"/>
      <c r="Y45" s="118"/>
      <c r="Z45" s="117"/>
      <c r="AA45" s="119"/>
      <c r="AB45" s="117"/>
      <c r="AC45" s="119"/>
      <c r="AD45" s="117"/>
      <c r="AE45" s="119"/>
      <c r="BG45" s="98"/>
      <c r="BH45" s="2" t="s">
        <v>150</v>
      </c>
      <c r="BI45" s="2" t="n">
        <v>2.15</v>
      </c>
      <c r="BJ45" s="2" t="n">
        <v>2.15</v>
      </c>
      <c r="BK45" s="2" t="n">
        <v>2.15</v>
      </c>
      <c r="BL45" s="100"/>
      <c r="BN45" s="0" t="s">
        <v>151</v>
      </c>
      <c r="BO45" s="0" t="n">
        <v>86</v>
      </c>
      <c r="BQ45" s="3"/>
      <c r="BR45" s="2"/>
      <c r="BS45" s="8"/>
      <c r="BT45" s="108"/>
      <c r="BU45" s="102"/>
      <c r="BV45" s="109"/>
      <c r="BY45" s="0" t="n">
        <v>73</v>
      </c>
      <c r="BZ45" s="0" t="n">
        <v>90</v>
      </c>
    </row>
    <row r="46" customFormat="false" ht="12.75" hidden="false" customHeight="false" outlineLevel="0" collapsed="false">
      <c r="A46" s="0" t="s">
        <v>111</v>
      </c>
      <c r="B46" s="110"/>
      <c r="C46" s="111"/>
      <c r="D46" s="110"/>
      <c r="E46" s="115"/>
      <c r="F46" s="111"/>
      <c r="G46" s="111"/>
      <c r="H46" s="110"/>
      <c r="I46" s="115"/>
      <c r="J46" s="110"/>
      <c r="K46" s="115"/>
      <c r="L46" s="110"/>
      <c r="M46" s="111"/>
      <c r="N46" s="110"/>
      <c r="O46" s="115"/>
      <c r="P46" s="111"/>
      <c r="Q46" s="111"/>
      <c r="R46" s="110"/>
      <c r="S46" s="115"/>
      <c r="T46" s="110"/>
      <c r="U46" s="115"/>
      <c r="V46" s="110"/>
      <c r="W46" s="111"/>
      <c r="X46" s="110"/>
      <c r="Y46" s="115"/>
      <c r="Z46" s="111"/>
      <c r="AA46" s="111"/>
      <c r="AB46" s="110"/>
      <c r="AC46" s="115"/>
      <c r="AD46" s="110"/>
      <c r="AE46" s="115"/>
      <c r="BG46" s="98"/>
      <c r="BH46" s="2" t="s">
        <v>152</v>
      </c>
      <c r="BI46" s="2" t="n">
        <v>1.83</v>
      </c>
      <c r="BJ46" s="2" t="n">
        <v>1.83</v>
      </c>
      <c r="BK46" s="2" t="n">
        <v>1.83</v>
      </c>
      <c r="BL46" s="100"/>
      <c r="BN46" s="0" t="s">
        <v>153</v>
      </c>
      <c r="BO46" s="0" t="n">
        <v>100</v>
      </c>
      <c r="BQ46" s="3" t="n">
        <v>858</v>
      </c>
      <c r="BR46" s="2" t="n">
        <v>50.45</v>
      </c>
      <c r="BS46" s="8"/>
      <c r="BT46" s="108" t="n">
        <v>879</v>
      </c>
      <c r="BU46" s="102"/>
      <c r="BV46" s="109" t="n">
        <f aca="false">GROWTH(BR46:BR48,BQ46:BQ48,BT46)</f>
        <v>55.5477954255008</v>
      </c>
      <c r="BY46" s="0" t="n">
        <v>97</v>
      </c>
      <c r="BZ46" s="0" t="n">
        <v>100</v>
      </c>
    </row>
    <row r="47" customFormat="false" ht="12.75" hidden="false" customHeight="false" outlineLevel="0" collapsed="false">
      <c r="B47" s="110"/>
      <c r="C47" s="111"/>
      <c r="D47" s="110"/>
      <c r="E47" s="115"/>
      <c r="F47" s="110"/>
      <c r="G47" s="111"/>
      <c r="H47" s="110"/>
      <c r="I47" s="115"/>
      <c r="J47" s="110"/>
      <c r="K47" s="115"/>
      <c r="L47" s="110"/>
      <c r="M47" s="111"/>
      <c r="N47" s="110"/>
      <c r="O47" s="115"/>
      <c r="P47" s="110"/>
      <c r="Q47" s="111"/>
      <c r="R47" s="110"/>
      <c r="S47" s="115"/>
      <c r="T47" s="110"/>
      <c r="U47" s="115"/>
      <c r="V47" s="110"/>
      <c r="W47" s="111"/>
      <c r="X47" s="110"/>
      <c r="Y47" s="115"/>
      <c r="Z47" s="110"/>
      <c r="AA47" s="111"/>
      <c r="AB47" s="110"/>
      <c r="AC47" s="115"/>
      <c r="AD47" s="110"/>
      <c r="AE47" s="115"/>
      <c r="BG47" s="98"/>
      <c r="BH47" s="2" t="s">
        <v>154</v>
      </c>
      <c r="BI47" s="25" t="n">
        <v>3</v>
      </c>
      <c r="BJ47" s="25" t="n">
        <v>1</v>
      </c>
      <c r="BK47" s="2" t="n">
        <f aca="false">+BI47*0.67+BJ47*0.33</f>
        <v>2.34</v>
      </c>
      <c r="BL47" s="100"/>
      <c r="BN47" s="0" t="s">
        <v>155</v>
      </c>
      <c r="BO47" s="0" t="n">
        <v>96</v>
      </c>
      <c r="BQ47" s="3" t="n">
        <v>918</v>
      </c>
      <c r="BR47" s="2" t="n">
        <v>66</v>
      </c>
      <c r="BS47" s="8"/>
      <c r="BT47" s="108"/>
      <c r="BU47" s="102"/>
      <c r="BV47" s="109"/>
      <c r="BY47" s="0" t="n">
        <v>91</v>
      </c>
      <c r="BZ47" s="0" t="n">
        <v>95</v>
      </c>
    </row>
    <row r="48" customFormat="false" ht="12.75" hidden="false" customHeight="false" outlineLevel="0" collapsed="false">
      <c r="B48" s="117"/>
      <c r="C48" s="118"/>
      <c r="D48" s="117"/>
      <c r="E48" s="119"/>
      <c r="F48" s="117"/>
      <c r="G48" s="118"/>
      <c r="H48" s="117"/>
      <c r="I48" s="119"/>
      <c r="J48" s="117"/>
      <c r="K48" s="119"/>
      <c r="L48" s="117"/>
      <c r="M48" s="118"/>
      <c r="N48" s="117"/>
      <c r="O48" s="119"/>
      <c r="P48" s="117"/>
      <c r="Q48" s="118"/>
      <c r="R48" s="117"/>
      <c r="S48" s="119"/>
      <c r="T48" s="117"/>
      <c r="U48" s="119"/>
      <c r="V48" s="117"/>
      <c r="W48" s="118"/>
      <c r="X48" s="117"/>
      <c r="Y48" s="119"/>
      <c r="Z48" s="117"/>
      <c r="AA48" s="118"/>
      <c r="AB48" s="117"/>
      <c r="AC48" s="119"/>
      <c r="AD48" s="117"/>
      <c r="AE48" s="119"/>
      <c r="BG48" s="98"/>
      <c r="BH48" s="2" t="s">
        <v>156</v>
      </c>
      <c r="BI48" s="2" t="n">
        <v>0.25</v>
      </c>
      <c r="BJ48" s="2" t="n">
        <v>0.25</v>
      </c>
      <c r="BK48" s="4" t="n">
        <v>0.25</v>
      </c>
      <c r="BL48" s="100"/>
      <c r="BN48" s="0" t="s">
        <v>157</v>
      </c>
      <c r="BO48" s="0" t="n">
        <v>96</v>
      </c>
      <c r="BQ48" s="16" t="n">
        <v>967</v>
      </c>
      <c r="BR48" s="17" t="n">
        <v>91.32</v>
      </c>
      <c r="BS48" s="32"/>
      <c r="BT48" s="120"/>
      <c r="BU48" s="121"/>
      <c r="BV48" s="122"/>
      <c r="BY48" s="0" t="n">
        <v>94</v>
      </c>
      <c r="BZ48" s="0" t="n">
        <v>100</v>
      </c>
    </row>
    <row r="49" customFormat="false" ht="12.75" hidden="false" customHeight="false" outlineLevel="0" collapsed="false">
      <c r="B49" s="39"/>
      <c r="Z49" s="35"/>
      <c r="AA49" s="96"/>
      <c r="AB49" s="15"/>
      <c r="AC49" s="15"/>
      <c r="AE49" s="96"/>
      <c r="AF49" s="15"/>
      <c r="AG49" s="15"/>
      <c r="BC49" s="15"/>
      <c r="BG49" s="98"/>
      <c r="BH49" s="2" t="s">
        <v>158</v>
      </c>
      <c r="BI49" s="25" t="n">
        <f aca="false">SUM(BI41,BI43)*BI44</f>
        <v>1.1172</v>
      </c>
      <c r="BJ49" s="25" t="n">
        <f aca="false">SUM(BJ41,BJ43)*BJ44</f>
        <v>1.1172</v>
      </c>
      <c r="BK49" s="25" t="n">
        <f aca="false">SUM(BK41,BK43)*BK44</f>
        <v>1.1172</v>
      </c>
      <c r="BL49" s="100"/>
    </row>
    <row r="50" customFormat="false" ht="12.75" hidden="false" customHeight="false" outlineLevel="0" collapsed="false">
      <c r="B50" s="39" t="s">
        <v>50</v>
      </c>
      <c r="D50" s="20"/>
      <c r="J50" s="20"/>
      <c r="L50" s="39" t="s">
        <v>51</v>
      </c>
      <c r="N50" s="20"/>
      <c r="T50" s="20"/>
      <c r="V50" s="39" t="s">
        <v>48</v>
      </c>
      <c r="X50" s="20"/>
      <c r="AD50" s="20"/>
      <c r="BG50" s="98"/>
      <c r="BH50" s="2"/>
      <c r="BI50" s="2"/>
      <c r="BJ50" s="2"/>
      <c r="BK50" s="2"/>
      <c r="BL50" s="100"/>
      <c r="BO50" s="0" t="n">
        <f aca="false">SUM(BO39:BO48)</f>
        <v>895</v>
      </c>
    </row>
    <row r="51" customFormat="false" ht="13.5" hidden="false" customHeight="false" outlineLevel="0" collapsed="false">
      <c r="B51" s="46" t="s">
        <v>53</v>
      </c>
      <c r="C51" s="106"/>
      <c r="D51" s="43" t="s">
        <v>54</v>
      </c>
      <c r="E51" s="47"/>
      <c r="F51" s="46" t="s">
        <v>57</v>
      </c>
      <c r="G51" s="47"/>
      <c r="H51" s="46" t="s">
        <v>139</v>
      </c>
      <c r="I51" s="106"/>
      <c r="J51" s="43" t="s">
        <v>140</v>
      </c>
      <c r="K51" s="47"/>
      <c r="L51" s="46" t="s">
        <v>53</v>
      </c>
      <c r="M51" s="106"/>
      <c r="N51" s="43" t="s">
        <v>54</v>
      </c>
      <c r="O51" s="47"/>
      <c r="P51" s="46" t="s">
        <v>57</v>
      </c>
      <c r="Q51" s="47"/>
      <c r="R51" s="46" t="s">
        <v>139</v>
      </c>
      <c r="S51" s="106"/>
      <c r="T51" s="43" t="s">
        <v>140</v>
      </c>
      <c r="U51" s="47"/>
      <c r="V51" s="46" t="s">
        <v>53</v>
      </c>
      <c r="W51" s="106"/>
      <c r="X51" s="43" t="s">
        <v>54</v>
      </c>
      <c r="Y51" s="47"/>
      <c r="Z51" s="46" t="s">
        <v>57</v>
      </c>
      <c r="AA51" s="47"/>
      <c r="AB51" s="46" t="s">
        <v>139</v>
      </c>
      <c r="AC51" s="106"/>
      <c r="AD51" s="43" t="s">
        <v>140</v>
      </c>
      <c r="AE51" s="47"/>
      <c r="BG51" s="123"/>
      <c r="BH51" s="124" t="s">
        <v>159</v>
      </c>
      <c r="BI51" s="125" t="n">
        <f aca="false">SUM(BI40,BI42,BI45,BI46,BI47,BI48,BI49)</f>
        <v>14.9097</v>
      </c>
      <c r="BJ51" s="125" t="n">
        <f aca="false">SUM(BJ40,BJ42,BJ45,BJ46,BJ47,BJ48,BJ49)</f>
        <v>19.4722</v>
      </c>
      <c r="BK51" s="125" t="n">
        <f aca="false">SUM(BK40,BK42,BK45,BK46,BK47,BK48,BK49)</f>
        <v>12.0622</v>
      </c>
      <c r="BL51" s="126"/>
    </row>
    <row r="52" customFormat="false" ht="12.75" hidden="false" customHeight="false" outlineLevel="0" collapsed="false">
      <c r="B52" s="49" t="s">
        <v>143</v>
      </c>
      <c r="C52" s="50" t="s">
        <v>14</v>
      </c>
      <c r="D52" s="51" t="s">
        <v>143</v>
      </c>
      <c r="E52" s="51" t="s">
        <v>14</v>
      </c>
      <c r="F52" s="49" t="s">
        <v>143</v>
      </c>
      <c r="G52" s="51" t="s">
        <v>14</v>
      </c>
      <c r="H52" s="49" t="s">
        <v>143</v>
      </c>
      <c r="I52" s="50" t="s">
        <v>14</v>
      </c>
      <c r="J52" s="51" t="s">
        <v>143</v>
      </c>
      <c r="K52" s="51" t="s">
        <v>14</v>
      </c>
      <c r="L52" s="49" t="s">
        <v>143</v>
      </c>
      <c r="M52" s="50" t="s">
        <v>14</v>
      </c>
      <c r="N52" s="51" t="s">
        <v>143</v>
      </c>
      <c r="O52" s="51" t="s">
        <v>14</v>
      </c>
      <c r="P52" s="49" t="s">
        <v>143</v>
      </c>
      <c r="Q52" s="51" t="s">
        <v>14</v>
      </c>
      <c r="R52" s="49" t="s">
        <v>143</v>
      </c>
      <c r="S52" s="50" t="s">
        <v>14</v>
      </c>
      <c r="T52" s="51" t="s">
        <v>143</v>
      </c>
      <c r="U52" s="51" t="s">
        <v>14</v>
      </c>
      <c r="V52" s="49" t="s">
        <v>143</v>
      </c>
      <c r="W52" s="50" t="s">
        <v>14</v>
      </c>
      <c r="X52" s="51" t="s">
        <v>143</v>
      </c>
      <c r="Y52" s="51" t="s">
        <v>14</v>
      </c>
      <c r="Z52" s="49" t="s">
        <v>143</v>
      </c>
      <c r="AA52" s="51" t="s">
        <v>14</v>
      </c>
      <c r="AB52" s="49" t="s">
        <v>143</v>
      </c>
      <c r="AC52" s="50" t="s">
        <v>14</v>
      </c>
      <c r="AD52" s="51" t="s">
        <v>143</v>
      </c>
      <c r="AE52" s="51" t="s">
        <v>14</v>
      </c>
    </row>
    <row r="53" customFormat="false" ht="12.75" hidden="false" customHeight="false" outlineLevel="0" collapsed="false">
      <c r="B53" s="110"/>
      <c r="C53" s="111"/>
      <c r="D53" s="112"/>
      <c r="E53" s="113"/>
      <c r="F53" s="112"/>
      <c r="G53" s="114"/>
      <c r="H53" s="112"/>
      <c r="I53" s="113"/>
      <c r="J53" s="112"/>
      <c r="K53" s="113"/>
      <c r="L53" s="110" t="n">
        <v>67</v>
      </c>
      <c r="M53" s="111" t="n">
        <v>71</v>
      </c>
      <c r="N53" s="112"/>
      <c r="O53" s="113"/>
      <c r="P53" s="112" t="n">
        <v>51</v>
      </c>
      <c r="Q53" s="114" t="n">
        <v>54</v>
      </c>
      <c r="R53" s="112" t="n">
        <v>59</v>
      </c>
      <c r="S53" s="113" t="n">
        <v>63</v>
      </c>
      <c r="T53" s="112" t="n">
        <v>52.5</v>
      </c>
      <c r="U53" s="113" t="n">
        <v>54</v>
      </c>
      <c r="V53" s="110"/>
      <c r="W53" s="111"/>
      <c r="X53" s="112"/>
      <c r="Y53" s="113"/>
      <c r="Z53" s="112"/>
      <c r="AA53" s="114"/>
      <c r="AB53" s="112"/>
      <c r="AC53" s="113"/>
      <c r="AD53" s="112"/>
      <c r="AE53" s="113"/>
    </row>
    <row r="54" customFormat="false" ht="12.75" hidden="false" customHeight="false" outlineLevel="0" collapsed="false">
      <c r="B54" s="110"/>
      <c r="C54" s="111"/>
      <c r="D54" s="110"/>
      <c r="E54" s="115"/>
      <c r="F54" s="110"/>
      <c r="G54" s="111"/>
      <c r="H54" s="110"/>
      <c r="I54" s="115"/>
      <c r="J54" s="116"/>
      <c r="K54" s="115"/>
      <c r="L54" s="110"/>
      <c r="M54" s="111"/>
      <c r="N54" s="110"/>
      <c r="O54" s="115"/>
      <c r="P54" s="110"/>
      <c r="Q54" s="111"/>
      <c r="R54" s="110"/>
      <c r="S54" s="115"/>
      <c r="T54" s="116"/>
      <c r="U54" s="115"/>
      <c r="V54" s="110"/>
      <c r="W54" s="111"/>
      <c r="X54" s="110"/>
      <c r="Y54" s="115"/>
      <c r="Z54" s="110"/>
      <c r="AA54" s="111"/>
      <c r="AB54" s="110"/>
      <c r="AC54" s="115"/>
      <c r="AD54" s="116"/>
      <c r="AE54" s="115"/>
    </row>
    <row r="55" customFormat="false" ht="12.75" hidden="false" customHeight="false" outlineLevel="0" collapsed="false">
      <c r="B55" s="117"/>
      <c r="C55" s="118"/>
      <c r="D55" s="117"/>
      <c r="E55" s="118"/>
      <c r="F55" s="117"/>
      <c r="G55" s="119"/>
      <c r="H55" s="117"/>
      <c r="I55" s="119"/>
      <c r="J55" s="117"/>
      <c r="K55" s="119"/>
      <c r="L55" s="117"/>
      <c r="M55" s="118"/>
      <c r="N55" s="117"/>
      <c r="O55" s="118"/>
      <c r="P55" s="117"/>
      <c r="Q55" s="119"/>
      <c r="R55" s="117"/>
      <c r="S55" s="119"/>
      <c r="T55" s="117"/>
      <c r="U55" s="119"/>
      <c r="V55" s="117"/>
      <c r="W55" s="118"/>
      <c r="X55" s="117"/>
      <c r="Y55" s="118"/>
      <c r="Z55" s="117"/>
      <c r="AA55" s="119"/>
      <c r="AB55" s="117"/>
      <c r="AC55" s="119"/>
      <c r="AD55" s="117"/>
      <c r="AE55" s="119"/>
    </row>
    <row r="56" customFormat="false" ht="12.75" hidden="false" customHeight="false" outlineLevel="0" collapsed="false">
      <c r="B56" s="110"/>
      <c r="C56" s="111"/>
      <c r="D56" s="110"/>
      <c r="E56" s="115"/>
      <c r="F56" s="111"/>
      <c r="G56" s="111"/>
      <c r="H56" s="110"/>
      <c r="I56" s="115"/>
      <c r="J56" s="110"/>
      <c r="K56" s="115"/>
      <c r="L56" s="110" t="n">
        <v>51</v>
      </c>
      <c r="M56" s="111" t="n">
        <v>57</v>
      </c>
      <c r="N56" s="110"/>
      <c r="O56" s="115"/>
      <c r="P56" s="111"/>
      <c r="Q56" s="111"/>
      <c r="R56" s="110" t="n">
        <v>46</v>
      </c>
      <c r="S56" s="115" t="n">
        <v>48</v>
      </c>
      <c r="T56" s="110" t="n">
        <v>35</v>
      </c>
      <c r="U56" s="115" t="n">
        <v>38</v>
      </c>
      <c r="V56" s="110"/>
      <c r="W56" s="111"/>
      <c r="X56" s="110"/>
      <c r="Y56" s="115"/>
      <c r="Z56" s="111"/>
      <c r="AA56" s="111"/>
      <c r="AB56" s="110"/>
      <c r="AC56" s="115"/>
      <c r="AD56" s="110"/>
      <c r="AE56" s="115"/>
    </row>
    <row r="57" customFormat="false" ht="12.75" hidden="false" customHeight="false" outlineLevel="0" collapsed="false">
      <c r="B57" s="110"/>
      <c r="C57" s="111"/>
      <c r="D57" s="110"/>
      <c r="E57" s="115"/>
      <c r="F57" s="110"/>
      <c r="G57" s="111"/>
      <c r="H57" s="110"/>
      <c r="I57" s="115"/>
      <c r="J57" s="110"/>
      <c r="K57" s="115"/>
      <c r="L57" s="110"/>
      <c r="M57" s="111"/>
      <c r="N57" s="110"/>
      <c r="O57" s="115"/>
      <c r="P57" s="110"/>
      <c r="Q57" s="111"/>
      <c r="R57" s="110"/>
      <c r="S57" s="115"/>
      <c r="T57" s="110"/>
      <c r="U57" s="115"/>
      <c r="V57" s="110"/>
      <c r="W57" s="111"/>
      <c r="X57" s="110"/>
      <c r="Y57" s="115"/>
      <c r="Z57" s="110"/>
      <c r="AA57" s="111"/>
      <c r="AB57" s="110"/>
      <c r="AC57" s="115"/>
      <c r="AD57" s="110"/>
      <c r="AE57" s="115"/>
    </row>
    <row r="58" customFormat="false" ht="12.75" hidden="false" customHeight="false" outlineLevel="0" collapsed="false">
      <c r="B58" s="117"/>
      <c r="C58" s="118"/>
      <c r="D58" s="117"/>
      <c r="E58" s="119"/>
      <c r="F58" s="117"/>
      <c r="G58" s="118"/>
      <c r="H58" s="117"/>
      <c r="I58" s="119"/>
      <c r="J58" s="117"/>
      <c r="K58" s="119"/>
      <c r="L58" s="117"/>
      <c r="M58" s="118"/>
      <c r="N58" s="117"/>
      <c r="O58" s="119"/>
      <c r="P58" s="117"/>
      <c r="Q58" s="118"/>
      <c r="R58" s="117"/>
      <c r="S58" s="119"/>
      <c r="T58" s="117"/>
      <c r="U58" s="119"/>
      <c r="V58" s="117"/>
      <c r="W58" s="118"/>
      <c r="X58" s="117"/>
      <c r="Y58" s="119"/>
      <c r="Z58" s="117"/>
      <c r="AA58" s="118"/>
      <c r="AB58" s="117"/>
      <c r="AC58" s="119"/>
      <c r="AD58" s="117"/>
      <c r="AE58" s="119"/>
    </row>
    <row r="61" customFormat="false" ht="12.75" hidden="false" customHeight="false" outlineLevel="0" collapsed="false">
      <c r="B61" s="20" t="s">
        <v>160</v>
      </c>
      <c r="H61" s="20"/>
    </row>
    <row r="62" customFormat="false" ht="12.75" hidden="false" customHeight="false" outlineLevel="0" collapsed="false">
      <c r="B62" s="46" t="s">
        <v>9</v>
      </c>
      <c r="C62" s="47"/>
      <c r="D62" s="43"/>
      <c r="E62" s="43"/>
      <c r="F62" s="43"/>
      <c r="G62" s="46" t="s">
        <v>10</v>
      </c>
      <c r="H62" s="43"/>
      <c r="I62" s="47"/>
      <c r="J62" s="43"/>
      <c r="K62" s="44"/>
      <c r="L62" s="46" t="s">
        <v>11</v>
      </c>
      <c r="M62" s="43"/>
      <c r="N62" s="47"/>
      <c r="O62" s="43"/>
      <c r="P62" s="44"/>
      <c r="Q62" s="46" t="s">
        <v>12</v>
      </c>
      <c r="R62" s="43"/>
      <c r="S62" s="47"/>
      <c r="T62" s="43"/>
      <c r="U62" s="44"/>
      <c r="V62" s="46" t="s">
        <v>13</v>
      </c>
      <c r="W62" s="43"/>
      <c r="X62" s="47"/>
      <c r="Y62" s="43"/>
      <c r="Z62" s="44"/>
      <c r="AA62" s="46" t="s">
        <v>51</v>
      </c>
      <c r="AB62" s="43"/>
      <c r="AC62" s="47"/>
      <c r="AD62" s="43"/>
      <c r="AE62" s="44"/>
      <c r="AF62" s="46" t="s">
        <v>50</v>
      </c>
      <c r="AG62" s="43"/>
      <c r="AH62" s="47"/>
      <c r="AI62" s="43"/>
      <c r="AJ62" s="44"/>
      <c r="AK62" s="46" t="s">
        <v>7</v>
      </c>
      <c r="AL62" s="43"/>
      <c r="AM62" s="47"/>
      <c r="AN62" s="43"/>
      <c r="AO62" s="44"/>
    </row>
    <row r="63" customFormat="false" ht="12.75" hidden="false" customHeight="false" outlineLevel="0" collapsed="false">
      <c r="B63" s="49" t="s">
        <v>53</v>
      </c>
      <c r="C63" s="51" t="s">
        <v>54</v>
      </c>
      <c r="D63" s="51" t="s">
        <v>57</v>
      </c>
      <c r="E63" s="51" t="s">
        <v>75</v>
      </c>
      <c r="F63" s="51" t="s">
        <v>76</v>
      </c>
      <c r="G63" s="49" t="s">
        <v>53</v>
      </c>
      <c r="H63" s="51" t="s">
        <v>54</v>
      </c>
      <c r="I63" s="51" t="s">
        <v>57</v>
      </c>
      <c r="J63" s="51" t="s">
        <v>75</v>
      </c>
      <c r="K63" s="50" t="s">
        <v>76</v>
      </c>
      <c r="L63" s="49" t="s">
        <v>53</v>
      </c>
      <c r="M63" s="51" t="s">
        <v>54</v>
      </c>
      <c r="N63" s="51" t="s">
        <v>57</v>
      </c>
      <c r="O63" s="51" t="s">
        <v>75</v>
      </c>
      <c r="P63" s="50" t="s">
        <v>76</v>
      </c>
      <c r="Q63" s="49" t="s">
        <v>53</v>
      </c>
      <c r="R63" s="51" t="s">
        <v>54</v>
      </c>
      <c r="S63" s="51" t="s">
        <v>57</v>
      </c>
      <c r="T63" s="51" t="s">
        <v>75</v>
      </c>
      <c r="U63" s="50" t="s">
        <v>76</v>
      </c>
      <c r="V63" s="49" t="s">
        <v>53</v>
      </c>
      <c r="W63" s="51" t="s">
        <v>54</v>
      </c>
      <c r="X63" s="51" t="s">
        <v>57</v>
      </c>
      <c r="Y63" s="51" t="s">
        <v>75</v>
      </c>
      <c r="Z63" s="50" t="s">
        <v>76</v>
      </c>
      <c r="AA63" s="49" t="s">
        <v>53</v>
      </c>
      <c r="AB63" s="51" t="s">
        <v>54</v>
      </c>
      <c r="AC63" s="51" t="s">
        <v>57</v>
      </c>
      <c r="AD63" s="51" t="s">
        <v>75</v>
      </c>
      <c r="AE63" s="50" t="s">
        <v>76</v>
      </c>
      <c r="AF63" s="49" t="s">
        <v>53</v>
      </c>
      <c r="AG63" s="51" t="s">
        <v>54</v>
      </c>
      <c r="AH63" s="51" t="s">
        <v>57</v>
      </c>
      <c r="AI63" s="51" t="s">
        <v>75</v>
      </c>
      <c r="AJ63" s="50" t="s">
        <v>76</v>
      </c>
      <c r="AK63" s="49" t="s">
        <v>53</v>
      </c>
      <c r="AL63" s="51" t="s">
        <v>54</v>
      </c>
      <c r="AM63" s="51" t="s">
        <v>57</v>
      </c>
      <c r="AN63" s="51" t="s">
        <v>75</v>
      </c>
      <c r="AO63" s="50" t="s">
        <v>76</v>
      </c>
    </row>
    <row r="64" customFormat="false" ht="12.75" hidden="false" customHeight="false" outlineLevel="0" collapsed="false">
      <c r="A64" s="54" t="n">
        <v>37104</v>
      </c>
      <c r="B64" s="62"/>
      <c r="C64" s="63"/>
      <c r="D64" s="63"/>
      <c r="E64" s="63"/>
      <c r="F64" s="64"/>
      <c r="G64" s="62"/>
      <c r="H64" s="63"/>
      <c r="I64" s="63"/>
      <c r="J64" s="63"/>
      <c r="K64" s="64"/>
      <c r="L64" s="62"/>
      <c r="M64" s="63"/>
      <c r="N64" s="63"/>
      <c r="O64" s="63"/>
      <c r="P64" s="64"/>
      <c r="Q64" s="62"/>
      <c r="R64" s="63"/>
      <c r="S64" s="63"/>
      <c r="T64" s="63"/>
      <c r="U64" s="64"/>
      <c r="V64" s="62"/>
      <c r="W64" s="63"/>
      <c r="X64" s="63"/>
      <c r="Y64" s="63"/>
      <c r="Z64" s="64"/>
      <c r="AA64" s="62"/>
      <c r="AB64" s="63"/>
      <c r="AC64" s="63"/>
      <c r="AD64" s="63"/>
      <c r="AE64" s="64"/>
      <c r="AF64" s="62"/>
      <c r="AG64" s="63"/>
      <c r="AH64" s="63"/>
      <c r="AI64" s="63"/>
      <c r="AJ64" s="64"/>
      <c r="AK64" s="62"/>
      <c r="AL64" s="63"/>
      <c r="AM64" s="63"/>
      <c r="AN64" s="63"/>
      <c r="AO64" s="64"/>
    </row>
    <row r="65" customFormat="false" ht="12.75" hidden="false" customHeight="false" outlineLevel="0" collapsed="false">
      <c r="A65" s="54" t="n">
        <v>37105</v>
      </c>
      <c r="B65" s="74" t="n">
        <v>39</v>
      </c>
      <c r="C65" s="75" t="n">
        <v>39</v>
      </c>
      <c r="D65" s="75" t="n">
        <v>35</v>
      </c>
      <c r="E65" s="75" t="n">
        <v>35</v>
      </c>
      <c r="F65" s="76" t="n">
        <v>40</v>
      </c>
      <c r="G65" s="74" t="n">
        <v>41</v>
      </c>
      <c r="H65" s="75" t="n">
        <v>41</v>
      </c>
      <c r="I65" s="75" t="n">
        <v>36</v>
      </c>
      <c r="J65" s="75" t="n">
        <v>32</v>
      </c>
      <c r="K65" s="76" t="n">
        <v>36</v>
      </c>
      <c r="L65" s="74" t="n">
        <v>38</v>
      </c>
      <c r="M65" s="75" t="n">
        <v>37</v>
      </c>
      <c r="N65" s="75" t="n">
        <v>33</v>
      </c>
      <c r="O65" s="75" t="n">
        <v>34</v>
      </c>
      <c r="P65" s="76" t="n">
        <v>39</v>
      </c>
      <c r="Q65" s="74" t="n">
        <v>38</v>
      </c>
      <c r="R65" s="75" t="n">
        <v>37</v>
      </c>
      <c r="S65" s="75" t="n">
        <v>28</v>
      </c>
      <c r="T65" s="75" t="n">
        <v>32</v>
      </c>
      <c r="U65" s="76" t="n">
        <v>37</v>
      </c>
      <c r="V65" s="74" t="n">
        <v>50</v>
      </c>
      <c r="W65" s="75" t="n">
        <v>49</v>
      </c>
      <c r="X65" s="75" t="n">
        <v>29</v>
      </c>
      <c r="Y65" s="75" t="n">
        <v>32</v>
      </c>
      <c r="Z65" s="76" t="n">
        <v>44</v>
      </c>
      <c r="AA65" s="74" t="n">
        <f aca="false">AVERAGE(L65,Q65,V65)</f>
        <v>42</v>
      </c>
      <c r="AB65" s="75" t="n">
        <f aca="false">AVERAGE(M65,R65,W65)</f>
        <v>41</v>
      </c>
      <c r="AC65" s="75" t="n">
        <f aca="false">AVERAGE(N65,S65,X65)</f>
        <v>30</v>
      </c>
      <c r="AD65" s="75" t="n">
        <f aca="false">AVERAGE(O65,T65,Y65)</f>
        <v>32.6666666666667</v>
      </c>
      <c r="AE65" s="76" t="n">
        <f aca="false">AVERAGE(P65,U65,Z65)</f>
        <v>40</v>
      </c>
      <c r="AF65" s="74"/>
      <c r="AG65" s="75"/>
      <c r="AH65" s="75"/>
      <c r="AI65" s="75"/>
      <c r="AJ65" s="76"/>
      <c r="AK65" s="74"/>
      <c r="AL65" s="75"/>
      <c r="AM65" s="75"/>
      <c r="AN65" s="75"/>
      <c r="AO65" s="76"/>
    </row>
    <row r="66" customFormat="false" ht="12.75" hidden="false" customHeight="false" outlineLevel="0" collapsed="false">
      <c r="A66" s="54" t="n">
        <v>37106</v>
      </c>
      <c r="B66" s="74"/>
      <c r="C66" s="75"/>
      <c r="D66" s="75"/>
      <c r="E66" s="75"/>
      <c r="F66" s="76"/>
      <c r="G66" s="74"/>
      <c r="H66" s="75"/>
      <c r="I66" s="75"/>
      <c r="J66" s="75"/>
      <c r="K66" s="76"/>
      <c r="L66" s="74"/>
      <c r="M66" s="75"/>
      <c r="N66" s="75"/>
      <c r="O66" s="75"/>
      <c r="P66" s="76"/>
      <c r="Q66" s="74"/>
      <c r="R66" s="75"/>
      <c r="S66" s="75"/>
      <c r="T66" s="75"/>
      <c r="U66" s="76"/>
      <c r="V66" s="74"/>
      <c r="W66" s="75"/>
      <c r="X66" s="75"/>
      <c r="Y66" s="75"/>
      <c r="Z66" s="76"/>
      <c r="AA66" s="74"/>
      <c r="AB66" s="75"/>
      <c r="AC66" s="75"/>
      <c r="AD66" s="75"/>
      <c r="AE66" s="76"/>
      <c r="AF66" s="74"/>
      <c r="AG66" s="75"/>
      <c r="AH66" s="75"/>
      <c r="AI66" s="75"/>
      <c r="AJ66" s="76"/>
      <c r="AK66" s="74"/>
      <c r="AL66" s="75"/>
      <c r="AM66" s="75"/>
      <c r="AN66" s="75"/>
      <c r="AO66" s="76"/>
    </row>
    <row r="67" customFormat="false" ht="12.75" hidden="false" customHeight="false" outlineLevel="0" collapsed="false">
      <c r="A67" s="54" t="n">
        <v>37107</v>
      </c>
      <c r="B67" s="127"/>
      <c r="C67" s="128"/>
      <c r="D67" s="75"/>
      <c r="E67" s="75"/>
      <c r="F67" s="76"/>
      <c r="G67" s="74"/>
      <c r="H67" s="75"/>
      <c r="I67" s="75"/>
      <c r="J67" s="75"/>
      <c r="K67" s="76"/>
      <c r="L67" s="74"/>
      <c r="M67" s="75"/>
      <c r="N67" s="75"/>
      <c r="O67" s="75"/>
      <c r="P67" s="76"/>
      <c r="Q67" s="74"/>
      <c r="R67" s="75"/>
      <c r="S67" s="75"/>
      <c r="T67" s="75"/>
      <c r="U67" s="76"/>
      <c r="V67" s="74"/>
      <c r="W67" s="75"/>
      <c r="X67" s="75"/>
      <c r="Y67" s="75"/>
      <c r="Z67" s="76"/>
      <c r="AA67" s="74"/>
      <c r="AB67" s="75"/>
      <c r="AC67" s="75"/>
      <c r="AD67" s="75"/>
      <c r="AE67" s="76"/>
      <c r="AF67" s="74"/>
      <c r="AG67" s="75"/>
      <c r="AH67" s="75"/>
      <c r="AI67" s="75"/>
      <c r="AJ67" s="76"/>
      <c r="AK67" s="74"/>
      <c r="AL67" s="75"/>
      <c r="AM67" s="75"/>
      <c r="AN67" s="75"/>
      <c r="AO67" s="76"/>
    </row>
    <row r="68" customFormat="false" ht="12.75" hidden="false" customHeight="false" outlineLevel="0" collapsed="false">
      <c r="A68" s="54" t="n">
        <v>37108</v>
      </c>
      <c r="B68" s="74"/>
      <c r="C68" s="75"/>
      <c r="D68" s="75"/>
      <c r="E68" s="75"/>
      <c r="F68" s="76"/>
      <c r="G68" s="74"/>
      <c r="H68" s="75"/>
      <c r="I68" s="75"/>
      <c r="J68" s="75"/>
      <c r="K68" s="76"/>
      <c r="L68" s="74"/>
      <c r="M68" s="75"/>
      <c r="N68" s="75"/>
      <c r="O68" s="75"/>
      <c r="P68" s="76"/>
      <c r="Q68" s="74"/>
      <c r="R68" s="75"/>
      <c r="S68" s="75"/>
      <c r="T68" s="75"/>
      <c r="U68" s="76"/>
      <c r="V68" s="74"/>
      <c r="W68" s="75"/>
      <c r="X68" s="75"/>
      <c r="Y68" s="75"/>
      <c r="Z68" s="76"/>
      <c r="AA68" s="74"/>
      <c r="AB68" s="75"/>
      <c r="AC68" s="75"/>
      <c r="AD68" s="75"/>
      <c r="AE68" s="76"/>
      <c r="AF68" s="74"/>
      <c r="AG68" s="75"/>
      <c r="AH68" s="75"/>
      <c r="AI68" s="75"/>
      <c r="AJ68" s="76"/>
      <c r="AK68" s="74"/>
      <c r="AL68" s="75"/>
      <c r="AM68" s="75"/>
      <c r="AN68" s="75"/>
      <c r="AO68" s="76"/>
    </row>
    <row r="69" customFormat="false" ht="12.75" hidden="false" customHeight="false" outlineLevel="0" collapsed="false">
      <c r="A69" s="54" t="n">
        <v>37109</v>
      </c>
      <c r="B69" s="74"/>
      <c r="C69" s="75"/>
      <c r="D69" s="75"/>
      <c r="E69" s="75"/>
      <c r="F69" s="76"/>
      <c r="G69" s="74"/>
      <c r="H69" s="75"/>
      <c r="I69" s="75"/>
      <c r="J69" s="75"/>
      <c r="K69" s="76"/>
      <c r="L69" s="74"/>
      <c r="M69" s="75"/>
      <c r="N69" s="75"/>
      <c r="O69" s="75"/>
      <c r="P69" s="76"/>
      <c r="Q69" s="74"/>
      <c r="R69" s="75"/>
      <c r="S69" s="75"/>
      <c r="T69" s="75"/>
      <c r="U69" s="76"/>
      <c r="V69" s="74"/>
      <c r="W69" s="75"/>
      <c r="X69" s="75"/>
      <c r="Y69" s="75"/>
      <c r="Z69" s="76"/>
      <c r="AA69" s="74"/>
      <c r="AB69" s="75"/>
      <c r="AC69" s="75"/>
      <c r="AD69" s="75"/>
      <c r="AE69" s="76"/>
      <c r="AF69" s="74"/>
      <c r="AG69" s="75"/>
      <c r="AH69" s="75"/>
      <c r="AI69" s="75"/>
      <c r="AJ69" s="76"/>
      <c r="AK69" s="74"/>
      <c r="AL69" s="75"/>
      <c r="AM69" s="75"/>
      <c r="AN69" s="75"/>
      <c r="AO69" s="76"/>
    </row>
    <row r="70" customFormat="false" ht="12.75" hidden="false" customHeight="false" outlineLevel="0" collapsed="false">
      <c r="A70" s="54" t="n">
        <v>37110</v>
      </c>
      <c r="B70" s="74"/>
      <c r="C70" s="75"/>
      <c r="D70" s="75"/>
      <c r="E70" s="75"/>
      <c r="F70" s="76"/>
      <c r="G70" s="74"/>
      <c r="H70" s="75"/>
      <c r="I70" s="75"/>
      <c r="J70" s="75"/>
      <c r="K70" s="76"/>
      <c r="L70" s="74"/>
      <c r="M70" s="75"/>
      <c r="N70" s="75"/>
      <c r="O70" s="75"/>
      <c r="P70" s="76"/>
      <c r="Q70" s="74"/>
      <c r="R70" s="75"/>
      <c r="S70" s="75"/>
      <c r="T70" s="75"/>
      <c r="U70" s="76"/>
      <c r="V70" s="74"/>
      <c r="W70" s="75"/>
      <c r="X70" s="75"/>
      <c r="Y70" s="75"/>
      <c r="Z70" s="76"/>
      <c r="AA70" s="74"/>
      <c r="AB70" s="75"/>
      <c r="AC70" s="75"/>
      <c r="AD70" s="75"/>
      <c r="AE70" s="76"/>
      <c r="AF70" s="74"/>
      <c r="AG70" s="75"/>
      <c r="AH70" s="75"/>
      <c r="AI70" s="75"/>
      <c r="AJ70" s="76"/>
      <c r="AK70" s="74"/>
      <c r="AL70" s="75"/>
      <c r="AM70" s="75"/>
      <c r="AN70" s="75"/>
      <c r="AO70" s="76"/>
    </row>
    <row r="71" customFormat="false" ht="12.75" hidden="false" customHeight="false" outlineLevel="0" collapsed="false">
      <c r="A71" s="54" t="n">
        <v>37111</v>
      </c>
      <c r="B71" s="74" t="n">
        <v>34</v>
      </c>
      <c r="C71" s="75" t="n">
        <v>34</v>
      </c>
      <c r="D71" s="75" t="n">
        <v>33</v>
      </c>
      <c r="E71" s="75" t="n">
        <v>35</v>
      </c>
      <c r="F71" s="76" t="n">
        <v>36</v>
      </c>
      <c r="G71" s="74" t="n">
        <v>36</v>
      </c>
      <c r="H71" s="75" t="n">
        <v>36</v>
      </c>
      <c r="I71" s="75" t="n">
        <v>32</v>
      </c>
      <c r="J71" s="75" t="n">
        <v>33</v>
      </c>
      <c r="K71" s="76" t="n">
        <v>36</v>
      </c>
      <c r="L71" s="74" t="n">
        <v>35</v>
      </c>
      <c r="M71" s="75" t="n">
        <v>35</v>
      </c>
      <c r="N71" s="75" t="n">
        <v>27</v>
      </c>
      <c r="O71" s="75" t="n">
        <v>33</v>
      </c>
      <c r="P71" s="76" t="n">
        <v>34</v>
      </c>
      <c r="Q71" s="74" t="n">
        <v>36</v>
      </c>
      <c r="R71" s="75" t="n">
        <v>36</v>
      </c>
      <c r="S71" s="75" t="n">
        <v>27</v>
      </c>
      <c r="T71" s="75" t="n">
        <v>30</v>
      </c>
      <c r="U71" s="76" t="n">
        <v>34</v>
      </c>
      <c r="V71" s="74" t="n">
        <v>45</v>
      </c>
      <c r="W71" s="75" t="n">
        <v>47</v>
      </c>
      <c r="X71" s="75" t="n">
        <v>29</v>
      </c>
      <c r="Y71" s="75" t="n">
        <v>32</v>
      </c>
      <c r="Z71" s="76" t="n">
        <v>37</v>
      </c>
      <c r="AA71" s="74" t="n">
        <f aca="false">AVERAGE(L71,Q71,V71)</f>
        <v>38.6666666666667</v>
      </c>
      <c r="AB71" s="75" t="n">
        <f aca="false">AVERAGE(M71,R71,W71)</f>
        <v>39.3333333333333</v>
      </c>
      <c r="AC71" s="75" t="n">
        <f aca="false">AVERAGE(N71,S71,X71)</f>
        <v>27.6666666666667</v>
      </c>
      <c r="AD71" s="75" t="n">
        <f aca="false">AVERAGE(O71,T71,Y71)</f>
        <v>31.6666666666667</v>
      </c>
      <c r="AE71" s="76" t="n">
        <f aca="false">AVERAGE(P71,U71,Z71)</f>
        <v>35</v>
      </c>
      <c r="AF71" s="74"/>
      <c r="AG71" s="75"/>
      <c r="AH71" s="75"/>
      <c r="AI71" s="75"/>
      <c r="AJ71" s="76"/>
      <c r="AK71" s="74"/>
      <c r="AL71" s="75"/>
      <c r="AM71" s="75"/>
      <c r="AN71" s="75"/>
      <c r="AO71" s="76"/>
    </row>
    <row r="72" customFormat="false" ht="12.75" hidden="false" customHeight="false" outlineLevel="0" collapsed="false">
      <c r="A72" s="54" t="n">
        <v>37112</v>
      </c>
      <c r="B72" s="74"/>
      <c r="C72" s="75"/>
      <c r="D72" s="75"/>
      <c r="E72" s="75"/>
      <c r="F72" s="76"/>
      <c r="G72" s="74"/>
      <c r="H72" s="75"/>
      <c r="I72" s="75"/>
      <c r="J72" s="75"/>
      <c r="K72" s="76"/>
      <c r="L72" s="74"/>
      <c r="M72" s="75"/>
      <c r="N72" s="75"/>
      <c r="O72" s="75"/>
      <c r="P72" s="76"/>
      <c r="Q72" s="74"/>
      <c r="R72" s="75"/>
      <c r="S72" s="75"/>
      <c r="T72" s="75"/>
      <c r="U72" s="76"/>
      <c r="V72" s="74"/>
      <c r="W72" s="75"/>
      <c r="X72" s="75"/>
      <c r="Y72" s="75"/>
      <c r="Z72" s="76"/>
      <c r="AA72" s="74"/>
      <c r="AB72" s="75"/>
      <c r="AC72" s="75"/>
      <c r="AD72" s="75"/>
      <c r="AE72" s="76"/>
      <c r="AF72" s="74"/>
      <c r="AG72" s="75"/>
      <c r="AH72" s="75"/>
      <c r="AI72" s="75"/>
      <c r="AJ72" s="76"/>
      <c r="AK72" s="74"/>
      <c r="AL72" s="75"/>
      <c r="AM72" s="75"/>
      <c r="AN72" s="75"/>
      <c r="AO72" s="76"/>
    </row>
    <row r="73" customFormat="false" ht="12.75" hidden="false" customHeight="false" outlineLevel="0" collapsed="false">
      <c r="A73" s="54" t="n">
        <v>37113</v>
      </c>
      <c r="B73" s="74"/>
      <c r="C73" s="75"/>
      <c r="D73" s="75"/>
      <c r="E73" s="75"/>
      <c r="F73" s="76"/>
      <c r="G73" s="74"/>
      <c r="H73" s="75"/>
      <c r="I73" s="75"/>
      <c r="J73" s="75"/>
      <c r="K73" s="76"/>
      <c r="L73" s="74"/>
      <c r="M73" s="75"/>
      <c r="N73" s="75"/>
      <c r="O73" s="75"/>
      <c r="P73" s="76"/>
      <c r="Q73" s="74"/>
      <c r="R73" s="75"/>
      <c r="S73" s="75"/>
      <c r="T73" s="75"/>
      <c r="U73" s="76"/>
      <c r="V73" s="74"/>
      <c r="W73" s="75"/>
      <c r="X73" s="75"/>
      <c r="Y73" s="75"/>
      <c r="Z73" s="76"/>
      <c r="AA73" s="74"/>
      <c r="AB73" s="75"/>
      <c r="AC73" s="75"/>
      <c r="AD73" s="75"/>
      <c r="AE73" s="76"/>
      <c r="AF73" s="74"/>
      <c r="AG73" s="75"/>
      <c r="AH73" s="75"/>
      <c r="AI73" s="75"/>
      <c r="AJ73" s="76"/>
      <c r="AK73" s="74"/>
      <c r="AL73" s="75"/>
      <c r="AM73" s="75"/>
      <c r="AN73" s="75"/>
      <c r="AO73" s="76"/>
    </row>
    <row r="74" customFormat="false" ht="12.75" hidden="false" customHeight="false" outlineLevel="0" collapsed="false">
      <c r="A74" s="54" t="n">
        <v>37114</v>
      </c>
      <c r="B74" s="74"/>
      <c r="C74" s="75"/>
      <c r="D74" s="75"/>
      <c r="E74" s="75"/>
      <c r="F74" s="76"/>
      <c r="G74" s="74"/>
      <c r="H74" s="75"/>
      <c r="I74" s="75"/>
      <c r="J74" s="75"/>
      <c r="K74" s="76"/>
      <c r="L74" s="74"/>
      <c r="M74" s="75"/>
      <c r="N74" s="75"/>
      <c r="O74" s="75"/>
      <c r="P74" s="76"/>
      <c r="Q74" s="74"/>
      <c r="R74" s="75"/>
      <c r="S74" s="75"/>
      <c r="T74" s="75"/>
      <c r="U74" s="76"/>
      <c r="V74" s="74"/>
      <c r="W74" s="75"/>
      <c r="X74" s="75"/>
      <c r="Y74" s="75"/>
      <c r="Z74" s="76"/>
      <c r="AA74" s="74"/>
      <c r="AB74" s="75"/>
      <c r="AC74" s="75"/>
      <c r="AD74" s="75"/>
      <c r="AE74" s="76"/>
      <c r="AF74" s="74"/>
      <c r="AG74" s="75"/>
      <c r="AH74" s="75"/>
      <c r="AI74" s="75"/>
      <c r="AJ74" s="76"/>
      <c r="AK74" s="74"/>
      <c r="AL74" s="75"/>
      <c r="AM74" s="75"/>
      <c r="AN74" s="75"/>
      <c r="AO74" s="76"/>
    </row>
    <row r="75" customFormat="false" ht="12.75" hidden="false" customHeight="false" outlineLevel="0" collapsed="false">
      <c r="A75" s="54" t="n">
        <v>37115</v>
      </c>
      <c r="B75" s="74"/>
      <c r="C75" s="75"/>
      <c r="D75" s="75"/>
      <c r="E75" s="75"/>
      <c r="F75" s="76"/>
      <c r="G75" s="74"/>
      <c r="H75" s="75"/>
      <c r="I75" s="75"/>
      <c r="J75" s="75"/>
      <c r="K75" s="76"/>
      <c r="L75" s="74"/>
      <c r="M75" s="75"/>
      <c r="N75" s="75"/>
      <c r="O75" s="75"/>
      <c r="P75" s="76"/>
      <c r="Q75" s="74"/>
      <c r="R75" s="75"/>
      <c r="S75" s="75"/>
      <c r="T75" s="75"/>
      <c r="U75" s="76"/>
      <c r="V75" s="74"/>
      <c r="W75" s="75"/>
      <c r="X75" s="75"/>
      <c r="Y75" s="75"/>
      <c r="Z75" s="76"/>
      <c r="AA75" s="74"/>
      <c r="AB75" s="75"/>
      <c r="AC75" s="75"/>
      <c r="AD75" s="75"/>
      <c r="AE75" s="76"/>
      <c r="AF75" s="74"/>
      <c r="AG75" s="75"/>
      <c r="AH75" s="75"/>
      <c r="AI75" s="75"/>
      <c r="AJ75" s="76"/>
      <c r="AK75" s="74"/>
      <c r="AL75" s="75"/>
      <c r="AM75" s="75"/>
      <c r="AN75" s="75"/>
      <c r="AO75" s="76"/>
    </row>
    <row r="76" customFormat="false" ht="12.75" hidden="false" customHeight="false" outlineLevel="0" collapsed="false">
      <c r="A76" s="54" t="n">
        <v>37116</v>
      </c>
      <c r="B76" s="74" t="n">
        <v>32</v>
      </c>
      <c r="C76" s="75" t="n">
        <v>32</v>
      </c>
      <c r="D76" s="75" t="n">
        <v>30</v>
      </c>
      <c r="E76" s="75" t="n">
        <v>31</v>
      </c>
      <c r="F76" s="76" t="n">
        <v>33</v>
      </c>
      <c r="G76" s="74" t="n">
        <v>34</v>
      </c>
      <c r="H76" s="75" t="n">
        <v>34</v>
      </c>
      <c r="I76" s="75" t="n">
        <v>29</v>
      </c>
      <c r="J76" s="75" t="n">
        <v>30</v>
      </c>
      <c r="K76" s="76" t="n">
        <v>33</v>
      </c>
      <c r="L76" s="74" t="n">
        <v>32</v>
      </c>
      <c r="M76" s="75" t="n">
        <v>31</v>
      </c>
      <c r="N76" s="75" t="n">
        <v>24</v>
      </c>
      <c r="O76" s="75" t="n">
        <v>30</v>
      </c>
      <c r="P76" s="76" t="n">
        <v>33</v>
      </c>
      <c r="Q76" s="74" t="n">
        <v>35</v>
      </c>
      <c r="R76" s="75" t="n">
        <v>34</v>
      </c>
      <c r="S76" s="75" t="n">
        <v>25</v>
      </c>
      <c r="T76" s="75" t="n">
        <v>30</v>
      </c>
      <c r="U76" s="76" t="n">
        <v>32</v>
      </c>
      <c r="V76" s="74" t="n">
        <v>43</v>
      </c>
      <c r="W76" s="75" t="n">
        <v>42</v>
      </c>
      <c r="X76" s="75" t="n">
        <v>26</v>
      </c>
      <c r="Y76" s="75" t="n">
        <v>30</v>
      </c>
      <c r="Z76" s="76" t="n">
        <v>34</v>
      </c>
      <c r="AA76" s="74" t="n">
        <f aca="false">AVERAGE(L76,Q76,V76)</f>
        <v>36.6666666666667</v>
      </c>
      <c r="AB76" s="75" t="n">
        <f aca="false">AVERAGE(M76,R76,W76)</f>
        <v>35.6666666666667</v>
      </c>
      <c r="AC76" s="75" t="n">
        <f aca="false">AVERAGE(N76,S76,X76)</f>
        <v>25</v>
      </c>
      <c r="AD76" s="75" t="n">
        <f aca="false">AVERAGE(O76,T76,Y76)</f>
        <v>30</v>
      </c>
      <c r="AE76" s="76" t="n">
        <f aca="false">AVERAGE(P76,U76,Z76)</f>
        <v>33</v>
      </c>
      <c r="AF76" s="74"/>
      <c r="AG76" s="75"/>
      <c r="AH76" s="75"/>
      <c r="AI76" s="75"/>
      <c r="AJ76" s="76"/>
      <c r="AK76" s="74"/>
      <c r="AL76" s="75"/>
      <c r="AM76" s="75"/>
      <c r="AN76" s="75"/>
      <c r="AO76" s="76"/>
    </row>
    <row r="77" customFormat="false" ht="12.75" hidden="false" customHeight="false" outlineLevel="0" collapsed="false">
      <c r="A77" s="54" t="n">
        <v>37117</v>
      </c>
      <c r="B77" s="74"/>
      <c r="C77" s="75"/>
      <c r="D77" s="75"/>
      <c r="E77" s="75"/>
      <c r="F77" s="76"/>
      <c r="G77" s="74"/>
      <c r="H77" s="75"/>
      <c r="I77" s="75"/>
      <c r="J77" s="75"/>
      <c r="K77" s="76"/>
      <c r="L77" s="74"/>
      <c r="M77" s="75"/>
      <c r="N77" s="75"/>
      <c r="O77" s="75"/>
      <c r="P77" s="76"/>
      <c r="Q77" s="74"/>
      <c r="R77" s="75"/>
      <c r="S77" s="75"/>
      <c r="T77" s="75"/>
      <c r="U77" s="76"/>
      <c r="V77" s="74"/>
      <c r="W77" s="75"/>
      <c r="X77" s="75"/>
      <c r="Y77" s="75"/>
      <c r="Z77" s="76"/>
      <c r="AA77" s="74"/>
      <c r="AB77" s="75"/>
      <c r="AC77" s="75"/>
      <c r="AD77" s="75"/>
      <c r="AE77" s="76"/>
      <c r="AF77" s="74"/>
      <c r="AG77" s="75"/>
      <c r="AH77" s="75"/>
      <c r="AI77" s="75"/>
      <c r="AJ77" s="76"/>
      <c r="AK77" s="74"/>
      <c r="AL77" s="75"/>
      <c r="AM77" s="75"/>
      <c r="AN77" s="75"/>
      <c r="AO77" s="76"/>
    </row>
    <row r="78" customFormat="false" ht="12.75" hidden="false" customHeight="false" outlineLevel="0" collapsed="false">
      <c r="A78" s="54" t="n">
        <v>37118</v>
      </c>
      <c r="B78" s="74" t="n">
        <v>31</v>
      </c>
      <c r="C78" s="75" t="n">
        <v>31</v>
      </c>
      <c r="D78" s="75" t="n">
        <v>28</v>
      </c>
      <c r="E78" s="75" t="n">
        <v>29</v>
      </c>
      <c r="F78" s="76" t="n">
        <v>32</v>
      </c>
      <c r="G78" s="74" t="n">
        <v>34</v>
      </c>
      <c r="H78" s="75" t="n">
        <v>34</v>
      </c>
      <c r="I78" s="75" t="n">
        <v>28</v>
      </c>
      <c r="J78" s="75" t="n">
        <v>30</v>
      </c>
      <c r="K78" s="76" t="n">
        <v>34</v>
      </c>
      <c r="L78" s="74" t="n">
        <v>32</v>
      </c>
      <c r="M78" s="75" t="n">
        <v>31</v>
      </c>
      <c r="N78" s="75" t="n">
        <v>25</v>
      </c>
      <c r="O78" s="75" t="n">
        <v>30</v>
      </c>
      <c r="P78" s="76" t="n">
        <v>33</v>
      </c>
      <c r="Q78" s="74" t="n">
        <v>35</v>
      </c>
      <c r="R78" s="75" t="n">
        <v>34</v>
      </c>
      <c r="S78" s="75" t="n">
        <v>26</v>
      </c>
      <c r="T78" s="75" t="n">
        <v>30</v>
      </c>
      <c r="U78" s="76" t="n">
        <v>34</v>
      </c>
      <c r="V78" s="74" t="n">
        <v>43</v>
      </c>
      <c r="W78" s="75" t="n">
        <v>42</v>
      </c>
      <c r="X78" s="75" t="n">
        <v>27</v>
      </c>
      <c r="Y78" s="75" t="n">
        <v>30</v>
      </c>
      <c r="Z78" s="76" t="n">
        <v>39</v>
      </c>
      <c r="AA78" s="74" t="n">
        <v>26</v>
      </c>
      <c r="AB78" s="75" t="n">
        <v>28</v>
      </c>
      <c r="AC78" s="75" t="n">
        <v>28</v>
      </c>
      <c r="AD78" s="75" t="n">
        <v>31</v>
      </c>
      <c r="AE78" s="76" t="n">
        <v>32</v>
      </c>
      <c r="AF78" s="74"/>
      <c r="AG78" s="75"/>
      <c r="AH78" s="75"/>
      <c r="AI78" s="75"/>
      <c r="AJ78" s="76"/>
      <c r="AK78" s="74"/>
      <c r="AL78" s="75"/>
      <c r="AM78" s="75"/>
      <c r="AN78" s="75"/>
      <c r="AO78" s="76"/>
    </row>
    <row r="79" customFormat="false" ht="12.75" hidden="false" customHeight="false" outlineLevel="0" collapsed="false">
      <c r="A79" s="54" t="n">
        <v>37119</v>
      </c>
      <c r="B79" s="74" t="n">
        <v>31</v>
      </c>
      <c r="C79" s="75" t="n">
        <v>31</v>
      </c>
      <c r="D79" s="75"/>
      <c r="E79" s="75"/>
      <c r="F79" s="76"/>
      <c r="G79" s="74" t="n">
        <v>33</v>
      </c>
      <c r="H79" s="75" t="n">
        <v>33</v>
      </c>
      <c r="I79" s="75" t="n">
        <v>30</v>
      </c>
      <c r="J79" s="75" t="n">
        <v>32</v>
      </c>
      <c r="K79" s="76" t="n">
        <v>35</v>
      </c>
      <c r="L79" s="74" t="n">
        <v>32</v>
      </c>
      <c r="M79" s="75" t="n">
        <v>31</v>
      </c>
      <c r="N79" s="75" t="n">
        <v>26</v>
      </c>
      <c r="O79" s="75" t="n">
        <v>30</v>
      </c>
      <c r="P79" s="76" t="n">
        <v>33</v>
      </c>
      <c r="Q79" s="74" t="n">
        <v>35</v>
      </c>
      <c r="R79" s="75" t="n">
        <v>34</v>
      </c>
      <c r="S79" s="75" t="n">
        <v>25.5</v>
      </c>
      <c r="T79" s="75" t="n">
        <v>30</v>
      </c>
      <c r="U79" s="76" t="n">
        <v>34</v>
      </c>
      <c r="V79" s="74" t="n">
        <v>43</v>
      </c>
      <c r="W79" s="75" t="n">
        <v>42</v>
      </c>
      <c r="X79" s="75" t="n">
        <v>27</v>
      </c>
      <c r="Y79" s="75" t="n">
        <v>30</v>
      </c>
      <c r="Z79" s="76" t="n">
        <v>39</v>
      </c>
      <c r="AA79" s="74" t="n">
        <f aca="false">AVERAGE(L79,Q79,V79)</f>
        <v>36.6666666666667</v>
      </c>
      <c r="AB79" s="75" t="n">
        <f aca="false">AVERAGE(M79,R79,W79)</f>
        <v>35.6666666666667</v>
      </c>
      <c r="AC79" s="75" t="n">
        <f aca="false">AVERAGE(N79,S79,X79)</f>
        <v>26.1666666666667</v>
      </c>
      <c r="AD79" s="75" t="n">
        <f aca="false">AVERAGE(O79,T79,Y79)</f>
        <v>30</v>
      </c>
      <c r="AE79" s="76" t="n">
        <f aca="false">AVERAGE(P79,U79,Z79)</f>
        <v>35.3333333333333</v>
      </c>
      <c r="AF79" s="74"/>
      <c r="AG79" s="75"/>
      <c r="AH79" s="75"/>
      <c r="AI79" s="75"/>
      <c r="AJ79" s="76"/>
      <c r="AK79" s="74"/>
      <c r="AL79" s="75"/>
      <c r="AM79" s="75"/>
      <c r="AN79" s="75"/>
      <c r="AO79" s="76"/>
    </row>
    <row r="80" customFormat="false" ht="12.75" hidden="false" customHeight="false" outlineLevel="0" collapsed="false">
      <c r="A80" s="54" t="n">
        <v>37120</v>
      </c>
      <c r="B80" s="74"/>
      <c r="C80" s="75"/>
      <c r="D80" s="75"/>
      <c r="E80" s="75"/>
      <c r="F80" s="76"/>
      <c r="G80" s="74"/>
      <c r="H80" s="75"/>
      <c r="I80" s="75"/>
      <c r="J80" s="75"/>
      <c r="K80" s="76"/>
      <c r="L80" s="74"/>
      <c r="M80" s="75"/>
      <c r="N80" s="75"/>
      <c r="O80" s="75"/>
      <c r="P80" s="76"/>
      <c r="Q80" s="74"/>
      <c r="R80" s="75"/>
      <c r="S80" s="75"/>
      <c r="T80" s="75"/>
      <c r="U80" s="76"/>
      <c r="V80" s="74"/>
      <c r="W80" s="75"/>
      <c r="X80" s="75"/>
      <c r="Y80" s="75"/>
      <c r="Z80" s="76"/>
      <c r="AA80" s="74"/>
      <c r="AB80" s="75"/>
      <c r="AC80" s="75"/>
      <c r="AD80" s="75"/>
      <c r="AE80" s="76"/>
      <c r="AF80" s="74"/>
      <c r="AG80" s="75"/>
      <c r="AH80" s="75"/>
      <c r="AI80" s="75"/>
      <c r="AJ80" s="76"/>
      <c r="AK80" s="74"/>
      <c r="AL80" s="75"/>
      <c r="AM80" s="75"/>
      <c r="AN80" s="75"/>
      <c r="AO80" s="76"/>
    </row>
    <row r="81" customFormat="false" ht="12.75" hidden="false" customHeight="false" outlineLevel="0" collapsed="false">
      <c r="A81" s="54" t="n">
        <v>37121</v>
      </c>
      <c r="B81" s="74"/>
      <c r="C81" s="75"/>
      <c r="D81" s="75"/>
      <c r="E81" s="75"/>
      <c r="F81" s="76"/>
      <c r="G81" s="74"/>
      <c r="H81" s="75"/>
      <c r="I81" s="75"/>
      <c r="J81" s="75"/>
      <c r="K81" s="76"/>
      <c r="L81" s="74"/>
      <c r="M81" s="75"/>
      <c r="N81" s="75"/>
      <c r="O81" s="75"/>
      <c r="P81" s="76"/>
      <c r="Q81" s="74"/>
      <c r="R81" s="75"/>
      <c r="S81" s="75"/>
      <c r="T81" s="75"/>
      <c r="U81" s="76"/>
      <c r="V81" s="74"/>
      <c r="W81" s="75"/>
      <c r="X81" s="75"/>
      <c r="Y81" s="75"/>
      <c r="Z81" s="76"/>
      <c r="AA81" s="74"/>
      <c r="AB81" s="75"/>
      <c r="AC81" s="75"/>
      <c r="AD81" s="75"/>
      <c r="AE81" s="76"/>
      <c r="AF81" s="74"/>
      <c r="AG81" s="75"/>
      <c r="AH81" s="75"/>
      <c r="AI81" s="75"/>
      <c r="AJ81" s="76"/>
      <c r="AK81" s="74"/>
      <c r="AL81" s="75"/>
      <c r="AM81" s="75"/>
      <c r="AN81" s="75"/>
      <c r="AO81" s="76"/>
    </row>
    <row r="82" customFormat="false" ht="12.75" hidden="false" customHeight="false" outlineLevel="0" collapsed="false">
      <c r="A82" s="54" t="n">
        <v>37122</v>
      </c>
      <c r="B82" s="74"/>
      <c r="C82" s="75"/>
      <c r="D82" s="75"/>
      <c r="E82" s="75"/>
      <c r="F82" s="76"/>
      <c r="G82" s="74"/>
      <c r="H82" s="75"/>
      <c r="I82" s="75"/>
      <c r="J82" s="75"/>
      <c r="K82" s="76"/>
      <c r="L82" s="74"/>
      <c r="M82" s="75"/>
      <c r="N82" s="75"/>
      <c r="O82" s="75"/>
      <c r="P82" s="76"/>
      <c r="Q82" s="74"/>
      <c r="R82" s="75"/>
      <c r="S82" s="75"/>
      <c r="T82" s="75"/>
      <c r="U82" s="76"/>
      <c r="V82" s="74"/>
      <c r="W82" s="75"/>
      <c r="X82" s="75"/>
      <c r="Y82" s="75"/>
      <c r="Z82" s="76"/>
      <c r="AA82" s="74"/>
      <c r="AB82" s="75"/>
      <c r="AC82" s="75"/>
      <c r="AD82" s="75"/>
      <c r="AE82" s="76"/>
      <c r="AF82" s="74"/>
      <c r="AG82" s="75"/>
      <c r="AH82" s="75"/>
      <c r="AI82" s="75"/>
      <c r="AJ82" s="76"/>
      <c r="AK82" s="74"/>
      <c r="AL82" s="75"/>
      <c r="AM82" s="75"/>
      <c r="AN82" s="75"/>
      <c r="AO82" s="76"/>
    </row>
    <row r="83" customFormat="false" ht="12.75" hidden="false" customHeight="false" outlineLevel="0" collapsed="false">
      <c r="A83" s="54" t="n">
        <v>37123</v>
      </c>
      <c r="B83" s="74"/>
      <c r="C83" s="75"/>
      <c r="D83" s="75"/>
      <c r="E83" s="75"/>
      <c r="F83" s="76"/>
      <c r="G83" s="74"/>
      <c r="H83" s="75"/>
      <c r="I83" s="75"/>
      <c r="J83" s="75"/>
      <c r="K83" s="76"/>
      <c r="L83" s="74"/>
      <c r="M83" s="75"/>
      <c r="N83" s="75"/>
      <c r="O83" s="75"/>
      <c r="P83" s="76"/>
      <c r="Q83" s="74"/>
      <c r="R83" s="75"/>
      <c r="S83" s="75"/>
      <c r="T83" s="75"/>
      <c r="U83" s="76"/>
      <c r="V83" s="74"/>
      <c r="W83" s="75"/>
      <c r="X83" s="75"/>
      <c r="Y83" s="75"/>
      <c r="Z83" s="76"/>
      <c r="AA83" s="74"/>
      <c r="AB83" s="75"/>
      <c r="AC83" s="75"/>
      <c r="AD83" s="75"/>
      <c r="AE83" s="76"/>
      <c r="AF83" s="74"/>
      <c r="AG83" s="75"/>
      <c r="AH83" s="75"/>
      <c r="AI83" s="75"/>
      <c r="AJ83" s="76"/>
      <c r="AK83" s="74"/>
      <c r="AL83" s="75"/>
      <c r="AM83" s="75"/>
      <c r="AN83" s="75"/>
      <c r="AO83" s="76"/>
    </row>
    <row r="84" customFormat="false" ht="12.75" hidden="false" customHeight="false" outlineLevel="0" collapsed="false">
      <c r="A84" s="54" t="n">
        <v>37124</v>
      </c>
      <c r="B84" s="74"/>
      <c r="C84" s="75"/>
      <c r="D84" s="75"/>
      <c r="E84" s="75"/>
      <c r="F84" s="76"/>
      <c r="G84" s="74"/>
      <c r="H84" s="75"/>
      <c r="I84" s="75"/>
      <c r="J84" s="75"/>
      <c r="K84" s="76"/>
      <c r="L84" s="74"/>
      <c r="M84" s="75"/>
      <c r="N84" s="75"/>
      <c r="O84" s="75"/>
      <c r="P84" s="76"/>
      <c r="Q84" s="74"/>
      <c r="R84" s="75"/>
      <c r="S84" s="75"/>
      <c r="T84" s="75"/>
      <c r="U84" s="76"/>
      <c r="V84" s="74"/>
      <c r="W84" s="75"/>
      <c r="X84" s="75"/>
      <c r="Y84" s="75"/>
      <c r="Z84" s="76"/>
      <c r="AA84" s="74"/>
      <c r="AB84" s="75"/>
      <c r="AC84" s="75"/>
      <c r="AD84" s="75"/>
      <c r="AE84" s="76"/>
      <c r="AF84" s="74"/>
      <c r="AG84" s="75"/>
      <c r="AH84" s="75"/>
      <c r="AI84" s="75"/>
      <c r="AJ84" s="76"/>
      <c r="AK84" s="74"/>
      <c r="AL84" s="75"/>
      <c r="AM84" s="75"/>
      <c r="AN84" s="75"/>
      <c r="AO84" s="76"/>
    </row>
    <row r="85" customFormat="false" ht="12.75" hidden="false" customHeight="false" outlineLevel="0" collapsed="false">
      <c r="A85" s="54" t="n">
        <v>37125</v>
      </c>
      <c r="B85" s="74"/>
      <c r="C85" s="75"/>
      <c r="D85" s="75"/>
      <c r="E85" s="75"/>
      <c r="F85" s="76"/>
      <c r="G85" s="74"/>
      <c r="H85" s="75"/>
      <c r="I85" s="75"/>
      <c r="J85" s="75"/>
      <c r="K85" s="76"/>
      <c r="L85" s="74"/>
      <c r="M85" s="75"/>
      <c r="N85" s="75"/>
      <c r="O85" s="75"/>
      <c r="P85" s="76"/>
      <c r="Q85" s="74"/>
      <c r="R85" s="75"/>
      <c r="S85" s="75"/>
      <c r="T85" s="75"/>
      <c r="U85" s="76"/>
      <c r="V85" s="74"/>
      <c r="W85" s="75"/>
      <c r="X85" s="75"/>
      <c r="Y85" s="75"/>
      <c r="Z85" s="76"/>
      <c r="AA85" s="74"/>
      <c r="AB85" s="75"/>
      <c r="AC85" s="75"/>
      <c r="AD85" s="75"/>
      <c r="AE85" s="76"/>
      <c r="AF85" s="74"/>
      <c r="AG85" s="75"/>
      <c r="AH85" s="75"/>
      <c r="AI85" s="75"/>
      <c r="AJ85" s="76"/>
      <c r="AK85" s="74"/>
      <c r="AL85" s="75"/>
      <c r="AM85" s="75"/>
      <c r="AN85" s="75"/>
      <c r="AO85" s="76"/>
    </row>
    <row r="86" customFormat="false" ht="12.75" hidden="false" customHeight="false" outlineLevel="0" collapsed="false">
      <c r="A86" s="54" t="n">
        <v>37126</v>
      </c>
      <c r="B86" s="74"/>
      <c r="C86" s="75"/>
      <c r="D86" s="75"/>
      <c r="E86" s="75"/>
      <c r="F86" s="76"/>
      <c r="G86" s="74"/>
      <c r="H86" s="75"/>
      <c r="I86" s="75"/>
      <c r="J86" s="75"/>
      <c r="K86" s="76"/>
      <c r="L86" s="74"/>
      <c r="M86" s="75"/>
      <c r="N86" s="75"/>
      <c r="O86" s="75"/>
      <c r="P86" s="76"/>
      <c r="Q86" s="74"/>
      <c r="R86" s="75"/>
      <c r="S86" s="75"/>
      <c r="T86" s="75"/>
      <c r="U86" s="76"/>
      <c r="V86" s="74"/>
      <c r="W86" s="75"/>
      <c r="X86" s="75"/>
      <c r="Y86" s="75"/>
      <c r="Z86" s="76"/>
      <c r="AA86" s="74"/>
      <c r="AB86" s="75"/>
      <c r="AC86" s="75"/>
      <c r="AD86" s="75"/>
      <c r="AE86" s="76"/>
      <c r="AF86" s="74"/>
      <c r="AG86" s="75"/>
      <c r="AH86" s="75"/>
      <c r="AI86" s="75"/>
      <c r="AJ86" s="76"/>
      <c r="AK86" s="74"/>
      <c r="AL86" s="75"/>
      <c r="AM86" s="75"/>
      <c r="AN86" s="75"/>
      <c r="AO86" s="76"/>
    </row>
    <row r="87" customFormat="false" ht="12.75" hidden="false" customHeight="false" outlineLevel="0" collapsed="false">
      <c r="A87" s="54" t="n">
        <v>37127</v>
      </c>
      <c r="B87" s="74"/>
      <c r="C87" s="75"/>
      <c r="D87" s="75"/>
      <c r="E87" s="75"/>
      <c r="F87" s="76"/>
      <c r="G87" s="74"/>
      <c r="H87" s="75"/>
      <c r="I87" s="75"/>
      <c r="J87" s="75"/>
      <c r="K87" s="76"/>
      <c r="L87" s="74"/>
      <c r="M87" s="75"/>
      <c r="N87" s="75"/>
      <c r="O87" s="75"/>
      <c r="P87" s="76"/>
      <c r="Q87" s="74"/>
      <c r="R87" s="75"/>
      <c r="S87" s="75"/>
      <c r="T87" s="75"/>
      <c r="U87" s="76"/>
      <c r="V87" s="74"/>
      <c r="W87" s="75"/>
      <c r="X87" s="75"/>
      <c r="Y87" s="75"/>
      <c r="Z87" s="76"/>
      <c r="AA87" s="74"/>
      <c r="AB87" s="75"/>
      <c r="AC87" s="75"/>
      <c r="AD87" s="75"/>
      <c r="AE87" s="76"/>
      <c r="AF87" s="74"/>
      <c r="AG87" s="75"/>
      <c r="AH87" s="75"/>
      <c r="AI87" s="75"/>
      <c r="AJ87" s="76"/>
      <c r="AK87" s="74"/>
      <c r="AL87" s="75"/>
      <c r="AM87" s="75"/>
      <c r="AN87" s="75"/>
      <c r="AO87" s="76"/>
    </row>
    <row r="88" customFormat="false" ht="12.75" hidden="false" customHeight="false" outlineLevel="0" collapsed="false">
      <c r="A88" s="54" t="n">
        <v>37128</v>
      </c>
      <c r="B88" s="74"/>
      <c r="C88" s="75"/>
      <c r="D88" s="75"/>
      <c r="E88" s="75"/>
      <c r="F88" s="76"/>
      <c r="G88" s="74"/>
      <c r="H88" s="75"/>
      <c r="I88" s="75"/>
      <c r="J88" s="75"/>
      <c r="K88" s="76"/>
      <c r="L88" s="74"/>
      <c r="M88" s="75"/>
      <c r="N88" s="75"/>
      <c r="O88" s="75"/>
      <c r="P88" s="76"/>
      <c r="Q88" s="74"/>
      <c r="R88" s="75"/>
      <c r="S88" s="75"/>
      <c r="T88" s="75"/>
      <c r="U88" s="76"/>
      <c r="V88" s="74"/>
      <c r="W88" s="75"/>
      <c r="X88" s="75"/>
      <c r="Y88" s="75"/>
      <c r="Z88" s="76"/>
      <c r="AA88" s="74"/>
      <c r="AB88" s="75"/>
      <c r="AC88" s="75"/>
      <c r="AD88" s="75"/>
      <c r="AE88" s="76"/>
      <c r="AF88" s="74"/>
      <c r="AG88" s="75"/>
      <c r="AH88" s="75"/>
      <c r="AI88" s="75"/>
      <c r="AJ88" s="76"/>
      <c r="AK88" s="74"/>
      <c r="AL88" s="75"/>
      <c r="AM88" s="75"/>
      <c r="AN88" s="75"/>
      <c r="AO88" s="76"/>
    </row>
    <row r="89" customFormat="false" ht="12.75" hidden="false" customHeight="false" outlineLevel="0" collapsed="false">
      <c r="A89" s="54" t="n">
        <v>37129</v>
      </c>
      <c r="B89" s="74"/>
      <c r="C89" s="75"/>
      <c r="D89" s="75"/>
      <c r="E89" s="75"/>
      <c r="F89" s="76"/>
      <c r="G89" s="74"/>
      <c r="H89" s="75"/>
      <c r="I89" s="75"/>
      <c r="J89" s="75"/>
      <c r="K89" s="76"/>
      <c r="L89" s="74"/>
      <c r="M89" s="75"/>
      <c r="N89" s="75"/>
      <c r="O89" s="75"/>
      <c r="P89" s="76"/>
      <c r="Q89" s="74"/>
      <c r="R89" s="75"/>
      <c r="S89" s="75"/>
      <c r="T89" s="75"/>
      <c r="U89" s="76"/>
      <c r="V89" s="74"/>
      <c r="W89" s="75"/>
      <c r="X89" s="75"/>
      <c r="Y89" s="75"/>
      <c r="Z89" s="76"/>
      <c r="AA89" s="74"/>
      <c r="AB89" s="75"/>
      <c r="AC89" s="75"/>
      <c r="AD89" s="75"/>
      <c r="AE89" s="76"/>
      <c r="AF89" s="74"/>
      <c r="AG89" s="75"/>
      <c r="AH89" s="75"/>
      <c r="AI89" s="75"/>
      <c r="AJ89" s="76"/>
      <c r="AK89" s="74"/>
      <c r="AL89" s="75"/>
      <c r="AM89" s="75"/>
      <c r="AN89" s="75"/>
      <c r="AO89" s="76"/>
    </row>
    <row r="90" customFormat="false" ht="12.75" hidden="false" customHeight="false" outlineLevel="0" collapsed="false">
      <c r="A90" s="54" t="n">
        <v>37130</v>
      </c>
      <c r="B90" s="74"/>
      <c r="C90" s="75"/>
      <c r="D90" s="75"/>
      <c r="E90" s="75"/>
      <c r="F90" s="76"/>
      <c r="G90" s="74"/>
      <c r="H90" s="75"/>
      <c r="I90" s="75"/>
      <c r="J90" s="75"/>
      <c r="K90" s="76"/>
      <c r="L90" s="74"/>
      <c r="M90" s="75"/>
      <c r="N90" s="75"/>
      <c r="O90" s="75"/>
      <c r="P90" s="76"/>
      <c r="Q90" s="74"/>
      <c r="R90" s="75"/>
      <c r="S90" s="75"/>
      <c r="T90" s="75"/>
      <c r="U90" s="76"/>
      <c r="V90" s="74"/>
      <c r="W90" s="75"/>
      <c r="X90" s="75"/>
      <c r="Y90" s="75"/>
      <c r="Z90" s="76"/>
      <c r="AA90" s="74"/>
      <c r="AB90" s="75"/>
      <c r="AC90" s="75"/>
      <c r="AD90" s="75"/>
      <c r="AE90" s="76"/>
      <c r="AF90" s="74"/>
      <c r="AG90" s="75"/>
      <c r="AH90" s="75"/>
      <c r="AI90" s="75"/>
      <c r="AJ90" s="76"/>
      <c r="AK90" s="74"/>
      <c r="AL90" s="75"/>
      <c r="AM90" s="75"/>
      <c r="AN90" s="75"/>
      <c r="AO90" s="76"/>
    </row>
    <row r="91" customFormat="false" ht="12.75" hidden="false" customHeight="false" outlineLevel="0" collapsed="false">
      <c r="A91" s="54" t="n">
        <v>37131</v>
      </c>
      <c r="B91" s="74"/>
      <c r="C91" s="75"/>
      <c r="D91" s="75"/>
      <c r="E91" s="75"/>
      <c r="F91" s="76"/>
      <c r="G91" s="74"/>
      <c r="H91" s="75"/>
      <c r="I91" s="83"/>
      <c r="J91" s="75"/>
      <c r="K91" s="76"/>
      <c r="L91" s="74"/>
      <c r="M91" s="75"/>
      <c r="N91" s="83"/>
      <c r="O91" s="75"/>
      <c r="P91" s="76"/>
      <c r="Q91" s="74"/>
      <c r="R91" s="75"/>
      <c r="S91" s="83"/>
      <c r="T91" s="75"/>
      <c r="U91" s="76"/>
      <c r="V91" s="74"/>
      <c r="W91" s="75"/>
      <c r="X91" s="75"/>
      <c r="Y91" s="75"/>
      <c r="Z91" s="76"/>
      <c r="AA91" s="74"/>
      <c r="AB91" s="75"/>
      <c r="AC91" s="75"/>
      <c r="AD91" s="75"/>
      <c r="AE91" s="76"/>
      <c r="AF91" s="74"/>
      <c r="AG91" s="75"/>
      <c r="AH91" s="75"/>
      <c r="AI91" s="75"/>
      <c r="AJ91" s="76"/>
      <c r="AK91" s="74"/>
      <c r="AL91" s="75"/>
      <c r="AM91" s="75"/>
      <c r="AN91" s="75"/>
      <c r="AO91" s="76"/>
    </row>
    <row r="92" customFormat="false" ht="12.75" hidden="false" customHeight="false" outlineLevel="0" collapsed="false">
      <c r="A92" s="54" t="n">
        <v>37132</v>
      </c>
      <c r="B92" s="74"/>
      <c r="C92" s="75"/>
      <c r="D92" s="75"/>
      <c r="E92" s="75"/>
      <c r="F92" s="76"/>
      <c r="G92" s="74"/>
      <c r="H92" s="75"/>
      <c r="I92" s="75"/>
      <c r="J92" s="75"/>
      <c r="K92" s="76"/>
      <c r="L92" s="74"/>
      <c r="M92" s="75"/>
      <c r="N92" s="75"/>
      <c r="O92" s="75"/>
      <c r="P92" s="76"/>
      <c r="Q92" s="74"/>
      <c r="R92" s="75"/>
      <c r="S92" s="75"/>
      <c r="T92" s="75"/>
      <c r="U92" s="76"/>
      <c r="V92" s="74"/>
      <c r="W92" s="75"/>
      <c r="X92" s="75"/>
      <c r="Y92" s="75"/>
      <c r="Z92" s="76"/>
      <c r="AA92" s="74"/>
      <c r="AB92" s="75"/>
      <c r="AC92" s="75"/>
      <c r="AD92" s="75"/>
      <c r="AE92" s="76"/>
      <c r="AF92" s="74"/>
      <c r="AG92" s="75"/>
      <c r="AH92" s="75"/>
      <c r="AI92" s="75"/>
      <c r="AJ92" s="76"/>
      <c r="AK92" s="74"/>
      <c r="AL92" s="75"/>
      <c r="AM92" s="75"/>
      <c r="AN92" s="75"/>
      <c r="AO92" s="76"/>
    </row>
    <row r="93" customFormat="false" ht="12.75" hidden="false" customHeight="false" outlineLevel="0" collapsed="false">
      <c r="A93" s="54" t="n">
        <v>37133</v>
      </c>
      <c r="B93" s="74"/>
      <c r="C93" s="75"/>
      <c r="D93" s="75"/>
      <c r="E93" s="75"/>
      <c r="F93" s="76"/>
      <c r="G93" s="74"/>
      <c r="H93" s="75"/>
      <c r="I93" s="75"/>
      <c r="J93" s="75"/>
      <c r="K93" s="76"/>
      <c r="L93" s="74"/>
      <c r="M93" s="75"/>
      <c r="N93" s="75"/>
      <c r="O93" s="75"/>
      <c r="P93" s="76"/>
      <c r="Q93" s="74"/>
      <c r="R93" s="75"/>
      <c r="S93" s="75"/>
      <c r="T93" s="75"/>
      <c r="U93" s="76"/>
      <c r="V93" s="74"/>
      <c r="W93" s="75"/>
      <c r="X93" s="75"/>
      <c r="Y93" s="75"/>
      <c r="Z93" s="76"/>
      <c r="AA93" s="74"/>
      <c r="AB93" s="75"/>
      <c r="AC93" s="75"/>
      <c r="AD93" s="75"/>
      <c r="AE93" s="76"/>
      <c r="AF93" s="74"/>
      <c r="AG93" s="75"/>
      <c r="AH93" s="75"/>
      <c r="AI93" s="75"/>
      <c r="AJ93" s="76"/>
      <c r="AK93" s="74"/>
      <c r="AL93" s="75"/>
      <c r="AM93" s="75"/>
      <c r="AN93" s="75"/>
      <c r="AO93" s="76"/>
    </row>
    <row r="94" customFormat="false" ht="12.75" hidden="false" customHeight="false" outlineLevel="0" collapsed="false">
      <c r="A94" s="54" t="n">
        <v>37134</v>
      </c>
      <c r="B94" s="90"/>
      <c r="C94" s="91"/>
      <c r="D94" s="91"/>
      <c r="E94" s="91"/>
      <c r="F94" s="92"/>
      <c r="G94" s="90"/>
      <c r="H94" s="91"/>
      <c r="I94" s="91"/>
      <c r="J94" s="91"/>
      <c r="K94" s="92"/>
      <c r="L94" s="90"/>
      <c r="M94" s="91"/>
      <c r="N94" s="91"/>
      <c r="O94" s="91"/>
      <c r="P94" s="92"/>
      <c r="Q94" s="90"/>
      <c r="R94" s="91"/>
      <c r="S94" s="91"/>
      <c r="T94" s="91"/>
      <c r="U94" s="92"/>
      <c r="V94" s="90"/>
      <c r="W94" s="91"/>
      <c r="X94" s="91"/>
      <c r="Y94" s="91"/>
      <c r="Z94" s="92"/>
      <c r="AA94" s="90"/>
      <c r="AB94" s="91"/>
      <c r="AC94" s="91"/>
      <c r="AD94" s="91"/>
      <c r="AE94" s="92"/>
      <c r="AF94" s="90"/>
      <c r="AG94" s="91"/>
      <c r="AH94" s="91"/>
      <c r="AI94" s="91"/>
      <c r="AJ94" s="92"/>
      <c r="AK94" s="90"/>
      <c r="AL94" s="91"/>
      <c r="AM94" s="91"/>
      <c r="AN94" s="91"/>
      <c r="AO94" s="92"/>
    </row>
    <row r="95" customFormat="false" ht="12.75" hidden="false" customHeight="false" outlineLevel="0" collapsed="false">
      <c r="F95" s="95"/>
      <c r="AE95" s="77"/>
      <c r="AF95" s="96"/>
      <c r="AJ95" s="81"/>
      <c r="AK95" s="81"/>
      <c r="AL95" s="95"/>
      <c r="AM95" s="95"/>
      <c r="AN95" s="95"/>
      <c r="AO95" s="95"/>
    </row>
    <row r="96" customFormat="false" ht="12.75" hidden="false" customHeight="false" outlineLevel="0" collapsed="false">
      <c r="B96" s="70" t="n">
        <f aca="false">AVERAGE(B64:B94)</f>
        <v>33.4</v>
      </c>
      <c r="C96" s="70" t="n">
        <f aca="false">AVERAGE(C64:C94)</f>
        <v>33.4</v>
      </c>
      <c r="D96" s="70" t="n">
        <f aca="false">AVERAGE(D64:D94)</f>
        <v>31.5</v>
      </c>
      <c r="E96" s="70" t="n">
        <f aca="false">AVERAGE(E64:E94)</f>
        <v>32.5</v>
      </c>
      <c r="F96" s="70" t="n">
        <f aca="false">AVERAGE(F64:F94)</f>
        <v>35.25</v>
      </c>
      <c r="G96" s="70" t="n">
        <f aca="false">AVERAGE(G64:G94)</f>
        <v>35.6</v>
      </c>
      <c r="H96" s="70" t="n">
        <f aca="false">AVERAGE(H64:H94)</f>
        <v>35.6</v>
      </c>
      <c r="I96" s="70" t="n">
        <f aca="false">AVERAGE(I64:I94)</f>
        <v>31</v>
      </c>
      <c r="J96" s="70" t="n">
        <f aca="false">AVERAGE(J64:J94)</f>
        <v>31.4</v>
      </c>
      <c r="K96" s="70" t="n">
        <f aca="false">AVERAGE(K64:K94)</f>
        <v>34.8</v>
      </c>
      <c r="L96" s="70" t="n">
        <f aca="false">AVERAGE(L64:L94)</f>
        <v>33.8</v>
      </c>
      <c r="M96" s="70" t="n">
        <f aca="false">AVERAGE(M64:M94)</f>
        <v>33</v>
      </c>
      <c r="N96" s="70" t="n">
        <f aca="false">AVERAGE(N64:N94)</f>
        <v>27</v>
      </c>
      <c r="O96" s="70" t="n">
        <f aca="false">AVERAGE(O64:O94)</f>
        <v>31.4</v>
      </c>
      <c r="P96" s="70" t="n">
        <f aca="false">AVERAGE(P64:P94)</f>
        <v>34.4</v>
      </c>
      <c r="Q96" s="70" t="n">
        <f aca="false">AVERAGE(Q64:Q94)</f>
        <v>35.8</v>
      </c>
      <c r="R96" s="70" t="n">
        <f aca="false">AVERAGE(R64:R94)</f>
        <v>35</v>
      </c>
      <c r="S96" s="70" t="n">
        <f aca="false">AVERAGE(S64:S94)</f>
        <v>26.3</v>
      </c>
      <c r="T96" s="70" t="n">
        <f aca="false">AVERAGE(T64:T94)</f>
        <v>30.4</v>
      </c>
      <c r="U96" s="70" t="n">
        <f aca="false">AVERAGE(U64:U94)</f>
        <v>34.2</v>
      </c>
      <c r="V96" s="70" t="n">
        <f aca="false">AVERAGE(V64:V94)</f>
        <v>44.8</v>
      </c>
      <c r="W96" s="70" t="n">
        <f aca="false">AVERAGE(W64:W94)</f>
        <v>44.4</v>
      </c>
      <c r="X96" s="70" t="n">
        <f aca="false">AVERAGE(X64:X94)</f>
        <v>27.6</v>
      </c>
      <c r="Y96" s="70" t="n">
        <f aca="false">AVERAGE(Y64:Y94)</f>
        <v>30.8</v>
      </c>
      <c r="Z96" s="70" t="n">
        <f aca="false">AVERAGE(Z64:Z94)</f>
        <v>38.6</v>
      </c>
      <c r="AA96" s="70" t="n">
        <f aca="false">AVERAGE(AA64:AA94)</f>
        <v>36</v>
      </c>
      <c r="AB96" s="70" t="n">
        <f aca="false">AVERAGE(AB64:AB94)</f>
        <v>35.9333333333333</v>
      </c>
      <c r="AC96" s="70" t="n">
        <f aca="false">AVERAGE(AC64:AC94)</f>
        <v>27.3666666666667</v>
      </c>
      <c r="AD96" s="70" t="n">
        <f aca="false">AVERAGE(AD64:AD94)</f>
        <v>31.0666666666667</v>
      </c>
      <c r="AE96" s="70" t="n">
        <f aca="false">AVERAGE(AE64:AE94)</f>
        <v>35.0666666666667</v>
      </c>
      <c r="AF96" s="70" t="e">
        <f aca="false">AVERAGE(AF64:AF94)</f>
        <v>#DIV/0!</v>
      </c>
      <c r="AG96" s="70" t="e">
        <f aca="false">AVERAGE(AG64:AG94)</f>
        <v>#DIV/0!</v>
      </c>
      <c r="AH96" s="70" t="e">
        <f aca="false">AVERAGE(AH64:AH94)</f>
        <v>#DIV/0!</v>
      </c>
      <c r="AI96" s="70" t="e">
        <f aca="false">AVERAGE(AI64:AI94)</f>
        <v>#DIV/0!</v>
      </c>
      <c r="AJ96" s="70" t="e">
        <f aca="false">AVERAGE(AJ64:AJ94)</f>
        <v>#DIV/0!</v>
      </c>
      <c r="AK96" s="70" t="e">
        <f aca="false">AVERAGE(AK64:AK94)</f>
        <v>#DIV/0!</v>
      </c>
      <c r="AL96" s="70" t="e">
        <f aca="false">AVERAGE(AL64:AL94)</f>
        <v>#DIV/0!</v>
      </c>
      <c r="AM96" s="70" t="e">
        <f aca="false">AVERAGE(AM64:AM94)</f>
        <v>#DIV/0!</v>
      </c>
      <c r="AN96" s="70" t="e">
        <f aca="false">AVERAGE(AN64:AN94)</f>
        <v>#DIV/0!</v>
      </c>
      <c r="AO96" s="70" t="e">
        <f aca="false">AVERAGE(AO64:AO94)</f>
        <v>#DIV/0!</v>
      </c>
    </row>
    <row r="97" customFormat="false" ht="12.75" hidden="false" customHeight="false" outlineLevel="0" collapsed="false">
      <c r="B97" s="70" t="n">
        <f aca="false">MIN(B64:B94)</f>
        <v>31</v>
      </c>
      <c r="C97" s="70" t="n">
        <f aca="false">MIN(C64:C94)</f>
        <v>31</v>
      </c>
      <c r="D97" s="70" t="n">
        <f aca="false">MIN(D64:D94)</f>
        <v>28</v>
      </c>
      <c r="E97" s="70" t="n">
        <f aca="false">MIN(E64:E94)</f>
        <v>29</v>
      </c>
      <c r="F97" s="70" t="n">
        <f aca="false">MIN(F64:F94)</f>
        <v>32</v>
      </c>
      <c r="G97" s="70" t="n">
        <f aca="false">MIN(G64:G94)</f>
        <v>33</v>
      </c>
      <c r="H97" s="70" t="n">
        <f aca="false">MIN(H64:H94)</f>
        <v>33</v>
      </c>
      <c r="I97" s="70" t="n">
        <f aca="false">MIN(I64:I94)</f>
        <v>28</v>
      </c>
      <c r="J97" s="70" t="n">
        <f aca="false">MIN(J64:J94)</f>
        <v>30</v>
      </c>
      <c r="K97" s="70" t="n">
        <f aca="false">MIN(K64:K94)</f>
        <v>33</v>
      </c>
      <c r="L97" s="70" t="n">
        <f aca="false">MIN(L64:L94)</f>
        <v>32</v>
      </c>
      <c r="M97" s="70" t="n">
        <f aca="false">MIN(M64:M94)</f>
        <v>31</v>
      </c>
      <c r="N97" s="70" t="n">
        <f aca="false">MIN(N64:N94)</f>
        <v>24</v>
      </c>
      <c r="O97" s="70" t="n">
        <f aca="false">MIN(O64:O94)</f>
        <v>30</v>
      </c>
      <c r="P97" s="70" t="n">
        <f aca="false">MIN(P64:P94)</f>
        <v>33</v>
      </c>
      <c r="Q97" s="70" t="n">
        <f aca="false">MIN(Q64:Q94)</f>
        <v>35</v>
      </c>
      <c r="R97" s="70" t="n">
        <f aca="false">MIN(R64:R94)</f>
        <v>34</v>
      </c>
      <c r="S97" s="70" t="n">
        <f aca="false">MIN(S64:S94)</f>
        <v>25</v>
      </c>
      <c r="T97" s="70" t="n">
        <f aca="false">MIN(T64:T94)</f>
        <v>30</v>
      </c>
      <c r="U97" s="70" t="n">
        <f aca="false">MIN(U64:U94)</f>
        <v>32</v>
      </c>
      <c r="V97" s="70" t="n">
        <f aca="false">MIN(V64:V94)</f>
        <v>43</v>
      </c>
      <c r="W97" s="70" t="n">
        <f aca="false">MIN(W64:W94)</f>
        <v>42</v>
      </c>
      <c r="X97" s="70" t="n">
        <f aca="false">MIN(X64:X94)</f>
        <v>26</v>
      </c>
      <c r="Y97" s="70" t="n">
        <f aca="false">MIN(Y64:Y94)</f>
        <v>30</v>
      </c>
      <c r="Z97" s="70" t="n">
        <f aca="false">MIN(Z64:Z94)</f>
        <v>34</v>
      </c>
      <c r="AA97" s="70" t="n">
        <f aca="false">MIN(AA64:AA94)</f>
        <v>26</v>
      </c>
      <c r="AB97" s="70" t="n">
        <f aca="false">MIN(AB64:AB94)</f>
        <v>28</v>
      </c>
      <c r="AC97" s="70" t="n">
        <f aca="false">MIN(AC64:AC94)</f>
        <v>25</v>
      </c>
      <c r="AD97" s="70" t="n">
        <f aca="false">MIN(AD64:AD94)</f>
        <v>30</v>
      </c>
      <c r="AE97" s="70" t="n">
        <f aca="false">MIN(AE64:AE94)</f>
        <v>32</v>
      </c>
      <c r="AF97" s="70" t="n">
        <f aca="false">MIN(AF64:AF94)</f>
        <v>0</v>
      </c>
      <c r="AG97" s="70" t="n">
        <f aca="false">MIN(AG64:AG94)</f>
        <v>0</v>
      </c>
      <c r="AH97" s="70" t="n">
        <f aca="false">MIN(AH64:AH94)</f>
        <v>0</v>
      </c>
      <c r="AI97" s="70" t="n">
        <f aca="false">MIN(AI64:AI94)</f>
        <v>0</v>
      </c>
      <c r="AJ97" s="70" t="n">
        <f aca="false">MIN(AJ64:AJ94)</f>
        <v>0</v>
      </c>
      <c r="AK97" s="70" t="n">
        <f aca="false">MIN(AK64:AK94)</f>
        <v>0</v>
      </c>
      <c r="AL97" s="70" t="n">
        <f aca="false">MIN(AL64:AL94)</f>
        <v>0</v>
      </c>
      <c r="AM97" s="70" t="n">
        <f aca="false">MIN(AM64:AM94)</f>
        <v>0</v>
      </c>
      <c r="AN97" s="70" t="n">
        <f aca="false">MIN(AN64:AN94)</f>
        <v>0</v>
      </c>
      <c r="AO97" s="70" t="n">
        <f aca="false">MIN(AO64:AO94)</f>
        <v>0</v>
      </c>
    </row>
    <row r="98" customFormat="false" ht="12.75" hidden="false" customHeight="false" outlineLevel="0" collapsed="false">
      <c r="B98" s="70" t="n">
        <f aca="false">MAX(B64:B94)</f>
        <v>39</v>
      </c>
      <c r="C98" s="70" t="n">
        <f aca="false">MAX(C64:C94)</f>
        <v>39</v>
      </c>
      <c r="D98" s="70" t="n">
        <f aca="false">MAX(D64:D94)</f>
        <v>35</v>
      </c>
      <c r="E98" s="70" t="n">
        <f aca="false">MAX(E64:E94)</f>
        <v>35</v>
      </c>
      <c r="F98" s="70" t="n">
        <f aca="false">MAX(F64:F94)</f>
        <v>40</v>
      </c>
      <c r="G98" s="70" t="n">
        <f aca="false">MAX(G64:G94)</f>
        <v>41</v>
      </c>
      <c r="H98" s="70" t="n">
        <f aca="false">MAX(H64:H94)</f>
        <v>41</v>
      </c>
      <c r="I98" s="70" t="n">
        <f aca="false">MAX(I64:I94)</f>
        <v>36</v>
      </c>
      <c r="J98" s="70" t="n">
        <f aca="false">MAX(J64:J94)</f>
        <v>33</v>
      </c>
      <c r="K98" s="70" t="n">
        <f aca="false">MAX(K64:K94)</f>
        <v>36</v>
      </c>
      <c r="L98" s="70" t="n">
        <f aca="false">MAX(L64:L94)</f>
        <v>38</v>
      </c>
      <c r="M98" s="70" t="n">
        <f aca="false">MAX(M64:M94)</f>
        <v>37</v>
      </c>
      <c r="N98" s="70" t="n">
        <f aca="false">MAX(N64:N94)</f>
        <v>33</v>
      </c>
      <c r="O98" s="70" t="n">
        <f aca="false">MAX(O64:O94)</f>
        <v>34</v>
      </c>
      <c r="P98" s="70" t="n">
        <f aca="false">MAX(P64:P94)</f>
        <v>39</v>
      </c>
      <c r="Q98" s="70" t="n">
        <f aca="false">MAX(Q64:Q94)</f>
        <v>38</v>
      </c>
      <c r="R98" s="70" t="n">
        <f aca="false">MAX(R64:R94)</f>
        <v>37</v>
      </c>
      <c r="S98" s="70" t="n">
        <f aca="false">MAX(S64:S94)</f>
        <v>28</v>
      </c>
      <c r="T98" s="70" t="n">
        <f aca="false">MAX(T64:T94)</f>
        <v>32</v>
      </c>
      <c r="U98" s="70" t="n">
        <f aca="false">MAX(U64:U94)</f>
        <v>37</v>
      </c>
      <c r="V98" s="70" t="n">
        <f aca="false">MAX(V64:V94)</f>
        <v>50</v>
      </c>
      <c r="W98" s="70" t="n">
        <f aca="false">MAX(W64:W94)</f>
        <v>49</v>
      </c>
      <c r="X98" s="70" t="n">
        <f aca="false">MAX(X64:X94)</f>
        <v>29</v>
      </c>
      <c r="Y98" s="70" t="n">
        <f aca="false">MAX(Y64:Y94)</f>
        <v>32</v>
      </c>
      <c r="Z98" s="70" t="n">
        <f aca="false">MAX(Z64:Z94)</f>
        <v>44</v>
      </c>
      <c r="AA98" s="70" t="n">
        <f aca="false">MAX(AA64:AA94)</f>
        <v>42</v>
      </c>
      <c r="AB98" s="70" t="n">
        <f aca="false">MAX(AB64:AB94)</f>
        <v>41</v>
      </c>
      <c r="AC98" s="70" t="n">
        <f aca="false">MAX(AC64:AC94)</f>
        <v>30</v>
      </c>
      <c r="AD98" s="70" t="n">
        <f aca="false">MAX(AD64:AD94)</f>
        <v>32.6666666666667</v>
      </c>
      <c r="AE98" s="70" t="n">
        <f aca="false">MAX(AE64:AE94)</f>
        <v>40</v>
      </c>
      <c r="AF98" s="70" t="n">
        <f aca="false">MAX(AF64:AF94)</f>
        <v>0</v>
      </c>
      <c r="AG98" s="70" t="n">
        <f aca="false">MAX(AG64:AG94)</f>
        <v>0</v>
      </c>
      <c r="AH98" s="70" t="n">
        <f aca="false">MAX(AH64:AH94)</f>
        <v>0</v>
      </c>
      <c r="AI98" s="70" t="n">
        <f aca="false">MAX(AI64:AI94)</f>
        <v>0</v>
      </c>
      <c r="AJ98" s="70" t="n">
        <f aca="false">MAX(AJ64:AJ94)</f>
        <v>0</v>
      </c>
      <c r="AK98" s="70" t="n">
        <f aca="false">MAX(AK64:AK94)</f>
        <v>0</v>
      </c>
      <c r="AL98" s="70" t="n">
        <f aca="false">MAX(AL64:AL94)</f>
        <v>0</v>
      </c>
      <c r="AM98" s="70" t="n">
        <f aca="false">MAX(AM64:AM94)</f>
        <v>0</v>
      </c>
      <c r="AN98" s="70" t="n">
        <f aca="false">MAX(AN64:AN94)</f>
        <v>0</v>
      </c>
      <c r="AO98" s="70" t="n">
        <f aca="false">MAX(AO64:AO94)</f>
        <v>0</v>
      </c>
    </row>
    <row r="99" customFormat="false" ht="12.75" hidden="false" customHeight="false" outlineLevel="0" collapsed="false">
      <c r="B99" s="129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5"/>
      <c r="R99" s="15"/>
      <c r="S99" s="15"/>
      <c r="T99" s="15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31" t="s">
        <v>161</v>
      </c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5"/>
      <c r="R100" s="15"/>
      <c r="S100" s="15"/>
      <c r="T100" s="15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32"/>
      <c r="C101" s="133" t="s">
        <v>10</v>
      </c>
      <c r="D101" s="133" t="s">
        <v>11</v>
      </c>
      <c r="E101" s="133" t="s">
        <v>12</v>
      </c>
      <c r="F101" s="133" t="s">
        <v>13</v>
      </c>
      <c r="G101" s="133" t="s">
        <v>2</v>
      </c>
      <c r="H101" s="133" t="s">
        <v>3</v>
      </c>
      <c r="I101" s="133" t="s">
        <v>4</v>
      </c>
      <c r="J101" s="133" t="s">
        <v>5</v>
      </c>
      <c r="K101" s="133" t="s">
        <v>6</v>
      </c>
      <c r="L101" s="133" t="s">
        <v>7</v>
      </c>
      <c r="M101" s="133" t="s">
        <v>8</v>
      </c>
      <c r="N101" s="133"/>
      <c r="O101" s="133"/>
      <c r="P101" s="133" t="s">
        <v>9</v>
      </c>
      <c r="Q101" s="15"/>
      <c r="R101" s="15"/>
      <c r="S101" s="15"/>
      <c r="T101" s="15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32"/>
      <c r="C102" s="134" t="n">
        <v>45.02</v>
      </c>
      <c r="D102" s="135" t="n">
        <v>77.77</v>
      </c>
      <c r="E102" s="135" t="n">
        <v>79.48</v>
      </c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6"/>
      <c r="Q102" s="15"/>
      <c r="R102" s="15"/>
      <c r="S102" s="15"/>
      <c r="T102" s="15"/>
    </row>
    <row r="103" customFormat="false" ht="12.75" hidden="false" customHeight="false" outlineLevel="0" collapsed="false">
      <c r="B103" s="137" t="s">
        <v>162</v>
      </c>
      <c r="C103" s="138" t="n">
        <v>45.64</v>
      </c>
      <c r="D103" s="130" t="n">
        <v>33.09</v>
      </c>
      <c r="E103" s="130" t="n">
        <v>31.88</v>
      </c>
      <c r="F103" s="130" t="n">
        <v>31.19</v>
      </c>
      <c r="G103" s="130" t="n">
        <v>22.61</v>
      </c>
      <c r="H103" s="129" t="n">
        <v>22.78</v>
      </c>
      <c r="I103" s="129" t="n">
        <v>22.98</v>
      </c>
      <c r="J103" s="129" t="n">
        <v>29.72</v>
      </c>
      <c r="K103" s="130" t="n">
        <v>24.55</v>
      </c>
      <c r="L103" s="130" t="n">
        <v>29.24</v>
      </c>
      <c r="M103" s="130" t="n">
        <v>27.3</v>
      </c>
      <c r="N103" s="130"/>
      <c r="O103" s="130"/>
      <c r="P103" s="139" t="n">
        <v>44.74</v>
      </c>
      <c r="Q103" s="15" t="n">
        <f aca="false">AVERAGE(D103:F103)</f>
        <v>32.0533333333333</v>
      </c>
      <c r="R103" s="15" t="n">
        <f aca="false">AVERAGE(G103:I103)</f>
        <v>22.79</v>
      </c>
      <c r="S103" s="15"/>
      <c r="T103" s="15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37" t="s">
        <v>163</v>
      </c>
      <c r="C104" s="140"/>
      <c r="D104" s="141"/>
      <c r="E104" s="141"/>
      <c r="F104" s="141"/>
      <c r="G104" s="141"/>
      <c r="H104" s="141"/>
      <c r="I104" s="141"/>
      <c r="J104" s="141" t="n">
        <v>25.41</v>
      </c>
      <c r="K104" s="141" t="n">
        <v>13.11</v>
      </c>
      <c r="L104" s="141" t="n">
        <v>11.29</v>
      </c>
      <c r="M104" s="141" t="n">
        <v>33.89</v>
      </c>
      <c r="N104" s="141"/>
      <c r="O104" s="141"/>
      <c r="P104" s="142" t="n">
        <v>58.25</v>
      </c>
      <c r="Q104" s="15"/>
      <c r="R104" s="15"/>
      <c r="S104" s="15" t="n">
        <f aca="false">AVERAGE(J104:L104)</f>
        <v>16.6033333333333</v>
      </c>
      <c r="T104" s="15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29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5"/>
      <c r="R105" s="15"/>
      <c r="S105" s="15"/>
      <c r="T105" s="15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31" t="s">
        <v>164</v>
      </c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5"/>
      <c r="R106" s="15"/>
      <c r="S106" s="15"/>
      <c r="T106" s="15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32"/>
      <c r="C107" s="133" t="s">
        <v>10</v>
      </c>
      <c r="D107" s="133" t="s">
        <v>11</v>
      </c>
      <c r="E107" s="133" t="s">
        <v>12</v>
      </c>
      <c r="F107" s="133" t="s">
        <v>13</v>
      </c>
      <c r="G107" s="133" t="s">
        <v>2</v>
      </c>
      <c r="H107" s="133" t="s">
        <v>3</v>
      </c>
      <c r="I107" s="133" t="s">
        <v>4</v>
      </c>
      <c r="J107" s="133" t="s">
        <v>5</v>
      </c>
      <c r="K107" s="133" t="s">
        <v>6</v>
      </c>
      <c r="L107" s="133" t="s">
        <v>7</v>
      </c>
      <c r="M107" s="133" t="s">
        <v>8</v>
      </c>
      <c r="N107" s="133"/>
      <c r="O107" s="133"/>
      <c r="P107" s="133" t="s">
        <v>9</v>
      </c>
      <c r="Q107" s="15"/>
      <c r="R107" s="15"/>
      <c r="S107" s="15"/>
      <c r="T107" s="15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32"/>
      <c r="C108" s="134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6"/>
      <c r="Q108" s="15"/>
      <c r="R108" s="15"/>
      <c r="S108" s="15"/>
      <c r="T108" s="15"/>
    </row>
    <row r="109" customFormat="false" ht="12.75" hidden="false" customHeight="false" outlineLevel="0" collapsed="false">
      <c r="B109" s="137" t="s">
        <v>162</v>
      </c>
      <c r="C109" s="138" t="n">
        <v>39.8</v>
      </c>
      <c r="D109" s="130" t="n">
        <v>30.02</v>
      </c>
      <c r="E109" s="130" t="n">
        <v>29</v>
      </c>
      <c r="F109" s="130" t="n">
        <v>31.9</v>
      </c>
      <c r="G109" s="130" t="n">
        <v>21.43</v>
      </c>
      <c r="H109" s="129" t="n">
        <v>21.36</v>
      </c>
      <c r="I109" s="129" t="n">
        <v>19.66</v>
      </c>
      <c r="J109" s="143" t="n">
        <v>26.97</v>
      </c>
      <c r="K109" s="130"/>
      <c r="L109" s="130"/>
      <c r="M109" s="130"/>
      <c r="N109" s="130"/>
      <c r="O109" s="130"/>
      <c r="P109" s="139"/>
      <c r="Q109" s="15" t="n">
        <f aca="false">AVERAGE(D109:F109)</f>
        <v>30.3066666666667</v>
      </c>
      <c r="R109" s="15" t="n">
        <f aca="false">AVERAGE(G109:I109)</f>
        <v>20.8166666666667</v>
      </c>
      <c r="S109" s="15"/>
      <c r="T109" s="15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37" t="s">
        <v>163</v>
      </c>
      <c r="C110" s="140"/>
      <c r="D110" s="141"/>
      <c r="E110" s="141"/>
      <c r="F110" s="141"/>
      <c r="G110" s="141"/>
      <c r="H110" s="141"/>
      <c r="I110" s="141"/>
      <c r="J110" s="141" t="n">
        <v>26.16</v>
      </c>
      <c r="K110" s="141" t="n">
        <v>14.63</v>
      </c>
      <c r="L110" s="141" t="n">
        <v>15.52</v>
      </c>
      <c r="M110" s="141" t="n">
        <v>33.89</v>
      </c>
      <c r="N110" s="141"/>
      <c r="O110" s="141"/>
      <c r="P110" s="142" t="n">
        <v>48.51</v>
      </c>
      <c r="Q110" s="15"/>
      <c r="R110" s="15"/>
      <c r="S110" s="15" t="n">
        <f aca="false">AVERAGE(J110:L110)</f>
        <v>18.77</v>
      </c>
      <c r="T110" s="15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29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5"/>
      <c r="R111" s="15"/>
      <c r="S111" s="15"/>
      <c r="T111" s="15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31" t="s">
        <v>165</v>
      </c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5"/>
      <c r="R112" s="15"/>
      <c r="S112" s="15"/>
      <c r="T112" s="15"/>
    </row>
    <row r="113" customFormat="false" ht="12.75" hidden="false" customHeight="false" outlineLevel="0" collapsed="false">
      <c r="B113" s="132"/>
      <c r="C113" s="133" t="s">
        <v>10</v>
      </c>
      <c r="D113" s="133" t="s">
        <v>11</v>
      </c>
      <c r="E113" s="133" t="s">
        <v>12</v>
      </c>
      <c r="F113" s="133" t="s">
        <v>13</v>
      </c>
      <c r="G113" s="133" t="s">
        <v>2</v>
      </c>
      <c r="H113" s="133" t="s">
        <v>3</v>
      </c>
      <c r="I113" s="133" t="s">
        <v>4</v>
      </c>
      <c r="J113" s="133" t="s">
        <v>5</v>
      </c>
      <c r="K113" s="133" t="s">
        <v>6</v>
      </c>
      <c r="L113" s="133" t="s">
        <v>7</v>
      </c>
      <c r="M113" s="133" t="s">
        <v>8</v>
      </c>
      <c r="N113" s="133"/>
      <c r="O113" s="133"/>
      <c r="P113" s="133" t="s">
        <v>9</v>
      </c>
      <c r="Q113" s="15"/>
      <c r="R113" s="15"/>
      <c r="S113" s="15"/>
      <c r="T113" s="15"/>
    </row>
    <row r="114" customFormat="false" ht="12.75" hidden="false" customHeight="false" outlineLevel="0" collapsed="false">
      <c r="B114" s="132"/>
      <c r="C114" s="134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6"/>
      <c r="Q114" s="15"/>
      <c r="R114" s="15"/>
      <c r="S114" s="15"/>
      <c r="T114" s="15"/>
    </row>
    <row r="115" customFormat="false" ht="12.75" hidden="false" customHeight="false" outlineLevel="0" collapsed="false">
      <c r="B115" s="137" t="s">
        <v>162</v>
      </c>
      <c r="C115" s="138" t="n">
        <v>40.59</v>
      </c>
      <c r="D115" s="130" t="n">
        <v>28.29</v>
      </c>
      <c r="E115" s="130" t="n">
        <v>29.55</v>
      </c>
      <c r="F115" s="130" t="n">
        <v>31.64</v>
      </c>
      <c r="G115" s="130" t="n">
        <v>24.55</v>
      </c>
      <c r="H115" s="129" t="n">
        <v>22.17</v>
      </c>
      <c r="I115" s="129" t="n">
        <v>21.83</v>
      </c>
      <c r="J115" s="143" t="n">
        <v>27.36</v>
      </c>
      <c r="K115" s="130"/>
      <c r="L115" s="130"/>
      <c r="M115" s="130"/>
      <c r="N115" s="130"/>
      <c r="O115" s="130"/>
      <c r="P115" s="139"/>
      <c r="Q115" s="15"/>
      <c r="R115" s="15" t="n">
        <f aca="false">AVERAGE(G115:I115)</f>
        <v>22.85</v>
      </c>
      <c r="S115" s="15"/>
      <c r="T115" s="15"/>
    </row>
    <row r="116" customFormat="false" ht="12.75" hidden="false" customHeight="false" outlineLevel="0" collapsed="false">
      <c r="B116" s="137" t="s">
        <v>163</v>
      </c>
      <c r="C116" s="140"/>
      <c r="D116" s="141"/>
      <c r="E116" s="141"/>
      <c r="F116" s="141"/>
      <c r="G116" s="141"/>
      <c r="H116" s="141"/>
      <c r="I116" s="141"/>
      <c r="J116" s="141" t="n">
        <v>26.17</v>
      </c>
      <c r="K116" s="141"/>
      <c r="L116" s="141" t="n">
        <v>16.49</v>
      </c>
      <c r="M116" s="141" t="n">
        <v>39.99</v>
      </c>
      <c r="N116" s="141"/>
      <c r="O116" s="141"/>
      <c r="P116" s="142" t="n">
        <v>51.15</v>
      </c>
      <c r="Q116" s="15"/>
      <c r="R116" s="15"/>
      <c r="S116" s="15"/>
      <c r="T116" s="15"/>
    </row>
    <row r="117" customFormat="false" ht="12.75" hidden="false" customHeight="false" outlineLevel="0" collapsed="false">
      <c r="B117" s="129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5"/>
      <c r="R117" s="15"/>
      <c r="S117" s="15"/>
      <c r="T117" s="15"/>
    </row>
    <row r="118" customFormat="false" ht="12.75" hidden="false" customHeight="false" outlineLevel="0" collapsed="false">
      <c r="B118" s="131" t="s">
        <v>166</v>
      </c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5"/>
      <c r="R118" s="15"/>
      <c r="S118" s="15"/>
      <c r="T118" s="15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32"/>
      <c r="C119" s="133" t="s">
        <v>10</v>
      </c>
      <c r="D119" s="133" t="s">
        <v>11</v>
      </c>
      <c r="E119" s="133" t="s">
        <v>12</v>
      </c>
      <c r="F119" s="133" t="s">
        <v>13</v>
      </c>
      <c r="G119" s="133" t="s">
        <v>2</v>
      </c>
      <c r="H119" s="133" t="s">
        <v>3</v>
      </c>
      <c r="I119" s="133" t="s">
        <v>4</v>
      </c>
      <c r="J119" s="133" t="s">
        <v>5</v>
      </c>
      <c r="K119" s="133" t="s">
        <v>6</v>
      </c>
      <c r="L119" s="133" t="s">
        <v>7</v>
      </c>
      <c r="M119" s="133" t="s">
        <v>8</v>
      </c>
      <c r="N119" s="133"/>
      <c r="O119" s="133"/>
      <c r="P119" s="133" t="s">
        <v>9</v>
      </c>
      <c r="Q119" s="15"/>
      <c r="R119" s="15"/>
      <c r="S119" s="15"/>
      <c r="T119" s="15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32"/>
      <c r="C120" s="134" t="n">
        <v>35.36</v>
      </c>
      <c r="D120" s="135" t="n">
        <v>43.96</v>
      </c>
      <c r="E120" s="135" t="n">
        <v>39.39</v>
      </c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6"/>
      <c r="Q120" s="15"/>
      <c r="R120" s="15"/>
      <c r="S120" s="15"/>
      <c r="T120" s="15"/>
    </row>
    <row r="121" customFormat="false" ht="12.75" hidden="false" customHeight="false" outlineLevel="0" collapsed="false">
      <c r="B121" s="137" t="s">
        <v>162</v>
      </c>
      <c r="C121" s="138" t="n">
        <v>41.56</v>
      </c>
      <c r="D121" s="130" t="n">
        <v>29.22</v>
      </c>
      <c r="E121" s="130" t="n">
        <v>29.55</v>
      </c>
      <c r="F121" s="130" t="n">
        <v>31.64</v>
      </c>
      <c r="G121" s="130" t="n">
        <v>25.11</v>
      </c>
      <c r="H121" s="129" t="n">
        <v>22.33</v>
      </c>
      <c r="I121" s="129" t="n">
        <v>22.43</v>
      </c>
      <c r="J121" s="129" t="n">
        <v>27.89</v>
      </c>
      <c r="K121" s="130" t="n">
        <v>29.63</v>
      </c>
      <c r="L121" s="130" t="n">
        <v>31.08</v>
      </c>
      <c r="M121" s="130" t="n">
        <v>37.53</v>
      </c>
      <c r="N121" s="130"/>
      <c r="O121" s="130"/>
      <c r="P121" s="139" t="n">
        <v>39.53</v>
      </c>
      <c r="Q121" s="15" t="n">
        <f aca="false">AVERAGE(D121:F121)</f>
        <v>30.1366666666667</v>
      </c>
      <c r="R121" s="15" t="n">
        <f aca="false">AVERAGE(G121:I121)</f>
        <v>23.29</v>
      </c>
      <c r="S121" s="15"/>
      <c r="T121" s="15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37" t="s">
        <v>163</v>
      </c>
      <c r="C122" s="140"/>
      <c r="D122" s="141"/>
      <c r="E122" s="141"/>
      <c r="F122" s="141"/>
      <c r="G122" s="141"/>
      <c r="H122" s="141"/>
      <c r="I122" s="141"/>
      <c r="J122" s="141" t="n">
        <v>26.17</v>
      </c>
      <c r="K122" s="141" t="n">
        <v>17.36</v>
      </c>
      <c r="L122" s="141" t="n">
        <v>17.07</v>
      </c>
      <c r="M122" s="141" t="n">
        <v>42.45</v>
      </c>
      <c r="N122" s="141"/>
      <c r="O122" s="141"/>
      <c r="P122" s="142" t="n">
        <v>51.86</v>
      </c>
      <c r="Q122" s="15"/>
      <c r="R122" s="15"/>
      <c r="S122" s="15" t="n">
        <f aca="false">AVERAGE(J122:L122)</f>
        <v>20.2</v>
      </c>
      <c r="T122" s="15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29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5"/>
      <c r="R123" s="15"/>
      <c r="S123" s="15"/>
      <c r="T123" s="15"/>
    </row>
    <row r="124" customFormat="false" ht="12.75" hidden="false" customHeight="false" outlineLevel="0" collapsed="false">
      <c r="B124" s="131" t="s">
        <v>167</v>
      </c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5"/>
      <c r="R124" s="15"/>
      <c r="S124" s="15"/>
      <c r="T124" s="15"/>
    </row>
    <row r="125" customFormat="false" ht="12.75" hidden="false" customHeight="false" outlineLevel="0" collapsed="false">
      <c r="B125" s="132"/>
      <c r="C125" s="133" t="s">
        <v>10</v>
      </c>
      <c r="D125" s="133" t="s">
        <v>11</v>
      </c>
      <c r="E125" s="133" t="s">
        <v>12</v>
      </c>
      <c r="F125" s="133" t="s">
        <v>13</v>
      </c>
      <c r="G125" s="133" t="s">
        <v>2</v>
      </c>
      <c r="H125" s="133" t="s">
        <v>3</v>
      </c>
      <c r="I125" s="133" t="s">
        <v>4</v>
      </c>
      <c r="J125" s="133" t="s">
        <v>5</v>
      </c>
      <c r="K125" s="133" t="s">
        <v>6</v>
      </c>
      <c r="L125" s="133" t="s">
        <v>7</v>
      </c>
      <c r="M125" s="133" t="s">
        <v>8</v>
      </c>
      <c r="N125" s="133"/>
      <c r="O125" s="133"/>
      <c r="P125" s="133" t="s">
        <v>9</v>
      </c>
      <c r="Q125" s="15"/>
      <c r="R125" s="15"/>
      <c r="S125" s="15"/>
      <c r="T125" s="15"/>
    </row>
    <row r="126" customFormat="false" ht="12.75" hidden="false" customHeight="false" outlineLevel="0" collapsed="false">
      <c r="B126" s="132"/>
      <c r="C126" s="134" t="n">
        <v>42.84</v>
      </c>
      <c r="D126" s="135" t="n">
        <v>50.78</v>
      </c>
      <c r="E126" s="135" t="n">
        <v>49.16</v>
      </c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6"/>
      <c r="Q126" s="15"/>
      <c r="R126" s="15"/>
      <c r="S126" s="15"/>
      <c r="T126" s="15"/>
    </row>
    <row r="127" customFormat="false" ht="12.75" hidden="false" customHeight="false" outlineLevel="0" collapsed="false">
      <c r="B127" s="137" t="s">
        <v>162</v>
      </c>
      <c r="C127" s="138" t="n">
        <v>41.99</v>
      </c>
      <c r="D127" s="130" t="n">
        <v>31.34</v>
      </c>
      <c r="E127" s="130" t="n">
        <v>30.16</v>
      </c>
      <c r="F127" s="130" t="n">
        <v>29.65</v>
      </c>
      <c r="G127" s="130" t="n">
        <v>22.59</v>
      </c>
      <c r="H127" s="129" t="n">
        <v>22.78</v>
      </c>
      <c r="I127" s="129" t="n">
        <v>22.98</v>
      </c>
      <c r="J127" s="129" t="n">
        <v>29.72</v>
      </c>
      <c r="K127" s="130" t="n">
        <v>24.55</v>
      </c>
      <c r="L127" s="130" t="n">
        <v>29.24</v>
      </c>
      <c r="M127" s="130" t="n">
        <v>27.3</v>
      </c>
      <c r="N127" s="130"/>
      <c r="O127" s="130"/>
      <c r="P127" s="139" t="n">
        <v>43.86</v>
      </c>
      <c r="Q127" s="15" t="n">
        <f aca="false">AVERAGE(D127:F127)</f>
        <v>30.3833333333333</v>
      </c>
      <c r="R127" s="15" t="n">
        <f aca="false">AVERAGE(G127:I127)</f>
        <v>22.7833333333333</v>
      </c>
      <c r="S127" s="15"/>
      <c r="T127" s="15"/>
    </row>
    <row r="128" customFormat="false" ht="12.75" hidden="false" customHeight="false" outlineLevel="0" collapsed="false">
      <c r="B128" s="137" t="s">
        <v>163</v>
      </c>
      <c r="C128" s="140"/>
      <c r="D128" s="141"/>
      <c r="E128" s="141"/>
      <c r="F128" s="141"/>
      <c r="G128" s="141"/>
      <c r="H128" s="141"/>
      <c r="I128" s="141"/>
      <c r="J128" s="141" t="n">
        <v>25.39</v>
      </c>
      <c r="K128" s="141" t="n">
        <v>14.55</v>
      </c>
      <c r="L128" s="141" t="n">
        <v>11.29</v>
      </c>
      <c r="M128" s="141" t="n">
        <v>33.74</v>
      </c>
      <c r="N128" s="141"/>
      <c r="O128" s="141"/>
      <c r="P128" s="142" t="n">
        <v>57.63</v>
      </c>
      <c r="Q128" s="15"/>
      <c r="R128" s="15"/>
      <c r="S128" s="15" t="n">
        <f aca="false">AVERAGE(J128:L128)</f>
        <v>17.0766666666667</v>
      </c>
      <c r="T128" s="15" t="n">
        <f aca="false">AVERAGE(M128:P128,C127)</f>
        <v>44.4533333333333</v>
      </c>
    </row>
    <row r="129" customFormat="false" ht="12.75" hidden="false" customHeight="false" outlineLevel="0" collapsed="false">
      <c r="B129" s="129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5"/>
      <c r="R129" s="15"/>
      <c r="S129" s="15"/>
      <c r="T129" s="15"/>
    </row>
    <row r="130" customFormat="false" ht="12.75" hidden="false" customHeight="false" outlineLevel="0" collapsed="false">
      <c r="B130" s="129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5"/>
      <c r="R130" s="15"/>
      <c r="S130" s="15"/>
      <c r="T130" s="15"/>
    </row>
    <row r="132" customFormat="false" ht="12.75" hidden="false" customHeight="false" outlineLevel="0" collapsed="false">
      <c r="B132" s="39" t="s">
        <v>168</v>
      </c>
    </row>
    <row r="133" customFormat="false" ht="12.75" hidden="false" customHeight="false" outlineLevel="0" collapsed="false">
      <c r="B133" s="65" t="s">
        <v>169</v>
      </c>
      <c r="C133" s="144" t="n">
        <v>2.28</v>
      </c>
      <c r="D133" s="144" t="n">
        <v>2.83</v>
      </c>
      <c r="E133" s="144" t="n">
        <v>3.11</v>
      </c>
      <c r="F133" s="144" t="n">
        <v>2.16</v>
      </c>
      <c r="G133" s="144" t="n">
        <v>2.06</v>
      </c>
      <c r="H133" s="144" t="n">
        <v>1.76</v>
      </c>
      <c r="I133" s="144" t="n">
        <v>2.01</v>
      </c>
      <c r="J133" s="144" t="n">
        <v>2.06</v>
      </c>
      <c r="K133" s="144"/>
      <c r="L133" s="144"/>
      <c r="M133" s="144"/>
      <c r="N133" s="144"/>
      <c r="O133" s="144"/>
      <c r="P133" s="144"/>
    </row>
    <row r="134" customFormat="false" ht="12.75" hidden="false" customHeight="false" outlineLevel="0" collapsed="false">
      <c r="B134" s="132"/>
      <c r="C134" s="133" t="s">
        <v>10</v>
      </c>
      <c r="D134" s="133" t="s">
        <v>11</v>
      </c>
      <c r="E134" s="133" t="s">
        <v>12</v>
      </c>
      <c r="F134" s="133" t="s">
        <v>13</v>
      </c>
      <c r="G134" s="133" t="s">
        <v>2</v>
      </c>
      <c r="H134" s="133" t="s">
        <v>3</v>
      </c>
      <c r="I134" s="133" t="s">
        <v>4</v>
      </c>
      <c r="J134" s="133" t="s">
        <v>5</v>
      </c>
      <c r="K134" s="133" t="s">
        <v>6</v>
      </c>
      <c r="L134" s="133" t="s">
        <v>7</v>
      </c>
      <c r="M134" s="133" t="s">
        <v>8</v>
      </c>
      <c r="N134" s="133"/>
      <c r="O134" s="133"/>
      <c r="P134" s="133" t="s">
        <v>9</v>
      </c>
      <c r="Q134" s="145" t="s">
        <v>51</v>
      </c>
      <c r="R134" s="145" t="s">
        <v>48</v>
      </c>
      <c r="S134" s="145" t="s">
        <v>49</v>
      </c>
      <c r="T134" s="145" t="s">
        <v>50</v>
      </c>
    </row>
    <row r="135" customFormat="false" ht="12.75" hidden="false" customHeight="false" outlineLevel="0" collapsed="false">
      <c r="B135" s="137" t="s">
        <v>162</v>
      </c>
      <c r="C135" s="129" t="n">
        <v>23.27</v>
      </c>
      <c r="D135" s="129" t="n">
        <v>15.22</v>
      </c>
      <c r="E135" s="129" t="n">
        <v>15.05</v>
      </c>
      <c r="F135" s="129" t="n">
        <v>15.97</v>
      </c>
      <c r="G135" s="129" t="n">
        <v>14.55</v>
      </c>
      <c r="H135" s="146" t="n">
        <v>14.06</v>
      </c>
      <c r="I135" s="129"/>
      <c r="J135" s="129"/>
      <c r="K135" s="129"/>
      <c r="L135" s="129"/>
      <c r="M135" s="129"/>
      <c r="N135" s="129"/>
      <c r="O135" s="129"/>
      <c r="P135" s="129"/>
      <c r="Q135" s="15" t="n">
        <f aca="false">AVERAGE(D135:F135)</f>
        <v>15.4133333333333</v>
      </c>
      <c r="T135" s="15"/>
    </row>
    <row r="136" customFormat="false" ht="12.75" hidden="false" customHeight="false" outlineLevel="0" collapsed="false">
      <c r="B136" s="137" t="s">
        <v>163</v>
      </c>
      <c r="C136" s="147" t="n">
        <v>17.06</v>
      </c>
      <c r="D136" s="147" t="n">
        <v>12.81</v>
      </c>
      <c r="E136" s="147" t="n">
        <v>14.31</v>
      </c>
      <c r="F136" s="147" t="n">
        <v>16.03</v>
      </c>
      <c r="G136" s="148" t="n">
        <v>14.85</v>
      </c>
      <c r="H136" s="148" t="n">
        <v>11.8</v>
      </c>
      <c r="I136" s="148" t="n">
        <v>13.25</v>
      </c>
      <c r="J136" s="148" t="n">
        <v>14.24</v>
      </c>
      <c r="K136" s="148" t="n">
        <v>7.6</v>
      </c>
      <c r="L136" s="148" t="n">
        <v>6.67</v>
      </c>
      <c r="M136" s="148" t="n">
        <v>18.21</v>
      </c>
      <c r="N136" s="148"/>
      <c r="O136" s="148"/>
      <c r="P136" s="148" t="n">
        <v>23.38</v>
      </c>
      <c r="Q136" s="15" t="n">
        <f aca="false">AVERAGE(D136:F136)</f>
        <v>14.3833333333333</v>
      </c>
      <c r="R136" s="15" t="n">
        <f aca="false">AVERAGE(G136:I136)</f>
        <v>13.3</v>
      </c>
      <c r="S136" s="15" t="n">
        <f aca="false">AVERAGE(J136:L136)</f>
        <v>9.50333333333333</v>
      </c>
      <c r="T136" s="15" t="n">
        <f aca="false">AVERAGE(M136:P136,C135)</f>
        <v>21.62</v>
      </c>
    </row>
    <row r="137" customFormat="false" ht="12.75" hidden="false" customHeight="false" outlineLevel="0" collapsed="false">
      <c r="B137" s="137" t="s">
        <v>170</v>
      </c>
      <c r="C137" s="140" t="n">
        <v>13.25</v>
      </c>
      <c r="D137" s="141" t="n">
        <v>13.06</v>
      </c>
      <c r="E137" s="141" t="n">
        <v>13.48</v>
      </c>
      <c r="F137" s="141" t="n">
        <v>15.59</v>
      </c>
      <c r="G137" s="141" t="n">
        <v>10.22</v>
      </c>
      <c r="H137" s="141" t="n">
        <v>9.29</v>
      </c>
      <c r="I137" s="141" t="n">
        <v>9.8</v>
      </c>
      <c r="J137" s="141" t="n">
        <v>9.89</v>
      </c>
      <c r="K137" s="141" t="n">
        <v>8.93</v>
      </c>
      <c r="L137" s="141" t="n">
        <v>8.28</v>
      </c>
      <c r="M137" s="141" t="n">
        <v>9.96</v>
      </c>
      <c r="N137" s="141"/>
      <c r="O137" s="141"/>
      <c r="P137" s="141" t="n">
        <v>13.19</v>
      </c>
      <c r="Q137" s="15" t="n">
        <f aca="false">AVERAGE(D137:F137)</f>
        <v>14.0433333333333</v>
      </c>
      <c r="R137" s="15" t="n">
        <f aca="false">AVERAGE(G137:I137)</f>
        <v>9.77</v>
      </c>
      <c r="S137" s="15" t="n">
        <f aca="false">AVERAGE(J137:L137)</f>
        <v>9.03333333333333</v>
      </c>
      <c r="T137" s="15" t="n">
        <f aca="false">AVERAGE(M137:P137,C136)</f>
        <v>13.4033333333333</v>
      </c>
    </row>
    <row r="138" customFormat="false" ht="12.75" hidden="false" customHeight="false" outlineLevel="0" collapsed="false">
      <c r="B138" s="132"/>
      <c r="C138" s="144" t="n">
        <v>1.55</v>
      </c>
      <c r="D138" s="144" t="n">
        <v>1.59</v>
      </c>
      <c r="E138" s="144" t="n">
        <v>2.45</v>
      </c>
      <c r="F138" s="144" t="n">
        <v>3.55</v>
      </c>
      <c r="G138" s="144" t="n">
        <v>4.05</v>
      </c>
      <c r="H138" s="144"/>
      <c r="I138" s="144" t="n">
        <v>1.46</v>
      </c>
      <c r="J138" s="144" t="n">
        <v>1.59</v>
      </c>
      <c r="K138" s="144"/>
      <c r="L138" s="144"/>
      <c r="M138" s="144"/>
      <c r="N138" s="144"/>
      <c r="O138" s="144"/>
      <c r="P138" s="144"/>
    </row>
    <row r="139" customFormat="false" ht="12.75" hidden="false" customHeight="false" outlineLevel="0" collapsed="false">
      <c r="B139" s="132"/>
      <c r="C139" s="149" t="n">
        <v>78.2</v>
      </c>
      <c r="D139" s="149" t="n">
        <v>67.2</v>
      </c>
      <c r="E139" s="149" t="n">
        <v>77.6</v>
      </c>
      <c r="F139" s="149" t="n">
        <v>97.8</v>
      </c>
      <c r="G139" s="149" t="n">
        <v>132</v>
      </c>
      <c r="H139" s="65"/>
      <c r="I139" s="65"/>
      <c r="J139" s="65"/>
      <c r="K139" s="65"/>
      <c r="L139" s="65"/>
      <c r="M139" s="65"/>
      <c r="N139" s="65"/>
      <c r="O139" s="65"/>
      <c r="P139" s="65"/>
      <c r="S139" s="15"/>
      <c r="T139" s="150"/>
    </row>
    <row r="140" customFormat="false" ht="12.75" hidden="false" customHeight="false" outlineLevel="0" collapsed="false">
      <c r="B140" s="132" t="s">
        <v>171</v>
      </c>
      <c r="C140" s="149" t="n">
        <v>98.9</v>
      </c>
      <c r="D140" s="149" t="n">
        <v>108.5</v>
      </c>
      <c r="E140" s="149" t="n">
        <v>97</v>
      </c>
      <c r="F140" s="149" t="n">
        <v>130.1</v>
      </c>
      <c r="G140" s="149" t="n">
        <v>109.4</v>
      </c>
      <c r="H140" s="149" t="n">
        <v>132.8</v>
      </c>
      <c r="I140" s="149" t="n">
        <v>109.4</v>
      </c>
      <c r="J140" s="149" t="n">
        <v>69.97</v>
      </c>
      <c r="K140" s="149" t="n">
        <v>133.7</v>
      </c>
      <c r="L140" s="149" t="n">
        <v>143.95</v>
      </c>
      <c r="M140" s="149" t="n">
        <v>118</v>
      </c>
      <c r="N140" s="149"/>
      <c r="O140" s="149"/>
      <c r="P140" s="149" t="n">
        <v>107</v>
      </c>
      <c r="S140" s="15"/>
      <c r="T140" s="150"/>
    </row>
    <row r="141" customFormat="false" ht="12.75" hidden="false" customHeight="false" outlineLevel="0" collapsed="false">
      <c r="B141" s="132"/>
      <c r="C141" s="133" t="s">
        <v>10</v>
      </c>
      <c r="D141" s="133" t="s">
        <v>11</v>
      </c>
      <c r="E141" s="133" t="s">
        <v>12</v>
      </c>
      <c r="F141" s="133" t="s">
        <v>13</v>
      </c>
      <c r="G141" s="133" t="s">
        <v>2</v>
      </c>
      <c r="H141" s="133" t="s">
        <v>3</v>
      </c>
      <c r="I141" s="133" t="s">
        <v>4</v>
      </c>
      <c r="J141" s="133" t="s">
        <v>5</v>
      </c>
      <c r="K141" s="133" t="s">
        <v>6</v>
      </c>
      <c r="L141" s="133" t="s">
        <v>7</v>
      </c>
      <c r="M141" s="133" t="s">
        <v>8</v>
      </c>
      <c r="N141" s="133"/>
      <c r="O141" s="133"/>
      <c r="P141" s="133" t="s">
        <v>9</v>
      </c>
      <c r="Q141" s="145" t="s">
        <v>51</v>
      </c>
      <c r="R141" s="145" t="s">
        <v>48</v>
      </c>
      <c r="S141" s="145" t="s">
        <v>49</v>
      </c>
      <c r="T141" s="145" t="s">
        <v>50</v>
      </c>
    </row>
    <row r="142" customFormat="false" ht="12.75" hidden="false" customHeight="false" outlineLevel="0" collapsed="false">
      <c r="B142" s="137" t="s">
        <v>162</v>
      </c>
      <c r="C142" s="129" t="n">
        <v>25.13</v>
      </c>
      <c r="D142" s="129" t="n">
        <v>26.09</v>
      </c>
      <c r="E142" s="129" t="n">
        <v>25.42</v>
      </c>
      <c r="F142" s="129" t="n">
        <v>24.9</v>
      </c>
      <c r="G142" s="129" t="n">
        <v>13.87</v>
      </c>
      <c r="H142" s="146" t="n">
        <v>13.61</v>
      </c>
      <c r="I142" s="129"/>
      <c r="J142" s="129"/>
      <c r="K142" s="129"/>
      <c r="L142" s="129"/>
      <c r="M142" s="129"/>
      <c r="N142" s="129"/>
      <c r="O142" s="129"/>
      <c r="P142" s="129"/>
      <c r="Q142" s="15" t="n">
        <f aca="false">AVERAGE(D142:F142)</f>
        <v>25.47</v>
      </c>
      <c r="T142" s="15"/>
    </row>
    <row r="143" customFormat="false" ht="12.75" hidden="false" customHeight="false" outlineLevel="0" collapsed="false">
      <c r="B143" s="137" t="s">
        <v>163</v>
      </c>
      <c r="C143" s="148" t="n">
        <v>15.8</v>
      </c>
      <c r="D143" s="148" t="n">
        <v>12.95</v>
      </c>
      <c r="E143" s="148" t="n">
        <v>14.97</v>
      </c>
      <c r="F143" s="148" t="n">
        <v>16.62</v>
      </c>
      <c r="G143" s="148" t="n">
        <v>16.07</v>
      </c>
      <c r="H143" s="148" t="n">
        <v>11.51</v>
      </c>
      <c r="I143" s="148" t="n">
        <v>15.21</v>
      </c>
      <c r="J143" s="148" t="n">
        <v>18.51</v>
      </c>
      <c r="K143" s="148" t="n">
        <v>8.29</v>
      </c>
      <c r="L143" s="148" t="n">
        <v>6.05</v>
      </c>
      <c r="M143" s="148" t="n">
        <v>19.46</v>
      </c>
      <c r="N143" s="148"/>
      <c r="O143" s="148"/>
      <c r="P143" s="148" t="n">
        <v>27.8</v>
      </c>
      <c r="Q143" s="15" t="n">
        <f aca="false">AVERAGE(D143:F143)</f>
        <v>14.8466666666667</v>
      </c>
      <c r="R143" s="15" t="n">
        <f aca="false">AVERAGE(G143:I143)</f>
        <v>14.2633333333333</v>
      </c>
      <c r="S143" s="15" t="n">
        <f aca="false">AVERAGE(J143:L143)</f>
        <v>10.95</v>
      </c>
      <c r="T143" s="15" t="n">
        <f aca="false">AVERAGE(M143:P143,C142)</f>
        <v>24.13</v>
      </c>
    </row>
    <row r="144" customFormat="false" ht="12.75" hidden="false" customHeight="false" outlineLevel="0" collapsed="false">
      <c r="B144" s="137" t="s">
        <v>170</v>
      </c>
      <c r="C144" s="140" t="n">
        <v>12.87</v>
      </c>
      <c r="D144" s="141" t="n">
        <v>14.73</v>
      </c>
      <c r="E144" s="141" t="n">
        <v>18.32</v>
      </c>
      <c r="F144" s="141" t="n">
        <v>15.85</v>
      </c>
      <c r="G144" s="141" t="n">
        <v>8.98</v>
      </c>
      <c r="H144" s="141" t="n">
        <v>6.67</v>
      </c>
      <c r="I144" s="141" t="n">
        <v>7.2</v>
      </c>
      <c r="J144" s="141" t="n">
        <v>7.79</v>
      </c>
      <c r="K144" s="141" t="n">
        <v>5.29</v>
      </c>
      <c r="L144" s="141" t="n">
        <v>3.68</v>
      </c>
      <c r="M144" s="141" t="n">
        <v>6.58</v>
      </c>
      <c r="N144" s="141"/>
      <c r="O144" s="141"/>
      <c r="P144" s="141" t="n">
        <v>12.71</v>
      </c>
      <c r="Q144" s="15" t="n">
        <f aca="false">AVERAGE(D144:F144)</f>
        <v>16.3</v>
      </c>
      <c r="R144" s="15" t="n">
        <f aca="false">AVERAGE(G144:I144)</f>
        <v>7.61666666666667</v>
      </c>
      <c r="S144" s="15" t="n">
        <f aca="false">AVERAGE(J144:L144)</f>
        <v>5.58666666666667</v>
      </c>
      <c r="T144" s="15" t="n">
        <f aca="false">AVERAGE(M144:P144,C143)</f>
        <v>11.6966666666667</v>
      </c>
    </row>
    <row r="145" customFormat="false" ht="12.75" hidden="false" customHeight="false" outlineLevel="0" collapsed="false">
      <c r="B145" s="132"/>
      <c r="C145" s="149" t="n">
        <v>92.4</v>
      </c>
      <c r="D145" s="149" t="n">
        <v>92.9</v>
      </c>
      <c r="E145" s="149" t="n">
        <v>94.9</v>
      </c>
      <c r="F145" s="149" t="n">
        <v>113.4</v>
      </c>
      <c r="G145" s="149" t="n">
        <v>142.6</v>
      </c>
      <c r="H145" s="149" t="n">
        <v>143.9</v>
      </c>
      <c r="I145" s="149" t="n">
        <v>130.7</v>
      </c>
      <c r="J145" s="149" t="n">
        <v>155.5</v>
      </c>
      <c r="K145" s="149" t="n">
        <v>219.6</v>
      </c>
      <c r="L145" s="149" t="n">
        <v>260.4</v>
      </c>
      <c r="M145" s="149" t="n">
        <v>170.9</v>
      </c>
      <c r="N145" s="149"/>
      <c r="O145" s="149"/>
      <c r="P145" s="149" t="n">
        <v>137.2</v>
      </c>
      <c r="S145" s="15"/>
      <c r="T145" s="150"/>
    </row>
    <row r="146" customFormat="false" ht="12.75" hidden="false" customHeight="false" outlineLevel="0" collapsed="false">
      <c r="B146" s="132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S146" s="15"/>
      <c r="T146" s="150"/>
    </row>
    <row r="147" customFormat="false" ht="12.75" hidden="false" customHeight="false" outlineLevel="0" collapsed="false">
      <c r="B147" s="132" t="s">
        <v>172</v>
      </c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S147" s="15"/>
      <c r="T147" s="150"/>
    </row>
    <row r="148" customFormat="false" ht="12.75" hidden="false" customHeight="false" outlineLevel="0" collapsed="false">
      <c r="B148" s="132"/>
      <c r="C148" s="133" t="s">
        <v>10</v>
      </c>
      <c r="D148" s="133" t="s">
        <v>11</v>
      </c>
      <c r="E148" s="133" t="s">
        <v>12</v>
      </c>
      <c r="F148" s="133" t="s">
        <v>13</v>
      </c>
      <c r="G148" s="133" t="s">
        <v>2</v>
      </c>
      <c r="H148" s="133" t="s">
        <v>3</v>
      </c>
      <c r="I148" s="133" t="s">
        <v>4</v>
      </c>
      <c r="J148" s="133" t="s">
        <v>5</v>
      </c>
      <c r="K148" s="133" t="s">
        <v>6</v>
      </c>
      <c r="L148" s="133" t="s">
        <v>7</v>
      </c>
      <c r="M148" s="133" t="s">
        <v>8</v>
      </c>
      <c r="N148" s="133"/>
      <c r="O148" s="133"/>
      <c r="P148" s="133" t="s">
        <v>9</v>
      </c>
      <c r="Q148" s="145" t="s">
        <v>51</v>
      </c>
      <c r="R148" s="145" t="s">
        <v>48</v>
      </c>
      <c r="S148" s="145" t="s">
        <v>49</v>
      </c>
      <c r="T148" s="145" t="s">
        <v>50</v>
      </c>
    </row>
    <row r="149" customFormat="false" ht="12.75" hidden="false" customHeight="false" outlineLevel="0" collapsed="false">
      <c r="B149" s="137" t="s">
        <v>162</v>
      </c>
      <c r="C149" s="129" t="n">
        <v>24.39</v>
      </c>
      <c r="D149" s="129" t="n">
        <v>25.07</v>
      </c>
      <c r="E149" s="129" t="n">
        <v>25.88</v>
      </c>
      <c r="F149" s="129" t="n">
        <v>24.07</v>
      </c>
      <c r="G149" s="129" t="n">
        <v>15.47</v>
      </c>
      <c r="H149" s="146" t="n">
        <v>14.01</v>
      </c>
      <c r="I149" s="129"/>
      <c r="J149" s="129"/>
      <c r="K149" s="129"/>
      <c r="L149" s="129"/>
      <c r="M149" s="129"/>
      <c r="N149" s="129"/>
      <c r="O149" s="129"/>
      <c r="P149" s="129"/>
      <c r="Q149" s="15" t="n">
        <f aca="false">AVERAGE(D149:F149)</f>
        <v>25.0066666666667</v>
      </c>
      <c r="T149" s="15"/>
    </row>
    <row r="150" customFormat="false" ht="12.75" hidden="false" customHeight="false" outlineLevel="0" collapsed="false">
      <c r="B150" s="137" t="s">
        <v>163</v>
      </c>
      <c r="C150" s="148" t="n">
        <v>16.53</v>
      </c>
      <c r="D150" s="148" t="n">
        <v>13.65</v>
      </c>
      <c r="E150" s="148" t="n">
        <v>16.42</v>
      </c>
      <c r="F150" s="148" t="n">
        <v>17.4</v>
      </c>
      <c r="G150" s="148" t="n">
        <v>16.63</v>
      </c>
      <c r="H150" s="148" t="n">
        <v>11.45</v>
      </c>
      <c r="I150" s="148" t="n">
        <v>14.47</v>
      </c>
      <c r="J150" s="148" t="n">
        <v>16.28</v>
      </c>
      <c r="K150" s="148" t="n">
        <v>6.99</v>
      </c>
      <c r="L150" s="148" t="n">
        <v>4.97</v>
      </c>
      <c r="M150" s="148" t="n">
        <v>19.21</v>
      </c>
      <c r="N150" s="148"/>
      <c r="O150" s="148"/>
      <c r="P150" s="148" t="n">
        <v>24.79</v>
      </c>
      <c r="Q150" s="15" t="n">
        <f aca="false">AVERAGE(D150:F150)</f>
        <v>15.8233333333333</v>
      </c>
      <c r="R150" s="15" t="n">
        <f aca="false">AVERAGE(G150:I150)</f>
        <v>14.1833333333333</v>
      </c>
      <c r="S150" s="15" t="n">
        <f aca="false">AVERAGE(J150:L150)</f>
        <v>9.41333333333333</v>
      </c>
      <c r="T150" s="15" t="n">
        <f aca="false">AVERAGE(M150:P150,C149)</f>
        <v>22.7966666666667</v>
      </c>
    </row>
    <row r="151" customFormat="false" ht="12.75" hidden="false" customHeight="false" outlineLevel="0" collapsed="false">
      <c r="B151" s="137" t="s">
        <v>170</v>
      </c>
      <c r="C151" s="140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</row>
    <row r="152" customFormat="false" ht="12.75" hidden="false" customHeight="false" outlineLevel="0" collapsed="false">
      <c r="B152" s="129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</row>
    <row r="153" customFormat="false" ht="12.75" hidden="false" customHeight="false" outlineLevel="0" collapsed="false">
      <c r="B153" s="131" t="s">
        <v>173</v>
      </c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</row>
    <row r="154" customFormat="false" ht="12.75" hidden="false" customHeight="false" outlineLevel="0" collapsed="false">
      <c r="B154" s="132"/>
      <c r="C154" s="133" t="s">
        <v>10</v>
      </c>
      <c r="D154" s="133" t="s">
        <v>11</v>
      </c>
      <c r="E154" s="133" t="s">
        <v>12</v>
      </c>
      <c r="F154" s="133" t="s">
        <v>13</v>
      </c>
      <c r="G154" s="133" t="s">
        <v>2</v>
      </c>
      <c r="H154" s="133" t="s">
        <v>3</v>
      </c>
      <c r="I154" s="133" t="s">
        <v>4</v>
      </c>
      <c r="J154" s="133" t="s">
        <v>5</v>
      </c>
      <c r="K154" s="133" t="s">
        <v>6</v>
      </c>
      <c r="L154" s="133" t="s">
        <v>7</v>
      </c>
      <c r="M154" s="133" t="s">
        <v>8</v>
      </c>
      <c r="N154" s="133"/>
      <c r="O154" s="133"/>
      <c r="P154" s="133" t="s">
        <v>9</v>
      </c>
    </row>
    <row r="155" customFormat="false" ht="12.75" hidden="false" customHeight="false" outlineLevel="0" collapsed="false">
      <c r="B155" s="137" t="s">
        <v>162</v>
      </c>
      <c r="C155" s="151"/>
      <c r="D155" s="152"/>
      <c r="E155" s="152"/>
      <c r="F155" s="152"/>
      <c r="G155" s="153"/>
      <c r="H155" s="152"/>
      <c r="I155" s="152"/>
      <c r="J155" s="152"/>
      <c r="K155" s="152"/>
      <c r="L155" s="152"/>
      <c r="M155" s="152"/>
      <c r="N155" s="152"/>
      <c r="O155" s="152"/>
      <c r="P155" s="154"/>
    </row>
    <row r="156" customFormat="false" ht="12.75" hidden="false" customHeight="false" outlineLevel="0" collapsed="false">
      <c r="B156" s="137" t="s">
        <v>163</v>
      </c>
      <c r="C156" s="140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2"/>
    </row>
    <row r="157" customFormat="false" ht="12.75" hidden="false" customHeight="false" outlineLevel="0" collapsed="false">
      <c r="B157" s="129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</row>
    <row r="158" customFormat="false" ht="12.75" hidden="false" customHeight="false" outlineLevel="0" collapsed="false">
      <c r="B158" s="131" t="s">
        <v>161</v>
      </c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</row>
    <row r="159" customFormat="false" ht="12.75" hidden="false" customHeight="false" outlineLevel="0" collapsed="false">
      <c r="B159" s="132"/>
      <c r="C159" s="133" t="s">
        <v>10</v>
      </c>
      <c r="D159" s="133" t="s">
        <v>11</v>
      </c>
      <c r="E159" s="133" t="s">
        <v>12</v>
      </c>
      <c r="F159" s="133" t="s">
        <v>13</v>
      </c>
      <c r="G159" s="133" t="s">
        <v>2</v>
      </c>
      <c r="H159" s="133" t="s">
        <v>3</v>
      </c>
      <c r="I159" s="133" t="s">
        <v>4</v>
      </c>
      <c r="J159" s="133" t="s">
        <v>5</v>
      </c>
      <c r="K159" s="133" t="s">
        <v>6</v>
      </c>
      <c r="L159" s="133" t="s">
        <v>7</v>
      </c>
      <c r="M159" s="133" t="s">
        <v>8</v>
      </c>
      <c r="N159" s="133"/>
      <c r="O159" s="133"/>
      <c r="P159" s="133" t="s">
        <v>9</v>
      </c>
    </row>
    <row r="160" customFormat="false" ht="12.75" hidden="false" customHeight="false" outlineLevel="0" collapsed="false">
      <c r="B160" s="137" t="s">
        <v>162</v>
      </c>
      <c r="C160" s="151"/>
      <c r="D160" s="152"/>
      <c r="E160" s="152"/>
      <c r="F160" s="152"/>
      <c r="G160" s="153"/>
      <c r="H160" s="152"/>
      <c r="I160" s="152"/>
      <c r="J160" s="152"/>
      <c r="K160" s="152"/>
      <c r="L160" s="152"/>
      <c r="M160" s="152"/>
      <c r="N160" s="152"/>
      <c r="O160" s="152"/>
      <c r="P160" s="154"/>
    </row>
    <row r="161" customFormat="false" ht="12.75" hidden="false" customHeight="false" outlineLevel="0" collapsed="false">
      <c r="B161" s="137" t="s">
        <v>163</v>
      </c>
      <c r="C161" s="140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2"/>
    </row>
    <row r="162" customFormat="false" ht="12.75" hidden="false" customHeight="false" outlineLevel="0" collapsed="false">
      <c r="B162" s="129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</row>
    <row r="163" customFormat="false" ht="12.75" hidden="false" customHeight="false" outlineLevel="0" collapsed="false">
      <c r="B163" s="131" t="s">
        <v>164</v>
      </c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</row>
    <row r="164" customFormat="false" ht="12.75" hidden="false" customHeight="false" outlineLevel="0" collapsed="false">
      <c r="B164" s="132"/>
      <c r="C164" s="133" t="s">
        <v>10</v>
      </c>
      <c r="D164" s="133" t="s">
        <v>11</v>
      </c>
      <c r="E164" s="133" t="s">
        <v>12</v>
      </c>
      <c r="F164" s="133" t="s">
        <v>13</v>
      </c>
      <c r="G164" s="133" t="s">
        <v>2</v>
      </c>
      <c r="H164" s="133" t="s">
        <v>3</v>
      </c>
      <c r="I164" s="133" t="s">
        <v>4</v>
      </c>
      <c r="J164" s="133" t="s">
        <v>5</v>
      </c>
      <c r="K164" s="133" t="s">
        <v>6</v>
      </c>
      <c r="L164" s="133" t="s">
        <v>7</v>
      </c>
      <c r="M164" s="133" t="s">
        <v>8</v>
      </c>
      <c r="N164" s="133"/>
      <c r="O164" s="133"/>
      <c r="P164" s="133" t="s">
        <v>9</v>
      </c>
    </row>
    <row r="165" customFormat="false" ht="12.75" hidden="false" customHeight="false" outlineLevel="0" collapsed="false">
      <c r="B165" s="137" t="s">
        <v>162</v>
      </c>
      <c r="C165" s="151"/>
      <c r="D165" s="152"/>
      <c r="E165" s="152"/>
      <c r="F165" s="152"/>
      <c r="G165" s="153"/>
      <c r="H165" s="152"/>
      <c r="I165" s="152"/>
      <c r="J165" s="152"/>
      <c r="K165" s="152"/>
      <c r="L165" s="152"/>
      <c r="M165" s="152"/>
      <c r="N165" s="152"/>
      <c r="O165" s="152"/>
      <c r="P165" s="154"/>
    </row>
    <row r="166" customFormat="false" ht="12.75" hidden="false" customHeight="false" outlineLevel="0" collapsed="false">
      <c r="B166" s="137" t="s">
        <v>163</v>
      </c>
      <c r="C166" s="140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2"/>
    </row>
    <row r="167" customFormat="false" ht="12.75" hidden="false" customHeight="false" outlineLevel="0" collapsed="false">
      <c r="B167" s="129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</row>
    <row r="168" customFormat="false" ht="12.75" hidden="false" customHeight="false" outlineLevel="0" collapsed="false">
      <c r="B168" s="131" t="s">
        <v>166</v>
      </c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</row>
    <row r="169" customFormat="false" ht="12.75" hidden="false" customHeight="false" outlineLevel="0" collapsed="false">
      <c r="B169" s="132"/>
      <c r="C169" s="133" t="s">
        <v>10</v>
      </c>
      <c r="D169" s="133" t="s">
        <v>11</v>
      </c>
      <c r="E169" s="133" t="s">
        <v>12</v>
      </c>
      <c r="F169" s="133" t="s">
        <v>13</v>
      </c>
      <c r="G169" s="133" t="s">
        <v>2</v>
      </c>
      <c r="H169" s="133" t="s">
        <v>3</v>
      </c>
      <c r="I169" s="133" t="s">
        <v>4</v>
      </c>
      <c r="J169" s="133" t="s">
        <v>5</v>
      </c>
      <c r="K169" s="133" t="s">
        <v>6</v>
      </c>
      <c r="L169" s="133" t="s">
        <v>7</v>
      </c>
      <c r="M169" s="133" t="s">
        <v>8</v>
      </c>
      <c r="N169" s="133"/>
      <c r="O169" s="133"/>
      <c r="P169" s="133" t="s">
        <v>9</v>
      </c>
    </row>
    <row r="170" customFormat="false" ht="12.75" hidden="false" customHeight="false" outlineLevel="0" collapsed="false">
      <c r="B170" s="137" t="s">
        <v>162</v>
      </c>
      <c r="C170" s="151"/>
      <c r="D170" s="152"/>
      <c r="E170" s="152"/>
      <c r="F170" s="152"/>
      <c r="G170" s="153"/>
      <c r="H170" s="152"/>
      <c r="I170" s="152"/>
      <c r="J170" s="152"/>
      <c r="K170" s="152"/>
      <c r="L170" s="152"/>
      <c r="M170" s="152"/>
      <c r="N170" s="152"/>
      <c r="O170" s="152"/>
      <c r="P170" s="154"/>
    </row>
    <row r="171" customFormat="false" ht="12.75" hidden="false" customHeight="false" outlineLevel="0" collapsed="false">
      <c r="B171" s="137" t="s">
        <v>163</v>
      </c>
      <c r="C171" s="140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2"/>
    </row>
    <row r="172" customFormat="false" ht="12.75" hidden="false" customHeight="false" outlineLevel="0" collapsed="false">
      <c r="B172" s="129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</row>
    <row r="173" customFormat="false" ht="12.75" hidden="false" customHeight="false" outlineLevel="0" collapsed="false">
      <c r="B173" s="131" t="s">
        <v>167</v>
      </c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</row>
    <row r="174" customFormat="false" ht="12.75" hidden="false" customHeight="false" outlineLevel="0" collapsed="false">
      <c r="B174" s="132"/>
      <c r="C174" s="133" t="s">
        <v>10</v>
      </c>
      <c r="D174" s="133" t="s">
        <v>11</v>
      </c>
      <c r="E174" s="133" t="s">
        <v>12</v>
      </c>
      <c r="F174" s="133" t="s">
        <v>13</v>
      </c>
      <c r="G174" s="133" t="s">
        <v>2</v>
      </c>
      <c r="H174" s="133" t="s">
        <v>3</v>
      </c>
      <c r="I174" s="133" t="s">
        <v>4</v>
      </c>
      <c r="J174" s="133" t="s">
        <v>5</v>
      </c>
      <c r="K174" s="133" t="s">
        <v>6</v>
      </c>
      <c r="L174" s="133" t="s">
        <v>7</v>
      </c>
      <c r="M174" s="133" t="s">
        <v>8</v>
      </c>
      <c r="N174" s="133"/>
      <c r="O174" s="133"/>
      <c r="P174" s="133" t="s">
        <v>9</v>
      </c>
    </row>
    <row r="175" customFormat="false" ht="12.75" hidden="false" customHeight="false" outlineLevel="0" collapsed="false">
      <c r="B175" s="137" t="s">
        <v>162</v>
      </c>
      <c r="C175" s="151"/>
      <c r="D175" s="152"/>
      <c r="E175" s="152"/>
      <c r="F175" s="152"/>
      <c r="G175" s="153"/>
      <c r="H175" s="152"/>
      <c r="I175" s="152"/>
      <c r="J175" s="152"/>
      <c r="K175" s="152"/>
      <c r="L175" s="152"/>
      <c r="M175" s="152"/>
      <c r="N175" s="152"/>
      <c r="O175" s="152"/>
      <c r="P175" s="154"/>
    </row>
    <row r="176" customFormat="false" ht="12.75" hidden="false" customHeight="false" outlineLevel="0" collapsed="false">
      <c r="B176" s="137" t="s">
        <v>163</v>
      </c>
      <c r="C176" s="140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2"/>
    </row>
    <row r="177" customFormat="false" ht="12.75" hidden="false" customHeight="false" outlineLevel="0" collapsed="false">
      <c r="B177" s="129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</row>
    <row r="178" customFormat="false" ht="12.75" hidden="false" customHeight="false" outlineLevel="0" collapsed="false">
      <c r="B178" s="129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CE178"/>
  <sheetViews>
    <sheetView showFormulas="false" showGridLines="true" showRowColHeaders="true" showZeros="true" rightToLeft="false" tabSelected="false" showOutlineSymbols="true" defaultGridColor="true" view="normal" topLeftCell="A1" colorId="64" zoomScale="65" zoomScaleNormal="65" zoomScalePageLayoutView="100" workbookViewId="0">
      <selection pane="topLeft" activeCell="G24" activeCellId="0" sqref="G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99"/>
    <col collapsed="false" customWidth="true" hidden="false" outlineLevel="0" max="2" min="2" style="0" width="7.7"/>
    <col collapsed="false" customWidth="true" hidden="false" outlineLevel="0" max="7" min="3" style="0" width="7.99"/>
    <col collapsed="false" customWidth="true" hidden="false" outlineLevel="0" max="8" min="8" style="0" width="7.28"/>
    <col collapsed="false" customWidth="true" hidden="false" outlineLevel="0" max="9" min="9" style="0" width="7.99"/>
    <col collapsed="false" customWidth="true" hidden="false" outlineLevel="0" max="12" min="10" style="0" width="8.85"/>
    <col collapsed="false" customWidth="true" hidden="false" outlineLevel="0" max="15" min="13" style="0" width="9.99"/>
    <col collapsed="false" customWidth="true" hidden="false" outlineLevel="0" max="17" min="16" style="0" width="8.85"/>
    <col collapsed="false" customWidth="true" hidden="false" outlineLevel="0" max="18" min="18" style="0" width="7.99"/>
    <col collapsed="false" customWidth="true" hidden="false" outlineLevel="0" max="19" min="19" style="0" width="7.14"/>
    <col collapsed="false" customWidth="true" hidden="false" outlineLevel="0" max="23" min="20" style="0" width="6.7"/>
    <col collapsed="false" customWidth="true" hidden="false" outlineLevel="0" max="24" min="24" style="0" width="6.56"/>
    <col collapsed="false" customWidth="true" hidden="false" outlineLevel="0" max="31" min="25" style="0" width="5.85"/>
    <col collapsed="false" customWidth="true" hidden="false" outlineLevel="0" max="32" min="32" style="0" width="4.56"/>
    <col collapsed="false" customWidth="true" hidden="false" outlineLevel="0" max="48" min="33" style="0" width="5.85"/>
    <col collapsed="false" customWidth="true" hidden="false" outlineLevel="0" max="58" min="49" style="0" width="6.56"/>
    <col collapsed="false" customWidth="true" hidden="false" outlineLevel="0" max="60" min="60" style="0" width="11.13"/>
    <col collapsed="false" customWidth="true" hidden="false" outlineLevel="0" max="64" min="64" style="0" width="6.56"/>
    <col collapsed="false" customWidth="true" hidden="false" outlineLevel="0" max="65" min="65" style="0" width="8.99"/>
    <col collapsed="false" customWidth="true" hidden="false" outlineLevel="0" max="67" min="67" style="0" width="10.28"/>
  </cols>
  <sheetData>
    <row r="1" customFormat="false" ht="12.75" hidden="false" customHeight="false" outlineLevel="0" collapsed="false">
      <c r="B1" s="20" t="s">
        <v>97</v>
      </c>
      <c r="M1" s="39" t="s">
        <v>98</v>
      </c>
      <c r="N1" s="39"/>
      <c r="O1" s="39"/>
      <c r="R1" s="0" t="s">
        <v>99</v>
      </c>
      <c r="S1" s="20" t="s">
        <v>100</v>
      </c>
      <c r="Y1" s="20"/>
    </row>
    <row r="2" customFormat="false" ht="12.75" hidden="false" customHeight="false" outlineLevel="0" collapsed="false">
      <c r="B2" s="40" t="s">
        <v>101</v>
      </c>
      <c r="C2" s="40"/>
      <c r="D2" s="41" t="s">
        <v>54</v>
      </c>
      <c r="E2" s="41"/>
      <c r="F2" s="42"/>
      <c r="G2" s="43" t="s">
        <v>57</v>
      </c>
      <c r="H2" s="44" t="s">
        <v>57</v>
      </c>
      <c r="I2" s="45" t="s">
        <v>102</v>
      </c>
      <c r="J2" s="45" t="s">
        <v>103</v>
      </c>
      <c r="K2" s="45" t="s">
        <v>104</v>
      </c>
      <c r="L2" s="45" t="s">
        <v>105</v>
      </c>
      <c r="M2" s="45"/>
      <c r="N2" s="45"/>
      <c r="O2" s="45"/>
      <c r="P2" s="45"/>
      <c r="Q2" s="45"/>
      <c r="S2" s="46" t="s">
        <v>71</v>
      </c>
      <c r="T2" s="43"/>
      <c r="U2" s="47"/>
      <c r="V2" s="43"/>
      <c r="W2" s="44"/>
      <c r="X2" s="46" t="s">
        <v>106</v>
      </c>
      <c r="Y2" s="43"/>
      <c r="Z2" s="47"/>
      <c r="AA2" s="43"/>
      <c r="AB2" s="44"/>
      <c r="AC2" s="46" t="s">
        <v>107</v>
      </c>
      <c r="AD2" s="43"/>
      <c r="AE2" s="47"/>
      <c r="AF2" s="43"/>
      <c r="AG2" s="44"/>
      <c r="AH2" s="46" t="s">
        <v>108</v>
      </c>
      <c r="AI2" s="43"/>
      <c r="AJ2" s="47"/>
      <c r="AK2" s="43"/>
      <c r="AL2" s="44"/>
      <c r="AM2" s="46" t="s">
        <v>49</v>
      </c>
      <c r="AN2" s="43"/>
      <c r="AO2" s="47"/>
      <c r="AP2" s="43"/>
      <c r="AQ2" s="44"/>
      <c r="AR2" s="46" t="s">
        <v>50</v>
      </c>
      <c r="AS2" s="43"/>
      <c r="AT2" s="47"/>
      <c r="AU2" s="43"/>
      <c r="AV2" s="44"/>
      <c r="AW2" s="46" t="s">
        <v>38</v>
      </c>
      <c r="AX2" s="43"/>
      <c r="AY2" s="47"/>
      <c r="AZ2" s="43"/>
      <c r="BA2" s="44"/>
      <c r="BB2" s="46" t="s">
        <v>10</v>
      </c>
      <c r="BC2" s="43"/>
      <c r="BD2" s="47"/>
      <c r="BE2" s="43"/>
      <c r="BF2" s="44"/>
      <c r="BG2" s="36"/>
      <c r="BH2" s="36"/>
      <c r="BI2" s="36"/>
      <c r="BJ2" s="36"/>
      <c r="BK2" s="36"/>
      <c r="BW2" s="48"/>
      <c r="BZ2" s="48"/>
      <c r="CC2" s="48"/>
    </row>
    <row r="3" customFormat="false" ht="12.75" hidden="false" customHeight="false" outlineLevel="0" collapsed="false">
      <c r="B3" s="49" t="s">
        <v>110</v>
      </c>
      <c r="C3" s="50" t="s">
        <v>111</v>
      </c>
      <c r="D3" s="49" t="s">
        <v>110</v>
      </c>
      <c r="E3" s="51" t="s">
        <v>111</v>
      </c>
      <c r="F3" s="52"/>
      <c r="G3" s="51" t="s">
        <v>110</v>
      </c>
      <c r="H3" s="50" t="s">
        <v>111</v>
      </c>
      <c r="I3" s="53" t="s">
        <v>112</v>
      </c>
      <c r="J3" s="53" t="s">
        <v>112</v>
      </c>
      <c r="K3" s="53" t="s">
        <v>112</v>
      </c>
      <c r="L3" s="53" t="s">
        <v>112</v>
      </c>
      <c r="M3" s="53" t="s">
        <v>113</v>
      </c>
      <c r="N3" s="53" t="s">
        <v>114</v>
      </c>
      <c r="O3" s="53" t="s">
        <v>115</v>
      </c>
      <c r="P3" s="53" t="s">
        <v>116</v>
      </c>
      <c r="Q3" s="53" t="s">
        <v>117</v>
      </c>
      <c r="S3" s="49" t="s">
        <v>53</v>
      </c>
      <c r="T3" s="51" t="s">
        <v>54</v>
      </c>
      <c r="U3" s="51" t="s">
        <v>57</v>
      </c>
      <c r="V3" s="51" t="s">
        <v>75</v>
      </c>
      <c r="W3" s="50" t="s">
        <v>76</v>
      </c>
      <c r="X3" s="49" t="s">
        <v>53</v>
      </c>
      <c r="Y3" s="51" t="s">
        <v>54</v>
      </c>
      <c r="Z3" s="51" t="s">
        <v>57</v>
      </c>
      <c r="AA3" s="51" t="s">
        <v>75</v>
      </c>
      <c r="AB3" s="50" t="s">
        <v>76</v>
      </c>
      <c r="AC3" s="49" t="s">
        <v>53</v>
      </c>
      <c r="AD3" s="51" t="s">
        <v>54</v>
      </c>
      <c r="AE3" s="51" t="s">
        <v>57</v>
      </c>
      <c r="AF3" s="51" t="s">
        <v>75</v>
      </c>
      <c r="AG3" s="50" t="s">
        <v>76</v>
      </c>
      <c r="AH3" s="49" t="s">
        <v>53</v>
      </c>
      <c r="AI3" s="51" t="s">
        <v>54</v>
      </c>
      <c r="AJ3" s="51" t="s">
        <v>57</v>
      </c>
      <c r="AK3" s="51" t="s">
        <v>75</v>
      </c>
      <c r="AL3" s="50" t="s">
        <v>76</v>
      </c>
      <c r="AM3" s="49" t="s">
        <v>53</v>
      </c>
      <c r="AN3" s="51" t="s">
        <v>54</v>
      </c>
      <c r="AO3" s="51" t="s">
        <v>57</v>
      </c>
      <c r="AP3" s="51" t="s">
        <v>75</v>
      </c>
      <c r="AQ3" s="50" t="s">
        <v>76</v>
      </c>
      <c r="AR3" s="49" t="s">
        <v>53</v>
      </c>
      <c r="AS3" s="51" t="s">
        <v>54</v>
      </c>
      <c r="AT3" s="51" t="s">
        <v>57</v>
      </c>
      <c r="AU3" s="51" t="s">
        <v>75</v>
      </c>
      <c r="AV3" s="50" t="s">
        <v>76</v>
      </c>
      <c r="AW3" s="49" t="s">
        <v>53</v>
      </c>
      <c r="AX3" s="51" t="s">
        <v>54</v>
      </c>
      <c r="AY3" s="51" t="s">
        <v>57</v>
      </c>
      <c r="AZ3" s="51" t="s">
        <v>75</v>
      </c>
      <c r="BA3" s="50" t="s">
        <v>76</v>
      </c>
      <c r="BB3" s="49" t="s">
        <v>53</v>
      </c>
      <c r="BC3" s="51" t="s">
        <v>54</v>
      </c>
      <c r="BD3" s="51" t="s">
        <v>57</v>
      </c>
      <c r="BE3" s="51" t="s">
        <v>75</v>
      </c>
      <c r="BF3" s="50" t="s">
        <v>76</v>
      </c>
      <c r="BG3" s="36"/>
      <c r="BH3" s="0" t="s">
        <v>118</v>
      </c>
      <c r="BI3" s="0" t="s">
        <v>119</v>
      </c>
      <c r="BJ3" s="0" t="s">
        <v>120</v>
      </c>
      <c r="BK3" s="0" t="s">
        <v>121</v>
      </c>
      <c r="BL3" s="0" t="s">
        <v>122</v>
      </c>
      <c r="BM3" s="0" t="s">
        <v>123</v>
      </c>
      <c r="BN3" s="0" t="s">
        <v>124</v>
      </c>
      <c r="BO3" s="0" t="s">
        <v>125</v>
      </c>
      <c r="BP3" s="0" t="s">
        <v>90</v>
      </c>
      <c r="BQ3" s="0" t="s">
        <v>26</v>
      </c>
      <c r="BR3" s="0" t="s">
        <v>28</v>
      </c>
    </row>
    <row r="4" customFormat="false" ht="12.75" hidden="false" customHeight="false" outlineLevel="0" collapsed="false">
      <c r="A4" s="54" t="n">
        <v>37226</v>
      </c>
      <c r="B4" s="55" t="n">
        <v>29</v>
      </c>
      <c r="C4" s="56" t="n">
        <v>23</v>
      </c>
      <c r="D4" s="55" t="n">
        <v>29</v>
      </c>
      <c r="E4" s="56" t="n">
        <v>23</v>
      </c>
      <c r="F4" s="57"/>
      <c r="G4" s="56" t="n">
        <v>31</v>
      </c>
      <c r="H4" s="58" t="n">
        <v>22</v>
      </c>
      <c r="I4" s="59" t="n">
        <v>31</v>
      </c>
      <c r="J4" s="59" t="n">
        <v>25</v>
      </c>
      <c r="K4" s="59" t="n">
        <v>29</v>
      </c>
      <c r="L4" s="59" t="n">
        <v>27</v>
      </c>
      <c r="M4" s="60" t="n">
        <f aca="false">+B4-D4</f>
        <v>0</v>
      </c>
      <c r="N4" s="60" t="n">
        <f aca="false">+B4-K4</f>
        <v>0</v>
      </c>
      <c r="O4" s="60" t="n">
        <f aca="false">+G4-I4</f>
        <v>0</v>
      </c>
      <c r="P4" s="60" t="n">
        <f aca="false">+K4-I4</f>
        <v>-2</v>
      </c>
      <c r="Q4" s="60" t="n">
        <f aca="false">+B4-G4</f>
        <v>-2</v>
      </c>
      <c r="R4" s="61" t="n">
        <f aca="false">A4</f>
        <v>37226</v>
      </c>
      <c r="S4" s="62"/>
      <c r="T4" s="63"/>
      <c r="U4" s="63"/>
      <c r="V4" s="63"/>
      <c r="W4" s="64"/>
      <c r="X4" s="62"/>
      <c r="Y4" s="63"/>
      <c r="Z4" s="63"/>
      <c r="AA4" s="63"/>
      <c r="AB4" s="64"/>
      <c r="AC4" s="62"/>
      <c r="AD4" s="63"/>
      <c r="AE4" s="63"/>
      <c r="AF4" s="63"/>
      <c r="AG4" s="64"/>
      <c r="AH4" s="62"/>
      <c r="AI4" s="63"/>
      <c r="AJ4" s="63"/>
      <c r="AK4" s="63"/>
      <c r="AL4" s="64"/>
      <c r="AM4" s="62"/>
      <c r="AN4" s="63"/>
      <c r="AO4" s="63"/>
      <c r="AP4" s="63"/>
      <c r="AQ4" s="64"/>
      <c r="AR4" s="63"/>
      <c r="AS4" s="63"/>
      <c r="AT4" s="63"/>
      <c r="AU4" s="63"/>
      <c r="AV4" s="63"/>
      <c r="AW4" s="62"/>
      <c r="AX4" s="63"/>
      <c r="AY4" s="63"/>
      <c r="AZ4" s="63"/>
      <c r="BA4" s="63"/>
      <c r="BB4" s="63"/>
      <c r="BC4" s="63"/>
      <c r="BD4" s="63"/>
      <c r="BE4" s="63"/>
      <c r="BF4" s="64"/>
      <c r="BG4" s="61" t="n">
        <f aca="false">A4</f>
        <v>37226</v>
      </c>
      <c r="BH4" s="65"/>
      <c r="BI4" s="66"/>
      <c r="BJ4" s="67"/>
      <c r="BK4" s="66"/>
      <c r="BL4" s="67"/>
      <c r="BM4" s="66"/>
      <c r="BN4" s="68"/>
      <c r="BO4" s="66"/>
      <c r="BP4" s="67" t="n">
        <v>113</v>
      </c>
      <c r="BQ4" s="69" t="n">
        <v>128</v>
      </c>
      <c r="BR4" s="65"/>
      <c r="BY4" s="70"/>
      <c r="CB4" s="70"/>
      <c r="CE4" s="70"/>
    </row>
    <row r="5" customFormat="false" ht="12.75" hidden="false" customHeight="false" outlineLevel="0" collapsed="false">
      <c r="A5" s="54" t="n">
        <v>37227</v>
      </c>
      <c r="B5" s="55"/>
      <c r="C5" s="56" t="n">
        <v>23.5</v>
      </c>
      <c r="D5" s="55"/>
      <c r="E5" s="56" t="n">
        <v>25</v>
      </c>
      <c r="F5" s="57"/>
      <c r="G5" s="56"/>
      <c r="H5" s="71" t="n">
        <v>21.5</v>
      </c>
      <c r="I5" s="72"/>
      <c r="J5" s="72" t="n">
        <v>24</v>
      </c>
      <c r="K5" s="72"/>
      <c r="L5" s="72" t="n">
        <v>27</v>
      </c>
      <c r="M5" s="73"/>
      <c r="N5" s="73"/>
      <c r="O5" s="73"/>
      <c r="P5" s="73"/>
      <c r="Q5" s="73"/>
      <c r="R5" s="61" t="n">
        <f aca="false">A5</f>
        <v>37227</v>
      </c>
      <c r="S5" s="74"/>
      <c r="T5" s="75"/>
      <c r="U5" s="75"/>
      <c r="V5" s="75"/>
      <c r="W5" s="76"/>
      <c r="X5" s="74"/>
      <c r="Y5" s="75"/>
      <c r="Z5" s="75"/>
      <c r="AA5" s="75"/>
      <c r="AB5" s="76"/>
      <c r="AC5" s="74"/>
      <c r="AD5" s="75"/>
      <c r="AE5" s="75"/>
      <c r="AF5" s="75"/>
      <c r="AG5" s="76"/>
      <c r="AH5" s="74"/>
      <c r="AI5" s="75"/>
      <c r="AJ5" s="75"/>
      <c r="AK5" s="75"/>
      <c r="AL5" s="76"/>
      <c r="AM5" s="74"/>
      <c r="AN5" s="75"/>
      <c r="AO5" s="75"/>
      <c r="AP5" s="75"/>
      <c r="AQ5" s="76"/>
      <c r="AR5" s="75"/>
      <c r="AS5" s="75"/>
      <c r="AT5" s="75"/>
      <c r="AU5" s="75"/>
      <c r="AV5" s="76"/>
      <c r="AW5" s="74"/>
      <c r="AX5" s="75"/>
      <c r="AY5" s="75"/>
      <c r="AZ5" s="75"/>
      <c r="BA5" s="76"/>
      <c r="BB5" s="74"/>
      <c r="BC5" s="75"/>
      <c r="BD5" s="75"/>
      <c r="BE5" s="75"/>
      <c r="BF5" s="76"/>
      <c r="BG5" s="61" t="n">
        <f aca="false">A5</f>
        <v>37227</v>
      </c>
      <c r="BI5" s="77"/>
      <c r="BJ5" s="78"/>
      <c r="BK5" s="77"/>
      <c r="BL5" s="78"/>
      <c r="BM5" s="77"/>
      <c r="BN5" s="79"/>
      <c r="BO5" s="77"/>
      <c r="BP5" s="78" t="n">
        <v>92</v>
      </c>
      <c r="BQ5" s="24" t="n">
        <v>118</v>
      </c>
      <c r="BY5" s="70"/>
      <c r="CB5" s="70"/>
      <c r="CE5" s="70"/>
    </row>
    <row r="6" customFormat="false" ht="12.75" hidden="false" customHeight="false" outlineLevel="0" collapsed="false">
      <c r="A6" s="54" t="n">
        <v>37228</v>
      </c>
      <c r="B6" s="55" t="n">
        <v>28</v>
      </c>
      <c r="C6" s="56" t="n">
        <v>23.5</v>
      </c>
      <c r="D6" s="55" t="n">
        <v>29</v>
      </c>
      <c r="E6" s="56" t="n">
        <v>25</v>
      </c>
      <c r="F6" s="57"/>
      <c r="G6" s="56" t="n">
        <v>30</v>
      </c>
      <c r="H6" s="71" t="n">
        <v>21.5</v>
      </c>
      <c r="I6" s="80" t="n">
        <v>31</v>
      </c>
      <c r="J6" s="72" t="n">
        <v>24</v>
      </c>
      <c r="K6" s="72" t="n">
        <v>31</v>
      </c>
      <c r="L6" s="72" t="n">
        <v>27</v>
      </c>
      <c r="M6" s="73" t="n">
        <f aca="false">+B6-D6</f>
        <v>-1</v>
      </c>
      <c r="N6" s="73" t="n">
        <f aca="false">+B6-K6</f>
        <v>-3</v>
      </c>
      <c r="O6" s="73" t="n">
        <f aca="false">+G6-I6</f>
        <v>-1</v>
      </c>
      <c r="P6" s="73" t="n">
        <f aca="false">+K6-I6</f>
        <v>0</v>
      </c>
      <c r="Q6" s="73" t="n">
        <f aca="false">+B6-G6</f>
        <v>-2</v>
      </c>
      <c r="R6" s="61" t="n">
        <f aca="false">A6</f>
        <v>37228</v>
      </c>
      <c r="S6" s="74" t="n">
        <v>27</v>
      </c>
      <c r="T6" s="75"/>
      <c r="U6" s="75" t="n">
        <v>27</v>
      </c>
      <c r="V6" s="75" t="n">
        <v>28</v>
      </c>
      <c r="W6" s="76" t="n">
        <v>28</v>
      </c>
      <c r="X6" s="74" t="n">
        <v>28</v>
      </c>
      <c r="Y6" s="75" t="n">
        <v>28</v>
      </c>
      <c r="Z6" s="75" t="n">
        <v>27.25</v>
      </c>
      <c r="AA6" s="75" t="n">
        <v>30</v>
      </c>
      <c r="AB6" s="76" t="n">
        <v>30</v>
      </c>
      <c r="AC6" s="74" t="n">
        <v>27</v>
      </c>
      <c r="AD6" s="75" t="n">
        <v>27</v>
      </c>
      <c r="AE6" s="75" t="n">
        <v>27</v>
      </c>
      <c r="AF6" s="75" t="n">
        <v>30.5</v>
      </c>
      <c r="AG6" s="76" t="n">
        <v>31</v>
      </c>
      <c r="AH6" s="74" t="n">
        <v>26.5</v>
      </c>
      <c r="AI6" s="75" t="n">
        <v>27</v>
      </c>
      <c r="AJ6" s="75" t="n">
        <v>26.5</v>
      </c>
      <c r="AK6" s="75" t="n">
        <v>29.5</v>
      </c>
      <c r="AL6" s="76" t="n">
        <v>30</v>
      </c>
      <c r="AM6" s="74" t="n">
        <v>25.5</v>
      </c>
      <c r="AN6" s="75" t="n">
        <v>26</v>
      </c>
      <c r="AO6" s="75" t="n">
        <v>32.5</v>
      </c>
      <c r="AP6" s="75" t="n">
        <v>29.5</v>
      </c>
      <c r="AQ6" s="76" t="n">
        <v>30</v>
      </c>
      <c r="AR6" s="75" t="n">
        <v>39</v>
      </c>
      <c r="AS6" s="75"/>
      <c r="AT6" s="75" t="n">
        <v>50</v>
      </c>
      <c r="AU6" s="75" t="n">
        <v>46</v>
      </c>
      <c r="AV6" s="76" t="n">
        <v>46</v>
      </c>
      <c r="AW6" s="74"/>
      <c r="AX6" s="75"/>
      <c r="AY6" s="75"/>
      <c r="AZ6" s="75"/>
      <c r="BA6" s="76"/>
      <c r="BB6" s="74"/>
      <c r="BC6" s="75"/>
      <c r="BD6" s="75"/>
      <c r="BE6" s="75"/>
      <c r="BF6" s="76"/>
      <c r="BG6" s="61" t="n">
        <f aca="false">A6</f>
        <v>37228</v>
      </c>
      <c r="BI6" s="77"/>
      <c r="BJ6" s="78"/>
      <c r="BK6" s="77"/>
      <c r="BL6" s="78"/>
      <c r="BM6" s="77"/>
      <c r="BN6" s="79"/>
      <c r="BO6" s="77"/>
      <c r="BP6" s="78" t="n">
        <v>80</v>
      </c>
      <c r="BQ6" s="24" t="n">
        <v>105</v>
      </c>
      <c r="BY6" s="70"/>
      <c r="CB6" s="70"/>
      <c r="CE6" s="70"/>
    </row>
    <row r="7" customFormat="false" ht="12.75" hidden="false" customHeight="false" outlineLevel="0" collapsed="false">
      <c r="A7" s="54" t="n">
        <v>37229</v>
      </c>
      <c r="B7" s="55" t="n">
        <v>26</v>
      </c>
      <c r="C7" s="56" t="n">
        <v>19.75</v>
      </c>
      <c r="D7" s="55" t="n">
        <v>28</v>
      </c>
      <c r="E7" s="56" t="n">
        <v>20</v>
      </c>
      <c r="F7" s="57"/>
      <c r="G7" s="56" t="n">
        <v>28</v>
      </c>
      <c r="H7" s="71" t="n">
        <v>17</v>
      </c>
      <c r="I7" s="80" t="n">
        <v>29</v>
      </c>
      <c r="J7" s="72" t="n">
        <v>19</v>
      </c>
      <c r="K7" s="72" t="n">
        <v>30</v>
      </c>
      <c r="L7" s="72" t="n">
        <v>23</v>
      </c>
      <c r="M7" s="73" t="n">
        <f aca="false">+B7-D7</f>
        <v>-2</v>
      </c>
      <c r="N7" s="73" t="n">
        <f aca="false">+B7-K7</f>
        <v>-4</v>
      </c>
      <c r="O7" s="73" t="n">
        <f aca="false">+G7-I7</f>
        <v>-1</v>
      </c>
      <c r="P7" s="73" t="n">
        <f aca="false">+K7-I7</f>
        <v>1</v>
      </c>
      <c r="Q7" s="73" t="n">
        <f aca="false">+B7-G7</f>
        <v>-2</v>
      </c>
      <c r="R7" s="61" t="n">
        <f aca="false">A7</f>
        <v>37229</v>
      </c>
      <c r="S7" s="74" t="n">
        <v>27</v>
      </c>
      <c r="T7" s="75" t="n">
        <v>28</v>
      </c>
      <c r="U7" s="75" t="n">
        <v>27</v>
      </c>
      <c r="V7" s="75" t="n">
        <v>28</v>
      </c>
      <c r="W7" s="76" t="n">
        <v>29.5</v>
      </c>
      <c r="X7" s="74" t="n">
        <v>27.5</v>
      </c>
      <c r="Y7" s="75" t="n">
        <v>28</v>
      </c>
      <c r="Z7" s="75" t="n">
        <v>28</v>
      </c>
      <c r="AA7" s="75" t="n">
        <v>29</v>
      </c>
      <c r="AB7" s="76" t="n">
        <v>31</v>
      </c>
      <c r="AC7" s="74" t="n">
        <v>26.5</v>
      </c>
      <c r="AD7" s="75"/>
      <c r="AE7" s="75" t="n">
        <v>27</v>
      </c>
      <c r="AF7" s="75" t="n">
        <v>28.5</v>
      </c>
      <c r="AG7" s="76" t="n">
        <v>29.5</v>
      </c>
      <c r="AH7" s="74" t="n">
        <v>26</v>
      </c>
      <c r="AI7" s="75"/>
      <c r="AJ7" s="75" t="n">
        <v>27</v>
      </c>
      <c r="AK7" s="75" t="n">
        <v>28</v>
      </c>
      <c r="AL7" s="76" t="n">
        <v>28.5</v>
      </c>
      <c r="AM7" s="74" t="n">
        <v>23.5</v>
      </c>
      <c r="AN7" s="75"/>
      <c r="AO7" s="75" t="n">
        <v>31.25</v>
      </c>
      <c r="AP7" s="75" t="n">
        <v>30</v>
      </c>
      <c r="AQ7" s="76" t="n">
        <v>29</v>
      </c>
      <c r="AR7" s="75" t="n">
        <v>38.5</v>
      </c>
      <c r="AS7" s="75"/>
      <c r="AT7" s="75" t="n">
        <v>49</v>
      </c>
      <c r="AU7" s="75" t="n">
        <v>46</v>
      </c>
      <c r="AV7" s="76" t="n">
        <v>46</v>
      </c>
      <c r="AW7" s="74" t="n">
        <v>24.5</v>
      </c>
      <c r="AX7" s="75"/>
      <c r="AY7" s="75" t="n">
        <v>37.5</v>
      </c>
      <c r="AZ7" s="75" t="n">
        <v>35</v>
      </c>
      <c r="BA7" s="76" t="n">
        <v>34</v>
      </c>
      <c r="BB7" s="74" t="n">
        <v>37</v>
      </c>
      <c r="BC7" s="75"/>
      <c r="BD7" s="75" t="n">
        <v>45</v>
      </c>
      <c r="BE7" s="75" t="n">
        <v>42.25</v>
      </c>
      <c r="BF7" s="76" t="n">
        <v>43</v>
      </c>
      <c r="BG7" s="61" t="n">
        <f aca="false">A7</f>
        <v>37229</v>
      </c>
      <c r="BI7" s="77"/>
      <c r="BJ7" s="78"/>
      <c r="BK7" s="77"/>
      <c r="BL7" s="78"/>
      <c r="BM7" s="77"/>
      <c r="BN7" s="79"/>
      <c r="BO7" s="77"/>
      <c r="BP7" s="78"/>
      <c r="BQ7" s="24"/>
      <c r="BY7" s="70"/>
      <c r="CB7" s="70"/>
      <c r="CE7" s="70"/>
    </row>
    <row r="8" customFormat="false" ht="12.75" hidden="false" customHeight="false" outlineLevel="0" collapsed="false">
      <c r="A8" s="54" t="n">
        <v>37230</v>
      </c>
      <c r="B8" s="55" t="n">
        <v>27.5</v>
      </c>
      <c r="C8" s="56" t="n">
        <v>20.34</v>
      </c>
      <c r="D8" s="55" t="n">
        <v>29.33</v>
      </c>
      <c r="E8" s="56" t="n">
        <v>20.5</v>
      </c>
      <c r="F8" s="57"/>
      <c r="G8" s="56" t="n">
        <v>27.25</v>
      </c>
      <c r="H8" s="71" t="n">
        <v>16</v>
      </c>
      <c r="I8" s="72" t="n">
        <v>28.74</v>
      </c>
      <c r="J8" s="72" t="n">
        <v>17</v>
      </c>
      <c r="K8" s="72" t="n">
        <v>31.57</v>
      </c>
      <c r="L8" s="72" t="n">
        <v>21.52</v>
      </c>
      <c r="M8" s="73" t="n">
        <f aca="false">+B8-D8</f>
        <v>-1.83</v>
      </c>
      <c r="N8" s="73" t="n">
        <f aca="false">+B8-K8</f>
        <v>-4.07</v>
      </c>
      <c r="O8" s="73" t="n">
        <f aca="false">+G8-I8</f>
        <v>-1.49</v>
      </c>
      <c r="P8" s="73" t="n">
        <f aca="false">+K8-I8</f>
        <v>2.83</v>
      </c>
      <c r="Q8" s="73" t="n">
        <f aca="false">+B8-G8</f>
        <v>0.25</v>
      </c>
      <c r="R8" s="61" t="n">
        <f aca="false">A8</f>
        <v>37230</v>
      </c>
      <c r="S8" s="74"/>
      <c r="T8" s="75"/>
      <c r="U8" s="75"/>
      <c r="V8" s="75"/>
      <c r="W8" s="76"/>
      <c r="X8" s="74"/>
      <c r="Y8" s="75"/>
      <c r="Z8" s="75"/>
      <c r="AA8" s="75"/>
      <c r="AB8" s="76"/>
      <c r="AC8" s="74"/>
      <c r="AD8" s="75"/>
      <c r="AE8" s="75"/>
      <c r="AF8" s="75"/>
      <c r="AG8" s="76"/>
      <c r="AH8" s="74"/>
      <c r="AI8" s="75"/>
      <c r="AJ8" s="75"/>
      <c r="AK8" s="75"/>
      <c r="AL8" s="76"/>
      <c r="AM8" s="74"/>
      <c r="AN8" s="75"/>
      <c r="AO8" s="75"/>
      <c r="AP8" s="75"/>
      <c r="AQ8" s="76"/>
      <c r="AR8" s="75"/>
      <c r="AS8" s="75"/>
      <c r="AT8" s="75"/>
      <c r="AU8" s="75"/>
      <c r="AV8" s="76"/>
      <c r="AW8" s="74"/>
      <c r="AX8" s="75"/>
      <c r="AY8" s="75"/>
      <c r="AZ8" s="75"/>
      <c r="BA8" s="76"/>
      <c r="BB8" s="74"/>
      <c r="BC8" s="75"/>
      <c r="BD8" s="75"/>
      <c r="BE8" s="75"/>
      <c r="BF8" s="76"/>
      <c r="BG8" s="61" t="n">
        <f aca="false">A8</f>
        <v>37230</v>
      </c>
      <c r="BI8" s="77"/>
      <c r="BJ8" s="78"/>
      <c r="BK8" s="77"/>
      <c r="BL8" s="78"/>
      <c r="BM8" s="77"/>
      <c r="BN8" s="79"/>
      <c r="BO8" s="77"/>
      <c r="BP8" s="78"/>
      <c r="BQ8" s="24"/>
      <c r="BY8" s="70"/>
      <c r="CB8" s="70"/>
      <c r="CE8" s="70"/>
    </row>
    <row r="9" customFormat="false" ht="12.75" hidden="false" customHeight="false" outlineLevel="0" collapsed="false">
      <c r="A9" s="54" t="n">
        <v>37231</v>
      </c>
      <c r="B9" s="55" t="n">
        <v>26.5</v>
      </c>
      <c r="C9" s="56" t="n">
        <v>20</v>
      </c>
      <c r="D9" s="55" t="n">
        <v>27.6</v>
      </c>
      <c r="E9" s="56" t="n">
        <v>20.83</v>
      </c>
      <c r="F9" s="57"/>
      <c r="G9" s="56" t="n">
        <v>27.5</v>
      </c>
      <c r="H9" s="71" t="n">
        <v>18.7</v>
      </c>
      <c r="I9" s="72" t="n">
        <v>28.5</v>
      </c>
      <c r="J9" s="72" t="n">
        <v>19.37</v>
      </c>
      <c r="K9" s="72" t="n">
        <v>29</v>
      </c>
      <c r="L9" s="72" t="n">
        <v>22.4</v>
      </c>
      <c r="M9" s="73" t="n">
        <f aca="false">+B9-D9</f>
        <v>-1.1</v>
      </c>
      <c r="N9" s="73" t="n">
        <f aca="false">+B9-K9</f>
        <v>-2.5</v>
      </c>
      <c r="O9" s="73" t="n">
        <f aca="false">+G9-I9</f>
        <v>-1</v>
      </c>
      <c r="P9" s="73" t="n">
        <f aca="false">+K9-I9</f>
        <v>0.5</v>
      </c>
      <c r="Q9" s="73" t="n">
        <f aca="false">+B9-G9</f>
        <v>-1</v>
      </c>
      <c r="R9" s="61" t="n">
        <f aca="false">A9</f>
        <v>37231</v>
      </c>
      <c r="S9" s="74"/>
      <c r="T9" s="75"/>
      <c r="U9" s="75"/>
      <c r="V9" s="75"/>
      <c r="W9" s="76"/>
      <c r="X9" s="74"/>
      <c r="Y9" s="75"/>
      <c r="Z9" s="75"/>
      <c r="AA9" s="75"/>
      <c r="AB9" s="76"/>
      <c r="AC9" s="74"/>
      <c r="AD9" s="75"/>
      <c r="AE9" s="75"/>
      <c r="AF9" s="75"/>
      <c r="AG9" s="76"/>
      <c r="AH9" s="74"/>
      <c r="AI9" s="75"/>
      <c r="AJ9" s="75"/>
      <c r="AK9" s="75"/>
      <c r="AL9" s="76"/>
      <c r="AM9" s="74"/>
      <c r="AN9" s="75"/>
      <c r="AO9" s="75"/>
      <c r="AP9" s="75"/>
      <c r="AQ9" s="76"/>
      <c r="AR9" s="75"/>
      <c r="AS9" s="75"/>
      <c r="AT9" s="75"/>
      <c r="AU9" s="75"/>
      <c r="AV9" s="76"/>
      <c r="AW9" s="74"/>
      <c r="AX9" s="75"/>
      <c r="AY9" s="75"/>
      <c r="AZ9" s="75"/>
      <c r="BA9" s="76"/>
      <c r="BB9" s="74"/>
      <c r="BC9" s="75"/>
      <c r="BD9" s="75"/>
      <c r="BE9" s="75"/>
      <c r="BF9" s="76"/>
      <c r="BG9" s="61" t="n">
        <f aca="false">A9</f>
        <v>37231</v>
      </c>
      <c r="BI9" s="77"/>
      <c r="BJ9" s="78"/>
      <c r="BK9" s="77"/>
      <c r="BL9" s="78"/>
      <c r="BM9" s="77"/>
      <c r="BN9" s="79"/>
      <c r="BO9" s="77"/>
      <c r="BP9" s="78"/>
      <c r="BQ9" s="24"/>
      <c r="BY9" s="70"/>
      <c r="CB9" s="70"/>
      <c r="CE9" s="70"/>
    </row>
    <row r="10" customFormat="false" ht="12.75" hidden="false" customHeight="false" outlineLevel="0" collapsed="false">
      <c r="A10" s="54" t="n">
        <v>37232</v>
      </c>
      <c r="B10" s="55" t="n">
        <v>26.5</v>
      </c>
      <c r="C10" s="56" t="n">
        <v>20</v>
      </c>
      <c r="D10" s="55" t="n">
        <v>27.6</v>
      </c>
      <c r="E10" s="56" t="n">
        <v>20.83</v>
      </c>
      <c r="F10" s="57"/>
      <c r="G10" s="56" t="n">
        <v>27.5</v>
      </c>
      <c r="H10" s="71" t="n">
        <v>18.7</v>
      </c>
      <c r="I10" s="72" t="n">
        <v>28.5</v>
      </c>
      <c r="J10" s="72" t="n">
        <v>19.37</v>
      </c>
      <c r="K10" s="72" t="n">
        <v>29</v>
      </c>
      <c r="L10" s="72" t="n">
        <v>22.4</v>
      </c>
      <c r="M10" s="73" t="n">
        <f aca="false">+B10-D10</f>
        <v>-1.1</v>
      </c>
      <c r="N10" s="73" t="n">
        <f aca="false">+B10-K10</f>
        <v>-2.5</v>
      </c>
      <c r="O10" s="73" t="n">
        <f aca="false">+G10-I10</f>
        <v>-1</v>
      </c>
      <c r="P10" s="73" t="n">
        <f aca="false">+K10-I10</f>
        <v>0.5</v>
      </c>
      <c r="Q10" s="73" t="n">
        <f aca="false">+B10-G10</f>
        <v>-1</v>
      </c>
      <c r="R10" s="61" t="n">
        <f aca="false">A10</f>
        <v>37232</v>
      </c>
      <c r="S10" s="74"/>
      <c r="T10" s="75"/>
      <c r="U10" s="75"/>
      <c r="V10" s="75"/>
      <c r="W10" s="76"/>
      <c r="X10" s="74"/>
      <c r="Y10" s="75"/>
      <c r="Z10" s="75"/>
      <c r="AA10" s="75"/>
      <c r="AB10" s="76"/>
      <c r="AC10" s="74"/>
      <c r="AD10" s="75"/>
      <c r="AE10" s="75"/>
      <c r="AF10" s="75"/>
      <c r="AG10" s="76"/>
      <c r="AH10" s="74"/>
      <c r="AI10" s="75"/>
      <c r="AJ10" s="75"/>
      <c r="AK10" s="75"/>
      <c r="AL10" s="76"/>
      <c r="AM10" s="74"/>
      <c r="AN10" s="75"/>
      <c r="AO10" s="75"/>
      <c r="AP10" s="75"/>
      <c r="AQ10" s="76"/>
      <c r="AR10" s="75"/>
      <c r="AS10" s="75"/>
      <c r="AT10" s="75"/>
      <c r="AU10" s="75"/>
      <c r="AV10" s="76"/>
      <c r="AW10" s="74"/>
      <c r="AX10" s="75"/>
      <c r="AY10" s="75"/>
      <c r="AZ10" s="75"/>
      <c r="BA10" s="76"/>
      <c r="BB10" s="74"/>
      <c r="BC10" s="75"/>
      <c r="BD10" s="75"/>
      <c r="BE10" s="75"/>
      <c r="BF10" s="76"/>
      <c r="BG10" s="61" t="n">
        <f aca="false">A10</f>
        <v>37232</v>
      </c>
      <c r="BI10" s="77"/>
      <c r="BJ10" s="78"/>
      <c r="BK10" s="77"/>
      <c r="BL10" s="78"/>
      <c r="BM10" s="77"/>
      <c r="BN10" s="79"/>
      <c r="BO10" s="77"/>
      <c r="BP10" s="78"/>
      <c r="BQ10" s="24"/>
      <c r="BY10" s="70"/>
      <c r="CB10" s="70"/>
      <c r="CE10" s="70"/>
    </row>
    <row r="11" customFormat="false" ht="12.75" hidden="false" customHeight="false" outlineLevel="0" collapsed="false">
      <c r="A11" s="54" t="n">
        <v>37233</v>
      </c>
      <c r="B11" s="55" t="n">
        <v>26.5</v>
      </c>
      <c r="C11" s="56" t="n">
        <v>20</v>
      </c>
      <c r="D11" s="55" t="n">
        <v>27.6</v>
      </c>
      <c r="E11" s="56" t="n">
        <v>20.83</v>
      </c>
      <c r="F11" s="57"/>
      <c r="G11" s="56" t="n">
        <v>27.5</v>
      </c>
      <c r="H11" s="71" t="n">
        <v>18.7</v>
      </c>
      <c r="I11" s="72" t="n">
        <v>28.5</v>
      </c>
      <c r="J11" s="72" t="n">
        <v>19.37</v>
      </c>
      <c r="K11" s="72" t="n">
        <v>29</v>
      </c>
      <c r="L11" s="72" t="n">
        <v>22.4</v>
      </c>
      <c r="M11" s="73" t="n">
        <f aca="false">+B11-D11</f>
        <v>-1.1</v>
      </c>
      <c r="N11" s="73" t="n">
        <f aca="false">+B11-K11</f>
        <v>-2.5</v>
      </c>
      <c r="O11" s="73" t="n">
        <f aca="false">+G11-I11</f>
        <v>-1</v>
      </c>
      <c r="P11" s="73" t="n">
        <f aca="false">+K11-I11</f>
        <v>0.5</v>
      </c>
      <c r="Q11" s="73" t="n">
        <f aca="false">+B11-G11</f>
        <v>-1</v>
      </c>
      <c r="R11" s="61" t="n">
        <f aca="false">A11</f>
        <v>37233</v>
      </c>
      <c r="S11" s="74"/>
      <c r="T11" s="75"/>
      <c r="U11" s="75"/>
      <c r="V11" s="75"/>
      <c r="W11" s="76"/>
      <c r="X11" s="74"/>
      <c r="Y11" s="75"/>
      <c r="Z11" s="75"/>
      <c r="AA11" s="75"/>
      <c r="AB11" s="76"/>
      <c r="AC11" s="74"/>
      <c r="AD11" s="75"/>
      <c r="AE11" s="75"/>
      <c r="AF11" s="75"/>
      <c r="AG11" s="76"/>
      <c r="AH11" s="74"/>
      <c r="AI11" s="75"/>
      <c r="AJ11" s="75"/>
      <c r="AK11" s="75"/>
      <c r="AL11" s="76"/>
      <c r="AM11" s="74"/>
      <c r="AN11" s="75"/>
      <c r="AO11" s="75"/>
      <c r="AP11" s="75"/>
      <c r="AQ11" s="76"/>
      <c r="AR11" s="75"/>
      <c r="AS11" s="75"/>
      <c r="AT11" s="75"/>
      <c r="AU11" s="75"/>
      <c r="AV11" s="76"/>
      <c r="AW11" s="74"/>
      <c r="AX11" s="75"/>
      <c r="AY11" s="75"/>
      <c r="AZ11" s="75"/>
      <c r="BA11" s="76"/>
      <c r="BB11" s="74"/>
      <c r="BC11" s="75"/>
      <c r="BD11" s="75"/>
      <c r="BE11" s="75"/>
      <c r="BF11" s="76"/>
      <c r="BG11" s="61" t="n">
        <f aca="false">A11</f>
        <v>37233</v>
      </c>
      <c r="BH11" s="65"/>
      <c r="BI11" s="66"/>
      <c r="BJ11" s="67"/>
      <c r="BK11" s="66"/>
      <c r="BL11" s="67"/>
      <c r="BM11" s="66"/>
      <c r="BN11" s="68"/>
      <c r="BO11" s="66"/>
      <c r="BP11" s="67"/>
      <c r="BQ11" s="69"/>
      <c r="BR11" s="65"/>
      <c r="BY11" s="70"/>
      <c r="CB11" s="70"/>
      <c r="CE11" s="70"/>
    </row>
    <row r="12" customFormat="false" ht="12.75" hidden="false" customHeight="false" outlineLevel="0" collapsed="false">
      <c r="A12" s="54" t="n">
        <v>37234</v>
      </c>
      <c r="B12" s="55"/>
      <c r="C12" s="56" t="n">
        <v>21.33</v>
      </c>
      <c r="D12" s="55"/>
      <c r="E12" s="56" t="n">
        <v>22.85</v>
      </c>
      <c r="F12" s="57"/>
      <c r="G12" s="56"/>
      <c r="H12" s="71" t="n">
        <v>21.21</v>
      </c>
      <c r="I12" s="72"/>
      <c r="J12" s="72" t="n">
        <v>23.34</v>
      </c>
      <c r="K12" s="72"/>
      <c r="L12" s="72" t="n">
        <v>23.76</v>
      </c>
      <c r="M12" s="73"/>
      <c r="N12" s="73"/>
      <c r="O12" s="73"/>
      <c r="P12" s="73"/>
      <c r="Q12" s="73"/>
      <c r="R12" s="61" t="n">
        <f aca="false">A12</f>
        <v>37234</v>
      </c>
      <c r="S12" s="74"/>
      <c r="T12" s="75"/>
      <c r="U12" s="75"/>
      <c r="V12" s="75"/>
      <c r="W12" s="76"/>
      <c r="X12" s="74"/>
      <c r="Y12" s="75"/>
      <c r="Z12" s="75"/>
      <c r="AA12" s="75"/>
      <c r="AB12" s="76"/>
      <c r="AC12" s="74"/>
      <c r="AD12" s="75"/>
      <c r="AE12" s="75"/>
      <c r="AF12" s="75"/>
      <c r="AG12" s="76"/>
      <c r="AH12" s="74"/>
      <c r="AI12" s="75"/>
      <c r="AJ12" s="75"/>
      <c r="AK12" s="75"/>
      <c r="AL12" s="76"/>
      <c r="AM12" s="74"/>
      <c r="AN12" s="75"/>
      <c r="AO12" s="75"/>
      <c r="AP12" s="75"/>
      <c r="AQ12" s="76"/>
      <c r="AR12" s="75"/>
      <c r="AS12" s="75"/>
      <c r="AT12" s="75"/>
      <c r="AU12" s="75"/>
      <c r="AV12" s="76"/>
      <c r="AW12" s="74"/>
      <c r="AX12" s="75"/>
      <c r="AY12" s="75"/>
      <c r="AZ12" s="75"/>
      <c r="BA12" s="76"/>
      <c r="BB12" s="74"/>
      <c r="BC12" s="75"/>
      <c r="BD12" s="75"/>
      <c r="BE12" s="75"/>
      <c r="BF12" s="76"/>
      <c r="BG12" s="61" t="n">
        <f aca="false">A12</f>
        <v>37234</v>
      </c>
      <c r="BI12" s="77"/>
      <c r="BJ12" s="78"/>
      <c r="BK12" s="77"/>
      <c r="BL12" s="78"/>
      <c r="BM12" s="77"/>
      <c r="BN12" s="79"/>
      <c r="BO12" s="77"/>
      <c r="BP12" s="78"/>
      <c r="BQ12" s="24"/>
      <c r="BY12" s="70"/>
      <c r="CB12" s="70"/>
      <c r="CE12" s="70"/>
    </row>
    <row r="13" customFormat="false" ht="12.75" hidden="false" customHeight="false" outlineLevel="0" collapsed="false">
      <c r="A13" s="54" t="n">
        <v>37235</v>
      </c>
      <c r="B13" s="55" t="n">
        <v>27</v>
      </c>
      <c r="C13" s="56" t="n">
        <v>21.33</v>
      </c>
      <c r="D13" s="55" t="n">
        <v>28.61</v>
      </c>
      <c r="E13" s="56" t="n">
        <v>22.85</v>
      </c>
      <c r="F13" s="57"/>
      <c r="G13" s="56" t="n">
        <v>27.69</v>
      </c>
      <c r="H13" s="71" t="n">
        <v>21.21</v>
      </c>
      <c r="I13" s="72" t="n">
        <v>29</v>
      </c>
      <c r="J13" s="72" t="n">
        <v>23.34</v>
      </c>
      <c r="K13" s="72" t="n">
        <v>29.57</v>
      </c>
      <c r="L13" s="72" t="n">
        <v>23.76</v>
      </c>
      <c r="M13" s="73" t="n">
        <f aca="false">+B13-D13</f>
        <v>-1.61</v>
      </c>
      <c r="N13" s="73" t="n">
        <f aca="false">+B13-K13</f>
        <v>-2.57</v>
      </c>
      <c r="O13" s="73" t="n">
        <f aca="false">+G13-I13</f>
        <v>-1.31</v>
      </c>
      <c r="P13" s="73" t="n">
        <f aca="false">+K13-I13</f>
        <v>0.57</v>
      </c>
      <c r="Q13" s="73" t="n">
        <f aca="false">+B13-G13</f>
        <v>-0.690000000000001</v>
      </c>
      <c r="R13" s="61" t="n">
        <f aca="false">A13</f>
        <v>37235</v>
      </c>
      <c r="S13" s="74"/>
      <c r="T13" s="75"/>
      <c r="U13" s="75"/>
      <c r="V13" s="75"/>
      <c r="W13" s="76"/>
      <c r="X13" s="74"/>
      <c r="Y13" s="75"/>
      <c r="Z13" s="75"/>
      <c r="AA13" s="75"/>
      <c r="AB13" s="76"/>
      <c r="AC13" s="74"/>
      <c r="AD13" s="75"/>
      <c r="AE13" s="75"/>
      <c r="AF13" s="75"/>
      <c r="AG13" s="76"/>
      <c r="AH13" s="74"/>
      <c r="AI13" s="75"/>
      <c r="AJ13" s="75"/>
      <c r="AK13" s="75"/>
      <c r="AL13" s="76"/>
      <c r="AM13" s="74"/>
      <c r="AN13" s="75"/>
      <c r="AO13" s="75"/>
      <c r="AP13" s="75"/>
      <c r="AQ13" s="76"/>
      <c r="AR13" s="75"/>
      <c r="AS13" s="75"/>
      <c r="AT13" s="75"/>
      <c r="AU13" s="75"/>
      <c r="AV13" s="76"/>
      <c r="AW13" s="74"/>
      <c r="AX13" s="75"/>
      <c r="AY13" s="75"/>
      <c r="AZ13" s="75"/>
      <c r="BA13" s="76"/>
      <c r="BB13" s="74"/>
      <c r="BC13" s="75"/>
      <c r="BD13" s="75"/>
      <c r="BE13" s="75"/>
      <c r="BF13" s="76"/>
      <c r="BG13" s="61" t="n">
        <f aca="false">A13</f>
        <v>37235</v>
      </c>
      <c r="BI13" s="77"/>
      <c r="BJ13" s="78"/>
      <c r="BK13" s="77"/>
      <c r="BL13" s="78"/>
      <c r="BM13" s="77"/>
      <c r="BN13" s="79"/>
      <c r="BO13" s="77"/>
      <c r="BP13" s="78"/>
      <c r="BQ13" s="24"/>
    </row>
    <row r="14" customFormat="false" ht="12.75" hidden="false" customHeight="false" outlineLevel="0" collapsed="false">
      <c r="A14" s="54" t="n">
        <v>37236</v>
      </c>
      <c r="B14" s="55" t="n">
        <v>27</v>
      </c>
      <c r="C14" s="56" t="n">
        <v>20.45</v>
      </c>
      <c r="D14" s="55" t="n">
        <v>27.8</v>
      </c>
      <c r="E14" s="56" t="n">
        <v>20.5</v>
      </c>
      <c r="F14" s="57"/>
      <c r="G14" s="56" t="n">
        <v>28.38</v>
      </c>
      <c r="H14" s="71" t="n">
        <v>19.2</v>
      </c>
      <c r="I14" s="72" t="n">
        <v>29.1</v>
      </c>
      <c r="J14" s="72" t="n">
        <v>21.35</v>
      </c>
      <c r="K14" s="72" t="n">
        <v>29.83</v>
      </c>
      <c r="L14" s="72" t="n">
        <v>22</v>
      </c>
      <c r="M14" s="73" t="n">
        <f aca="false">+B14-D14</f>
        <v>-0.800000000000001</v>
      </c>
      <c r="N14" s="73" t="n">
        <f aca="false">+B14-K14</f>
        <v>-2.83</v>
      </c>
      <c r="O14" s="73" t="n">
        <f aca="false">+G14-I14</f>
        <v>-0.720000000000002</v>
      </c>
      <c r="P14" s="73" t="n">
        <f aca="false">+K14-I14</f>
        <v>0.729999999999997</v>
      </c>
      <c r="Q14" s="73" t="n">
        <f aca="false">+B14-G14</f>
        <v>-1.38</v>
      </c>
      <c r="R14" s="61" t="n">
        <f aca="false">A14</f>
        <v>37236</v>
      </c>
      <c r="S14" s="74" t="n">
        <v>30</v>
      </c>
      <c r="T14" s="75" t="n">
        <v>31</v>
      </c>
      <c r="U14" s="75" t="n">
        <v>29.5</v>
      </c>
      <c r="V14" s="75" t="n">
        <v>31</v>
      </c>
      <c r="W14" s="76" t="n">
        <v>33</v>
      </c>
      <c r="X14" s="74" t="n">
        <v>27</v>
      </c>
      <c r="Y14" s="75" t="n">
        <v>28.5</v>
      </c>
      <c r="Z14" s="75" t="n">
        <v>26</v>
      </c>
      <c r="AA14" s="75" t="n">
        <v>28</v>
      </c>
      <c r="AB14" s="76" t="n">
        <v>28</v>
      </c>
      <c r="AC14" s="74"/>
      <c r="AD14" s="75"/>
      <c r="AE14" s="75"/>
      <c r="AF14" s="75"/>
      <c r="AG14" s="76"/>
      <c r="AH14" s="74"/>
      <c r="AI14" s="75"/>
      <c r="AJ14" s="75"/>
      <c r="AK14" s="75"/>
      <c r="AL14" s="76"/>
      <c r="AM14" s="74" t="n">
        <v>22</v>
      </c>
      <c r="AN14" s="75" t="n">
        <v>23.5</v>
      </c>
      <c r="AO14" s="75" t="n">
        <v>29.5</v>
      </c>
      <c r="AP14" s="75" t="n">
        <v>29</v>
      </c>
      <c r="AQ14" s="76" t="n">
        <v>27</v>
      </c>
      <c r="AR14" s="75" t="n">
        <v>38</v>
      </c>
      <c r="AS14" s="75" t="n">
        <v>41.5</v>
      </c>
      <c r="AT14" s="75" t="n">
        <v>48.25</v>
      </c>
      <c r="AU14" s="75" t="n">
        <v>44.5</v>
      </c>
      <c r="AV14" s="76" t="n">
        <v>45</v>
      </c>
      <c r="AW14" s="74"/>
      <c r="AX14" s="75"/>
      <c r="AY14" s="75"/>
      <c r="AZ14" s="75"/>
      <c r="BA14" s="76"/>
      <c r="BB14" s="74"/>
      <c r="BC14" s="75"/>
      <c r="BD14" s="75"/>
      <c r="BE14" s="75"/>
      <c r="BF14" s="76"/>
      <c r="BG14" s="61" t="n">
        <f aca="false">A14</f>
        <v>37236</v>
      </c>
      <c r="BI14" s="77"/>
      <c r="BJ14" s="78"/>
      <c r="BK14" s="77"/>
      <c r="BL14" s="78"/>
      <c r="BM14" s="77"/>
      <c r="BN14" s="79"/>
      <c r="BO14" s="77"/>
      <c r="BP14" s="78"/>
      <c r="BQ14" s="24"/>
    </row>
    <row r="15" customFormat="false" ht="12.75" hidden="false" customHeight="false" outlineLevel="0" collapsed="false">
      <c r="A15" s="54" t="n">
        <v>37237</v>
      </c>
      <c r="B15" s="55" t="n">
        <v>36</v>
      </c>
      <c r="C15" s="56" t="n">
        <v>28</v>
      </c>
      <c r="D15" s="55" t="n">
        <v>38</v>
      </c>
      <c r="E15" s="56" t="n">
        <v>28</v>
      </c>
      <c r="F15" s="57"/>
      <c r="G15" s="56" t="n">
        <v>36</v>
      </c>
      <c r="H15" s="71" t="n">
        <v>26</v>
      </c>
      <c r="I15" s="72" t="n">
        <v>37</v>
      </c>
      <c r="J15" s="72" t="n">
        <v>26</v>
      </c>
      <c r="K15" s="72" t="n">
        <v>39</v>
      </c>
      <c r="L15" s="72" t="n">
        <v>28</v>
      </c>
      <c r="M15" s="73" t="n">
        <f aca="false">+B15-D15</f>
        <v>-2</v>
      </c>
      <c r="N15" s="73" t="n">
        <f aca="false">+B15-K15</f>
        <v>-3</v>
      </c>
      <c r="O15" s="73" t="n">
        <f aca="false">+G15-I15</f>
        <v>-1</v>
      </c>
      <c r="P15" s="73" t="n">
        <f aca="false">+K15-I15</f>
        <v>2</v>
      </c>
      <c r="Q15" s="73" t="n">
        <f aca="false">+B15-G15</f>
        <v>0</v>
      </c>
      <c r="R15" s="61" t="n">
        <f aca="false">A15</f>
        <v>37237</v>
      </c>
      <c r="S15" s="74"/>
      <c r="T15" s="75"/>
      <c r="U15" s="75"/>
      <c r="V15" s="75"/>
      <c r="W15" s="76"/>
      <c r="X15" s="74"/>
      <c r="Y15" s="75"/>
      <c r="Z15" s="75"/>
      <c r="AA15" s="75"/>
      <c r="AB15" s="76"/>
      <c r="AC15" s="74"/>
      <c r="AD15" s="75"/>
      <c r="AE15" s="75"/>
      <c r="AF15" s="75"/>
      <c r="AG15" s="76"/>
      <c r="AH15" s="74"/>
      <c r="AI15" s="75"/>
      <c r="AJ15" s="75"/>
      <c r="AK15" s="75"/>
      <c r="AL15" s="76"/>
      <c r="AM15" s="74"/>
      <c r="AN15" s="75"/>
      <c r="AO15" s="75"/>
      <c r="AP15" s="75"/>
      <c r="AQ15" s="76"/>
      <c r="AR15" s="75"/>
      <c r="AS15" s="75"/>
      <c r="AT15" s="75"/>
      <c r="AU15" s="75"/>
      <c r="AV15" s="76"/>
      <c r="AW15" s="74"/>
      <c r="AX15" s="75"/>
      <c r="AY15" s="75"/>
      <c r="AZ15" s="75"/>
      <c r="BA15" s="76"/>
      <c r="BB15" s="74"/>
      <c r="BC15" s="75"/>
      <c r="BD15" s="75"/>
      <c r="BE15" s="75"/>
      <c r="BF15" s="76"/>
      <c r="BG15" s="61" t="n">
        <f aca="false">A15</f>
        <v>37237</v>
      </c>
      <c r="BI15" s="77"/>
      <c r="BJ15" s="78"/>
      <c r="BK15" s="77"/>
      <c r="BL15" s="78"/>
      <c r="BM15" s="77"/>
      <c r="BN15" s="79"/>
      <c r="BO15" s="77"/>
      <c r="BP15" s="78"/>
      <c r="BQ15" s="24"/>
      <c r="BY15" s="70"/>
      <c r="CB15" s="70"/>
      <c r="CE15" s="70"/>
    </row>
    <row r="16" customFormat="false" ht="12.75" hidden="false" customHeight="false" outlineLevel="0" collapsed="false">
      <c r="A16" s="54" t="n">
        <v>37238</v>
      </c>
      <c r="B16" s="55" t="n">
        <v>34</v>
      </c>
      <c r="C16" s="56" t="n">
        <v>26</v>
      </c>
      <c r="D16" s="55" t="n">
        <v>35</v>
      </c>
      <c r="E16" s="56" t="n">
        <v>27</v>
      </c>
      <c r="F16" s="57"/>
      <c r="G16" s="56" t="n">
        <v>35</v>
      </c>
      <c r="H16" s="71" t="n">
        <v>25</v>
      </c>
      <c r="I16" s="72" t="n">
        <v>37</v>
      </c>
      <c r="J16" s="72" t="n">
        <v>26</v>
      </c>
      <c r="K16" s="72" t="n">
        <v>37</v>
      </c>
      <c r="L16" s="72" t="n">
        <v>28</v>
      </c>
      <c r="M16" s="73" t="n">
        <f aca="false">+B16-D16</f>
        <v>-1</v>
      </c>
      <c r="N16" s="73" t="n">
        <f aca="false">+B16-K16</f>
        <v>-3</v>
      </c>
      <c r="O16" s="73" t="n">
        <f aca="false">+G16-I16</f>
        <v>-2</v>
      </c>
      <c r="P16" s="73" t="n">
        <f aca="false">+K16-I16</f>
        <v>0</v>
      </c>
      <c r="Q16" s="73" t="n">
        <f aca="false">+B16-G16</f>
        <v>-1</v>
      </c>
      <c r="R16" s="61" t="n">
        <f aca="false">A16</f>
        <v>37238</v>
      </c>
      <c r="S16" s="74" t="n">
        <v>29</v>
      </c>
      <c r="T16" s="75" t="n">
        <v>30</v>
      </c>
      <c r="U16" s="75" t="n">
        <v>30</v>
      </c>
      <c r="V16" s="75" t="n">
        <v>31</v>
      </c>
      <c r="W16" s="76" t="n">
        <v>31.5</v>
      </c>
      <c r="X16" s="74" t="n">
        <v>28.5</v>
      </c>
      <c r="Y16" s="75"/>
      <c r="Z16" s="75"/>
      <c r="AA16" s="75"/>
      <c r="AB16" s="76"/>
      <c r="AC16" s="74"/>
      <c r="AD16" s="75"/>
      <c r="AE16" s="75"/>
      <c r="AF16" s="75"/>
      <c r="AG16" s="76"/>
      <c r="AH16" s="74"/>
      <c r="AI16" s="75"/>
      <c r="AJ16" s="75"/>
      <c r="AK16" s="75"/>
      <c r="AL16" s="76"/>
      <c r="AM16" s="74"/>
      <c r="AN16" s="75"/>
      <c r="AO16" s="75"/>
      <c r="AP16" s="75"/>
      <c r="AQ16" s="76"/>
      <c r="AR16" s="75"/>
      <c r="AS16" s="75"/>
      <c r="AT16" s="75"/>
      <c r="AU16" s="75"/>
      <c r="AV16" s="76"/>
      <c r="AW16" s="74"/>
      <c r="AX16" s="75"/>
      <c r="AY16" s="75"/>
      <c r="AZ16" s="75"/>
      <c r="BA16" s="76"/>
      <c r="BB16" s="74"/>
      <c r="BC16" s="75"/>
      <c r="BD16" s="75"/>
      <c r="BE16" s="75"/>
      <c r="BF16" s="76"/>
      <c r="BG16" s="61" t="n">
        <f aca="false">A16</f>
        <v>37238</v>
      </c>
      <c r="BI16" s="77"/>
      <c r="BJ16" s="78"/>
      <c r="BK16" s="77"/>
      <c r="BL16" s="78"/>
      <c r="BM16" s="77"/>
      <c r="BN16" s="79"/>
      <c r="BO16" s="77"/>
      <c r="BP16" s="78"/>
      <c r="BQ16" s="24"/>
    </row>
    <row r="17" customFormat="false" ht="12.75" hidden="false" customHeight="false" outlineLevel="0" collapsed="false">
      <c r="A17" s="54" t="n">
        <v>37239</v>
      </c>
      <c r="B17" s="55" t="n">
        <v>31.5</v>
      </c>
      <c r="C17" s="56" t="n">
        <v>26</v>
      </c>
      <c r="D17" s="55" t="n">
        <v>33</v>
      </c>
      <c r="E17" s="56" t="n">
        <v>27</v>
      </c>
      <c r="F17" s="57"/>
      <c r="G17" s="56" t="n">
        <v>34</v>
      </c>
      <c r="H17" s="71" t="n">
        <v>26</v>
      </c>
      <c r="I17" s="72" t="n">
        <v>34</v>
      </c>
      <c r="J17" s="72" t="n">
        <v>26</v>
      </c>
      <c r="K17" s="72" t="n">
        <v>36</v>
      </c>
      <c r="L17" s="72" t="n">
        <v>30</v>
      </c>
      <c r="M17" s="73" t="n">
        <f aca="false">+B17-D17</f>
        <v>-1.5</v>
      </c>
      <c r="N17" s="73" t="n">
        <f aca="false">+B17-K17</f>
        <v>-4.5</v>
      </c>
      <c r="O17" s="73" t="n">
        <f aca="false">+G17-I17</f>
        <v>0</v>
      </c>
      <c r="P17" s="73" t="n">
        <f aca="false">+K17-I17</f>
        <v>2</v>
      </c>
      <c r="Q17" s="73" t="n">
        <f aca="false">+B17-G17</f>
        <v>-2.5</v>
      </c>
      <c r="R17" s="61" t="n">
        <f aca="false">A17</f>
        <v>37239</v>
      </c>
      <c r="S17" s="74" t="n">
        <v>28</v>
      </c>
      <c r="T17" s="75"/>
      <c r="U17" s="75" t="n">
        <v>29.5</v>
      </c>
      <c r="V17" s="75" t="n">
        <v>31</v>
      </c>
      <c r="W17" s="76"/>
      <c r="X17" s="74" t="n">
        <v>28.25</v>
      </c>
      <c r="Y17" s="75"/>
      <c r="Z17" s="75" t="n">
        <v>29</v>
      </c>
      <c r="AA17" s="75" t="n">
        <v>30</v>
      </c>
      <c r="AB17" s="76"/>
      <c r="AC17" s="74" t="n">
        <v>24.75</v>
      </c>
      <c r="AD17" s="75"/>
      <c r="AE17" s="75" t="n">
        <v>27.25</v>
      </c>
      <c r="AF17" s="75" t="n">
        <v>27.5</v>
      </c>
      <c r="AG17" s="76"/>
      <c r="AH17" s="74" t="n">
        <v>22</v>
      </c>
      <c r="AI17" s="75"/>
      <c r="AJ17" s="75" t="n">
        <v>27.25</v>
      </c>
      <c r="AK17" s="75" t="n">
        <v>28</v>
      </c>
      <c r="AL17" s="76"/>
      <c r="AM17" s="74" t="n">
        <v>21</v>
      </c>
      <c r="AN17" s="75"/>
      <c r="AO17" s="75" t="n">
        <v>29.5</v>
      </c>
      <c r="AP17" s="75" t="n">
        <v>29.5</v>
      </c>
      <c r="AQ17" s="76"/>
      <c r="AR17" s="75" t="n">
        <v>37</v>
      </c>
      <c r="AS17" s="75"/>
      <c r="AT17" s="75" t="n">
        <v>48</v>
      </c>
      <c r="AU17" s="75" t="n">
        <v>45</v>
      </c>
      <c r="AV17" s="76"/>
      <c r="AW17" s="74"/>
      <c r="AX17" s="75"/>
      <c r="AY17" s="75"/>
      <c r="AZ17" s="75"/>
      <c r="BA17" s="76"/>
      <c r="BB17" s="74"/>
      <c r="BC17" s="75"/>
      <c r="BD17" s="75"/>
      <c r="BE17" s="75"/>
      <c r="BF17" s="76"/>
      <c r="BG17" s="61" t="n">
        <f aca="false">A17</f>
        <v>37239</v>
      </c>
      <c r="BI17" s="77"/>
      <c r="BJ17" s="78"/>
      <c r="BK17" s="77"/>
      <c r="BL17" s="78"/>
      <c r="BM17" s="77"/>
      <c r="BN17" s="79"/>
      <c r="BO17" s="77"/>
      <c r="BP17" s="78"/>
      <c r="BQ17" s="24"/>
    </row>
    <row r="18" customFormat="false" ht="12.75" hidden="false" customHeight="false" outlineLevel="0" collapsed="false">
      <c r="A18" s="54" t="n">
        <v>37240</v>
      </c>
      <c r="B18" s="55" t="n">
        <v>31.5</v>
      </c>
      <c r="C18" s="56" t="n">
        <v>26</v>
      </c>
      <c r="D18" s="55" t="n">
        <v>33</v>
      </c>
      <c r="E18" s="56" t="n">
        <v>27</v>
      </c>
      <c r="F18" s="57"/>
      <c r="G18" s="56" t="n">
        <v>34</v>
      </c>
      <c r="H18" s="71" t="n">
        <v>26</v>
      </c>
      <c r="I18" s="72" t="n">
        <v>34</v>
      </c>
      <c r="J18" s="72" t="n">
        <v>26</v>
      </c>
      <c r="K18" s="72" t="n">
        <v>36</v>
      </c>
      <c r="L18" s="72" t="n">
        <v>30</v>
      </c>
      <c r="M18" s="73" t="n">
        <f aca="false">+B18-D18</f>
        <v>-1.5</v>
      </c>
      <c r="N18" s="73" t="n">
        <f aca="false">+B18-K18</f>
        <v>-4.5</v>
      </c>
      <c r="O18" s="73" t="n">
        <f aca="false">+G18-I18</f>
        <v>0</v>
      </c>
      <c r="P18" s="73" t="n">
        <f aca="false">+K18-I18</f>
        <v>2</v>
      </c>
      <c r="Q18" s="73" t="n">
        <f aca="false">+B18-G18</f>
        <v>-2.5</v>
      </c>
      <c r="R18" s="61" t="n">
        <f aca="false">A18</f>
        <v>37240</v>
      </c>
      <c r="S18" s="74"/>
      <c r="T18" s="75"/>
      <c r="U18" s="75"/>
      <c r="V18" s="75"/>
      <c r="W18" s="76"/>
      <c r="X18" s="74"/>
      <c r="Y18" s="75"/>
      <c r="Z18" s="75"/>
      <c r="AA18" s="75"/>
      <c r="AB18" s="76"/>
      <c r="AC18" s="74"/>
      <c r="AD18" s="75"/>
      <c r="AE18" s="75"/>
      <c r="AF18" s="75"/>
      <c r="AG18" s="76"/>
      <c r="AH18" s="74"/>
      <c r="AI18" s="75"/>
      <c r="AJ18" s="75"/>
      <c r="AK18" s="75"/>
      <c r="AL18" s="76"/>
      <c r="AM18" s="74"/>
      <c r="AN18" s="75"/>
      <c r="AO18" s="75"/>
      <c r="AP18" s="75"/>
      <c r="AQ18" s="76"/>
      <c r="AR18" s="75"/>
      <c r="AS18" s="75"/>
      <c r="AT18" s="75"/>
      <c r="AU18" s="75"/>
      <c r="AV18" s="76"/>
      <c r="AW18" s="74"/>
      <c r="AX18" s="75"/>
      <c r="AY18" s="75"/>
      <c r="AZ18" s="75"/>
      <c r="BA18" s="76"/>
      <c r="BB18" s="74"/>
      <c r="BC18" s="75"/>
      <c r="BD18" s="75"/>
      <c r="BE18" s="75"/>
      <c r="BF18" s="76"/>
      <c r="BG18" s="61" t="n">
        <f aca="false">A18</f>
        <v>37240</v>
      </c>
      <c r="BH18" s="65"/>
      <c r="BI18" s="66"/>
      <c r="BJ18" s="67"/>
      <c r="BK18" s="66"/>
      <c r="BL18" s="67"/>
      <c r="BM18" s="66"/>
      <c r="BN18" s="68"/>
      <c r="BO18" s="66"/>
      <c r="BP18" s="67"/>
      <c r="BQ18" s="69"/>
      <c r="BR18" s="65"/>
    </row>
    <row r="19" customFormat="false" ht="12.75" hidden="false" customHeight="false" outlineLevel="0" collapsed="false">
      <c r="A19" s="54" t="n">
        <v>37241</v>
      </c>
      <c r="B19" s="55"/>
      <c r="C19" s="56" t="n">
        <v>25</v>
      </c>
      <c r="D19" s="55"/>
      <c r="E19" s="56" t="n">
        <v>26</v>
      </c>
      <c r="F19" s="57"/>
      <c r="G19" s="56"/>
      <c r="H19" s="71" t="n">
        <v>26</v>
      </c>
      <c r="I19" s="72"/>
      <c r="J19" s="72" t="n">
        <v>28</v>
      </c>
      <c r="K19" s="72"/>
      <c r="L19" s="72" t="n">
        <v>29</v>
      </c>
      <c r="M19" s="73"/>
      <c r="N19" s="73"/>
      <c r="O19" s="73"/>
      <c r="P19" s="73"/>
      <c r="Q19" s="73"/>
      <c r="R19" s="61" t="n">
        <f aca="false">A19</f>
        <v>37241</v>
      </c>
      <c r="S19" s="74"/>
      <c r="T19" s="75"/>
      <c r="U19" s="75"/>
      <c r="V19" s="75"/>
      <c r="W19" s="76"/>
      <c r="X19" s="74"/>
      <c r="Y19" s="75"/>
      <c r="Z19" s="75"/>
      <c r="AA19" s="75"/>
      <c r="AB19" s="76"/>
      <c r="AC19" s="74"/>
      <c r="AD19" s="75"/>
      <c r="AE19" s="75"/>
      <c r="AF19" s="75"/>
      <c r="AG19" s="76"/>
      <c r="AH19" s="74"/>
      <c r="AI19" s="75"/>
      <c r="AJ19" s="75"/>
      <c r="AK19" s="75"/>
      <c r="AL19" s="76"/>
      <c r="AM19" s="74"/>
      <c r="AN19" s="75"/>
      <c r="AO19" s="75"/>
      <c r="AP19" s="75"/>
      <c r="AQ19" s="76"/>
      <c r="AR19" s="75"/>
      <c r="AS19" s="75"/>
      <c r="AT19" s="75"/>
      <c r="AU19" s="75"/>
      <c r="AV19" s="76"/>
      <c r="AW19" s="74"/>
      <c r="AX19" s="75"/>
      <c r="AY19" s="75"/>
      <c r="AZ19" s="75"/>
      <c r="BA19" s="76"/>
      <c r="BB19" s="74"/>
      <c r="BC19" s="75"/>
      <c r="BD19" s="75"/>
      <c r="BE19" s="75"/>
      <c r="BF19" s="76"/>
      <c r="BG19" s="61" t="n">
        <f aca="false">A19</f>
        <v>37241</v>
      </c>
      <c r="BI19" s="77"/>
      <c r="BJ19" s="78"/>
      <c r="BK19" s="77"/>
      <c r="BL19" s="78"/>
      <c r="BM19" s="77"/>
      <c r="BN19" s="79"/>
      <c r="BO19" s="77"/>
      <c r="BP19" s="78"/>
      <c r="BQ19" s="24"/>
    </row>
    <row r="20" customFormat="false" ht="12.75" hidden="false" customHeight="false" outlineLevel="0" collapsed="false">
      <c r="A20" s="54" t="n">
        <v>37242</v>
      </c>
      <c r="B20" s="55" t="n">
        <v>28</v>
      </c>
      <c r="C20" s="56" t="n">
        <v>25</v>
      </c>
      <c r="D20" s="55" t="n">
        <v>31</v>
      </c>
      <c r="E20" s="56" t="n">
        <v>26</v>
      </c>
      <c r="F20" s="57"/>
      <c r="G20" s="56" t="n">
        <v>30</v>
      </c>
      <c r="H20" s="71" t="n">
        <v>26</v>
      </c>
      <c r="I20" s="72" t="n">
        <v>32</v>
      </c>
      <c r="J20" s="72" t="n">
        <v>28</v>
      </c>
      <c r="K20" s="72" t="n">
        <v>33</v>
      </c>
      <c r="L20" s="72" t="n">
        <v>29</v>
      </c>
      <c r="M20" s="73" t="n">
        <f aca="false">+B20-D20</f>
        <v>-3</v>
      </c>
      <c r="N20" s="73" t="n">
        <f aca="false">+B20-K20</f>
        <v>-5</v>
      </c>
      <c r="O20" s="73" t="n">
        <f aca="false">+G20-I20</f>
        <v>-2</v>
      </c>
      <c r="P20" s="73" t="n">
        <f aca="false">+K20-I20</f>
        <v>1</v>
      </c>
      <c r="Q20" s="73" t="n">
        <f aca="false">+B20-G20</f>
        <v>-2</v>
      </c>
      <c r="R20" s="61" t="n">
        <f aca="false">A20</f>
        <v>37242</v>
      </c>
      <c r="S20" s="74"/>
      <c r="T20" s="75"/>
      <c r="U20" s="75"/>
      <c r="V20" s="75"/>
      <c r="W20" s="76"/>
      <c r="X20" s="74"/>
      <c r="Y20" s="75"/>
      <c r="Z20" s="75"/>
      <c r="AA20" s="75"/>
      <c r="AB20" s="76"/>
      <c r="AC20" s="74"/>
      <c r="AD20" s="75"/>
      <c r="AE20" s="75"/>
      <c r="AF20" s="75"/>
      <c r="AG20" s="76"/>
      <c r="AH20" s="74"/>
      <c r="AI20" s="75"/>
      <c r="AJ20" s="75"/>
      <c r="AK20" s="75"/>
      <c r="AL20" s="76"/>
      <c r="AM20" s="74"/>
      <c r="AN20" s="75"/>
      <c r="AO20" s="75"/>
      <c r="AP20" s="75"/>
      <c r="AQ20" s="76"/>
      <c r="AR20" s="75"/>
      <c r="AS20" s="75"/>
      <c r="AT20" s="75"/>
      <c r="AU20" s="75"/>
      <c r="AV20" s="76"/>
      <c r="AW20" s="74"/>
      <c r="AX20" s="75"/>
      <c r="AY20" s="75"/>
      <c r="AZ20" s="75"/>
      <c r="BA20" s="76"/>
      <c r="BB20" s="74"/>
      <c r="BC20" s="75"/>
      <c r="BD20" s="75"/>
      <c r="BE20" s="75"/>
      <c r="BF20" s="76"/>
      <c r="BG20" s="61" t="n">
        <f aca="false">A20</f>
        <v>37242</v>
      </c>
      <c r="BI20" s="77"/>
      <c r="BJ20" s="78"/>
      <c r="BK20" s="77"/>
      <c r="BL20" s="78"/>
      <c r="BM20" s="77"/>
      <c r="BN20" s="79"/>
      <c r="BO20" s="77"/>
      <c r="BP20" s="78"/>
      <c r="BQ20" s="24"/>
    </row>
    <row r="21" customFormat="false" ht="12.75" hidden="false" customHeight="false" outlineLevel="0" collapsed="false">
      <c r="A21" s="54" t="n">
        <v>37243</v>
      </c>
      <c r="B21" s="55" t="n">
        <v>28.5</v>
      </c>
      <c r="C21" s="56" t="n">
        <v>22</v>
      </c>
      <c r="D21" s="55" t="n">
        <v>30.5</v>
      </c>
      <c r="E21" s="56" t="n">
        <v>23.5</v>
      </c>
      <c r="F21" s="57"/>
      <c r="G21" s="56" t="n">
        <v>31</v>
      </c>
      <c r="H21" s="71" t="n">
        <v>24.85</v>
      </c>
      <c r="I21" s="72" t="n">
        <v>33</v>
      </c>
      <c r="J21" s="72" t="n">
        <v>26</v>
      </c>
      <c r="K21" s="72" t="n">
        <v>33</v>
      </c>
      <c r="L21" s="72" t="n">
        <v>28.78</v>
      </c>
      <c r="M21" s="73" t="n">
        <f aca="false">+B21-D21</f>
        <v>-2</v>
      </c>
      <c r="N21" s="73" t="n">
        <f aca="false">+B21-K21</f>
        <v>-4.5</v>
      </c>
      <c r="O21" s="73" t="n">
        <f aca="false">+G21-I21</f>
        <v>-2</v>
      </c>
      <c r="P21" s="73" t="n">
        <f aca="false">+K21-I21</f>
        <v>0</v>
      </c>
      <c r="Q21" s="73" t="n">
        <f aca="false">+B21-G21</f>
        <v>-2.5</v>
      </c>
      <c r="R21" s="61" t="n">
        <f aca="false">A21</f>
        <v>37243</v>
      </c>
      <c r="S21" s="74"/>
      <c r="T21" s="75"/>
      <c r="U21" s="75"/>
      <c r="V21" s="75"/>
      <c r="W21" s="76"/>
      <c r="X21" s="74"/>
      <c r="Y21" s="75"/>
      <c r="Z21" s="75"/>
      <c r="AA21" s="75"/>
      <c r="AB21" s="76"/>
      <c r="AC21" s="74"/>
      <c r="AD21" s="75"/>
      <c r="AE21" s="75"/>
      <c r="AF21" s="75"/>
      <c r="AG21" s="76"/>
      <c r="AH21" s="74"/>
      <c r="AI21" s="75"/>
      <c r="AJ21" s="75"/>
      <c r="AK21" s="75"/>
      <c r="AL21" s="76"/>
      <c r="AM21" s="74"/>
      <c r="AN21" s="75"/>
      <c r="AO21" s="75"/>
      <c r="AP21" s="75"/>
      <c r="AQ21" s="76"/>
      <c r="AR21" s="75"/>
      <c r="AS21" s="75"/>
      <c r="AT21" s="75"/>
      <c r="AU21" s="75"/>
      <c r="AV21" s="76"/>
      <c r="AW21" s="74"/>
      <c r="AX21" s="75"/>
      <c r="AY21" s="75"/>
      <c r="AZ21" s="75"/>
      <c r="BA21" s="76"/>
      <c r="BB21" s="74"/>
      <c r="BC21" s="75"/>
      <c r="BD21" s="75"/>
      <c r="BE21" s="75"/>
      <c r="BF21" s="76"/>
      <c r="BG21" s="61" t="n">
        <f aca="false">A21</f>
        <v>37243</v>
      </c>
      <c r="BI21" s="77"/>
      <c r="BJ21" s="78"/>
      <c r="BK21" s="77"/>
      <c r="BL21" s="78"/>
      <c r="BM21" s="77"/>
      <c r="BN21" s="79"/>
      <c r="BO21" s="77"/>
      <c r="BP21" s="78"/>
      <c r="BQ21" s="24"/>
    </row>
    <row r="22" customFormat="false" ht="12.75" hidden="false" customHeight="false" outlineLevel="0" collapsed="false">
      <c r="A22" s="54" t="n">
        <v>37244</v>
      </c>
      <c r="B22" s="55" t="n">
        <v>28</v>
      </c>
      <c r="C22" s="56" t="n">
        <v>23</v>
      </c>
      <c r="D22" s="55" t="n">
        <v>30</v>
      </c>
      <c r="E22" s="56" t="n">
        <v>24</v>
      </c>
      <c r="F22" s="57"/>
      <c r="G22" s="56" t="n">
        <v>32</v>
      </c>
      <c r="H22" s="71" t="n">
        <v>22</v>
      </c>
      <c r="I22" s="72" t="n">
        <v>32</v>
      </c>
      <c r="J22" s="72" t="n">
        <v>25.25</v>
      </c>
      <c r="K22" s="72" t="n">
        <v>33</v>
      </c>
      <c r="L22" s="72" t="n">
        <v>26.75</v>
      </c>
      <c r="M22" s="73" t="n">
        <f aca="false">+B22-D22</f>
        <v>-2</v>
      </c>
      <c r="N22" s="73" t="n">
        <f aca="false">+B22-K22</f>
        <v>-5</v>
      </c>
      <c r="O22" s="73" t="n">
        <f aca="false">+G22-I22</f>
        <v>0</v>
      </c>
      <c r="P22" s="73" t="n">
        <f aca="false">+K22-I22</f>
        <v>1</v>
      </c>
      <c r="Q22" s="73" t="n">
        <f aca="false">+B22-G22</f>
        <v>-4</v>
      </c>
      <c r="R22" s="61" t="n">
        <f aca="false">A22</f>
        <v>37244</v>
      </c>
      <c r="S22" s="74"/>
      <c r="T22" s="75"/>
      <c r="U22" s="75"/>
      <c r="V22" s="75"/>
      <c r="W22" s="76"/>
      <c r="X22" s="74"/>
      <c r="Y22" s="75"/>
      <c r="Z22" s="75"/>
      <c r="AA22" s="75"/>
      <c r="AB22" s="76"/>
      <c r="AC22" s="74"/>
      <c r="AD22" s="75"/>
      <c r="AE22" s="75"/>
      <c r="AF22" s="75"/>
      <c r="AG22" s="76"/>
      <c r="AH22" s="74"/>
      <c r="AI22" s="75"/>
      <c r="AJ22" s="75"/>
      <c r="AK22" s="75"/>
      <c r="AL22" s="76"/>
      <c r="AM22" s="74"/>
      <c r="AN22" s="75"/>
      <c r="AO22" s="75"/>
      <c r="AP22" s="75"/>
      <c r="AQ22" s="76"/>
      <c r="AR22" s="75"/>
      <c r="AS22" s="75"/>
      <c r="AT22" s="75"/>
      <c r="AU22" s="75"/>
      <c r="AV22" s="76"/>
      <c r="AW22" s="74"/>
      <c r="AX22" s="75"/>
      <c r="AY22" s="75"/>
      <c r="AZ22" s="75"/>
      <c r="BA22" s="76"/>
      <c r="BB22" s="74"/>
      <c r="BC22" s="75"/>
      <c r="BD22" s="75"/>
      <c r="BE22" s="75"/>
      <c r="BF22" s="76"/>
      <c r="BG22" s="61" t="n">
        <f aca="false">A22</f>
        <v>37244</v>
      </c>
      <c r="BI22" s="77"/>
      <c r="BJ22" s="78"/>
      <c r="BK22" s="77"/>
      <c r="BL22" s="78"/>
      <c r="BM22" s="77"/>
      <c r="BN22" s="79"/>
      <c r="BO22" s="77"/>
      <c r="BP22" s="78"/>
      <c r="BQ22" s="24"/>
    </row>
    <row r="23" customFormat="false" ht="12.75" hidden="false" customHeight="false" outlineLevel="0" collapsed="false">
      <c r="A23" s="54" t="n">
        <v>37245</v>
      </c>
      <c r="B23" s="55" t="n">
        <v>23</v>
      </c>
      <c r="C23" s="56" t="n">
        <v>19</v>
      </c>
      <c r="D23" s="55" t="n">
        <v>25</v>
      </c>
      <c r="E23" s="56" t="n">
        <v>19</v>
      </c>
      <c r="F23" s="57"/>
      <c r="G23" s="56" t="n">
        <v>27</v>
      </c>
      <c r="H23" s="71" t="n">
        <v>19</v>
      </c>
      <c r="I23" s="72" t="n">
        <v>28</v>
      </c>
      <c r="J23" s="72" t="n">
        <v>20</v>
      </c>
      <c r="K23" s="72" t="n">
        <v>28</v>
      </c>
      <c r="L23" s="72" t="n">
        <v>21</v>
      </c>
      <c r="M23" s="73" t="n">
        <f aca="false">+B23-D23</f>
        <v>-2</v>
      </c>
      <c r="N23" s="73" t="n">
        <f aca="false">+B23-K23</f>
        <v>-5</v>
      </c>
      <c r="O23" s="73" t="n">
        <f aca="false">+G23-I23</f>
        <v>-1</v>
      </c>
      <c r="P23" s="73" t="n">
        <f aca="false">+K23-I23</f>
        <v>0</v>
      </c>
      <c r="Q23" s="73" t="n">
        <f aca="false">+B23-G23</f>
        <v>-4</v>
      </c>
      <c r="R23" s="61" t="n">
        <f aca="false">A23</f>
        <v>37245</v>
      </c>
      <c r="S23" s="74"/>
      <c r="T23" s="75"/>
      <c r="U23" s="75"/>
      <c r="V23" s="75"/>
      <c r="W23" s="76"/>
      <c r="X23" s="74"/>
      <c r="Y23" s="75"/>
      <c r="Z23" s="75"/>
      <c r="AA23" s="75"/>
      <c r="AB23" s="76"/>
      <c r="AC23" s="74"/>
      <c r="AD23" s="75"/>
      <c r="AE23" s="75"/>
      <c r="AF23" s="75"/>
      <c r="AG23" s="76"/>
      <c r="AH23" s="74"/>
      <c r="AI23" s="75"/>
      <c r="AJ23" s="75"/>
      <c r="AK23" s="75"/>
      <c r="AL23" s="76"/>
      <c r="AM23" s="74"/>
      <c r="AN23" s="75"/>
      <c r="AO23" s="75"/>
      <c r="AP23" s="75"/>
      <c r="AQ23" s="76"/>
      <c r="AR23" s="75"/>
      <c r="AS23" s="75"/>
      <c r="AT23" s="75"/>
      <c r="AU23" s="75"/>
      <c r="AV23" s="76"/>
      <c r="AW23" s="74"/>
      <c r="AX23" s="75"/>
      <c r="AY23" s="75"/>
      <c r="AZ23" s="75"/>
      <c r="BA23" s="76"/>
      <c r="BB23" s="74"/>
      <c r="BC23" s="75"/>
      <c r="BD23" s="75"/>
      <c r="BE23" s="75"/>
      <c r="BF23" s="76"/>
      <c r="BG23" s="61" t="n">
        <f aca="false">A23</f>
        <v>37245</v>
      </c>
      <c r="BI23" s="77"/>
      <c r="BJ23" s="81"/>
      <c r="BK23" s="77"/>
      <c r="BL23" s="81"/>
      <c r="BM23" s="77"/>
      <c r="BN23" s="81"/>
      <c r="BO23" s="77"/>
      <c r="BP23" s="24"/>
      <c r="BQ23" s="24"/>
    </row>
    <row r="24" customFormat="false" ht="12.75" hidden="false" customHeight="false" outlineLevel="0" collapsed="false">
      <c r="A24" s="54" t="n">
        <v>37246</v>
      </c>
      <c r="B24" s="55" t="n">
        <v>23</v>
      </c>
      <c r="C24" s="56" t="n">
        <v>19</v>
      </c>
      <c r="D24" s="55" t="n">
        <v>25</v>
      </c>
      <c r="E24" s="56" t="n">
        <v>19</v>
      </c>
      <c r="F24" s="57"/>
      <c r="G24" s="56" t="n">
        <v>27</v>
      </c>
      <c r="H24" s="71" t="n">
        <v>19</v>
      </c>
      <c r="I24" s="72" t="n">
        <v>28</v>
      </c>
      <c r="J24" s="72" t="n">
        <v>20</v>
      </c>
      <c r="K24" s="72" t="n">
        <v>28</v>
      </c>
      <c r="L24" s="72" t="n">
        <v>21</v>
      </c>
      <c r="M24" s="73" t="n">
        <f aca="false">+B24-D24</f>
        <v>-2</v>
      </c>
      <c r="N24" s="73" t="n">
        <f aca="false">+B24-K24</f>
        <v>-5</v>
      </c>
      <c r="O24" s="73" t="n">
        <f aca="false">+G24-I24</f>
        <v>-1</v>
      </c>
      <c r="P24" s="73" t="n">
        <f aca="false">+K24-I24</f>
        <v>0</v>
      </c>
      <c r="Q24" s="73" t="n">
        <f aca="false">+B24-G24</f>
        <v>-4</v>
      </c>
      <c r="R24" s="61" t="n">
        <f aca="false">A24</f>
        <v>37246</v>
      </c>
      <c r="S24" s="74" t="n">
        <v>22</v>
      </c>
      <c r="T24" s="75"/>
      <c r="U24" s="75" t="n">
        <v>25</v>
      </c>
      <c r="V24" s="75" t="n">
        <v>26.5</v>
      </c>
      <c r="W24" s="76"/>
      <c r="X24" s="74" t="n">
        <v>25.75</v>
      </c>
      <c r="Y24" s="75"/>
      <c r="Z24" s="75" t="n">
        <v>28.5</v>
      </c>
      <c r="AA24" s="75"/>
      <c r="AB24" s="76" t="n">
        <v>29.5</v>
      </c>
      <c r="AC24" s="74" t="n">
        <v>23</v>
      </c>
      <c r="AD24" s="75"/>
      <c r="AE24" s="75" t="n">
        <v>26</v>
      </c>
      <c r="AF24" s="75" t="n">
        <v>27.5</v>
      </c>
      <c r="AG24" s="76"/>
      <c r="AH24" s="74" t="n">
        <v>19.25</v>
      </c>
      <c r="AI24" s="75"/>
      <c r="AJ24" s="75" t="n">
        <v>26</v>
      </c>
      <c r="AK24" s="75" t="n">
        <v>27</v>
      </c>
      <c r="AL24" s="76"/>
      <c r="AM24" s="74" t="n">
        <v>17.5</v>
      </c>
      <c r="AN24" s="75"/>
      <c r="AO24" s="75" t="n">
        <v>29</v>
      </c>
      <c r="AP24" s="75" t="n">
        <v>29.25</v>
      </c>
      <c r="AQ24" s="76"/>
      <c r="AR24" s="75" t="n">
        <v>35</v>
      </c>
      <c r="AS24" s="75"/>
      <c r="AT24" s="75" t="n">
        <v>46</v>
      </c>
      <c r="AU24" s="75" t="n">
        <v>43</v>
      </c>
      <c r="AV24" s="76"/>
      <c r="AW24" s="74"/>
      <c r="AX24" s="75"/>
      <c r="AY24" s="75"/>
      <c r="AZ24" s="75"/>
      <c r="BA24" s="76"/>
      <c r="BB24" s="74"/>
      <c r="BC24" s="75"/>
      <c r="BD24" s="75"/>
      <c r="BE24" s="75"/>
      <c r="BF24" s="76"/>
      <c r="BG24" s="61" t="n">
        <f aca="false">A24</f>
        <v>37246</v>
      </c>
      <c r="BI24" s="77"/>
      <c r="BJ24" s="81"/>
      <c r="BK24" s="77"/>
      <c r="BL24" s="81"/>
      <c r="BM24" s="77"/>
      <c r="BN24" s="81"/>
      <c r="BO24" s="77"/>
      <c r="BP24" s="24"/>
      <c r="BQ24" s="24"/>
    </row>
    <row r="25" customFormat="false" ht="12.75" hidden="false" customHeight="false" outlineLevel="0" collapsed="false">
      <c r="A25" s="54" t="n">
        <v>37247</v>
      </c>
      <c r="B25" s="55" t="n">
        <v>23</v>
      </c>
      <c r="C25" s="56" t="n">
        <v>19</v>
      </c>
      <c r="D25" s="55" t="n">
        <v>25</v>
      </c>
      <c r="E25" s="56" t="n">
        <v>19</v>
      </c>
      <c r="F25" s="82"/>
      <c r="G25" s="56" t="n">
        <v>27</v>
      </c>
      <c r="H25" s="71" t="n">
        <v>19</v>
      </c>
      <c r="I25" s="72" t="n">
        <v>28</v>
      </c>
      <c r="J25" s="72" t="n">
        <v>20</v>
      </c>
      <c r="K25" s="72" t="n">
        <v>28</v>
      </c>
      <c r="L25" s="72" t="n">
        <v>21</v>
      </c>
      <c r="M25" s="73" t="n">
        <f aca="false">+B25-D25</f>
        <v>-2</v>
      </c>
      <c r="N25" s="73" t="n">
        <f aca="false">+B25-K25</f>
        <v>-5</v>
      </c>
      <c r="O25" s="73" t="n">
        <f aca="false">+G25-I25</f>
        <v>-1</v>
      </c>
      <c r="P25" s="73" t="n">
        <f aca="false">+K25-I25</f>
        <v>0</v>
      </c>
      <c r="Q25" s="73" t="n">
        <f aca="false">+B25-G25</f>
        <v>-4</v>
      </c>
      <c r="R25" s="61" t="n">
        <f aca="false">A25</f>
        <v>37247</v>
      </c>
      <c r="S25" s="74"/>
      <c r="T25" s="75"/>
      <c r="U25" s="75"/>
      <c r="V25" s="75"/>
      <c r="W25" s="76"/>
      <c r="X25" s="74"/>
      <c r="Y25" s="75"/>
      <c r="Z25" s="75"/>
      <c r="AA25" s="75"/>
      <c r="AB25" s="76"/>
      <c r="AC25" s="74"/>
      <c r="AD25" s="75"/>
      <c r="AE25" s="75"/>
      <c r="AF25" s="75"/>
      <c r="AG25" s="76"/>
      <c r="AH25" s="74"/>
      <c r="AI25" s="75"/>
      <c r="AJ25" s="75"/>
      <c r="AK25" s="75"/>
      <c r="AL25" s="76"/>
      <c r="AM25" s="74"/>
      <c r="AN25" s="75"/>
      <c r="AO25" s="75"/>
      <c r="AP25" s="75"/>
      <c r="AQ25" s="76"/>
      <c r="AR25" s="75"/>
      <c r="AS25" s="75"/>
      <c r="AT25" s="75"/>
      <c r="AU25" s="75"/>
      <c r="AV25" s="76"/>
      <c r="AW25" s="74"/>
      <c r="AX25" s="75"/>
      <c r="AY25" s="75"/>
      <c r="AZ25" s="75"/>
      <c r="BA25" s="76"/>
      <c r="BB25" s="74"/>
      <c r="BC25" s="75"/>
      <c r="BD25" s="75"/>
      <c r="BE25" s="75"/>
      <c r="BF25" s="76"/>
      <c r="BG25" s="61" t="n">
        <f aca="false">A25</f>
        <v>37247</v>
      </c>
      <c r="BH25" s="65"/>
      <c r="BI25" s="66"/>
      <c r="BJ25" s="67"/>
      <c r="BK25" s="66"/>
      <c r="BL25" s="67"/>
      <c r="BM25" s="66"/>
      <c r="BN25" s="68"/>
      <c r="BO25" s="66"/>
      <c r="BP25" s="67"/>
      <c r="BQ25" s="69"/>
      <c r="BR25" s="65"/>
    </row>
    <row r="26" customFormat="false" ht="12.75" hidden="false" customHeight="false" outlineLevel="0" collapsed="false">
      <c r="A26" s="54" t="n">
        <v>37248</v>
      </c>
      <c r="B26" s="55"/>
      <c r="C26" s="56" t="n">
        <v>17.25</v>
      </c>
      <c r="D26" s="55"/>
      <c r="E26" s="56" t="n">
        <v>16.31</v>
      </c>
      <c r="F26" s="82"/>
      <c r="G26" s="56"/>
      <c r="H26" s="71" t="n">
        <v>15</v>
      </c>
      <c r="I26" s="72"/>
      <c r="J26" s="72" t="n">
        <v>14.75</v>
      </c>
      <c r="K26" s="72"/>
      <c r="L26" s="72" t="n">
        <v>18.5</v>
      </c>
      <c r="M26" s="73"/>
      <c r="N26" s="73"/>
      <c r="O26" s="73"/>
      <c r="P26" s="73"/>
      <c r="Q26" s="73"/>
      <c r="R26" s="61" t="n">
        <f aca="false">A26</f>
        <v>37248</v>
      </c>
      <c r="S26" s="74"/>
      <c r="T26" s="75"/>
      <c r="U26" s="75"/>
      <c r="V26" s="75"/>
      <c r="W26" s="76"/>
      <c r="X26" s="74"/>
      <c r="Y26" s="75"/>
      <c r="Z26" s="75"/>
      <c r="AA26" s="75"/>
      <c r="AB26" s="76"/>
      <c r="AC26" s="74"/>
      <c r="AD26" s="75"/>
      <c r="AE26" s="75"/>
      <c r="AF26" s="75"/>
      <c r="AG26" s="76"/>
      <c r="AH26" s="74"/>
      <c r="AI26" s="75"/>
      <c r="AJ26" s="75"/>
      <c r="AK26" s="75"/>
      <c r="AL26" s="76"/>
      <c r="AM26" s="74"/>
      <c r="AN26" s="75"/>
      <c r="AO26" s="75"/>
      <c r="AP26" s="75"/>
      <c r="AQ26" s="76"/>
      <c r="AR26" s="75"/>
      <c r="AS26" s="75"/>
      <c r="AT26" s="75"/>
      <c r="AU26" s="75"/>
      <c r="AV26" s="76"/>
      <c r="AW26" s="74"/>
      <c r="AX26" s="75"/>
      <c r="AY26" s="75"/>
      <c r="AZ26" s="75"/>
      <c r="BA26" s="76"/>
      <c r="BB26" s="74"/>
      <c r="BC26" s="75"/>
      <c r="BD26" s="75"/>
      <c r="BE26" s="75"/>
      <c r="BF26" s="76"/>
      <c r="BG26" s="61" t="n">
        <f aca="false">A26</f>
        <v>37248</v>
      </c>
      <c r="BI26" s="77"/>
      <c r="BJ26" s="81"/>
      <c r="BK26" s="77"/>
      <c r="BL26" s="81"/>
      <c r="BM26" s="77"/>
      <c r="BN26" s="81"/>
      <c r="BO26" s="77"/>
      <c r="BP26" s="24"/>
      <c r="BQ26" s="24"/>
    </row>
    <row r="27" customFormat="false" ht="12.75" hidden="false" customHeight="false" outlineLevel="0" collapsed="false">
      <c r="A27" s="54" t="n">
        <v>37249</v>
      </c>
      <c r="B27" s="55" t="n">
        <v>19.75</v>
      </c>
      <c r="C27" s="56" t="n">
        <v>17.25</v>
      </c>
      <c r="D27" s="55" t="n">
        <v>21.4</v>
      </c>
      <c r="E27" s="56" t="n">
        <v>16.31</v>
      </c>
      <c r="F27" s="82"/>
      <c r="G27" s="56" t="n">
        <v>23.26</v>
      </c>
      <c r="H27" s="71" t="n">
        <v>15</v>
      </c>
      <c r="I27" s="72" t="n">
        <v>24.62</v>
      </c>
      <c r="J27" s="72" t="n">
        <v>14.75</v>
      </c>
      <c r="K27" s="72" t="n">
        <v>24.75</v>
      </c>
      <c r="L27" s="72" t="n">
        <v>18.5</v>
      </c>
      <c r="M27" s="73" t="n">
        <f aca="false">+B27-D27</f>
        <v>-1.65</v>
      </c>
      <c r="N27" s="73" t="n">
        <f aca="false">+B27-K27</f>
        <v>-5</v>
      </c>
      <c r="O27" s="73" t="n">
        <f aca="false">+G27-I27</f>
        <v>-1.36</v>
      </c>
      <c r="P27" s="73" t="n">
        <f aca="false">+K27-I27</f>
        <v>0.129999999999999</v>
      </c>
      <c r="Q27" s="73" t="n">
        <f aca="false">+B27-G27</f>
        <v>-3.51</v>
      </c>
      <c r="R27" s="61" t="n">
        <f aca="false">A27</f>
        <v>37249</v>
      </c>
      <c r="S27" s="74"/>
      <c r="T27" s="75"/>
      <c r="U27" s="75"/>
      <c r="V27" s="75"/>
      <c r="W27" s="76"/>
      <c r="X27" s="74"/>
      <c r="Y27" s="75"/>
      <c r="Z27" s="75"/>
      <c r="AA27" s="75"/>
      <c r="AB27" s="76"/>
      <c r="AC27" s="74"/>
      <c r="AD27" s="75"/>
      <c r="AE27" s="75"/>
      <c r="AF27" s="75"/>
      <c r="AG27" s="76"/>
      <c r="AH27" s="74"/>
      <c r="AI27" s="75"/>
      <c r="AJ27" s="75"/>
      <c r="AK27" s="75"/>
      <c r="AL27" s="76"/>
      <c r="AM27" s="74"/>
      <c r="AN27" s="75"/>
      <c r="AO27" s="75"/>
      <c r="AP27" s="75"/>
      <c r="AQ27" s="76"/>
      <c r="AR27" s="75"/>
      <c r="AS27" s="75"/>
      <c r="AT27" s="75"/>
      <c r="AU27" s="75"/>
      <c r="AV27" s="76"/>
      <c r="AW27" s="74"/>
      <c r="AX27" s="75"/>
      <c r="AY27" s="75"/>
      <c r="AZ27" s="75"/>
      <c r="BA27" s="76"/>
      <c r="BB27" s="74"/>
      <c r="BC27" s="75"/>
      <c r="BD27" s="75"/>
      <c r="BE27" s="75"/>
      <c r="BF27" s="76"/>
      <c r="BG27" s="61" t="n">
        <f aca="false">A27</f>
        <v>37249</v>
      </c>
      <c r="BI27" s="77"/>
      <c r="BJ27" s="78"/>
      <c r="BK27" s="77"/>
      <c r="BL27" s="78"/>
      <c r="BM27" s="77"/>
      <c r="BN27" s="79"/>
      <c r="BO27" s="77"/>
      <c r="BP27" s="78"/>
      <c r="BQ27" s="24"/>
    </row>
    <row r="28" customFormat="false" ht="12.75" hidden="false" customHeight="false" outlineLevel="0" collapsed="false">
      <c r="A28" s="54" t="n">
        <v>37250</v>
      </c>
      <c r="B28" s="55"/>
      <c r="C28" s="56" t="n">
        <v>17</v>
      </c>
      <c r="D28" s="55"/>
      <c r="E28" s="56" t="n">
        <v>16</v>
      </c>
      <c r="F28" s="82"/>
      <c r="G28" s="56"/>
      <c r="H28" s="71" t="n">
        <v>14</v>
      </c>
      <c r="I28" s="72"/>
      <c r="J28" s="72" t="n">
        <v>15</v>
      </c>
      <c r="K28" s="72"/>
      <c r="L28" s="72" t="n">
        <v>16</v>
      </c>
      <c r="M28" s="73"/>
      <c r="N28" s="73"/>
      <c r="O28" s="73"/>
      <c r="P28" s="73"/>
      <c r="Q28" s="73"/>
      <c r="R28" s="61" t="n">
        <f aca="false">A28</f>
        <v>37250</v>
      </c>
      <c r="S28" s="74"/>
      <c r="T28" s="75"/>
      <c r="U28" s="75"/>
      <c r="V28" s="75"/>
      <c r="W28" s="76"/>
      <c r="X28" s="74"/>
      <c r="Y28" s="75"/>
      <c r="Z28" s="75"/>
      <c r="AA28" s="75"/>
      <c r="AB28" s="76"/>
      <c r="AC28" s="74"/>
      <c r="AD28" s="75"/>
      <c r="AE28" s="75"/>
      <c r="AF28" s="75"/>
      <c r="AG28" s="76"/>
      <c r="AH28" s="74"/>
      <c r="AI28" s="75"/>
      <c r="AJ28" s="75"/>
      <c r="AK28" s="75"/>
      <c r="AL28" s="76"/>
      <c r="AM28" s="74"/>
      <c r="AN28" s="75"/>
      <c r="AO28" s="75"/>
      <c r="AP28" s="75"/>
      <c r="AQ28" s="76"/>
      <c r="AR28" s="75"/>
      <c r="AS28" s="75"/>
      <c r="AT28" s="75"/>
      <c r="AU28" s="75"/>
      <c r="AV28" s="76"/>
      <c r="AW28" s="74"/>
      <c r="AX28" s="75"/>
      <c r="AY28" s="75"/>
      <c r="AZ28" s="75"/>
      <c r="BA28" s="76"/>
      <c r="BB28" s="74"/>
      <c r="BC28" s="75"/>
      <c r="BD28" s="75"/>
      <c r="BE28" s="75"/>
      <c r="BF28" s="76"/>
      <c r="BG28" s="61" t="n">
        <f aca="false">A28</f>
        <v>37250</v>
      </c>
      <c r="BI28" s="77"/>
      <c r="BJ28" s="78"/>
      <c r="BK28" s="77"/>
      <c r="BL28" s="78"/>
      <c r="BM28" s="77"/>
      <c r="BN28" s="79"/>
      <c r="BO28" s="77"/>
      <c r="BP28" s="78"/>
      <c r="BQ28" s="24"/>
    </row>
    <row r="29" customFormat="false" ht="12.75" hidden="false" customHeight="false" outlineLevel="0" collapsed="false">
      <c r="A29" s="54" t="n">
        <v>37251</v>
      </c>
      <c r="B29" s="55" t="n">
        <v>20</v>
      </c>
      <c r="C29" s="56" t="n">
        <v>17</v>
      </c>
      <c r="D29" s="55" t="n">
        <v>22</v>
      </c>
      <c r="E29" s="56" t="n">
        <v>16</v>
      </c>
      <c r="F29" s="82"/>
      <c r="G29" s="56" t="n">
        <v>23</v>
      </c>
      <c r="H29" s="71" t="n">
        <v>14</v>
      </c>
      <c r="I29" s="72" t="n">
        <v>25</v>
      </c>
      <c r="J29" s="72" t="n">
        <v>15</v>
      </c>
      <c r="K29" s="72" t="n">
        <v>25</v>
      </c>
      <c r="L29" s="72" t="n">
        <v>16</v>
      </c>
      <c r="M29" s="73" t="n">
        <f aca="false">+B29-D29</f>
        <v>-2</v>
      </c>
      <c r="N29" s="73" t="n">
        <f aca="false">+B29-K29</f>
        <v>-5</v>
      </c>
      <c r="O29" s="73" t="n">
        <f aca="false">+G29-I29</f>
        <v>-2</v>
      </c>
      <c r="P29" s="73" t="n">
        <f aca="false">+K29-I29</f>
        <v>0</v>
      </c>
      <c r="Q29" s="73" t="n">
        <f aca="false">+B29-G29</f>
        <v>-3</v>
      </c>
      <c r="R29" s="61" t="n">
        <f aca="false">A29</f>
        <v>37251</v>
      </c>
      <c r="S29" s="74"/>
      <c r="T29" s="75"/>
      <c r="U29" s="75"/>
      <c r="V29" s="75"/>
      <c r="W29" s="76"/>
      <c r="X29" s="74"/>
      <c r="Y29" s="75"/>
      <c r="Z29" s="75"/>
      <c r="AA29" s="75"/>
      <c r="AB29" s="76"/>
      <c r="AC29" s="74"/>
      <c r="AD29" s="75"/>
      <c r="AE29" s="75"/>
      <c r="AF29" s="75"/>
      <c r="AG29" s="76"/>
      <c r="AH29" s="74"/>
      <c r="AI29" s="75"/>
      <c r="AJ29" s="75"/>
      <c r="AK29" s="75"/>
      <c r="AL29" s="76"/>
      <c r="AM29" s="74"/>
      <c r="AN29" s="75"/>
      <c r="AO29" s="75"/>
      <c r="AP29" s="75"/>
      <c r="AQ29" s="76"/>
      <c r="AR29" s="75"/>
      <c r="AS29" s="75"/>
      <c r="AT29" s="75"/>
      <c r="AU29" s="75"/>
      <c r="AV29" s="76"/>
      <c r="AW29" s="74"/>
      <c r="AX29" s="75"/>
      <c r="AY29" s="75"/>
      <c r="AZ29" s="75"/>
      <c r="BA29" s="76"/>
      <c r="BB29" s="74"/>
      <c r="BC29" s="75"/>
      <c r="BD29" s="75"/>
      <c r="BE29" s="75"/>
      <c r="BF29" s="76"/>
      <c r="BG29" s="61" t="n">
        <f aca="false">A29</f>
        <v>37251</v>
      </c>
      <c r="BI29" s="77"/>
      <c r="BJ29" s="78"/>
      <c r="BK29" s="77"/>
      <c r="BL29" s="78"/>
      <c r="BM29" s="77"/>
      <c r="BN29" s="79"/>
      <c r="BO29" s="77"/>
      <c r="BP29" s="78"/>
      <c r="BQ29" s="24"/>
    </row>
    <row r="30" customFormat="false" ht="12.75" hidden="false" customHeight="false" outlineLevel="0" collapsed="false">
      <c r="A30" s="54" t="n">
        <v>37252</v>
      </c>
      <c r="B30" s="55" t="n">
        <v>23.5</v>
      </c>
      <c r="C30" s="56" t="n">
        <v>20</v>
      </c>
      <c r="D30" s="55" t="n">
        <v>25.7</v>
      </c>
      <c r="E30" s="56" t="n">
        <v>19</v>
      </c>
      <c r="F30" s="82"/>
      <c r="G30" s="56" t="n">
        <v>27</v>
      </c>
      <c r="H30" s="71" t="n">
        <v>16</v>
      </c>
      <c r="I30" s="72" t="n">
        <v>28</v>
      </c>
      <c r="J30" s="72" t="n">
        <v>17</v>
      </c>
      <c r="K30" s="72" t="n">
        <v>27</v>
      </c>
      <c r="L30" s="72" t="n">
        <v>19</v>
      </c>
      <c r="M30" s="73" t="n">
        <f aca="false">+B30-D30</f>
        <v>-2.2</v>
      </c>
      <c r="N30" s="73" t="n">
        <f aca="false">+B30-K30</f>
        <v>-3.5</v>
      </c>
      <c r="O30" s="73" t="n">
        <f aca="false">+G30-I30</f>
        <v>-1</v>
      </c>
      <c r="P30" s="73" t="n">
        <f aca="false">+K30-I30</f>
        <v>-1</v>
      </c>
      <c r="Q30" s="73" t="n">
        <f aca="false">+B30-G30</f>
        <v>-3.5</v>
      </c>
      <c r="R30" s="61" t="n">
        <f aca="false">A30</f>
        <v>37252</v>
      </c>
      <c r="S30" s="74"/>
      <c r="T30" s="75"/>
      <c r="U30" s="75"/>
      <c r="V30" s="75"/>
      <c r="W30" s="76"/>
      <c r="X30" s="74"/>
      <c r="Y30" s="75"/>
      <c r="Z30" s="75"/>
      <c r="AA30" s="75"/>
      <c r="AB30" s="76"/>
      <c r="AC30" s="74"/>
      <c r="AD30" s="75"/>
      <c r="AE30" s="75"/>
      <c r="AF30" s="75"/>
      <c r="AG30" s="76"/>
      <c r="AH30" s="74"/>
      <c r="AI30" s="75"/>
      <c r="AJ30" s="75"/>
      <c r="AK30" s="75"/>
      <c r="AL30" s="76"/>
      <c r="AM30" s="74"/>
      <c r="AN30" s="75"/>
      <c r="AO30" s="75"/>
      <c r="AP30" s="75"/>
      <c r="AQ30" s="76"/>
      <c r="AR30" s="75"/>
      <c r="AS30" s="75"/>
      <c r="AT30" s="75"/>
      <c r="AU30" s="75"/>
      <c r="AV30" s="76"/>
      <c r="AW30" s="74"/>
      <c r="AX30" s="75"/>
      <c r="AY30" s="75"/>
      <c r="AZ30" s="75"/>
      <c r="BA30" s="76"/>
      <c r="BB30" s="74"/>
      <c r="BC30" s="75"/>
      <c r="BD30" s="75"/>
      <c r="BE30" s="75"/>
      <c r="BF30" s="76"/>
      <c r="BG30" s="61" t="n">
        <f aca="false">A30</f>
        <v>37252</v>
      </c>
      <c r="BI30" s="77"/>
      <c r="BJ30" s="78"/>
      <c r="BK30" s="77"/>
      <c r="BL30" s="78"/>
      <c r="BM30" s="77"/>
      <c r="BN30" s="79"/>
      <c r="BO30" s="77"/>
      <c r="BP30" s="78"/>
      <c r="BQ30" s="24"/>
    </row>
    <row r="31" customFormat="false" ht="12.75" hidden="false" customHeight="false" outlineLevel="0" collapsed="false">
      <c r="A31" s="54" t="n">
        <v>37253</v>
      </c>
      <c r="B31" s="55" t="n">
        <v>23.5</v>
      </c>
      <c r="C31" s="56" t="n">
        <v>20</v>
      </c>
      <c r="D31" s="55" t="n">
        <v>25.7</v>
      </c>
      <c r="E31" s="56" t="n">
        <v>19</v>
      </c>
      <c r="F31" s="82"/>
      <c r="G31" s="56" t="n">
        <v>27</v>
      </c>
      <c r="H31" s="71" t="n">
        <v>16</v>
      </c>
      <c r="I31" s="72" t="n">
        <v>28</v>
      </c>
      <c r="J31" s="72" t="n">
        <v>17</v>
      </c>
      <c r="K31" s="72" t="n">
        <v>27</v>
      </c>
      <c r="L31" s="72" t="n">
        <v>19</v>
      </c>
      <c r="M31" s="73" t="n">
        <f aca="false">+B31-D31</f>
        <v>-2.2</v>
      </c>
      <c r="N31" s="73" t="n">
        <f aca="false">+B31-K31</f>
        <v>-3.5</v>
      </c>
      <c r="O31" s="73" t="n">
        <f aca="false">+G31-I31</f>
        <v>-1</v>
      </c>
      <c r="P31" s="73" t="n">
        <f aca="false">+K31-I31</f>
        <v>-1</v>
      </c>
      <c r="Q31" s="73" t="n">
        <f aca="false">+B31-G31</f>
        <v>-3.5</v>
      </c>
      <c r="R31" s="61" t="n">
        <f aca="false">A31</f>
        <v>37253</v>
      </c>
      <c r="S31" s="74"/>
      <c r="T31" s="75"/>
      <c r="U31" s="83"/>
      <c r="V31" s="75"/>
      <c r="W31" s="76"/>
      <c r="X31" s="74"/>
      <c r="Y31" s="75"/>
      <c r="Z31" s="83"/>
      <c r="AA31" s="75"/>
      <c r="AB31" s="76"/>
      <c r="AC31" s="74"/>
      <c r="AD31" s="75"/>
      <c r="AE31" s="83"/>
      <c r="AF31" s="75"/>
      <c r="AG31" s="76"/>
      <c r="AH31" s="74"/>
      <c r="AI31" s="75"/>
      <c r="AJ31" s="75"/>
      <c r="AK31" s="75"/>
      <c r="AL31" s="76"/>
      <c r="AM31" s="74"/>
      <c r="AN31" s="75"/>
      <c r="AO31" s="75"/>
      <c r="AP31" s="75"/>
      <c r="AQ31" s="76"/>
      <c r="AR31" s="75"/>
      <c r="AS31" s="75"/>
      <c r="AT31" s="75"/>
      <c r="AU31" s="75"/>
      <c r="AV31" s="76"/>
      <c r="AW31" s="74"/>
      <c r="AX31" s="75"/>
      <c r="AY31" s="75"/>
      <c r="AZ31" s="75"/>
      <c r="BA31" s="76"/>
      <c r="BB31" s="74"/>
      <c r="BC31" s="75"/>
      <c r="BD31" s="75"/>
      <c r="BE31" s="75"/>
      <c r="BF31" s="76"/>
      <c r="BG31" s="61" t="n">
        <f aca="false">A31</f>
        <v>37253</v>
      </c>
      <c r="BJ31" s="78"/>
      <c r="BL31" s="78"/>
      <c r="BN31" s="79"/>
      <c r="BP31" s="79"/>
      <c r="BQ31" s="24"/>
    </row>
    <row r="32" customFormat="false" ht="12.75" hidden="false" customHeight="false" outlineLevel="0" collapsed="false">
      <c r="A32" s="54" t="n">
        <v>37254</v>
      </c>
      <c r="B32" s="55" t="n">
        <v>23.5</v>
      </c>
      <c r="C32" s="56" t="n">
        <v>20</v>
      </c>
      <c r="D32" s="55" t="n">
        <v>25.7</v>
      </c>
      <c r="E32" s="56" t="n">
        <v>19</v>
      </c>
      <c r="F32" s="82"/>
      <c r="G32" s="56" t="n">
        <v>27</v>
      </c>
      <c r="H32" s="71" t="n">
        <v>16</v>
      </c>
      <c r="I32" s="72" t="n">
        <v>28</v>
      </c>
      <c r="J32" s="72" t="n">
        <v>17</v>
      </c>
      <c r="K32" s="72" t="n">
        <v>27</v>
      </c>
      <c r="L32" s="72" t="n">
        <v>19</v>
      </c>
      <c r="M32" s="73" t="n">
        <f aca="false">+B32-D32</f>
        <v>-2.2</v>
      </c>
      <c r="N32" s="73" t="n">
        <f aca="false">+B32-K32</f>
        <v>-3.5</v>
      </c>
      <c r="O32" s="73" t="n">
        <f aca="false">+G32-I32</f>
        <v>-1</v>
      </c>
      <c r="P32" s="73" t="n">
        <f aca="false">+K32-I32</f>
        <v>-1</v>
      </c>
      <c r="Q32" s="73" t="n">
        <f aca="false">+B32-G32</f>
        <v>-3.5</v>
      </c>
      <c r="R32" s="61" t="n">
        <f aca="false">A32</f>
        <v>37254</v>
      </c>
      <c r="S32" s="74"/>
      <c r="T32" s="75"/>
      <c r="U32" s="75"/>
      <c r="V32" s="75"/>
      <c r="W32" s="76"/>
      <c r="X32" s="74"/>
      <c r="Y32" s="75"/>
      <c r="Z32" s="75"/>
      <c r="AA32" s="75"/>
      <c r="AB32" s="76"/>
      <c r="AC32" s="74"/>
      <c r="AD32" s="75"/>
      <c r="AE32" s="75"/>
      <c r="AF32" s="75"/>
      <c r="AG32" s="76"/>
      <c r="AH32" s="74"/>
      <c r="AI32" s="75"/>
      <c r="AJ32" s="75"/>
      <c r="AK32" s="75"/>
      <c r="AL32" s="76"/>
      <c r="AM32" s="74"/>
      <c r="AN32" s="75"/>
      <c r="AO32" s="75"/>
      <c r="AP32" s="75"/>
      <c r="AQ32" s="76"/>
      <c r="AR32" s="75"/>
      <c r="AS32" s="75"/>
      <c r="AT32" s="75"/>
      <c r="AU32" s="75"/>
      <c r="AV32" s="76"/>
      <c r="AW32" s="74"/>
      <c r="AX32" s="75"/>
      <c r="AY32" s="75"/>
      <c r="AZ32" s="75"/>
      <c r="BA32" s="76"/>
      <c r="BB32" s="74"/>
      <c r="BC32" s="75"/>
      <c r="BD32" s="75"/>
      <c r="BE32" s="75"/>
      <c r="BF32" s="76"/>
      <c r="BG32" s="61" t="n">
        <f aca="false">A32</f>
        <v>37254</v>
      </c>
      <c r="BH32" s="65"/>
      <c r="BI32" s="66"/>
      <c r="BJ32" s="67"/>
      <c r="BK32" s="66"/>
      <c r="BL32" s="67"/>
      <c r="BM32" s="66"/>
      <c r="BN32" s="68"/>
      <c r="BO32" s="66"/>
      <c r="BP32" s="67"/>
      <c r="BQ32" s="69"/>
      <c r="BR32" s="65"/>
    </row>
    <row r="33" customFormat="false" ht="12.75" hidden="false" customHeight="false" outlineLevel="0" collapsed="false">
      <c r="A33" s="54" t="n">
        <v>37255</v>
      </c>
      <c r="B33" s="55"/>
      <c r="C33" s="56" t="n">
        <v>21</v>
      </c>
      <c r="D33" s="55"/>
      <c r="E33" s="56" t="n">
        <v>19.5</v>
      </c>
      <c r="F33" s="82"/>
      <c r="G33" s="56"/>
      <c r="H33" s="71" t="n">
        <v>18</v>
      </c>
      <c r="I33" s="72"/>
      <c r="J33" s="72" t="n">
        <v>19.8</v>
      </c>
      <c r="K33" s="72"/>
      <c r="L33" s="72" t="n">
        <v>21</v>
      </c>
      <c r="M33" s="73"/>
      <c r="N33" s="73"/>
      <c r="O33" s="73"/>
      <c r="P33" s="73"/>
      <c r="Q33" s="73"/>
      <c r="R33" s="61" t="n">
        <f aca="false">A33</f>
        <v>37255</v>
      </c>
      <c r="S33" s="74"/>
      <c r="T33" s="75"/>
      <c r="U33" s="75"/>
      <c r="V33" s="75"/>
      <c r="W33" s="76"/>
      <c r="X33" s="74"/>
      <c r="Y33" s="75"/>
      <c r="Z33" s="75"/>
      <c r="AA33" s="75"/>
      <c r="AB33" s="76"/>
      <c r="AC33" s="74"/>
      <c r="AD33" s="75"/>
      <c r="AE33" s="75"/>
      <c r="AF33" s="75"/>
      <c r="AG33" s="76"/>
      <c r="AH33" s="74"/>
      <c r="AI33" s="75"/>
      <c r="AJ33" s="75"/>
      <c r="AK33" s="75"/>
      <c r="AL33" s="76"/>
      <c r="AM33" s="74"/>
      <c r="AN33" s="75"/>
      <c r="AO33" s="75"/>
      <c r="AP33" s="75"/>
      <c r="AQ33" s="76"/>
      <c r="AR33" s="75"/>
      <c r="AS33" s="75"/>
      <c r="AT33" s="75"/>
      <c r="AU33" s="75"/>
      <c r="AV33" s="76"/>
      <c r="AW33" s="74"/>
      <c r="AX33" s="75"/>
      <c r="AY33" s="75"/>
      <c r="AZ33" s="75"/>
      <c r="BA33" s="76"/>
      <c r="BB33" s="74"/>
      <c r="BC33" s="75"/>
      <c r="BD33" s="75"/>
      <c r="BE33" s="75"/>
      <c r="BF33" s="76"/>
      <c r="BG33" s="61" t="n">
        <f aca="false">A33</f>
        <v>37255</v>
      </c>
      <c r="BJ33" s="78"/>
      <c r="BL33" s="78"/>
      <c r="BN33" s="79"/>
      <c r="BP33" s="79"/>
    </row>
    <row r="34" customFormat="false" ht="12.75" hidden="false" customHeight="false" outlineLevel="0" collapsed="false">
      <c r="A34" s="54" t="n">
        <v>37256</v>
      </c>
      <c r="B34" s="84" t="n">
        <v>23</v>
      </c>
      <c r="C34" s="85" t="n">
        <v>21</v>
      </c>
      <c r="D34" s="84" t="n">
        <v>24.5</v>
      </c>
      <c r="E34" s="85" t="n">
        <v>19.5</v>
      </c>
      <c r="F34" s="86"/>
      <c r="G34" s="85" t="n">
        <v>25</v>
      </c>
      <c r="H34" s="87" t="n">
        <v>18</v>
      </c>
      <c r="I34" s="88" t="n">
        <v>26.5</v>
      </c>
      <c r="J34" s="88" t="n">
        <v>19.8</v>
      </c>
      <c r="K34" s="89" t="n">
        <v>26.4</v>
      </c>
      <c r="L34" s="89" t="n">
        <v>21</v>
      </c>
      <c r="M34" s="73" t="n">
        <f aca="false">+B34-D34</f>
        <v>-1.5</v>
      </c>
      <c r="N34" s="73" t="n">
        <f aca="false">+B34-K34</f>
        <v>-3.4</v>
      </c>
      <c r="O34" s="73" t="n">
        <f aca="false">+G34-I34</f>
        <v>-1.5</v>
      </c>
      <c r="P34" s="73" t="n">
        <f aca="false">+K34-I34</f>
        <v>-0.100000000000001</v>
      </c>
      <c r="Q34" s="73" t="n">
        <f aca="false">+B34-G34</f>
        <v>-2</v>
      </c>
      <c r="R34" s="61" t="n">
        <f aca="false">A34</f>
        <v>37256</v>
      </c>
      <c r="S34" s="90"/>
      <c r="T34" s="91"/>
      <c r="U34" s="91"/>
      <c r="V34" s="91"/>
      <c r="W34" s="92"/>
      <c r="X34" s="90"/>
      <c r="Y34" s="91"/>
      <c r="Z34" s="91"/>
      <c r="AA34" s="91"/>
      <c r="AB34" s="92"/>
      <c r="AC34" s="90"/>
      <c r="AD34" s="91"/>
      <c r="AE34" s="91"/>
      <c r="AF34" s="91"/>
      <c r="AG34" s="92"/>
      <c r="AH34" s="90"/>
      <c r="AI34" s="91"/>
      <c r="AJ34" s="91"/>
      <c r="AK34" s="91"/>
      <c r="AL34" s="92"/>
      <c r="AM34" s="90"/>
      <c r="AN34" s="91"/>
      <c r="AO34" s="91"/>
      <c r="AP34" s="91"/>
      <c r="AQ34" s="92"/>
      <c r="AR34" s="91"/>
      <c r="AS34" s="91"/>
      <c r="AT34" s="91"/>
      <c r="AU34" s="91"/>
      <c r="AV34" s="92"/>
      <c r="AW34" s="90"/>
      <c r="AX34" s="91"/>
      <c r="AY34" s="91"/>
      <c r="AZ34" s="91"/>
      <c r="BA34" s="92"/>
      <c r="BB34" s="90"/>
      <c r="BC34" s="91"/>
      <c r="BD34" s="91"/>
      <c r="BE34" s="91"/>
      <c r="BF34" s="92"/>
      <c r="BG34" s="61" t="n">
        <f aca="false">A34</f>
        <v>37256</v>
      </c>
      <c r="BJ34" s="78"/>
      <c r="BL34" s="78"/>
      <c r="BN34" s="79"/>
      <c r="BP34" s="79"/>
    </row>
    <row r="35" customFormat="false" ht="12.75" hidden="false" customHeight="false" outlineLevel="0" collapsed="false">
      <c r="A35" s="93"/>
      <c r="B35" s="94" t="s">
        <v>126</v>
      </c>
      <c r="C35" s="94"/>
      <c r="D35" s="94" t="s">
        <v>54</v>
      </c>
      <c r="E35" s="94"/>
      <c r="F35" s="94"/>
      <c r="G35" s="94" t="s">
        <v>57</v>
      </c>
      <c r="H35" s="94"/>
      <c r="I35" s="94" t="s">
        <v>75</v>
      </c>
      <c r="J35" s="94"/>
      <c r="K35" s="94" t="s">
        <v>76</v>
      </c>
      <c r="L35" s="94"/>
      <c r="M35" s="94" t="s">
        <v>113</v>
      </c>
      <c r="N35" s="94" t="s">
        <v>114</v>
      </c>
      <c r="O35" s="94" t="s">
        <v>115</v>
      </c>
      <c r="P35" s="0" t="s">
        <v>116</v>
      </c>
      <c r="Q35" s="0" t="s">
        <v>117</v>
      </c>
      <c r="W35" s="95"/>
      <c r="AV35" s="77"/>
      <c r="AW35" s="96"/>
      <c r="BA35" s="81"/>
      <c r="BB35" s="81"/>
      <c r="BC35" s="95"/>
      <c r="BD35" s="95"/>
      <c r="BE35" s="95"/>
      <c r="BF35" s="95"/>
      <c r="BI35" s="81"/>
      <c r="BJ35" s="81"/>
      <c r="BK35" s="81"/>
    </row>
    <row r="36" customFormat="false" ht="12.75" hidden="false" customHeight="false" outlineLevel="0" collapsed="false">
      <c r="A36" s="93" t="s">
        <v>127</v>
      </c>
      <c r="B36" s="70" t="n">
        <f aca="false">AVERAGE(B4:B34)</f>
        <v>26.55</v>
      </c>
      <c r="C36" s="70" t="n">
        <f aca="false">AVERAGE(C4:C34)</f>
        <v>21.3451612903226</v>
      </c>
      <c r="D36" s="70" t="n">
        <f aca="false">AVERAGE(D4:D34)</f>
        <v>28.2016</v>
      </c>
      <c r="E36" s="70" t="n">
        <f aca="false">AVERAGE(E4:E34)</f>
        <v>21.5583870967742</v>
      </c>
      <c r="F36" s="70"/>
      <c r="G36" s="70" t="n">
        <f aca="false">AVERAGE(G4:G34)</f>
        <v>28.8032</v>
      </c>
      <c r="H36" s="70" t="n">
        <f aca="false">AVERAGE(H4:H34)</f>
        <v>19.8893548387097</v>
      </c>
      <c r="I36" s="70" t="n">
        <f aca="false">AVERAGE(I4:I34)</f>
        <v>29.8584</v>
      </c>
      <c r="J36" s="70" t="n">
        <f aca="false">AVERAGE(J4:J34)</f>
        <v>21.1770967741935</v>
      </c>
      <c r="K36" s="70" t="n">
        <f aca="false">AVERAGE(K4:K34)</f>
        <v>30.2448</v>
      </c>
      <c r="L36" s="70" t="n">
        <f aca="false">AVERAGE(L4:L34)</f>
        <v>23.3151612903226</v>
      </c>
      <c r="M36" s="70" t="n">
        <f aca="false">AVERAGE(M4:M33)</f>
        <v>-1.65791666666667</v>
      </c>
      <c r="N36" s="70" t="n">
        <f aca="false">AVERAGE(N4:N33)</f>
        <v>-3.70708333333333</v>
      </c>
      <c r="O36" s="70" t="n">
        <f aca="false">AVERAGE(O4:O33)</f>
        <v>-1.03666666666667</v>
      </c>
      <c r="P36" s="70" t="n">
        <f aca="false">AVERAGE(P4:P33)</f>
        <v>0.406666666666667</v>
      </c>
      <c r="Q36" s="70" t="n">
        <f aca="false">AVERAGE(Q4:Q33)</f>
        <v>-2.26375</v>
      </c>
      <c r="R36" s="93" t="s">
        <v>127</v>
      </c>
      <c r="S36" s="70" t="n">
        <f aca="false">AVERAGE(S4:S34)</f>
        <v>27.1666666666667</v>
      </c>
      <c r="T36" s="70" t="n">
        <f aca="false">AVERAGE(T4:T34)</f>
        <v>29.6666666666667</v>
      </c>
      <c r="U36" s="70" t="n">
        <f aca="false">AVERAGE(U4:U34)</f>
        <v>28</v>
      </c>
      <c r="V36" s="70" t="n">
        <f aca="false">AVERAGE(V4:V34)</f>
        <v>29.25</v>
      </c>
      <c r="W36" s="70" t="n">
        <f aca="false">AVERAGE(W4:W34)</f>
        <v>30.5</v>
      </c>
      <c r="X36" s="70" t="n">
        <f aca="false">AVERAGE(X4:X34)</f>
        <v>27.5</v>
      </c>
      <c r="Y36" s="70" t="n">
        <f aca="false">AVERAGE(Y4:Y34)</f>
        <v>28.1666666666667</v>
      </c>
      <c r="Z36" s="70" t="n">
        <f aca="false">AVERAGE(Z4:Z34)</f>
        <v>27.75</v>
      </c>
      <c r="AA36" s="70" t="n">
        <f aca="false">AVERAGE(AA4:AA34)</f>
        <v>29.25</v>
      </c>
      <c r="AB36" s="70" t="n">
        <f aca="false">AVERAGE(AB4:AB34)</f>
        <v>29.625</v>
      </c>
      <c r="AC36" s="70" t="n">
        <f aca="false">AVERAGE(AC4:AC34)</f>
        <v>25.3125</v>
      </c>
      <c r="AD36" s="70" t="n">
        <f aca="false">AVERAGE(AD4:AD34)</f>
        <v>27</v>
      </c>
      <c r="AE36" s="70" t="n">
        <f aca="false">AVERAGE(AE4:AE34)</f>
        <v>26.8125</v>
      </c>
      <c r="AF36" s="70" t="n">
        <f aca="false">AVERAGE(AF4:AF34)</f>
        <v>28.5</v>
      </c>
      <c r="AG36" s="70" t="n">
        <f aca="false">AVERAGE(AG4:AG34)</f>
        <v>30.25</v>
      </c>
      <c r="AH36" s="70" t="n">
        <f aca="false">AVERAGE(AH4:AH34)</f>
        <v>23.4375</v>
      </c>
      <c r="AI36" s="70" t="n">
        <f aca="false">AVERAGE(AI4:AI34)</f>
        <v>27</v>
      </c>
      <c r="AJ36" s="70" t="n">
        <f aca="false">AVERAGE(AJ4:AJ34)</f>
        <v>26.6875</v>
      </c>
      <c r="AK36" s="70" t="n">
        <f aca="false">AVERAGE(AK4:AK34)</f>
        <v>28.125</v>
      </c>
      <c r="AL36" s="70" t="n">
        <f aca="false">AVERAGE(AL4:AL34)</f>
        <v>29.25</v>
      </c>
      <c r="AM36" s="70" t="n">
        <f aca="false">AVERAGE(AM4:AM34)</f>
        <v>21.9</v>
      </c>
      <c r="AN36" s="70" t="n">
        <f aca="false">AVERAGE(AN4:AN34)</f>
        <v>24.75</v>
      </c>
      <c r="AO36" s="70" t="n">
        <f aca="false">AVERAGE(AO4:AO34)</f>
        <v>30.35</v>
      </c>
      <c r="AP36" s="70" t="n">
        <f aca="false">AVERAGE(AP4:AP34)</f>
        <v>29.45</v>
      </c>
      <c r="AQ36" s="70" t="n">
        <f aca="false">AVERAGE(AQ4:AQ34)</f>
        <v>28.6666666666667</v>
      </c>
      <c r="AR36" s="70" t="n">
        <f aca="false">AVERAGE(AR4:AR34)</f>
        <v>37.5</v>
      </c>
      <c r="AS36" s="70" t="n">
        <f aca="false">AVERAGE(AS4:AS34)</f>
        <v>41.5</v>
      </c>
      <c r="AT36" s="70" t="n">
        <f aca="false">AVERAGE(AT4:AT34)</f>
        <v>48.25</v>
      </c>
      <c r="AU36" s="70" t="n">
        <f aca="false">AVERAGE(AU4:AU34)</f>
        <v>44.9</v>
      </c>
      <c r="AV36" s="70" t="n">
        <f aca="false">AVERAGE(AV4:AV34)</f>
        <v>45.6666666666667</v>
      </c>
      <c r="AW36" s="70" t="n">
        <f aca="false">AVERAGE(AW4:AW34)</f>
        <v>24.5</v>
      </c>
      <c r="AX36" s="70" t="e">
        <f aca="false">AVERAGE(AX4:AX34)</f>
        <v>#DIV/0!</v>
      </c>
      <c r="AY36" s="70" t="n">
        <f aca="false">AVERAGE(AY4:AY34)</f>
        <v>37.5</v>
      </c>
      <c r="AZ36" s="70" t="n">
        <f aca="false">AVERAGE(AZ4:AZ34)</f>
        <v>35</v>
      </c>
      <c r="BA36" s="70" t="n">
        <f aca="false">AVERAGE(BA4:BA34)</f>
        <v>34</v>
      </c>
      <c r="BB36" s="70" t="n">
        <f aca="false">AVERAGE(BB4:BB34)</f>
        <v>37</v>
      </c>
      <c r="BC36" s="70" t="e">
        <f aca="false">AVERAGE(BC4:BC34)</f>
        <v>#DIV/0!</v>
      </c>
      <c r="BD36" s="70" t="n">
        <f aca="false">AVERAGE(BD4:BD34)</f>
        <v>45</v>
      </c>
      <c r="BE36" s="70" t="n">
        <f aca="false">AVERAGE(BE4:BE34)</f>
        <v>42.25</v>
      </c>
      <c r="BF36" s="70" t="n">
        <f aca="false">AVERAGE(BF4:BF34)</f>
        <v>43</v>
      </c>
      <c r="BM36" s="15"/>
    </row>
    <row r="37" customFormat="false" ht="12.75" hidden="false" customHeight="false" outlineLevel="0" collapsed="false">
      <c r="A37" s="93" t="s">
        <v>128</v>
      </c>
      <c r="B37" s="70" t="n">
        <f aca="false">MIN(B4:B33)</f>
        <v>19.75</v>
      </c>
      <c r="C37" s="70" t="n">
        <f aca="false">MIN(C4:C33)</f>
        <v>17</v>
      </c>
      <c r="D37" s="70" t="n">
        <f aca="false">MIN(D4:D33)</f>
        <v>21.4</v>
      </c>
      <c r="E37" s="70" t="n">
        <f aca="false">MIN(E4:E33)</f>
        <v>16</v>
      </c>
      <c r="F37" s="70"/>
      <c r="G37" s="70" t="n">
        <f aca="false">MIN(G4:G33)</f>
        <v>23</v>
      </c>
      <c r="H37" s="70" t="n">
        <f aca="false">MIN(H4:H33)</f>
        <v>14</v>
      </c>
      <c r="I37" s="70" t="n">
        <f aca="false">MIN(I4:I33)</f>
        <v>24.62</v>
      </c>
      <c r="J37" s="70" t="n">
        <f aca="false">MIN(J4:J33)</f>
        <v>14.75</v>
      </c>
      <c r="K37" s="70" t="n">
        <f aca="false">MIN(K4:K33)</f>
        <v>24.75</v>
      </c>
      <c r="L37" s="70" t="n">
        <f aca="false">MIN(L4:L33)</f>
        <v>16</v>
      </c>
      <c r="M37" s="70" t="n">
        <f aca="false">MIN(M4:M33)</f>
        <v>-3</v>
      </c>
      <c r="N37" s="70" t="n">
        <f aca="false">MIN(N4:N33)</f>
        <v>-5</v>
      </c>
      <c r="O37" s="70" t="n">
        <f aca="false">MIN(O4:O33)</f>
        <v>-2</v>
      </c>
      <c r="P37" s="70" t="n">
        <f aca="false">MIN(P4:P33)</f>
        <v>-2</v>
      </c>
      <c r="Q37" s="70" t="n">
        <f aca="false">MIN(Q4:Q33)</f>
        <v>-4</v>
      </c>
      <c r="R37" s="93" t="s">
        <v>128</v>
      </c>
      <c r="S37" s="70" t="n">
        <f aca="false">MIN(S4:S34)</f>
        <v>22</v>
      </c>
      <c r="T37" s="70" t="n">
        <f aca="false">MIN(T4:T34)</f>
        <v>28</v>
      </c>
      <c r="U37" s="70" t="n">
        <f aca="false">MIN(U4:U34)</f>
        <v>25</v>
      </c>
      <c r="V37" s="70" t="n">
        <f aca="false">MIN(V4:V34)</f>
        <v>26.5</v>
      </c>
      <c r="W37" s="70" t="n">
        <f aca="false">MIN(W4:W34)</f>
        <v>28</v>
      </c>
      <c r="X37" s="70" t="n">
        <f aca="false">MIN(X4:X34)</f>
        <v>25.75</v>
      </c>
      <c r="Y37" s="70" t="n">
        <f aca="false">MIN(Y4:Y34)</f>
        <v>28</v>
      </c>
      <c r="Z37" s="70" t="n">
        <f aca="false">MIN(Z4:Z34)</f>
        <v>26</v>
      </c>
      <c r="AA37" s="70" t="n">
        <f aca="false">MIN(AA4:AA34)</f>
        <v>28</v>
      </c>
      <c r="AB37" s="70" t="n">
        <f aca="false">MIN(AB4:AB34)</f>
        <v>28</v>
      </c>
      <c r="AC37" s="70" t="n">
        <f aca="false">MIN(AC4:AC34)</f>
        <v>23</v>
      </c>
      <c r="AD37" s="70" t="n">
        <f aca="false">MIN(AD4:AD34)</f>
        <v>27</v>
      </c>
      <c r="AE37" s="70" t="n">
        <f aca="false">MIN(AE4:AE34)</f>
        <v>26</v>
      </c>
      <c r="AF37" s="70" t="n">
        <f aca="false">MIN(AF4:AF34)</f>
        <v>27.5</v>
      </c>
      <c r="AG37" s="70" t="n">
        <f aca="false">MIN(AG4:AG34)</f>
        <v>29.5</v>
      </c>
      <c r="AH37" s="70" t="n">
        <f aca="false">MIN(AH4:AH34)</f>
        <v>19.25</v>
      </c>
      <c r="AI37" s="70" t="n">
        <f aca="false">MIN(AI4:AI34)</f>
        <v>27</v>
      </c>
      <c r="AJ37" s="70" t="n">
        <f aca="false">MIN(AJ4:AJ34)</f>
        <v>26</v>
      </c>
      <c r="AK37" s="70" t="n">
        <f aca="false">MIN(AK4:AK34)</f>
        <v>27</v>
      </c>
      <c r="AL37" s="70" t="n">
        <f aca="false">MIN(AL4:AL34)</f>
        <v>28.5</v>
      </c>
      <c r="AM37" s="70" t="n">
        <f aca="false">MIN(AM4:AM34)</f>
        <v>17.5</v>
      </c>
      <c r="AN37" s="70" t="n">
        <f aca="false">MIN(AN4:AN34)</f>
        <v>23.5</v>
      </c>
      <c r="AO37" s="70" t="n">
        <f aca="false">MIN(AO4:AO34)</f>
        <v>29</v>
      </c>
      <c r="AP37" s="70" t="n">
        <f aca="false">MIN(AP4:AP34)</f>
        <v>29</v>
      </c>
      <c r="AQ37" s="70" t="n">
        <f aca="false">MIN(AQ4:AQ34)</f>
        <v>27</v>
      </c>
      <c r="AR37" s="70" t="n">
        <f aca="false">MIN(AR4:AR34)</f>
        <v>35</v>
      </c>
      <c r="AS37" s="70" t="n">
        <f aca="false">MIN(AS4:AS34)</f>
        <v>41.5</v>
      </c>
      <c r="AT37" s="70" t="n">
        <f aca="false">MIN(AT4:AT34)</f>
        <v>46</v>
      </c>
      <c r="AU37" s="70" t="n">
        <f aca="false">MIN(AU4:AU34)</f>
        <v>43</v>
      </c>
      <c r="AV37" s="70" t="n">
        <f aca="false">MIN(AV4:AV34)</f>
        <v>45</v>
      </c>
      <c r="AW37" s="70" t="n">
        <f aca="false">MIN(AW4:AW34)</f>
        <v>24.5</v>
      </c>
      <c r="AX37" s="70" t="n">
        <f aca="false">MIN(AX4:AX34)</f>
        <v>0</v>
      </c>
      <c r="AY37" s="70" t="n">
        <f aca="false">MIN(AY4:AY34)</f>
        <v>37.5</v>
      </c>
      <c r="AZ37" s="70" t="n">
        <f aca="false">MIN(AZ4:AZ34)</f>
        <v>35</v>
      </c>
      <c r="BA37" s="70" t="n">
        <f aca="false">MIN(BA4:BA34)</f>
        <v>34</v>
      </c>
      <c r="BB37" s="70" t="n">
        <f aca="false">MIN(BB4:BB34)</f>
        <v>37</v>
      </c>
      <c r="BC37" s="70" t="n">
        <f aca="false">MIN(BC4:BC34)</f>
        <v>0</v>
      </c>
      <c r="BD37" s="70" t="n">
        <f aca="false">MIN(BD4:BD34)</f>
        <v>45</v>
      </c>
      <c r="BE37" s="70" t="n">
        <f aca="false">MIN(BE4:BE34)</f>
        <v>42.25</v>
      </c>
      <c r="BF37" s="70" t="n">
        <f aca="false">MIN(BF4:BF34)</f>
        <v>43</v>
      </c>
      <c r="BY37" s="0" t="s">
        <v>129</v>
      </c>
      <c r="BZ37" s="0" t="s">
        <v>130</v>
      </c>
    </row>
    <row r="38" customFormat="false" ht="12.75" hidden="false" customHeight="false" outlineLevel="0" collapsed="false">
      <c r="A38" s="93" t="s">
        <v>131</v>
      </c>
      <c r="B38" s="70" t="n">
        <f aca="false">MAX(B4:B33)</f>
        <v>36</v>
      </c>
      <c r="C38" s="70" t="n">
        <f aca="false">MAX(C4:C33)</f>
        <v>28</v>
      </c>
      <c r="D38" s="70" t="n">
        <f aca="false">MAX(D4:D33)</f>
        <v>38</v>
      </c>
      <c r="E38" s="70" t="n">
        <f aca="false">MAX(E4:E33)</f>
        <v>28</v>
      </c>
      <c r="F38" s="70"/>
      <c r="G38" s="70" t="n">
        <f aca="false">MAX(G4:G33)</f>
        <v>36</v>
      </c>
      <c r="H38" s="70" t="n">
        <f aca="false">MAX(H4:H33)</f>
        <v>26</v>
      </c>
      <c r="I38" s="70" t="n">
        <f aca="false">MAX(I4:I33)</f>
        <v>37</v>
      </c>
      <c r="J38" s="70" t="n">
        <f aca="false">MAX(J4:J33)</f>
        <v>28</v>
      </c>
      <c r="K38" s="70" t="n">
        <f aca="false">MAX(K4:K33)</f>
        <v>39</v>
      </c>
      <c r="L38" s="70" t="n">
        <f aca="false">MAX(L4:L33)</f>
        <v>30</v>
      </c>
      <c r="M38" s="70" t="n">
        <f aca="false">MAX(M4:M33)</f>
        <v>0</v>
      </c>
      <c r="N38" s="70" t="n">
        <f aca="false">MAX(N4:N33)</f>
        <v>0</v>
      </c>
      <c r="O38" s="70" t="n">
        <f aca="false">MAX(O4:O33)</f>
        <v>0</v>
      </c>
      <c r="P38" s="70" t="n">
        <f aca="false">MAX(P4:P33)</f>
        <v>2.83</v>
      </c>
      <c r="Q38" s="70" t="n">
        <f aca="false">MAX(Q4:Q33)</f>
        <v>0.25</v>
      </c>
      <c r="R38" s="93" t="s">
        <v>131</v>
      </c>
      <c r="S38" s="70" t="n">
        <f aca="false">MAX(S4:S34)</f>
        <v>30</v>
      </c>
      <c r="T38" s="70" t="n">
        <f aca="false">MAX(T4:T34)</f>
        <v>31</v>
      </c>
      <c r="U38" s="70" t="n">
        <f aca="false">MAX(U4:U34)</f>
        <v>30</v>
      </c>
      <c r="V38" s="70" t="n">
        <f aca="false">MAX(V4:V34)</f>
        <v>31</v>
      </c>
      <c r="W38" s="70" t="n">
        <f aca="false">MAX(W4:W34)</f>
        <v>33</v>
      </c>
      <c r="X38" s="70" t="n">
        <f aca="false">MAX(X4:X34)</f>
        <v>28.5</v>
      </c>
      <c r="Y38" s="70" t="n">
        <f aca="false">MAX(Y4:Y34)</f>
        <v>28.5</v>
      </c>
      <c r="Z38" s="70" t="n">
        <f aca="false">MAX(Z4:Z34)</f>
        <v>29</v>
      </c>
      <c r="AA38" s="70" t="n">
        <f aca="false">MAX(AA4:AA34)</f>
        <v>30</v>
      </c>
      <c r="AB38" s="70" t="n">
        <f aca="false">MAX(AB4:AB34)</f>
        <v>31</v>
      </c>
      <c r="AC38" s="70" t="n">
        <f aca="false">MAX(AC4:AC34)</f>
        <v>27</v>
      </c>
      <c r="AD38" s="70" t="n">
        <f aca="false">MAX(AD4:AD34)</f>
        <v>27</v>
      </c>
      <c r="AE38" s="70" t="n">
        <f aca="false">MAX(AE4:AE34)</f>
        <v>27.25</v>
      </c>
      <c r="AF38" s="70" t="n">
        <f aca="false">MAX(AF4:AF34)</f>
        <v>30.5</v>
      </c>
      <c r="AG38" s="70" t="n">
        <f aca="false">MAX(AG4:AG34)</f>
        <v>31</v>
      </c>
      <c r="AH38" s="70" t="n">
        <f aca="false">MAX(AH4:AH34)</f>
        <v>26.5</v>
      </c>
      <c r="AI38" s="70" t="n">
        <f aca="false">MAX(AI4:AI34)</f>
        <v>27</v>
      </c>
      <c r="AJ38" s="70" t="n">
        <f aca="false">MAX(AJ4:AJ34)</f>
        <v>27.25</v>
      </c>
      <c r="AK38" s="70" t="n">
        <f aca="false">MAX(AK4:AK34)</f>
        <v>29.5</v>
      </c>
      <c r="AL38" s="70" t="n">
        <f aca="false">MAX(AL4:AL34)</f>
        <v>30</v>
      </c>
      <c r="AM38" s="70" t="n">
        <f aca="false">MAX(AM4:AM34)</f>
        <v>25.5</v>
      </c>
      <c r="AN38" s="70" t="n">
        <f aca="false">MAX(AN4:AN34)</f>
        <v>26</v>
      </c>
      <c r="AO38" s="70" t="n">
        <f aca="false">MAX(AO4:AO34)</f>
        <v>32.5</v>
      </c>
      <c r="AP38" s="70" t="n">
        <f aca="false">MAX(AP4:AP34)</f>
        <v>30</v>
      </c>
      <c r="AQ38" s="70" t="n">
        <f aca="false">MAX(AQ4:AQ34)</f>
        <v>30</v>
      </c>
      <c r="AR38" s="70" t="n">
        <f aca="false">MAX(AR4:AR34)</f>
        <v>39</v>
      </c>
      <c r="AS38" s="70" t="n">
        <f aca="false">MAX(AS4:AS34)</f>
        <v>41.5</v>
      </c>
      <c r="AT38" s="70" t="n">
        <f aca="false">MAX(AT4:AT34)</f>
        <v>50</v>
      </c>
      <c r="AU38" s="70" t="n">
        <f aca="false">MAX(AU4:AU34)</f>
        <v>46</v>
      </c>
      <c r="AV38" s="70" t="n">
        <f aca="false">MAX(AV4:AV34)</f>
        <v>46</v>
      </c>
      <c r="AW38" s="70" t="n">
        <f aca="false">MAX(AW4:AW34)</f>
        <v>24.5</v>
      </c>
      <c r="AX38" s="70" t="n">
        <f aca="false">MAX(AX4:AX34)</f>
        <v>0</v>
      </c>
      <c r="AY38" s="70" t="n">
        <f aca="false">MAX(AY4:AY34)</f>
        <v>37.5</v>
      </c>
      <c r="AZ38" s="70" t="n">
        <f aca="false">MAX(AZ4:AZ34)</f>
        <v>35</v>
      </c>
      <c r="BA38" s="70" t="n">
        <f aca="false">MAX(BA4:BA34)</f>
        <v>34</v>
      </c>
      <c r="BB38" s="70" t="n">
        <f aca="false">MAX(BB4:BB34)</f>
        <v>37</v>
      </c>
      <c r="BC38" s="70" t="n">
        <f aca="false">MAX(BC4:BC34)</f>
        <v>0</v>
      </c>
      <c r="BD38" s="70" t="n">
        <f aca="false">MAX(BD4:BD34)</f>
        <v>45</v>
      </c>
      <c r="BE38" s="70" t="n">
        <f aca="false">MAX(BE4:BE34)</f>
        <v>42.25</v>
      </c>
      <c r="BF38" s="70" t="n">
        <f aca="false">MAX(BF4:BF34)</f>
        <v>43</v>
      </c>
      <c r="BM38" s="15"/>
      <c r="BT38" s="39" t="s">
        <v>132</v>
      </c>
      <c r="BV38" s="39" t="s">
        <v>133</v>
      </c>
    </row>
    <row r="39" customFormat="false" ht="12" hidden="false" customHeight="true" outlineLevel="0" collapsed="false">
      <c r="T39" s="15" t="e">
        <f aca="false">AVERAGE(T28:T34)</f>
        <v>#DIV/0!</v>
      </c>
      <c r="AA39" s="96"/>
      <c r="AD39" s="35"/>
      <c r="AE39" s="96"/>
      <c r="AF39" s="95"/>
      <c r="AG39" s="95"/>
      <c r="AY39" s="97"/>
      <c r="BG39" s="98"/>
      <c r="BH39" s="2"/>
      <c r="BI39" s="99" t="s">
        <v>73</v>
      </c>
      <c r="BJ39" s="99" t="s">
        <v>74</v>
      </c>
      <c r="BK39" s="99" t="s">
        <v>134</v>
      </c>
      <c r="BL39" s="100"/>
      <c r="BN39" s="0" t="s">
        <v>135</v>
      </c>
      <c r="BO39" s="0" t="n">
        <v>77</v>
      </c>
      <c r="BY39" s="0" t="n">
        <v>85</v>
      </c>
      <c r="BZ39" s="0" t="n">
        <v>78</v>
      </c>
    </row>
    <row r="40" customFormat="false" ht="12.75" hidden="false" customHeight="false" outlineLevel="0" collapsed="false">
      <c r="B40" s="39" t="s">
        <v>136</v>
      </c>
      <c r="D40" s="20"/>
      <c r="J40" s="101"/>
      <c r="L40" s="39" t="s">
        <v>9</v>
      </c>
      <c r="N40" s="20"/>
      <c r="T40" s="20"/>
      <c r="V40" s="39" t="s">
        <v>10</v>
      </c>
      <c r="X40" s="20"/>
      <c r="AD40" s="20"/>
      <c r="BG40" s="98"/>
      <c r="BH40" s="102" t="s">
        <v>137</v>
      </c>
      <c r="BI40" s="25" t="n">
        <f aca="false">0.59/16*100</f>
        <v>3.6875</v>
      </c>
      <c r="BJ40" s="25" t="n">
        <f aca="false">0.59/8*100</f>
        <v>7.375</v>
      </c>
      <c r="BK40" s="25" t="n">
        <f aca="false">0.59/24*100</f>
        <v>2.45833333333333</v>
      </c>
      <c r="BL40" s="100"/>
      <c r="BN40" s="0" t="s">
        <v>138</v>
      </c>
      <c r="BO40" s="0" t="n">
        <v>86</v>
      </c>
      <c r="BQ40" s="5" t="n">
        <f aca="false">77+86+83+89+90+82+69+93+80+109</f>
        <v>858</v>
      </c>
      <c r="BR40" s="6" t="n">
        <v>50.45</v>
      </c>
      <c r="BS40" s="7"/>
      <c r="BT40" s="103" t="n">
        <v>879</v>
      </c>
      <c r="BU40" s="104"/>
      <c r="BV40" s="105" t="n">
        <f aca="false">GROWTH(BR40:BR41,BQ40:BQ41,BT40)</f>
        <v>56.5601700020421</v>
      </c>
      <c r="BY40" s="0" t="n">
        <v>87</v>
      </c>
      <c r="BZ40" s="0" t="n">
        <v>89</v>
      </c>
    </row>
    <row r="41" customFormat="false" ht="12.75" hidden="false" customHeight="false" outlineLevel="0" collapsed="false">
      <c r="B41" s="46" t="s">
        <v>53</v>
      </c>
      <c r="C41" s="106"/>
      <c r="D41" s="43" t="s">
        <v>54</v>
      </c>
      <c r="E41" s="47"/>
      <c r="F41" s="46" t="s">
        <v>57</v>
      </c>
      <c r="G41" s="47"/>
      <c r="H41" s="46" t="s">
        <v>139</v>
      </c>
      <c r="I41" s="106"/>
      <c r="J41" s="43" t="s">
        <v>140</v>
      </c>
      <c r="K41" s="47"/>
      <c r="L41" s="46" t="s">
        <v>53</v>
      </c>
      <c r="M41" s="106"/>
      <c r="N41" s="43" t="s">
        <v>54</v>
      </c>
      <c r="O41" s="47"/>
      <c r="P41" s="46" t="s">
        <v>57</v>
      </c>
      <c r="Q41" s="47"/>
      <c r="R41" s="46" t="s">
        <v>139</v>
      </c>
      <c r="S41" s="106"/>
      <c r="T41" s="43" t="s">
        <v>140</v>
      </c>
      <c r="U41" s="47"/>
      <c r="V41" s="46" t="s">
        <v>53</v>
      </c>
      <c r="W41" s="106"/>
      <c r="X41" s="43" t="s">
        <v>54</v>
      </c>
      <c r="Y41" s="47"/>
      <c r="Z41" s="46" t="s">
        <v>57</v>
      </c>
      <c r="AA41" s="47"/>
      <c r="AB41" s="46" t="s">
        <v>139</v>
      </c>
      <c r="AC41" s="106"/>
      <c r="AD41" s="43" t="s">
        <v>140</v>
      </c>
      <c r="AE41" s="47"/>
      <c r="AY41" s="15"/>
      <c r="BG41" s="98"/>
      <c r="BH41" s="2" t="s">
        <v>141</v>
      </c>
      <c r="BI41" s="107" t="n">
        <v>0.03</v>
      </c>
      <c r="BJ41" s="107" t="n">
        <v>0.03</v>
      </c>
      <c r="BK41" s="107" t="n">
        <v>0.03</v>
      </c>
      <c r="BL41" s="100"/>
      <c r="BN41" s="0" t="s">
        <v>142</v>
      </c>
      <c r="BO41" s="0" t="n">
        <v>87</v>
      </c>
      <c r="BQ41" s="3" t="n">
        <f aca="false">83+92+89+106+103+94+87+107+92+114</f>
        <v>967</v>
      </c>
      <c r="BR41" s="2" t="n">
        <v>91.32</v>
      </c>
      <c r="BS41" s="8"/>
      <c r="BT41" s="108"/>
      <c r="BU41" s="102"/>
      <c r="BV41" s="109"/>
      <c r="BY41" s="0" t="n">
        <v>92</v>
      </c>
      <c r="BZ41" s="0" t="n">
        <v>86</v>
      </c>
    </row>
    <row r="42" customFormat="false" ht="12.75" hidden="false" customHeight="false" outlineLevel="0" collapsed="false">
      <c r="B42" s="49" t="s">
        <v>143</v>
      </c>
      <c r="C42" s="50" t="s">
        <v>14</v>
      </c>
      <c r="D42" s="51" t="s">
        <v>143</v>
      </c>
      <c r="E42" s="51" t="s">
        <v>14</v>
      </c>
      <c r="F42" s="49" t="s">
        <v>143</v>
      </c>
      <c r="G42" s="51" t="s">
        <v>14</v>
      </c>
      <c r="H42" s="49" t="s">
        <v>143</v>
      </c>
      <c r="I42" s="50" t="s">
        <v>14</v>
      </c>
      <c r="J42" s="51" t="s">
        <v>143</v>
      </c>
      <c r="K42" s="51" t="s">
        <v>14</v>
      </c>
      <c r="L42" s="49" t="s">
        <v>143</v>
      </c>
      <c r="M42" s="50" t="s">
        <v>14</v>
      </c>
      <c r="N42" s="51" t="s">
        <v>143</v>
      </c>
      <c r="O42" s="51" t="s">
        <v>14</v>
      </c>
      <c r="P42" s="49" t="s">
        <v>143</v>
      </c>
      <c r="Q42" s="51" t="s">
        <v>14</v>
      </c>
      <c r="R42" s="49" t="s">
        <v>143</v>
      </c>
      <c r="S42" s="50" t="s">
        <v>14</v>
      </c>
      <c r="T42" s="51" t="s">
        <v>143</v>
      </c>
      <c r="U42" s="51" t="s">
        <v>14</v>
      </c>
      <c r="V42" s="49" t="s">
        <v>143</v>
      </c>
      <c r="W42" s="50" t="s">
        <v>14</v>
      </c>
      <c r="X42" s="51" t="s">
        <v>143</v>
      </c>
      <c r="Y42" s="51" t="s">
        <v>14</v>
      </c>
      <c r="Z42" s="49" t="s">
        <v>143</v>
      </c>
      <c r="AA42" s="51" t="s">
        <v>14</v>
      </c>
      <c r="AB42" s="49" t="s">
        <v>143</v>
      </c>
      <c r="AC42" s="50" t="s">
        <v>14</v>
      </c>
      <c r="AD42" s="51" t="s">
        <v>143</v>
      </c>
      <c r="AE42" s="51" t="s">
        <v>14</v>
      </c>
      <c r="BG42" s="98"/>
      <c r="BH42" s="2" t="s">
        <v>144</v>
      </c>
      <c r="BI42" s="25" t="n">
        <f aca="false">0.46/16*100</f>
        <v>2.875</v>
      </c>
      <c r="BJ42" s="25" t="n">
        <f aca="false">0.46/8*100</f>
        <v>5.75</v>
      </c>
      <c r="BK42" s="25" t="n">
        <f aca="false">0.46/24*100</f>
        <v>1.91666666666667</v>
      </c>
      <c r="BL42" s="100"/>
      <c r="BN42" s="0" t="s">
        <v>145</v>
      </c>
      <c r="BO42" s="0" t="n">
        <v>72</v>
      </c>
      <c r="BQ42" s="3"/>
      <c r="BR42" s="2"/>
      <c r="BS42" s="8"/>
      <c r="BT42" s="108"/>
      <c r="BU42" s="102"/>
      <c r="BV42" s="109"/>
      <c r="BY42" s="0" t="n">
        <v>72</v>
      </c>
      <c r="BZ42" s="0" t="n">
        <v>77</v>
      </c>
    </row>
    <row r="43" customFormat="false" ht="12.75" hidden="false" customHeight="false" outlineLevel="0" collapsed="false">
      <c r="A43" s="0" t="s">
        <v>110</v>
      </c>
      <c r="B43" s="110"/>
      <c r="C43" s="111"/>
      <c r="D43" s="112"/>
      <c r="E43" s="113"/>
      <c r="F43" s="112"/>
      <c r="G43" s="114"/>
      <c r="H43" s="112"/>
      <c r="I43" s="113"/>
      <c r="J43" s="112"/>
      <c r="K43" s="113"/>
      <c r="L43" s="110"/>
      <c r="M43" s="111"/>
      <c r="N43" s="112"/>
      <c r="O43" s="113"/>
      <c r="P43" s="112"/>
      <c r="Q43" s="114"/>
      <c r="R43" s="112"/>
      <c r="S43" s="113"/>
      <c r="T43" s="112"/>
      <c r="U43" s="113"/>
      <c r="V43" s="110"/>
      <c r="W43" s="111"/>
      <c r="X43" s="112"/>
      <c r="Y43" s="113"/>
      <c r="Z43" s="112"/>
      <c r="AA43" s="114"/>
      <c r="AB43" s="112" t="n">
        <v>76</v>
      </c>
      <c r="AC43" s="113" t="n">
        <v>79.5</v>
      </c>
      <c r="AD43" s="112"/>
      <c r="AE43" s="113"/>
      <c r="BC43" s="15"/>
      <c r="BG43" s="98"/>
      <c r="BH43" s="2" t="s">
        <v>146</v>
      </c>
      <c r="BI43" s="107" t="n">
        <v>0.019</v>
      </c>
      <c r="BJ43" s="107" t="n">
        <v>0.019</v>
      </c>
      <c r="BK43" s="107" t="n">
        <v>0.019</v>
      </c>
      <c r="BL43" s="100"/>
      <c r="BN43" s="0" t="s">
        <v>147</v>
      </c>
      <c r="BO43" s="0" t="n">
        <v>93</v>
      </c>
      <c r="BQ43" s="3" t="n">
        <v>340</v>
      </c>
      <c r="BR43" s="2" t="n">
        <v>50</v>
      </c>
      <c r="BS43" s="8"/>
      <c r="BT43" s="108"/>
      <c r="BU43" s="102"/>
      <c r="BV43" s="109" t="e">
        <f aca="false">GROWTH(BR43:BR44,BQ43:BQ44,BT43)</f>
        <v>#VALUE!</v>
      </c>
      <c r="BY43" s="0" t="n">
        <v>88</v>
      </c>
      <c r="BZ43" s="0" t="n">
        <v>90</v>
      </c>
    </row>
    <row r="44" customFormat="false" ht="12.75" hidden="false" customHeight="false" outlineLevel="0" collapsed="false">
      <c r="B44" s="110"/>
      <c r="C44" s="115"/>
      <c r="D44" s="111"/>
      <c r="E44" s="111"/>
      <c r="F44" s="110"/>
      <c r="G44" s="111"/>
      <c r="H44" s="110"/>
      <c r="I44" s="115"/>
      <c r="J44" s="116"/>
      <c r="K44" s="115"/>
      <c r="L44" s="110"/>
      <c r="M44" s="111"/>
      <c r="N44" s="110"/>
      <c r="O44" s="115"/>
      <c r="P44" s="110"/>
      <c r="Q44" s="111"/>
      <c r="R44" s="110"/>
      <c r="S44" s="115"/>
      <c r="T44" s="116"/>
      <c r="U44" s="115"/>
      <c r="V44" s="110"/>
      <c r="W44" s="111"/>
      <c r="X44" s="110"/>
      <c r="Y44" s="115"/>
      <c r="Z44" s="110"/>
      <c r="AA44" s="111"/>
      <c r="AB44" s="110"/>
      <c r="AC44" s="115"/>
      <c r="AD44" s="116"/>
      <c r="AE44" s="115"/>
      <c r="BC44" s="15"/>
      <c r="BG44" s="98"/>
      <c r="BH44" s="2" t="s">
        <v>148</v>
      </c>
      <c r="BI44" s="2" t="n">
        <v>22.8</v>
      </c>
      <c r="BJ44" s="2" t="n">
        <v>22.8</v>
      </c>
      <c r="BK44" s="2" t="n">
        <v>22.8</v>
      </c>
      <c r="BL44" s="100"/>
      <c r="BN44" s="0" t="s">
        <v>149</v>
      </c>
      <c r="BO44" s="0" t="n">
        <v>102</v>
      </c>
      <c r="BQ44" s="3" t="n">
        <v>385</v>
      </c>
      <c r="BR44" s="2" t="n">
        <v>316</v>
      </c>
      <c r="BS44" s="8"/>
      <c r="BT44" s="108"/>
      <c r="BU44" s="102"/>
      <c r="BV44" s="109"/>
      <c r="BY44" s="0" t="n">
        <v>100</v>
      </c>
      <c r="BZ44" s="0" t="n">
        <v>109</v>
      </c>
    </row>
    <row r="45" customFormat="false" ht="12.75" hidden="false" customHeight="false" outlineLevel="0" collapsed="false">
      <c r="B45" s="117"/>
      <c r="C45" s="118"/>
      <c r="D45" s="117"/>
      <c r="E45" s="118"/>
      <c r="F45" s="117"/>
      <c r="G45" s="119"/>
      <c r="H45" s="117"/>
      <c r="I45" s="119"/>
      <c r="J45" s="117"/>
      <c r="K45" s="119"/>
      <c r="L45" s="117"/>
      <c r="M45" s="118"/>
      <c r="N45" s="117"/>
      <c r="O45" s="118"/>
      <c r="P45" s="117"/>
      <c r="Q45" s="119"/>
      <c r="R45" s="117"/>
      <c r="S45" s="119"/>
      <c r="T45" s="117"/>
      <c r="U45" s="119"/>
      <c r="V45" s="117"/>
      <c r="W45" s="118"/>
      <c r="X45" s="117"/>
      <c r="Y45" s="118"/>
      <c r="Z45" s="117"/>
      <c r="AA45" s="119"/>
      <c r="AB45" s="117"/>
      <c r="AC45" s="119"/>
      <c r="AD45" s="117"/>
      <c r="AE45" s="119"/>
      <c r="BG45" s="98"/>
      <c r="BH45" s="2" t="s">
        <v>150</v>
      </c>
      <c r="BI45" s="2" t="n">
        <v>2.15</v>
      </c>
      <c r="BJ45" s="2" t="n">
        <v>2.15</v>
      </c>
      <c r="BK45" s="2" t="n">
        <v>2.15</v>
      </c>
      <c r="BL45" s="100"/>
      <c r="BN45" s="0" t="s">
        <v>151</v>
      </c>
      <c r="BO45" s="0" t="n">
        <v>86</v>
      </c>
      <c r="BQ45" s="3"/>
      <c r="BR45" s="2"/>
      <c r="BS45" s="8"/>
      <c r="BT45" s="108"/>
      <c r="BU45" s="102"/>
      <c r="BV45" s="109"/>
      <c r="BY45" s="0" t="n">
        <v>73</v>
      </c>
      <c r="BZ45" s="0" t="n">
        <v>90</v>
      </c>
    </row>
    <row r="46" customFormat="false" ht="12.75" hidden="false" customHeight="false" outlineLevel="0" collapsed="false">
      <c r="A46" s="0" t="s">
        <v>111</v>
      </c>
      <c r="B46" s="110"/>
      <c r="C46" s="111"/>
      <c r="D46" s="110"/>
      <c r="E46" s="115"/>
      <c r="F46" s="111"/>
      <c r="G46" s="111"/>
      <c r="H46" s="110"/>
      <c r="I46" s="115"/>
      <c r="J46" s="110"/>
      <c r="K46" s="115"/>
      <c r="L46" s="110"/>
      <c r="M46" s="111"/>
      <c r="N46" s="110"/>
      <c r="O46" s="115"/>
      <c r="P46" s="111"/>
      <c r="Q46" s="111"/>
      <c r="R46" s="110"/>
      <c r="S46" s="115"/>
      <c r="T46" s="110"/>
      <c r="U46" s="115"/>
      <c r="V46" s="110"/>
      <c r="W46" s="111"/>
      <c r="X46" s="110"/>
      <c r="Y46" s="115"/>
      <c r="Z46" s="111"/>
      <c r="AA46" s="111"/>
      <c r="AB46" s="110"/>
      <c r="AC46" s="115"/>
      <c r="AD46" s="110"/>
      <c r="AE46" s="115"/>
      <c r="BG46" s="98"/>
      <c r="BH46" s="2" t="s">
        <v>152</v>
      </c>
      <c r="BI46" s="2" t="n">
        <v>1.83</v>
      </c>
      <c r="BJ46" s="2" t="n">
        <v>1.83</v>
      </c>
      <c r="BK46" s="2" t="n">
        <v>1.83</v>
      </c>
      <c r="BL46" s="100"/>
      <c r="BN46" s="0" t="s">
        <v>153</v>
      </c>
      <c r="BO46" s="0" t="n">
        <v>100</v>
      </c>
      <c r="BQ46" s="3" t="n">
        <v>858</v>
      </c>
      <c r="BR46" s="2" t="n">
        <v>50.45</v>
      </c>
      <c r="BS46" s="8"/>
      <c r="BT46" s="108" t="n">
        <v>879</v>
      </c>
      <c r="BU46" s="102"/>
      <c r="BV46" s="109" t="n">
        <f aca="false">GROWTH(BR46:BR48,BQ46:BQ48,BT46)</f>
        <v>55.5477954255008</v>
      </c>
      <c r="BY46" s="0" t="n">
        <v>97</v>
      </c>
      <c r="BZ46" s="0" t="n">
        <v>100</v>
      </c>
    </row>
    <row r="47" customFormat="false" ht="12.75" hidden="false" customHeight="false" outlineLevel="0" collapsed="false">
      <c r="B47" s="110"/>
      <c r="C47" s="111"/>
      <c r="D47" s="110"/>
      <c r="E47" s="115"/>
      <c r="F47" s="110"/>
      <c r="G47" s="111"/>
      <c r="H47" s="110"/>
      <c r="I47" s="115"/>
      <c r="J47" s="110"/>
      <c r="K47" s="115"/>
      <c r="L47" s="110"/>
      <c r="M47" s="111"/>
      <c r="N47" s="110"/>
      <c r="O47" s="115"/>
      <c r="P47" s="110"/>
      <c r="Q47" s="111"/>
      <c r="R47" s="110"/>
      <c r="S47" s="115"/>
      <c r="T47" s="110"/>
      <c r="U47" s="115"/>
      <c r="V47" s="110"/>
      <c r="W47" s="111"/>
      <c r="X47" s="110"/>
      <c r="Y47" s="115"/>
      <c r="Z47" s="110"/>
      <c r="AA47" s="111"/>
      <c r="AB47" s="110"/>
      <c r="AC47" s="115"/>
      <c r="AD47" s="110"/>
      <c r="AE47" s="115"/>
      <c r="BG47" s="98"/>
      <c r="BH47" s="2" t="s">
        <v>154</v>
      </c>
      <c r="BI47" s="25" t="n">
        <v>3</v>
      </c>
      <c r="BJ47" s="25" t="n">
        <v>1</v>
      </c>
      <c r="BK47" s="2" t="n">
        <f aca="false">+BI47*0.67+BJ47*0.33</f>
        <v>2.34</v>
      </c>
      <c r="BL47" s="100"/>
      <c r="BN47" s="0" t="s">
        <v>155</v>
      </c>
      <c r="BO47" s="0" t="n">
        <v>96</v>
      </c>
      <c r="BQ47" s="3" t="n">
        <v>918</v>
      </c>
      <c r="BR47" s="2" t="n">
        <v>66</v>
      </c>
      <c r="BS47" s="8"/>
      <c r="BT47" s="108"/>
      <c r="BU47" s="102"/>
      <c r="BV47" s="109"/>
      <c r="BY47" s="0" t="n">
        <v>91</v>
      </c>
      <c r="BZ47" s="0" t="n">
        <v>95</v>
      </c>
    </row>
    <row r="48" customFormat="false" ht="12.75" hidden="false" customHeight="false" outlineLevel="0" collapsed="false">
      <c r="B48" s="117"/>
      <c r="C48" s="118"/>
      <c r="D48" s="117"/>
      <c r="E48" s="119"/>
      <c r="F48" s="117"/>
      <c r="G48" s="118"/>
      <c r="H48" s="117"/>
      <c r="I48" s="119"/>
      <c r="J48" s="117"/>
      <c r="K48" s="119"/>
      <c r="L48" s="117"/>
      <c r="M48" s="118"/>
      <c r="N48" s="117"/>
      <c r="O48" s="119"/>
      <c r="P48" s="117"/>
      <c r="Q48" s="118"/>
      <c r="R48" s="117"/>
      <c r="S48" s="119"/>
      <c r="T48" s="117"/>
      <c r="U48" s="119"/>
      <c r="V48" s="117"/>
      <c r="W48" s="118"/>
      <c r="X48" s="117"/>
      <c r="Y48" s="119"/>
      <c r="Z48" s="117"/>
      <c r="AA48" s="118"/>
      <c r="AB48" s="117"/>
      <c r="AC48" s="119"/>
      <c r="AD48" s="117"/>
      <c r="AE48" s="119"/>
      <c r="BG48" s="98"/>
      <c r="BH48" s="2" t="s">
        <v>156</v>
      </c>
      <c r="BI48" s="2" t="n">
        <v>0.25</v>
      </c>
      <c r="BJ48" s="2" t="n">
        <v>0.25</v>
      </c>
      <c r="BK48" s="4" t="n">
        <v>0.25</v>
      </c>
      <c r="BL48" s="100"/>
      <c r="BN48" s="0" t="s">
        <v>157</v>
      </c>
      <c r="BO48" s="0" t="n">
        <v>96</v>
      </c>
      <c r="BQ48" s="16" t="n">
        <v>967</v>
      </c>
      <c r="BR48" s="17" t="n">
        <v>91.32</v>
      </c>
      <c r="BS48" s="32"/>
      <c r="BT48" s="120"/>
      <c r="BU48" s="121"/>
      <c r="BV48" s="122"/>
      <c r="BY48" s="0" t="n">
        <v>94</v>
      </c>
      <c r="BZ48" s="0" t="n">
        <v>100</v>
      </c>
    </row>
    <row r="49" customFormat="false" ht="12.75" hidden="false" customHeight="false" outlineLevel="0" collapsed="false">
      <c r="B49" s="39"/>
      <c r="Z49" s="35"/>
      <c r="AA49" s="96"/>
      <c r="AB49" s="15"/>
      <c r="AC49" s="15"/>
      <c r="AE49" s="96"/>
      <c r="AF49" s="15"/>
      <c r="AG49" s="15"/>
      <c r="BC49" s="15"/>
      <c r="BG49" s="98"/>
      <c r="BH49" s="2" t="s">
        <v>158</v>
      </c>
      <c r="BI49" s="25" t="n">
        <f aca="false">SUM(BI41,BI43)*BI44</f>
        <v>1.1172</v>
      </c>
      <c r="BJ49" s="25" t="n">
        <f aca="false">SUM(BJ41,BJ43)*BJ44</f>
        <v>1.1172</v>
      </c>
      <c r="BK49" s="25" t="n">
        <f aca="false">SUM(BK41,BK43)*BK44</f>
        <v>1.1172</v>
      </c>
      <c r="BL49" s="100"/>
    </row>
    <row r="50" customFormat="false" ht="12.75" hidden="false" customHeight="false" outlineLevel="0" collapsed="false">
      <c r="B50" s="39" t="s">
        <v>50</v>
      </c>
      <c r="D50" s="20"/>
      <c r="J50" s="20"/>
      <c r="L50" s="39" t="s">
        <v>51</v>
      </c>
      <c r="N50" s="20"/>
      <c r="T50" s="20"/>
      <c r="V50" s="39" t="s">
        <v>48</v>
      </c>
      <c r="X50" s="20"/>
      <c r="AD50" s="20"/>
      <c r="BG50" s="98"/>
      <c r="BH50" s="2"/>
      <c r="BI50" s="2"/>
      <c r="BJ50" s="2"/>
      <c r="BK50" s="2"/>
      <c r="BL50" s="100"/>
      <c r="BO50" s="0" t="n">
        <f aca="false">SUM(BO39:BO48)</f>
        <v>895</v>
      </c>
    </row>
    <row r="51" customFormat="false" ht="13.5" hidden="false" customHeight="false" outlineLevel="0" collapsed="false">
      <c r="B51" s="46" t="s">
        <v>53</v>
      </c>
      <c r="C51" s="106"/>
      <c r="D51" s="43" t="s">
        <v>54</v>
      </c>
      <c r="E51" s="47"/>
      <c r="F51" s="46" t="s">
        <v>57</v>
      </c>
      <c r="G51" s="47"/>
      <c r="H51" s="46" t="s">
        <v>139</v>
      </c>
      <c r="I51" s="106"/>
      <c r="J51" s="43" t="s">
        <v>140</v>
      </c>
      <c r="K51" s="47"/>
      <c r="L51" s="46" t="s">
        <v>53</v>
      </c>
      <c r="M51" s="106"/>
      <c r="N51" s="43" t="s">
        <v>54</v>
      </c>
      <c r="O51" s="47"/>
      <c r="P51" s="46" t="s">
        <v>57</v>
      </c>
      <c r="Q51" s="47"/>
      <c r="R51" s="46" t="s">
        <v>139</v>
      </c>
      <c r="S51" s="106"/>
      <c r="T51" s="43" t="s">
        <v>140</v>
      </c>
      <c r="U51" s="47"/>
      <c r="V51" s="46" t="s">
        <v>53</v>
      </c>
      <c r="W51" s="106"/>
      <c r="X51" s="43" t="s">
        <v>54</v>
      </c>
      <c r="Y51" s="47"/>
      <c r="Z51" s="46" t="s">
        <v>57</v>
      </c>
      <c r="AA51" s="47"/>
      <c r="AB51" s="46" t="s">
        <v>139</v>
      </c>
      <c r="AC51" s="106"/>
      <c r="AD51" s="43" t="s">
        <v>140</v>
      </c>
      <c r="AE51" s="47"/>
      <c r="BG51" s="123"/>
      <c r="BH51" s="124" t="s">
        <v>159</v>
      </c>
      <c r="BI51" s="125" t="n">
        <f aca="false">SUM(BI40,BI42,BI45,BI46,BI47,BI48,BI49)</f>
        <v>14.9097</v>
      </c>
      <c r="BJ51" s="125" t="n">
        <f aca="false">SUM(BJ40,BJ42,BJ45,BJ46,BJ47,BJ48,BJ49)</f>
        <v>19.4722</v>
      </c>
      <c r="BK51" s="125" t="n">
        <f aca="false">SUM(BK40,BK42,BK45,BK46,BK47,BK48,BK49)</f>
        <v>12.0622</v>
      </c>
      <c r="BL51" s="126"/>
    </row>
    <row r="52" customFormat="false" ht="12.75" hidden="false" customHeight="false" outlineLevel="0" collapsed="false">
      <c r="B52" s="49" t="s">
        <v>143</v>
      </c>
      <c r="C52" s="50" t="s">
        <v>14</v>
      </c>
      <c r="D52" s="51" t="s">
        <v>143</v>
      </c>
      <c r="E52" s="51" t="s">
        <v>14</v>
      </c>
      <c r="F52" s="49" t="s">
        <v>143</v>
      </c>
      <c r="G52" s="51" t="s">
        <v>14</v>
      </c>
      <c r="H52" s="49" t="s">
        <v>143</v>
      </c>
      <c r="I52" s="50" t="s">
        <v>14</v>
      </c>
      <c r="J52" s="51" t="s">
        <v>143</v>
      </c>
      <c r="K52" s="51" t="s">
        <v>14</v>
      </c>
      <c r="L52" s="49" t="s">
        <v>143</v>
      </c>
      <c r="M52" s="50" t="s">
        <v>14</v>
      </c>
      <c r="N52" s="51" t="s">
        <v>143</v>
      </c>
      <c r="O52" s="51" t="s">
        <v>14</v>
      </c>
      <c r="P52" s="49" t="s">
        <v>143</v>
      </c>
      <c r="Q52" s="51" t="s">
        <v>14</v>
      </c>
      <c r="R52" s="49" t="s">
        <v>143</v>
      </c>
      <c r="S52" s="50" t="s">
        <v>14</v>
      </c>
      <c r="T52" s="51" t="s">
        <v>143</v>
      </c>
      <c r="U52" s="51" t="s">
        <v>14</v>
      </c>
      <c r="V52" s="49" t="s">
        <v>143</v>
      </c>
      <c r="W52" s="50" t="s">
        <v>14</v>
      </c>
      <c r="X52" s="51" t="s">
        <v>143</v>
      </c>
      <c r="Y52" s="51" t="s">
        <v>14</v>
      </c>
      <c r="Z52" s="49" t="s">
        <v>143</v>
      </c>
      <c r="AA52" s="51" t="s">
        <v>14</v>
      </c>
      <c r="AB52" s="49" t="s">
        <v>143</v>
      </c>
      <c r="AC52" s="50" t="s">
        <v>14</v>
      </c>
      <c r="AD52" s="51" t="s">
        <v>143</v>
      </c>
      <c r="AE52" s="51" t="s">
        <v>14</v>
      </c>
    </row>
    <row r="53" customFormat="false" ht="12.75" hidden="false" customHeight="false" outlineLevel="0" collapsed="false">
      <c r="B53" s="110"/>
      <c r="C53" s="111"/>
      <c r="D53" s="112"/>
      <c r="E53" s="113"/>
      <c r="F53" s="112"/>
      <c r="G53" s="114"/>
      <c r="H53" s="112"/>
      <c r="I53" s="113"/>
      <c r="J53" s="112"/>
      <c r="K53" s="113"/>
      <c r="L53" s="110" t="n">
        <v>67</v>
      </c>
      <c r="M53" s="111" t="n">
        <v>71</v>
      </c>
      <c r="N53" s="112"/>
      <c r="O53" s="113"/>
      <c r="P53" s="112" t="n">
        <v>51</v>
      </c>
      <c r="Q53" s="114" t="n">
        <v>54</v>
      </c>
      <c r="R53" s="112" t="n">
        <v>59</v>
      </c>
      <c r="S53" s="113" t="n">
        <v>63</v>
      </c>
      <c r="T53" s="112" t="n">
        <v>52.5</v>
      </c>
      <c r="U53" s="113" t="n">
        <v>54</v>
      </c>
      <c r="V53" s="110"/>
      <c r="W53" s="111"/>
      <c r="X53" s="112"/>
      <c r="Y53" s="113"/>
      <c r="Z53" s="112"/>
      <c r="AA53" s="114"/>
      <c r="AB53" s="112"/>
      <c r="AC53" s="113"/>
      <c r="AD53" s="112"/>
      <c r="AE53" s="113"/>
    </row>
    <row r="54" customFormat="false" ht="12.75" hidden="false" customHeight="false" outlineLevel="0" collapsed="false">
      <c r="B54" s="110"/>
      <c r="C54" s="111"/>
      <c r="D54" s="110"/>
      <c r="E54" s="115"/>
      <c r="F54" s="110"/>
      <c r="G54" s="111"/>
      <c r="H54" s="110"/>
      <c r="I54" s="115"/>
      <c r="J54" s="116"/>
      <c r="K54" s="115"/>
      <c r="L54" s="110"/>
      <c r="M54" s="111"/>
      <c r="N54" s="110"/>
      <c r="O54" s="115"/>
      <c r="P54" s="110"/>
      <c r="Q54" s="111"/>
      <c r="R54" s="110"/>
      <c r="S54" s="115"/>
      <c r="T54" s="116"/>
      <c r="U54" s="115"/>
      <c r="V54" s="110"/>
      <c r="W54" s="111"/>
      <c r="X54" s="110"/>
      <c r="Y54" s="115"/>
      <c r="Z54" s="110"/>
      <c r="AA54" s="111"/>
      <c r="AB54" s="110"/>
      <c r="AC54" s="115"/>
      <c r="AD54" s="116"/>
      <c r="AE54" s="115"/>
    </row>
    <row r="55" customFormat="false" ht="12.75" hidden="false" customHeight="false" outlineLevel="0" collapsed="false">
      <c r="B55" s="117"/>
      <c r="C55" s="118"/>
      <c r="D55" s="117"/>
      <c r="E55" s="118"/>
      <c r="F55" s="117"/>
      <c r="G55" s="119"/>
      <c r="H55" s="117"/>
      <c r="I55" s="119"/>
      <c r="J55" s="117"/>
      <c r="K55" s="119"/>
      <c r="L55" s="117"/>
      <c r="M55" s="118"/>
      <c r="N55" s="117"/>
      <c r="O55" s="118"/>
      <c r="P55" s="117"/>
      <c r="Q55" s="119"/>
      <c r="R55" s="117"/>
      <c r="S55" s="119"/>
      <c r="T55" s="117"/>
      <c r="U55" s="119"/>
      <c r="V55" s="117"/>
      <c r="W55" s="118"/>
      <c r="X55" s="117"/>
      <c r="Y55" s="118"/>
      <c r="Z55" s="117"/>
      <c r="AA55" s="119"/>
      <c r="AB55" s="117"/>
      <c r="AC55" s="119"/>
      <c r="AD55" s="117"/>
      <c r="AE55" s="119"/>
    </row>
    <row r="56" customFormat="false" ht="12.75" hidden="false" customHeight="false" outlineLevel="0" collapsed="false">
      <c r="B56" s="110"/>
      <c r="C56" s="111"/>
      <c r="D56" s="110"/>
      <c r="E56" s="115"/>
      <c r="F56" s="111"/>
      <c r="G56" s="111"/>
      <c r="H56" s="110"/>
      <c r="I56" s="115"/>
      <c r="J56" s="110"/>
      <c r="K56" s="115"/>
      <c r="L56" s="110" t="n">
        <v>51</v>
      </c>
      <c r="M56" s="111" t="n">
        <v>57</v>
      </c>
      <c r="N56" s="110"/>
      <c r="O56" s="115"/>
      <c r="P56" s="111"/>
      <c r="Q56" s="111"/>
      <c r="R56" s="110" t="n">
        <v>46</v>
      </c>
      <c r="S56" s="115" t="n">
        <v>48</v>
      </c>
      <c r="T56" s="110" t="n">
        <v>35</v>
      </c>
      <c r="U56" s="115" t="n">
        <v>38</v>
      </c>
      <c r="V56" s="110"/>
      <c r="W56" s="111"/>
      <c r="X56" s="110"/>
      <c r="Y56" s="115"/>
      <c r="Z56" s="111"/>
      <c r="AA56" s="111"/>
      <c r="AB56" s="110"/>
      <c r="AC56" s="115"/>
      <c r="AD56" s="110"/>
      <c r="AE56" s="115"/>
    </row>
    <row r="57" customFormat="false" ht="12.75" hidden="false" customHeight="false" outlineLevel="0" collapsed="false">
      <c r="B57" s="110"/>
      <c r="C57" s="111"/>
      <c r="D57" s="110"/>
      <c r="E57" s="115"/>
      <c r="F57" s="110"/>
      <c r="G57" s="111"/>
      <c r="H57" s="110"/>
      <c r="I57" s="115"/>
      <c r="J57" s="110"/>
      <c r="K57" s="115"/>
      <c r="L57" s="110"/>
      <c r="M57" s="111"/>
      <c r="N57" s="110"/>
      <c r="O57" s="115"/>
      <c r="P57" s="110"/>
      <c r="Q57" s="111"/>
      <c r="R57" s="110"/>
      <c r="S57" s="115"/>
      <c r="T57" s="110"/>
      <c r="U57" s="115"/>
      <c r="V57" s="110"/>
      <c r="W57" s="111"/>
      <c r="X57" s="110"/>
      <c r="Y57" s="115"/>
      <c r="Z57" s="110"/>
      <c r="AA57" s="111"/>
      <c r="AB57" s="110"/>
      <c r="AC57" s="115"/>
      <c r="AD57" s="110"/>
      <c r="AE57" s="115"/>
    </row>
    <row r="58" customFormat="false" ht="12.75" hidden="false" customHeight="false" outlineLevel="0" collapsed="false">
      <c r="B58" s="117"/>
      <c r="C58" s="118"/>
      <c r="D58" s="117"/>
      <c r="E58" s="119"/>
      <c r="F58" s="117"/>
      <c r="G58" s="118"/>
      <c r="H58" s="117"/>
      <c r="I58" s="119"/>
      <c r="J58" s="117"/>
      <c r="K58" s="119"/>
      <c r="L58" s="117"/>
      <c r="M58" s="118"/>
      <c r="N58" s="117"/>
      <c r="O58" s="119"/>
      <c r="P58" s="117"/>
      <c r="Q58" s="118"/>
      <c r="R58" s="117"/>
      <c r="S58" s="119"/>
      <c r="T58" s="117"/>
      <c r="U58" s="119"/>
      <c r="V58" s="117"/>
      <c r="W58" s="118"/>
      <c r="X58" s="117"/>
      <c r="Y58" s="119"/>
      <c r="Z58" s="117"/>
      <c r="AA58" s="118"/>
      <c r="AB58" s="117"/>
      <c r="AC58" s="119"/>
      <c r="AD58" s="117"/>
      <c r="AE58" s="119"/>
    </row>
    <row r="61" customFormat="false" ht="12.75" hidden="false" customHeight="false" outlineLevel="0" collapsed="false">
      <c r="B61" s="20" t="s">
        <v>160</v>
      </c>
      <c r="H61" s="20"/>
    </row>
    <row r="62" customFormat="false" ht="12.75" hidden="false" customHeight="false" outlineLevel="0" collapsed="false">
      <c r="B62" s="46" t="s">
        <v>9</v>
      </c>
      <c r="C62" s="47"/>
      <c r="D62" s="43"/>
      <c r="E62" s="43"/>
      <c r="F62" s="43"/>
      <c r="G62" s="46" t="s">
        <v>10</v>
      </c>
      <c r="H62" s="43"/>
      <c r="I62" s="47"/>
      <c r="J62" s="43"/>
      <c r="K62" s="44"/>
      <c r="L62" s="46" t="s">
        <v>11</v>
      </c>
      <c r="M62" s="43"/>
      <c r="N62" s="47"/>
      <c r="O62" s="43"/>
      <c r="P62" s="44"/>
      <c r="Q62" s="46" t="s">
        <v>12</v>
      </c>
      <c r="R62" s="43"/>
      <c r="S62" s="47"/>
      <c r="T62" s="43"/>
      <c r="U62" s="44"/>
      <c r="V62" s="46" t="s">
        <v>13</v>
      </c>
      <c r="W62" s="43"/>
      <c r="X62" s="47"/>
      <c r="Y62" s="43"/>
      <c r="Z62" s="44"/>
      <c r="AA62" s="46" t="s">
        <v>51</v>
      </c>
      <c r="AB62" s="43"/>
      <c r="AC62" s="47"/>
      <c r="AD62" s="43"/>
      <c r="AE62" s="44"/>
      <c r="AF62" s="46" t="s">
        <v>50</v>
      </c>
      <c r="AG62" s="43"/>
      <c r="AH62" s="47"/>
      <c r="AI62" s="43"/>
      <c r="AJ62" s="44"/>
      <c r="AK62" s="46" t="s">
        <v>7</v>
      </c>
      <c r="AL62" s="43"/>
      <c r="AM62" s="47"/>
      <c r="AN62" s="43"/>
      <c r="AO62" s="44"/>
    </row>
    <row r="63" customFormat="false" ht="12.75" hidden="false" customHeight="false" outlineLevel="0" collapsed="false">
      <c r="B63" s="49" t="s">
        <v>53</v>
      </c>
      <c r="C63" s="51" t="s">
        <v>54</v>
      </c>
      <c r="D63" s="51" t="s">
        <v>57</v>
      </c>
      <c r="E63" s="51" t="s">
        <v>75</v>
      </c>
      <c r="F63" s="51" t="s">
        <v>76</v>
      </c>
      <c r="G63" s="49" t="s">
        <v>53</v>
      </c>
      <c r="H63" s="51" t="s">
        <v>54</v>
      </c>
      <c r="I63" s="51" t="s">
        <v>57</v>
      </c>
      <c r="J63" s="51" t="s">
        <v>75</v>
      </c>
      <c r="K63" s="50" t="s">
        <v>76</v>
      </c>
      <c r="L63" s="49" t="s">
        <v>53</v>
      </c>
      <c r="M63" s="51" t="s">
        <v>54</v>
      </c>
      <c r="N63" s="51" t="s">
        <v>57</v>
      </c>
      <c r="O63" s="51" t="s">
        <v>75</v>
      </c>
      <c r="P63" s="50" t="s">
        <v>76</v>
      </c>
      <c r="Q63" s="49" t="s">
        <v>53</v>
      </c>
      <c r="R63" s="51" t="s">
        <v>54</v>
      </c>
      <c r="S63" s="51" t="s">
        <v>57</v>
      </c>
      <c r="T63" s="51" t="s">
        <v>75</v>
      </c>
      <c r="U63" s="50" t="s">
        <v>76</v>
      </c>
      <c r="V63" s="49" t="s">
        <v>53</v>
      </c>
      <c r="W63" s="51" t="s">
        <v>54</v>
      </c>
      <c r="X63" s="51" t="s">
        <v>57</v>
      </c>
      <c r="Y63" s="51" t="s">
        <v>75</v>
      </c>
      <c r="Z63" s="50" t="s">
        <v>76</v>
      </c>
      <c r="AA63" s="49" t="s">
        <v>53</v>
      </c>
      <c r="AB63" s="51" t="s">
        <v>54</v>
      </c>
      <c r="AC63" s="51" t="s">
        <v>57</v>
      </c>
      <c r="AD63" s="51" t="s">
        <v>75</v>
      </c>
      <c r="AE63" s="50" t="s">
        <v>76</v>
      </c>
      <c r="AF63" s="49" t="s">
        <v>53</v>
      </c>
      <c r="AG63" s="51" t="s">
        <v>54</v>
      </c>
      <c r="AH63" s="51" t="s">
        <v>57</v>
      </c>
      <c r="AI63" s="51" t="s">
        <v>75</v>
      </c>
      <c r="AJ63" s="50" t="s">
        <v>76</v>
      </c>
      <c r="AK63" s="49" t="s">
        <v>53</v>
      </c>
      <c r="AL63" s="51" t="s">
        <v>54</v>
      </c>
      <c r="AM63" s="51" t="s">
        <v>57</v>
      </c>
      <c r="AN63" s="51" t="s">
        <v>75</v>
      </c>
      <c r="AO63" s="50" t="s">
        <v>76</v>
      </c>
    </row>
    <row r="64" customFormat="false" ht="12.75" hidden="false" customHeight="false" outlineLevel="0" collapsed="false">
      <c r="A64" s="54" t="n">
        <v>37104</v>
      </c>
      <c r="B64" s="62"/>
      <c r="C64" s="63"/>
      <c r="D64" s="63"/>
      <c r="E64" s="63"/>
      <c r="F64" s="64"/>
      <c r="G64" s="62"/>
      <c r="H64" s="63"/>
      <c r="I64" s="63"/>
      <c r="J64" s="63"/>
      <c r="K64" s="64"/>
      <c r="L64" s="62"/>
      <c r="M64" s="63"/>
      <c r="N64" s="63"/>
      <c r="O64" s="63"/>
      <c r="P64" s="64"/>
      <c r="Q64" s="62"/>
      <c r="R64" s="63"/>
      <c r="S64" s="63"/>
      <c r="T64" s="63"/>
      <c r="U64" s="64"/>
      <c r="V64" s="62"/>
      <c r="W64" s="63"/>
      <c r="X64" s="63"/>
      <c r="Y64" s="63"/>
      <c r="Z64" s="64"/>
      <c r="AA64" s="62"/>
      <c r="AB64" s="63"/>
      <c r="AC64" s="63"/>
      <c r="AD64" s="63"/>
      <c r="AE64" s="64"/>
      <c r="AF64" s="62"/>
      <c r="AG64" s="63"/>
      <c r="AH64" s="63"/>
      <c r="AI64" s="63"/>
      <c r="AJ64" s="64"/>
      <c r="AK64" s="62"/>
      <c r="AL64" s="63"/>
      <c r="AM64" s="63"/>
      <c r="AN64" s="63"/>
      <c r="AO64" s="64"/>
    </row>
    <row r="65" customFormat="false" ht="12.75" hidden="false" customHeight="false" outlineLevel="0" collapsed="false">
      <c r="A65" s="54" t="n">
        <v>37105</v>
      </c>
      <c r="B65" s="74" t="n">
        <v>39</v>
      </c>
      <c r="C65" s="75" t="n">
        <v>39</v>
      </c>
      <c r="D65" s="75" t="n">
        <v>35</v>
      </c>
      <c r="E65" s="75" t="n">
        <v>35</v>
      </c>
      <c r="F65" s="76" t="n">
        <v>40</v>
      </c>
      <c r="G65" s="74" t="n">
        <v>41</v>
      </c>
      <c r="H65" s="75" t="n">
        <v>41</v>
      </c>
      <c r="I65" s="75" t="n">
        <v>36</v>
      </c>
      <c r="J65" s="75" t="n">
        <v>32</v>
      </c>
      <c r="K65" s="76" t="n">
        <v>36</v>
      </c>
      <c r="L65" s="74" t="n">
        <v>38</v>
      </c>
      <c r="M65" s="75" t="n">
        <v>37</v>
      </c>
      <c r="N65" s="75" t="n">
        <v>33</v>
      </c>
      <c r="O65" s="75" t="n">
        <v>34</v>
      </c>
      <c r="P65" s="76" t="n">
        <v>39</v>
      </c>
      <c r="Q65" s="74" t="n">
        <v>38</v>
      </c>
      <c r="R65" s="75" t="n">
        <v>37</v>
      </c>
      <c r="S65" s="75" t="n">
        <v>28</v>
      </c>
      <c r="T65" s="75" t="n">
        <v>32</v>
      </c>
      <c r="U65" s="76" t="n">
        <v>37</v>
      </c>
      <c r="V65" s="74" t="n">
        <v>50</v>
      </c>
      <c r="W65" s="75" t="n">
        <v>49</v>
      </c>
      <c r="X65" s="75" t="n">
        <v>29</v>
      </c>
      <c r="Y65" s="75" t="n">
        <v>32</v>
      </c>
      <c r="Z65" s="76" t="n">
        <v>44</v>
      </c>
      <c r="AA65" s="74" t="n">
        <f aca="false">AVERAGE(L65,Q65,V65)</f>
        <v>42</v>
      </c>
      <c r="AB65" s="75" t="n">
        <f aca="false">AVERAGE(M65,R65,W65)</f>
        <v>41</v>
      </c>
      <c r="AC65" s="75" t="n">
        <f aca="false">AVERAGE(N65,S65,X65)</f>
        <v>30</v>
      </c>
      <c r="AD65" s="75" t="n">
        <f aca="false">AVERAGE(O65,T65,Y65)</f>
        <v>32.6666666666667</v>
      </c>
      <c r="AE65" s="76" t="n">
        <f aca="false">AVERAGE(P65,U65,Z65)</f>
        <v>40</v>
      </c>
      <c r="AF65" s="74"/>
      <c r="AG65" s="75"/>
      <c r="AH65" s="75"/>
      <c r="AI65" s="75"/>
      <c r="AJ65" s="76"/>
      <c r="AK65" s="74"/>
      <c r="AL65" s="75"/>
      <c r="AM65" s="75"/>
      <c r="AN65" s="75"/>
      <c r="AO65" s="76"/>
    </row>
    <row r="66" customFormat="false" ht="12.75" hidden="false" customHeight="false" outlineLevel="0" collapsed="false">
      <c r="A66" s="54" t="n">
        <v>37106</v>
      </c>
      <c r="B66" s="74"/>
      <c r="C66" s="75"/>
      <c r="D66" s="75"/>
      <c r="E66" s="75"/>
      <c r="F66" s="76"/>
      <c r="G66" s="74"/>
      <c r="H66" s="75"/>
      <c r="I66" s="75"/>
      <c r="J66" s="75"/>
      <c r="K66" s="76"/>
      <c r="L66" s="74"/>
      <c r="M66" s="75"/>
      <c r="N66" s="75"/>
      <c r="O66" s="75"/>
      <c r="P66" s="76"/>
      <c r="Q66" s="74"/>
      <c r="R66" s="75"/>
      <c r="S66" s="75"/>
      <c r="T66" s="75"/>
      <c r="U66" s="76"/>
      <c r="V66" s="74"/>
      <c r="W66" s="75"/>
      <c r="X66" s="75"/>
      <c r="Y66" s="75"/>
      <c r="Z66" s="76"/>
      <c r="AA66" s="74"/>
      <c r="AB66" s="75"/>
      <c r="AC66" s="75"/>
      <c r="AD66" s="75"/>
      <c r="AE66" s="76"/>
      <c r="AF66" s="74"/>
      <c r="AG66" s="75"/>
      <c r="AH66" s="75"/>
      <c r="AI66" s="75"/>
      <c r="AJ66" s="76"/>
      <c r="AK66" s="74"/>
      <c r="AL66" s="75"/>
      <c r="AM66" s="75"/>
      <c r="AN66" s="75"/>
      <c r="AO66" s="76"/>
    </row>
    <row r="67" customFormat="false" ht="12.75" hidden="false" customHeight="false" outlineLevel="0" collapsed="false">
      <c r="A67" s="54" t="n">
        <v>37107</v>
      </c>
      <c r="B67" s="127"/>
      <c r="C67" s="128"/>
      <c r="D67" s="75"/>
      <c r="E67" s="75"/>
      <c r="F67" s="76"/>
      <c r="G67" s="74"/>
      <c r="H67" s="75"/>
      <c r="I67" s="75"/>
      <c r="J67" s="75"/>
      <c r="K67" s="76"/>
      <c r="L67" s="74"/>
      <c r="M67" s="75"/>
      <c r="N67" s="75"/>
      <c r="O67" s="75"/>
      <c r="P67" s="76"/>
      <c r="Q67" s="74"/>
      <c r="R67" s="75"/>
      <c r="S67" s="75"/>
      <c r="T67" s="75"/>
      <c r="U67" s="76"/>
      <c r="V67" s="74"/>
      <c r="W67" s="75"/>
      <c r="X67" s="75"/>
      <c r="Y67" s="75"/>
      <c r="Z67" s="76"/>
      <c r="AA67" s="74"/>
      <c r="AB67" s="75"/>
      <c r="AC67" s="75"/>
      <c r="AD67" s="75"/>
      <c r="AE67" s="76"/>
      <c r="AF67" s="74"/>
      <c r="AG67" s="75"/>
      <c r="AH67" s="75"/>
      <c r="AI67" s="75"/>
      <c r="AJ67" s="76"/>
      <c r="AK67" s="74"/>
      <c r="AL67" s="75"/>
      <c r="AM67" s="75"/>
      <c r="AN67" s="75"/>
      <c r="AO67" s="76"/>
    </row>
    <row r="68" customFormat="false" ht="12.75" hidden="false" customHeight="false" outlineLevel="0" collapsed="false">
      <c r="A68" s="54" t="n">
        <v>37108</v>
      </c>
      <c r="B68" s="74"/>
      <c r="C68" s="75"/>
      <c r="D68" s="75"/>
      <c r="E68" s="75"/>
      <c r="F68" s="76"/>
      <c r="G68" s="74"/>
      <c r="H68" s="75"/>
      <c r="I68" s="75"/>
      <c r="J68" s="75"/>
      <c r="K68" s="76"/>
      <c r="L68" s="74"/>
      <c r="M68" s="75"/>
      <c r="N68" s="75"/>
      <c r="O68" s="75"/>
      <c r="P68" s="76"/>
      <c r="Q68" s="74"/>
      <c r="R68" s="75"/>
      <c r="S68" s="75"/>
      <c r="T68" s="75"/>
      <c r="U68" s="76"/>
      <c r="V68" s="74"/>
      <c r="W68" s="75"/>
      <c r="X68" s="75"/>
      <c r="Y68" s="75"/>
      <c r="Z68" s="76"/>
      <c r="AA68" s="74"/>
      <c r="AB68" s="75"/>
      <c r="AC68" s="75"/>
      <c r="AD68" s="75"/>
      <c r="AE68" s="76"/>
      <c r="AF68" s="74"/>
      <c r="AG68" s="75"/>
      <c r="AH68" s="75"/>
      <c r="AI68" s="75"/>
      <c r="AJ68" s="76"/>
      <c r="AK68" s="74"/>
      <c r="AL68" s="75"/>
      <c r="AM68" s="75"/>
      <c r="AN68" s="75"/>
      <c r="AO68" s="76"/>
    </row>
    <row r="69" customFormat="false" ht="12.75" hidden="false" customHeight="false" outlineLevel="0" collapsed="false">
      <c r="A69" s="54" t="n">
        <v>37109</v>
      </c>
      <c r="B69" s="74"/>
      <c r="C69" s="75"/>
      <c r="D69" s="75"/>
      <c r="E69" s="75"/>
      <c r="F69" s="76"/>
      <c r="G69" s="74"/>
      <c r="H69" s="75"/>
      <c r="I69" s="75"/>
      <c r="J69" s="75"/>
      <c r="K69" s="76"/>
      <c r="L69" s="74"/>
      <c r="M69" s="75"/>
      <c r="N69" s="75"/>
      <c r="O69" s="75"/>
      <c r="P69" s="76"/>
      <c r="Q69" s="74"/>
      <c r="R69" s="75"/>
      <c r="S69" s="75"/>
      <c r="T69" s="75"/>
      <c r="U69" s="76"/>
      <c r="V69" s="74"/>
      <c r="W69" s="75"/>
      <c r="X69" s="75"/>
      <c r="Y69" s="75"/>
      <c r="Z69" s="76"/>
      <c r="AA69" s="74"/>
      <c r="AB69" s="75"/>
      <c r="AC69" s="75"/>
      <c r="AD69" s="75"/>
      <c r="AE69" s="76"/>
      <c r="AF69" s="74"/>
      <c r="AG69" s="75"/>
      <c r="AH69" s="75"/>
      <c r="AI69" s="75"/>
      <c r="AJ69" s="76"/>
      <c r="AK69" s="74"/>
      <c r="AL69" s="75"/>
      <c r="AM69" s="75"/>
      <c r="AN69" s="75"/>
      <c r="AO69" s="76"/>
    </row>
    <row r="70" customFormat="false" ht="12.75" hidden="false" customHeight="false" outlineLevel="0" collapsed="false">
      <c r="A70" s="54" t="n">
        <v>37110</v>
      </c>
      <c r="B70" s="74"/>
      <c r="C70" s="75"/>
      <c r="D70" s="75"/>
      <c r="E70" s="75"/>
      <c r="F70" s="76"/>
      <c r="G70" s="74"/>
      <c r="H70" s="75"/>
      <c r="I70" s="75"/>
      <c r="J70" s="75"/>
      <c r="K70" s="76"/>
      <c r="L70" s="74"/>
      <c r="M70" s="75"/>
      <c r="N70" s="75"/>
      <c r="O70" s="75"/>
      <c r="P70" s="76"/>
      <c r="Q70" s="74"/>
      <c r="R70" s="75"/>
      <c r="S70" s="75"/>
      <c r="T70" s="75"/>
      <c r="U70" s="76"/>
      <c r="V70" s="74"/>
      <c r="W70" s="75"/>
      <c r="X70" s="75"/>
      <c r="Y70" s="75"/>
      <c r="Z70" s="76"/>
      <c r="AA70" s="74"/>
      <c r="AB70" s="75"/>
      <c r="AC70" s="75"/>
      <c r="AD70" s="75"/>
      <c r="AE70" s="76"/>
      <c r="AF70" s="74"/>
      <c r="AG70" s="75"/>
      <c r="AH70" s="75"/>
      <c r="AI70" s="75"/>
      <c r="AJ70" s="76"/>
      <c r="AK70" s="74"/>
      <c r="AL70" s="75"/>
      <c r="AM70" s="75"/>
      <c r="AN70" s="75"/>
      <c r="AO70" s="76"/>
    </row>
    <row r="71" customFormat="false" ht="12.75" hidden="false" customHeight="false" outlineLevel="0" collapsed="false">
      <c r="A71" s="54" t="n">
        <v>37111</v>
      </c>
      <c r="B71" s="74" t="n">
        <v>34</v>
      </c>
      <c r="C71" s="75" t="n">
        <v>34</v>
      </c>
      <c r="D71" s="75" t="n">
        <v>33</v>
      </c>
      <c r="E71" s="75" t="n">
        <v>35</v>
      </c>
      <c r="F71" s="76" t="n">
        <v>36</v>
      </c>
      <c r="G71" s="74" t="n">
        <v>36</v>
      </c>
      <c r="H71" s="75" t="n">
        <v>36</v>
      </c>
      <c r="I71" s="75" t="n">
        <v>32</v>
      </c>
      <c r="J71" s="75" t="n">
        <v>33</v>
      </c>
      <c r="K71" s="76" t="n">
        <v>36</v>
      </c>
      <c r="L71" s="74" t="n">
        <v>35</v>
      </c>
      <c r="M71" s="75" t="n">
        <v>35</v>
      </c>
      <c r="N71" s="75" t="n">
        <v>27</v>
      </c>
      <c r="O71" s="75" t="n">
        <v>33</v>
      </c>
      <c r="P71" s="76" t="n">
        <v>34</v>
      </c>
      <c r="Q71" s="74" t="n">
        <v>36</v>
      </c>
      <c r="R71" s="75" t="n">
        <v>36</v>
      </c>
      <c r="S71" s="75" t="n">
        <v>27</v>
      </c>
      <c r="T71" s="75" t="n">
        <v>30</v>
      </c>
      <c r="U71" s="76" t="n">
        <v>34</v>
      </c>
      <c r="V71" s="74" t="n">
        <v>45</v>
      </c>
      <c r="W71" s="75" t="n">
        <v>47</v>
      </c>
      <c r="X71" s="75" t="n">
        <v>29</v>
      </c>
      <c r="Y71" s="75" t="n">
        <v>32</v>
      </c>
      <c r="Z71" s="76" t="n">
        <v>37</v>
      </c>
      <c r="AA71" s="74" t="n">
        <f aca="false">AVERAGE(L71,Q71,V71)</f>
        <v>38.6666666666667</v>
      </c>
      <c r="AB71" s="75" t="n">
        <f aca="false">AVERAGE(M71,R71,W71)</f>
        <v>39.3333333333333</v>
      </c>
      <c r="AC71" s="75" t="n">
        <f aca="false">AVERAGE(N71,S71,X71)</f>
        <v>27.6666666666667</v>
      </c>
      <c r="AD71" s="75" t="n">
        <f aca="false">AVERAGE(O71,T71,Y71)</f>
        <v>31.6666666666667</v>
      </c>
      <c r="AE71" s="76" t="n">
        <f aca="false">AVERAGE(P71,U71,Z71)</f>
        <v>35</v>
      </c>
      <c r="AF71" s="74"/>
      <c r="AG71" s="75"/>
      <c r="AH71" s="75"/>
      <c r="AI71" s="75"/>
      <c r="AJ71" s="76"/>
      <c r="AK71" s="74"/>
      <c r="AL71" s="75"/>
      <c r="AM71" s="75"/>
      <c r="AN71" s="75"/>
      <c r="AO71" s="76"/>
    </row>
    <row r="72" customFormat="false" ht="12.75" hidden="false" customHeight="false" outlineLevel="0" collapsed="false">
      <c r="A72" s="54" t="n">
        <v>37112</v>
      </c>
      <c r="B72" s="74"/>
      <c r="C72" s="75"/>
      <c r="D72" s="75"/>
      <c r="E72" s="75"/>
      <c r="F72" s="76"/>
      <c r="G72" s="74"/>
      <c r="H72" s="75"/>
      <c r="I72" s="75"/>
      <c r="J72" s="75"/>
      <c r="K72" s="76"/>
      <c r="L72" s="74"/>
      <c r="M72" s="75"/>
      <c r="N72" s="75"/>
      <c r="O72" s="75"/>
      <c r="P72" s="76"/>
      <c r="Q72" s="74"/>
      <c r="R72" s="75"/>
      <c r="S72" s="75"/>
      <c r="T72" s="75"/>
      <c r="U72" s="76"/>
      <c r="V72" s="74"/>
      <c r="W72" s="75"/>
      <c r="X72" s="75"/>
      <c r="Y72" s="75"/>
      <c r="Z72" s="76"/>
      <c r="AA72" s="74"/>
      <c r="AB72" s="75"/>
      <c r="AC72" s="75"/>
      <c r="AD72" s="75"/>
      <c r="AE72" s="76"/>
      <c r="AF72" s="74"/>
      <c r="AG72" s="75"/>
      <c r="AH72" s="75"/>
      <c r="AI72" s="75"/>
      <c r="AJ72" s="76"/>
      <c r="AK72" s="74"/>
      <c r="AL72" s="75"/>
      <c r="AM72" s="75"/>
      <c r="AN72" s="75"/>
      <c r="AO72" s="76"/>
    </row>
    <row r="73" customFormat="false" ht="12.75" hidden="false" customHeight="false" outlineLevel="0" collapsed="false">
      <c r="A73" s="54" t="n">
        <v>37113</v>
      </c>
      <c r="B73" s="74"/>
      <c r="C73" s="75"/>
      <c r="D73" s="75"/>
      <c r="E73" s="75"/>
      <c r="F73" s="76"/>
      <c r="G73" s="74"/>
      <c r="H73" s="75"/>
      <c r="I73" s="75"/>
      <c r="J73" s="75"/>
      <c r="K73" s="76"/>
      <c r="L73" s="74"/>
      <c r="M73" s="75"/>
      <c r="N73" s="75"/>
      <c r="O73" s="75"/>
      <c r="P73" s="76"/>
      <c r="Q73" s="74"/>
      <c r="R73" s="75"/>
      <c r="S73" s="75"/>
      <c r="T73" s="75"/>
      <c r="U73" s="76"/>
      <c r="V73" s="74"/>
      <c r="W73" s="75"/>
      <c r="X73" s="75"/>
      <c r="Y73" s="75"/>
      <c r="Z73" s="76"/>
      <c r="AA73" s="74"/>
      <c r="AB73" s="75"/>
      <c r="AC73" s="75"/>
      <c r="AD73" s="75"/>
      <c r="AE73" s="76"/>
      <c r="AF73" s="74"/>
      <c r="AG73" s="75"/>
      <c r="AH73" s="75"/>
      <c r="AI73" s="75"/>
      <c r="AJ73" s="76"/>
      <c r="AK73" s="74"/>
      <c r="AL73" s="75"/>
      <c r="AM73" s="75"/>
      <c r="AN73" s="75"/>
      <c r="AO73" s="76"/>
    </row>
    <row r="74" customFormat="false" ht="12.75" hidden="false" customHeight="false" outlineLevel="0" collapsed="false">
      <c r="A74" s="54" t="n">
        <v>37114</v>
      </c>
      <c r="B74" s="74"/>
      <c r="C74" s="75"/>
      <c r="D74" s="75"/>
      <c r="E74" s="75"/>
      <c r="F74" s="76"/>
      <c r="G74" s="74"/>
      <c r="H74" s="75"/>
      <c r="I74" s="75"/>
      <c r="J74" s="75"/>
      <c r="K74" s="76"/>
      <c r="L74" s="74"/>
      <c r="M74" s="75"/>
      <c r="N74" s="75"/>
      <c r="O74" s="75"/>
      <c r="P74" s="76"/>
      <c r="Q74" s="74"/>
      <c r="R74" s="75"/>
      <c r="S74" s="75"/>
      <c r="T74" s="75"/>
      <c r="U74" s="76"/>
      <c r="V74" s="74"/>
      <c r="W74" s="75"/>
      <c r="X74" s="75"/>
      <c r="Y74" s="75"/>
      <c r="Z74" s="76"/>
      <c r="AA74" s="74"/>
      <c r="AB74" s="75"/>
      <c r="AC74" s="75"/>
      <c r="AD74" s="75"/>
      <c r="AE74" s="76"/>
      <c r="AF74" s="74"/>
      <c r="AG74" s="75"/>
      <c r="AH74" s="75"/>
      <c r="AI74" s="75"/>
      <c r="AJ74" s="76"/>
      <c r="AK74" s="74"/>
      <c r="AL74" s="75"/>
      <c r="AM74" s="75"/>
      <c r="AN74" s="75"/>
      <c r="AO74" s="76"/>
    </row>
    <row r="75" customFormat="false" ht="12.75" hidden="false" customHeight="false" outlineLevel="0" collapsed="false">
      <c r="A75" s="54" t="n">
        <v>37115</v>
      </c>
      <c r="B75" s="74"/>
      <c r="C75" s="75"/>
      <c r="D75" s="75"/>
      <c r="E75" s="75"/>
      <c r="F75" s="76"/>
      <c r="G75" s="74"/>
      <c r="H75" s="75"/>
      <c r="I75" s="75"/>
      <c r="J75" s="75"/>
      <c r="K75" s="76"/>
      <c r="L75" s="74"/>
      <c r="M75" s="75"/>
      <c r="N75" s="75"/>
      <c r="O75" s="75"/>
      <c r="P75" s="76"/>
      <c r="Q75" s="74"/>
      <c r="R75" s="75"/>
      <c r="S75" s="75"/>
      <c r="T75" s="75"/>
      <c r="U75" s="76"/>
      <c r="V75" s="74"/>
      <c r="W75" s="75"/>
      <c r="X75" s="75"/>
      <c r="Y75" s="75"/>
      <c r="Z75" s="76"/>
      <c r="AA75" s="74"/>
      <c r="AB75" s="75"/>
      <c r="AC75" s="75"/>
      <c r="AD75" s="75"/>
      <c r="AE75" s="76"/>
      <c r="AF75" s="74"/>
      <c r="AG75" s="75"/>
      <c r="AH75" s="75"/>
      <c r="AI75" s="75"/>
      <c r="AJ75" s="76"/>
      <c r="AK75" s="74"/>
      <c r="AL75" s="75"/>
      <c r="AM75" s="75"/>
      <c r="AN75" s="75"/>
      <c r="AO75" s="76"/>
    </row>
    <row r="76" customFormat="false" ht="12.75" hidden="false" customHeight="false" outlineLevel="0" collapsed="false">
      <c r="A76" s="54" t="n">
        <v>37116</v>
      </c>
      <c r="B76" s="74" t="n">
        <v>32</v>
      </c>
      <c r="C76" s="75" t="n">
        <v>32</v>
      </c>
      <c r="D76" s="75" t="n">
        <v>30</v>
      </c>
      <c r="E76" s="75" t="n">
        <v>31</v>
      </c>
      <c r="F76" s="76" t="n">
        <v>33</v>
      </c>
      <c r="G76" s="74" t="n">
        <v>34</v>
      </c>
      <c r="H76" s="75" t="n">
        <v>34</v>
      </c>
      <c r="I76" s="75" t="n">
        <v>29</v>
      </c>
      <c r="J76" s="75" t="n">
        <v>30</v>
      </c>
      <c r="K76" s="76" t="n">
        <v>33</v>
      </c>
      <c r="L76" s="74" t="n">
        <v>32</v>
      </c>
      <c r="M76" s="75" t="n">
        <v>31</v>
      </c>
      <c r="N76" s="75" t="n">
        <v>24</v>
      </c>
      <c r="O76" s="75" t="n">
        <v>30</v>
      </c>
      <c r="P76" s="76" t="n">
        <v>33</v>
      </c>
      <c r="Q76" s="74" t="n">
        <v>35</v>
      </c>
      <c r="R76" s="75" t="n">
        <v>34</v>
      </c>
      <c r="S76" s="75" t="n">
        <v>25</v>
      </c>
      <c r="T76" s="75" t="n">
        <v>30</v>
      </c>
      <c r="U76" s="76" t="n">
        <v>32</v>
      </c>
      <c r="V76" s="74" t="n">
        <v>43</v>
      </c>
      <c r="W76" s="75" t="n">
        <v>42</v>
      </c>
      <c r="X76" s="75" t="n">
        <v>26</v>
      </c>
      <c r="Y76" s="75" t="n">
        <v>30</v>
      </c>
      <c r="Z76" s="76" t="n">
        <v>34</v>
      </c>
      <c r="AA76" s="74" t="n">
        <f aca="false">AVERAGE(L76,Q76,V76)</f>
        <v>36.6666666666667</v>
      </c>
      <c r="AB76" s="75" t="n">
        <f aca="false">AVERAGE(M76,R76,W76)</f>
        <v>35.6666666666667</v>
      </c>
      <c r="AC76" s="75" t="n">
        <f aca="false">AVERAGE(N76,S76,X76)</f>
        <v>25</v>
      </c>
      <c r="AD76" s="75" t="n">
        <f aca="false">AVERAGE(O76,T76,Y76)</f>
        <v>30</v>
      </c>
      <c r="AE76" s="76" t="n">
        <f aca="false">AVERAGE(P76,U76,Z76)</f>
        <v>33</v>
      </c>
      <c r="AF76" s="74"/>
      <c r="AG76" s="75"/>
      <c r="AH76" s="75"/>
      <c r="AI76" s="75"/>
      <c r="AJ76" s="76"/>
      <c r="AK76" s="74"/>
      <c r="AL76" s="75"/>
      <c r="AM76" s="75"/>
      <c r="AN76" s="75"/>
      <c r="AO76" s="76"/>
    </row>
    <row r="77" customFormat="false" ht="12.75" hidden="false" customHeight="false" outlineLevel="0" collapsed="false">
      <c r="A77" s="54" t="n">
        <v>37117</v>
      </c>
      <c r="B77" s="74"/>
      <c r="C77" s="75"/>
      <c r="D77" s="75"/>
      <c r="E77" s="75"/>
      <c r="F77" s="76"/>
      <c r="G77" s="74"/>
      <c r="H77" s="75"/>
      <c r="I77" s="75"/>
      <c r="J77" s="75"/>
      <c r="K77" s="76"/>
      <c r="L77" s="74"/>
      <c r="M77" s="75"/>
      <c r="N77" s="75"/>
      <c r="O77" s="75"/>
      <c r="P77" s="76"/>
      <c r="Q77" s="74"/>
      <c r="R77" s="75"/>
      <c r="S77" s="75"/>
      <c r="T77" s="75"/>
      <c r="U77" s="76"/>
      <c r="V77" s="74"/>
      <c r="W77" s="75"/>
      <c r="X77" s="75"/>
      <c r="Y77" s="75"/>
      <c r="Z77" s="76"/>
      <c r="AA77" s="74"/>
      <c r="AB77" s="75"/>
      <c r="AC77" s="75"/>
      <c r="AD77" s="75"/>
      <c r="AE77" s="76"/>
      <c r="AF77" s="74"/>
      <c r="AG77" s="75"/>
      <c r="AH77" s="75"/>
      <c r="AI77" s="75"/>
      <c r="AJ77" s="76"/>
      <c r="AK77" s="74"/>
      <c r="AL77" s="75"/>
      <c r="AM77" s="75"/>
      <c r="AN77" s="75"/>
      <c r="AO77" s="76"/>
    </row>
    <row r="78" customFormat="false" ht="12.75" hidden="false" customHeight="false" outlineLevel="0" collapsed="false">
      <c r="A78" s="54" t="n">
        <v>37118</v>
      </c>
      <c r="B78" s="74" t="n">
        <v>31</v>
      </c>
      <c r="C78" s="75" t="n">
        <v>31</v>
      </c>
      <c r="D78" s="75" t="n">
        <v>28</v>
      </c>
      <c r="E78" s="75" t="n">
        <v>29</v>
      </c>
      <c r="F78" s="76" t="n">
        <v>32</v>
      </c>
      <c r="G78" s="74" t="n">
        <v>34</v>
      </c>
      <c r="H78" s="75" t="n">
        <v>34</v>
      </c>
      <c r="I78" s="75" t="n">
        <v>28</v>
      </c>
      <c r="J78" s="75" t="n">
        <v>30</v>
      </c>
      <c r="K78" s="76" t="n">
        <v>34</v>
      </c>
      <c r="L78" s="74" t="n">
        <v>32</v>
      </c>
      <c r="M78" s="75" t="n">
        <v>31</v>
      </c>
      <c r="N78" s="75" t="n">
        <v>25</v>
      </c>
      <c r="O78" s="75" t="n">
        <v>30</v>
      </c>
      <c r="P78" s="76" t="n">
        <v>33</v>
      </c>
      <c r="Q78" s="74" t="n">
        <v>35</v>
      </c>
      <c r="R78" s="75" t="n">
        <v>34</v>
      </c>
      <c r="S78" s="75" t="n">
        <v>26</v>
      </c>
      <c r="T78" s="75" t="n">
        <v>30</v>
      </c>
      <c r="U78" s="76" t="n">
        <v>34</v>
      </c>
      <c r="V78" s="74" t="n">
        <v>43</v>
      </c>
      <c r="W78" s="75" t="n">
        <v>42</v>
      </c>
      <c r="X78" s="75" t="n">
        <v>27</v>
      </c>
      <c r="Y78" s="75" t="n">
        <v>30</v>
      </c>
      <c r="Z78" s="76" t="n">
        <v>39</v>
      </c>
      <c r="AA78" s="74" t="n">
        <v>26</v>
      </c>
      <c r="AB78" s="75" t="n">
        <v>28</v>
      </c>
      <c r="AC78" s="75" t="n">
        <v>28</v>
      </c>
      <c r="AD78" s="75" t="n">
        <v>31</v>
      </c>
      <c r="AE78" s="76" t="n">
        <v>32</v>
      </c>
      <c r="AF78" s="74"/>
      <c r="AG78" s="75"/>
      <c r="AH78" s="75"/>
      <c r="AI78" s="75"/>
      <c r="AJ78" s="76"/>
      <c r="AK78" s="74"/>
      <c r="AL78" s="75"/>
      <c r="AM78" s="75"/>
      <c r="AN78" s="75"/>
      <c r="AO78" s="76"/>
    </row>
    <row r="79" customFormat="false" ht="12.75" hidden="false" customHeight="false" outlineLevel="0" collapsed="false">
      <c r="A79" s="54" t="n">
        <v>37119</v>
      </c>
      <c r="B79" s="74" t="n">
        <v>31</v>
      </c>
      <c r="C79" s="75" t="n">
        <v>31</v>
      </c>
      <c r="D79" s="75"/>
      <c r="E79" s="75"/>
      <c r="F79" s="76"/>
      <c r="G79" s="74" t="n">
        <v>33</v>
      </c>
      <c r="H79" s="75" t="n">
        <v>33</v>
      </c>
      <c r="I79" s="75" t="n">
        <v>30</v>
      </c>
      <c r="J79" s="75" t="n">
        <v>32</v>
      </c>
      <c r="K79" s="76" t="n">
        <v>35</v>
      </c>
      <c r="L79" s="74" t="n">
        <v>32</v>
      </c>
      <c r="M79" s="75" t="n">
        <v>31</v>
      </c>
      <c r="N79" s="75" t="n">
        <v>26</v>
      </c>
      <c r="O79" s="75" t="n">
        <v>30</v>
      </c>
      <c r="P79" s="76" t="n">
        <v>33</v>
      </c>
      <c r="Q79" s="74" t="n">
        <v>35</v>
      </c>
      <c r="R79" s="75" t="n">
        <v>34</v>
      </c>
      <c r="S79" s="75" t="n">
        <v>25.5</v>
      </c>
      <c r="T79" s="75" t="n">
        <v>30</v>
      </c>
      <c r="U79" s="76" t="n">
        <v>34</v>
      </c>
      <c r="V79" s="74" t="n">
        <v>43</v>
      </c>
      <c r="W79" s="75" t="n">
        <v>42</v>
      </c>
      <c r="X79" s="75" t="n">
        <v>27</v>
      </c>
      <c r="Y79" s="75" t="n">
        <v>30</v>
      </c>
      <c r="Z79" s="76" t="n">
        <v>39</v>
      </c>
      <c r="AA79" s="74" t="n">
        <f aca="false">AVERAGE(L79,Q79,V79)</f>
        <v>36.6666666666667</v>
      </c>
      <c r="AB79" s="75" t="n">
        <f aca="false">AVERAGE(M79,R79,W79)</f>
        <v>35.6666666666667</v>
      </c>
      <c r="AC79" s="75" t="n">
        <f aca="false">AVERAGE(N79,S79,X79)</f>
        <v>26.1666666666667</v>
      </c>
      <c r="AD79" s="75" t="n">
        <f aca="false">AVERAGE(O79,T79,Y79)</f>
        <v>30</v>
      </c>
      <c r="AE79" s="76" t="n">
        <f aca="false">AVERAGE(P79,U79,Z79)</f>
        <v>35.3333333333333</v>
      </c>
      <c r="AF79" s="74"/>
      <c r="AG79" s="75"/>
      <c r="AH79" s="75"/>
      <c r="AI79" s="75"/>
      <c r="AJ79" s="76"/>
      <c r="AK79" s="74"/>
      <c r="AL79" s="75"/>
      <c r="AM79" s="75"/>
      <c r="AN79" s="75"/>
      <c r="AO79" s="76"/>
    </row>
    <row r="80" customFormat="false" ht="12.75" hidden="false" customHeight="false" outlineLevel="0" collapsed="false">
      <c r="A80" s="54" t="n">
        <v>37120</v>
      </c>
      <c r="B80" s="74"/>
      <c r="C80" s="75"/>
      <c r="D80" s="75"/>
      <c r="E80" s="75"/>
      <c r="F80" s="76"/>
      <c r="G80" s="74"/>
      <c r="H80" s="75"/>
      <c r="I80" s="75"/>
      <c r="J80" s="75"/>
      <c r="K80" s="76"/>
      <c r="L80" s="74"/>
      <c r="M80" s="75"/>
      <c r="N80" s="75"/>
      <c r="O80" s="75"/>
      <c r="P80" s="76"/>
      <c r="Q80" s="74"/>
      <c r="R80" s="75"/>
      <c r="S80" s="75"/>
      <c r="T80" s="75"/>
      <c r="U80" s="76"/>
      <c r="V80" s="74"/>
      <c r="W80" s="75"/>
      <c r="X80" s="75"/>
      <c r="Y80" s="75"/>
      <c r="Z80" s="76"/>
      <c r="AA80" s="74"/>
      <c r="AB80" s="75"/>
      <c r="AC80" s="75"/>
      <c r="AD80" s="75"/>
      <c r="AE80" s="76"/>
      <c r="AF80" s="74"/>
      <c r="AG80" s="75"/>
      <c r="AH80" s="75"/>
      <c r="AI80" s="75"/>
      <c r="AJ80" s="76"/>
      <c r="AK80" s="74"/>
      <c r="AL80" s="75"/>
      <c r="AM80" s="75"/>
      <c r="AN80" s="75"/>
      <c r="AO80" s="76"/>
    </row>
    <row r="81" customFormat="false" ht="12.75" hidden="false" customHeight="false" outlineLevel="0" collapsed="false">
      <c r="A81" s="54" t="n">
        <v>37121</v>
      </c>
      <c r="B81" s="74"/>
      <c r="C81" s="75"/>
      <c r="D81" s="75"/>
      <c r="E81" s="75"/>
      <c r="F81" s="76"/>
      <c r="G81" s="74"/>
      <c r="H81" s="75"/>
      <c r="I81" s="75"/>
      <c r="J81" s="75"/>
      <c r="K81" s="76"/>
      <c r="L81" s="74"/>
      <c r="M81" s="75"/>
      <c r="N81" s="75"/>
      <c r="O81" s="75"/>
      <c r="P81" s="76"/>
      <c r="Q81" s="74"/>
      <c r="R81" s="75"/>
      <c r="S81" s="75"/>
      <c r="T81" s="75"/>
      <c r="U81" s="76"/>
      <c r="V81" s="74"/>
      <c r="W81" s="75"/>
      <c r="X81" s="75"/>
      <c r="Y81" s="75"/>
      <c r="Z81" s="76"/>
      <c r="AA81" s="74"/>
      <c r="AB81" s="75"/>
      <c r="AC81" s="75"/>
      <c r="AD81" s="75"/>
      <c r="AE81" s="76"/>
      <c r="AF81" s="74"/>
      <c r="AG81" s="75"/>
      <c r="AH81" s="75"/>
      <c r="AI81" s="75"/>
      <c r="AJ81" s="76"/>
      <c r="AK81" s="74"/>
      <c r="AL81" s="75"/>
      <c r="AM81" s="75"/>
      <c r="AN81" s="75"/>
      <c r="AO81" s="76"/>
    </row>
    <row r="82" customFormat="false" ht="12.75" hidden="false" customHeight="false" outlineLevel="0" collapsed="false">
      <c r="A82" s="54" t="n">
        <v>37122</v>
      </c>
      <c r="B82" s="74"/>
      <c r="C82" s="75"/>
      <c r="D82" s="75"/>
      <c r="E82" s="75"/>
      <c r="F82" s="76"/>
      <c r="G82" s="74"/>
      <c r="H82" s="75"/>
      <c r="I82" s="75"/>
      <c r="J82" s="75"/>
      <c r="K82" s="76"/>
      <c r="L82" s="74"/>
      <c r="M82" s="75"/>
      <c r="N82" s="75"/>
      <c r="O82" s="75"/>
      <c r="P82" s="76"/>
      <c r="Q82" s="74"/>
      <c r="R82" s="75"/>
      <c r="S82" s="75"/>
      <c r="T82" s="75"/>
      <c r="U82" s="76"/>
      <c r="V82" s="74"/>
      <c r="W82" s="75"/>
      <c r="X82" s="75"/>
      <c r="Y82" s="75"/>
      <c r="Z82" s="76"/>
      <c r="AA82" s="74"/>
      <c r="AB82" s="75"/>
      <c r="AC82" s="75"/>
      <c r="AD82" s="75"/>
      <c r="AE82" s="76"/>
      <c r="AF82" s="74"/>
      <c r="AG82" s="75"/>
      <c r="AH82" s="75"/>
      <c r="AI82" s="75"/>
      <c r="AJ82" s="76"/>
      <c r="AK82" s="74"/>
      <c r="AL82" s="75"/>
      <c r="AM82" s="75"/>
      <c r="AN82" s="75"/>
      <c r="AO82" s="76"/>
    </row>
    <row r="83" customFormat="false" ht="12.75" hidden="false" customHeight="false" outlineLevel="0" collapsed="false">
      <c r="A83" s="54" t="n">
        <v>37123</v>
      </c>
      <c r="B83" s="74"/>
      <c r="C83" s="75"/>
      <c r="D83" s="75"/>
      <c r="E83" s="75"/>
      <c r="F83" s="76"/>
      <c r="G83" s="74"/>
      <c r="H83" s="75"/>
      <c r="I83" s="75"/>
      <c r="J83" s="75"/>
      <c r="K83" s="76"/>
      <c r="L83" s="74"/>
      <c r="M83" s="75"/>
      <c r="N83" s="75"/>
      <c r="O83" s="75"/>
      <c r="P83" s="76"/>
      <c r="Q83" s="74"/>
      <c r="R83" s="75"/>
      <c r="S83" s="75"/>
      <c r="T83" s="75"/>
      <c r="U83" s="76"/>
      <c r="V83" s="74"/>
      <c r="W83" s="75"/>
      <c r="X83" s="75"/>
      <c r="Y83" s="75"/>
      <c r="Z83" s="76"/>
      <c r="AA83" s="74"/>
      <c r="AB83" s="75"/>
      <c r="AC83" s="75"/>
      <c r="AD83" s="75"/>
      <c r="AE83" s="76"/>
      <c r="AF83" s="74"/>
      <c r="AG83" s="75"/>
      <c r="AH83" s="75"/>
      <c r="AI83" s="75"/>
      <c r="AJ83" s="76"/>
      <c r="AK83" s="74"/>
      <c r="AL83" s="75"/>
      <c r="AM83" s="75"/>
      <c r="AN83" s="75"/>
      <c r="AO83" s="76"/>
    </row>
    <row r="84" customFormat="false" ht="12.75" hidden="false" customHeight="false" outlineLevel="0" collapsed="false">
      <c r="A84" s="54" t="n">
        <v>37124</v>
      </c>
      <c r="B84" s="74"/>
      <c r="C84" s="75"/>
      <c r="D84" s="75"/>
      <c r="E84" s="75"/>
      <c r="F84" s="76"/>
      <c r="G84" s="74"/>
      <c r="H84" s="75"/>
      <c r="I84" s="75"/>
      <c r="J84" s="75"/>
      <c r="K84" s="76"/>
      <c r="L84" s="74"/>
      <c r="M84" s="75"/>
      <c r="N84" s="75"/>
      <c r="O84" s="75"/>
      <c r="P84" s="76"/>
      <c r="Q84" s="74"/>
      <c r="R84" s="75"/>
      <c r="S84" s="75"/>
      <c r="T84" s="75"/>
      <c r="U84" s="76"/>
      <c r="V84" s="74"/>
      <c r="W84" s="75"/>
      <c r="X84" s="75"/>
      <c r="Y84" s="75"/>
      <c r="Z84" s="76"/>
      <c r="AA84" s="74"/>
      <c r="AB84" s="75"/>
      <c r="AC84" s="75"/>
      <c r="AD84" s="75"/>
      <c r="AE84" s="76"/>
      <c r="AF84" s="74"/>
      <c r="AG84" s="75"/>
      <c r="AH84" s="75"/>
      <c r="AI84" s="75"/>
      <c r="AJ84" s="76"/>
      <c r="AK84" s="74"/>
      <c r="AL84" s="75"/>
      <c r="AM84" s="75"/>
      <c r="AN84" s="75"/>
      <c r="AO84" s="76"/>
    </row>
    <row r="85" customFormat="false" ht="12.75" hidden="false" customHeight="false" outlineLevel="0" collapsed="false">
      <c r="A85" s="54" t="n">
        <v>37125</v>
      </c>
      <c r="B85" s="74"/>
      <c r="C85" s="75"/>
      <c r="D85" s="75"/>
      <c r="E85" s="75"/>
      <c r="F85" s="76"/>
      <c r="G85" s="74"/>
      <c r="H85" s="75"/>
      <c r="I85" s="75"/>
      <c r="J85" s="75"/>
      <c r="K85" s="76"/>
      <c r="L85" s="74"/>
      <c r="M85" s="75"/>
      <c r="N85" s="75"/>
      <c r="O85" s="75"/>
      <c r="P85" s="76"/>
      <c r="Q85" s="74"/>
      <c r="R85" s="75"/>
      <c r="S85" s="75"/>
      <c r="T85" s="75"/>
      <c r="U85" s="76"/>
      <c r="V85" s="74"/>
      <c r="W85" s="75"/>
      <c r="X85" s="75"/>
      <c r="Y85" s="75"/>
      <c r="Z85" s="76"/>
      <c r="AA85" s="74"/>
      <c r="AB85" s="75"/>
      <c r="AC85" s="75"/>
      <c r="AD85" s="75"/>
      <c r="AE85" s="76"/>
      <c r="AF85" s="74"/>
      <c r="AG85" s="75"/>
      <c r="AH85" s="75"/>
      <c r="AI85" s="75"/>
      <c r="AJ85" s="76"/>
      <c r="AK85" s="74"/>
      <c r="AL85" s="75"/>
      <c r="AM85" s="75"/>
      <c r="AN85" s="75"/>
      <c r="AO85" s="76"/>
    </row>
    <row r="86" customFormat="false" ht="12.75" hidden="false" customHeight="false" outlineLevel="0" collapsed="false">
      <c r="A86" s="54" t="n">
        <v>37126</v>
      </c>
      <c r="B86" s="74"/>
      <c r="C86" s="75"/>
      <c r="D86" s="75"/>
      <c r="E86" s="75"/>
      <c r="F86" s="76"/>
      <c r="G86" s="74"/>
      <c r="H86" s="75"/>
      <c r="I86" s="75"/>
      <c r="J86" s="75"/>
      <c r="K86" s="76"/>
      <c r="L86" s="74"/>
      <c r="M86" s="75"/>
      <c r="N86" s="75"/>
      <c r="O86" s="75"/>
      <c r="P86" s="76"/>
      <c r="Q86" s="74"/>
      <c r="R86" s="75"/>
      <c r="S86" s="75"/>
      <c r="T86" s="75"/>
      <c r="U86" s="76"/>
      <c r="V86" s="74"/>
      <c r="W86" s="75"/>
      <c r="X86" s="75"/>
      <c r="Y86" s="75"/>
      <c r="Z86" s="76"/>
      <c r="AA86" s="74"/>
      <c r="AB86" s="75"/>
      <c r="AC86" s="75"/>
      <c r="AD86" s="75"/>
      <c r="AE86" s="76"/>
      <c r="AF86" s="74"/>
      <c r="AG86" s="75"/>
      <c r="AH86" s="75"/>
      <c r="AI86" s="75"/>
      <c r="AJ86" s="76"/>
      <c r="AK86" s="74"/>
      <c r="AL86" s="75"/>
      <c r="AM86" s="75"/>
      <c r="AN86" s="75"/>
      <c r="AO86" s="76"/>
    </row>
    <row r="87" customFormat="false" ht="12.75" hidden="false" customHeight="false" outlineLevel="0" collapsed="false">
      <c r="A87" s="54" t="n">
        <v>37127</v>
      </c>
      <c r="B87" s="74"/>
      <c r="C87" s="75"/>
      <c r="D87" s="75"/>
      <c r="E87" s="75"/>
      <c r="F87" s="76"/>
      <c r="G87" s="74"/>
      <c r="H87" s="75"/>
      <c r="I87" s="75"/>
      <c r="J87" s="75"/>
      <c r="K87" s="76"/>
      <c r="L87" s="74"/>
      <c r="M87" s="75"/>
      <c r="N87" s="75"/>
      <c r="O87" s="75"/>
      <c r="P87" s="76"/>
      <c r="Q87" s="74"/>
      <c r="R87" s="75"/>
      <c r="S87" s="75"/>
      <c r="T87" s="75"/>
      <c r="U87" s="76"/>
      <c r="V87" s="74"/>
      <c r="W87" s="75"/>
      <c r="X87" s="75"/>
      <c r="Y87" s="75"/>
      <c r="Z87" s="76"/>
      <c r="AA87" s="74"/>
      <c r="AB87" s="75"/>
      <c r="AC87" s="75"/>
      <c r="AD87" s="75"/>
      <c r="AE87" s="76"/>
      <c r="AF87" s="74"/>
      <c r="AG87" s="75"/>
      <c r="AH87" s="75"/>
      <c r="AI87" s="75"/>
      <c r="AJ87" s="76"/>
      <c r="AK87" s="74"/>
      <c r="AL87" s="75"/>
      <c r="AM87" s="75"/>
      <c r="AN87" s="75"/>
      <c r="AO87" s="76"/>
    </row>
    <row r="88" customFormat="false" ht="12.75" hidden="false" customHeight="false" outlineLevel="0" collapsed="false">
      <c r="A88" s="54" t="n">
        <v>37128</v>
      </c>
      <c r="B88" s="74"/>
      <c r="C88" s="75"/>
      <c r="D88" s="75"/>
      <c r="E88" s="75"/>
      <c r="F88" s="76"/>
      <c r="G88" s="74"/>
      <c r="H88" s="75"/>
      <c r="I88" s="75"/>
      <c r="J88" s="75"/>
      <c r="K88" s="76"/>
      <c r="L88" s="74"/>
      <c r="M88" s="75"/>
      <c r="N88" s="75"/>
      <c r="O88" s="75"/>
      <c r="P88" s="76"/>
      <c r="Q88" s="74"/>
      <c r="R88" s="75"/>
      <c r="S88" s="75"/>
      <c r="T88" s="75"/>
      <c r="U88" s="76"/>
      <c r="V88" s="74"/>
      <c r="W88" s="75"/>
      <c r="X88" s="75"/>
      <c r="Y88" s="75"/>
      <c r="Z88" s="76"/>
      <c r="AA88" s="74"/>
      <c r="AB88" s="75"/>
      <c r="AC88" s="75"/>
      <c r="AD88" s="75"/>
      <c r="AE88" s="76"/>
      <c r="AF88" s="74"/>
      <c r="AG88" s="75"/>
      <c r="AH88" s="75"/>
      <c r="AI88" s="75"/>
      <c r="AJ88" s="76"/>
      <c r="AK88" s="74"/>
      <c r="AL88" s="75"/>
      <c r="AM88" s="75"/>
      <c r="AN88" s="75"/>
      <c r="AO88" s="76"/>
    </row>
    <row r="89" customFormat="false" ht="12.75" hidden="false" customHeight="false" outlineLevel="0" collapsed="false">
      <c r="A89" s="54" t="n">
        <v>37129</v>
      </c>
      <c r="B89" s="74"/>
      <c r="C89" s="75"/>
      <c r="D89" s="75"/>
      <c r="E89" s="75"/>
      <c r="F89" s="76"/>
      <c r="G89" s="74"/>
      <c r="H89" s="75"/>
      <c r="I89" s="75"/>
      <c r="J89" s="75"/>
      <c r="K89" s="76"/>
      <c r="L89" s="74"/>
      <c r="M89" s="75"/>
      <c r="N89" s="75"/>
      <c r="O89" s="75"/>
      <c r="P89" s="76"/>
      <c r="Q89" s="74"/>
      <c r="R89" s="75"/>
      <c r="S89" s="75"/>
      <c r="T89" s="75"/>
      <c r="U89" s="76"/>
      <c r="V89" s="74"/>
      <c r="W89" s="75"/>
      <c r="X89" s="75"/>
      <c r="Y89" s="75"/>
      <c r="Z89" s="76"/>
      <c r="AA89" s="74"/>
      <c r="AB89" s="75"/>
      <c r="AC89" s="75"/>
      <c r="AD89" s="75"/>
      <c r="AE89" s="76"/>
      <c r="AF89" s="74"/>
      <c r="AG89" s="75"/>
      <c r="AH89" s="75"/>
      <c r="AI89" s="75"/>
      <c r="AJ89" s="76"/>
      <c r="AK89" s="74"/>
      <c r="AL89" s="75"/>
      <c r="AM89" s="75"/>
      <c r="AN89" s="75"/>
      <c r="AO89" s="76"/>
    </row>
    <row r="90" customFormat="false" ht="12.75" hidden="false" customHeight="false" outlineLevel="0" collapsed="false">
      <c r="A90" s="54" t="n">
        <v>37130</v>
      </c>
      <c r="B90" s="74"/>
      <c r="C90" s="75"/>
      <c r="D90" s="75"/>
      <c r="E90" s="75"/>
      <c r="F90" s="76"/>
      <c r="G90" s="74"/>
      <c r="H90" s="75"/>
      <c r="I90" s="75"/>
      <c r="J90" s="75"/>
      <c r="K90" s="76"/>
      <c r="L90" s="74"/>
      <c r="M90" s="75"/>
      <c r="N90" s="75"/>
      <c r="O90" s="75"/>
      <c r="P90" s="76"/>
      <c r="Q90" s="74"/>
      <c r="R90" s="75"/>
      <c r="S90" s="75"/>
      <c r="T90" s="75"/>
      <c r="U90" s="76"/>
      <c r="V90" s="74"/>
      <c r="W90" s="75"/>
      <c r="X90" s="75"/>
      <c r="Y90" s="75"/>
      <c r="Z90" s="76"/>
      <c r="AA90" s="74"/>
      <c r="AB90" s="75"/>
      <c r="AC90" s="75"/>
      <c r="AD90" s="75"/>
      <c r="AE90" s="76"/>
      <c r="AF90" s="74"/>
      <c r="AG90" s="75"/>
      <c r="AH90" s="75"/>
      <c r="AI90" s="75"/>
      <c r="AJ90" s="76"/>
      <c r="AK90" s="74"/>
      <c r="AL90" s="75"/>
      <c r="AM90" s="75"/>
      <c r="AN90" s="75"/>
      <c r="AO90" s="76"/>
    </row>
    <row r="91" customFormat="false" ht="12.75" hidden="false" customHeight="false" outlineLevel="0" collapsed="false">
      <c r="A91" s="54" t="n">
        <v>37131</v>
      </c>
      <c r="B91" s="74"/>
      <c r="C91" s="75"/>
      <c r="D91" s="75"/>
      <c r="E91" s="75"/>
      <c r="F91" s="76"/>
      <c r="G91" s="74"/>
      <c r="H91" s="75"/>
      <c r="I91" s="83"/>
      <c r="J91" s="75"/>
      <c r="K91" s="76"/>
      <c r="L91" s="74"/>
      <c r="M91" s="75"/>
      <c r="N91" s="83"/>
      <c r="O91" s="75"/>
      <c r="P91" s="76"/>
      <c r="Q91" s="74"/>
      <c r="R91" s="75"/>
      <c r="S91" s="83"/>
      <c r="T91" s="75"/>
      <c r="U91" s="76"/>
      <c r="V91" s="74"/>
      <c r="W91" s="75"/>
      <c r="X91" s="75"/>
      <c r="Y91" s="75"/>
      <c r="Z91" s="76"/>
      <c r="AA91" s="74"/>
      <c r="AB91" s="75"/>
      <c r="AC91" s="75"/>
      <c r="AD91" s="75"/>
      <c r="AE91" s="76"/>
      <c r="AF91" s="74"/>
      <c r="AG91" s="75"/>
      <c r="AH91" s="75"/>
      <c r="AI91" s="75"/>
      <c r="AJ91" s="76"/>
      <c r="AK91" s="74"/>
      <c r="AL91" s="75"/>
      <c r="AM91" s="75"/>
      <c r="AN91" s="75"/>
      <c r="AO91" s="76"/>
    </row>
    <row r="92" customFormat="false" ht="12.75" hidden="false" customHeight="false" outlineLevel="0" collapsed="false">
      <c r="A92" s="54" t="n">
        <v>37132</v>
      </c>
      <c r="B92" s="74"/>
      <c r="C92" s="75"/>
      <c r="D92" s="75"/>
      <c r="E92" s="75"/>
      <c r="F92" s="76"/>
      <c r="G92" s="74"/>
      <c r="H92" s="75"/>
      <c r="I92" s="75"/>
      <c r="J92" s="75"/>
      <c r="K92" s="76"/>
      <c r="L92" s="74"/>
      <c r="M92" s="75"/>
      <c r="N92" s="75"/>
      <c r="O92" s="75"/>
      <c r="P92" s="76"/>
      <c r="Q92" s="74"/>
      <c r="R92" s="75"/>
      <c r="S92" s="75"/>
      <c r="T92" s="75"/>
      <c r="U92" s="76"/>
      <c r="V92" s="74"/>
      <c r="W92" s="75"/>
      <c r="X92" s="75"/>
      <c r="Y92" s="75"/>
      <c r="Z92" s="76"/>
      <c r="AA92" s="74"/>
      <c r="AB92" s="75"/>
      <c r="AC92" s="75"/>
      <c r="AD92" s="75"/>
      <c r="AE92" s="76"/>
      <c r="AF92" s="74"/>
      <c r="AG92" s="75"/>
      <c r="AH92" s="75"/>
      <c r="AI92" s="75"/>
      <c r="AJ92" s="76"/>
      <c r="AK92" s="74"/>
      <c r="AL92" s="75"/>
      <c r="AM92" s="75"/>
      <c r="AN92" s="75"/>
      <c r="AO92" s="76"/>
    </row>
    <row r="93" customFormat="false" ht="12.75" hidden="false" customHeight="false" outlineLevel="0" collapsed="false">
      <c r="A93" s="54" t="n">
        <v>37133</v>
      </c>
      <c r="B93" s="74"/>
      <c r="C93" s="75"/>
      <c r="D93" s="75"/>
      <c r="E93" s="75"/>
      <c r="F93" s="76"/>
      <c r="G93" s="74"/>
      <c r="H93" s="75"/>
      <c r="I93" s="75"/>
      <c r="J93" s="75"/>
      <c r="K93" s="76"/>
      <c r="L93" s="74"/>
      <c r="M93" s="75"/>
      <c r="N93" s="75"/>
      <c r="O93" s="75"/>
      <c r="P93" s="76"/>
      <c r="Q93" s="74"/>
      <c r="R93" s="75"/>
      <c r="S93" s="75"/>
      <c r="T93" s="75"/>
      <c r="U93" s="76"/>
      <c r="V93" s="74"/>
      <c r="W93" s="75"/>
      <c r="X93" s="75"/>
      <c r="Y93" s="75"/>
      <c r="Z93" s="76"/>
      <c r="AA93" s="74"/>
      <c r="AB93" s="75"/>
      <c r="AC93" s="75"/>
      <c r="AD93" s="75"/>
      <c r="AE93" s="76"/>
      <c r="AF93" s="74"/>
      <c r="AG93" s="75"/>
      <c r="AH93" s="75"/>
      <c r="AI93" s="75"/>
      <c r="AJ93" s="76"/>
      <c r="AK93" s="74"/>
      <c r="AL93" s="75"/>
      <c r="AM93" s="75"/>
      <c r="AN93" s="75"/>
      <c r="AO93" s="76"/>
    </row>
    <row r="94" customFormat="false" ht="12.75" hidden="false" customHeight="false" outlineLevel="0" collapsed="false">
      <c r="A94" s="54" t="n">
        <v>37134</v>
      </c>
      <c r="B94" s="90"/>
      <c r="C94" s="91"/>
      <c r="D94" s="91"/>
      <c r="E94" s="91"/>
      <c r="F94" s="92"/>
      <c r="G94" s="90"/>
      <c r="H94" s="91"/>
      <c r="I94" s="91"/>
      <c r="J94" s="91"/>
      <c r="K94" s="92"/>
      <c r="L94" s="90"/>
      <c r="M94" s="91"/>
      <c r="N94" s="91"/>
      <c r="O94" s="91"/>
      <c r="P94" s="92"/>
      <c r="Q94" s="90"/>
      <c r="R94" s="91"/>
      <c r="S94" s="91"/>
      <c r="T94" s="91"/>
      <c r="U94" s="92"/>
      <c r="V94" s="90"/>
      <c r="W94" s="91"/>
      <c r="X94" s="91"/>
      <c r="Y94" s="91"/>
      <c r="Z94" s="92"/>
      <c r="AA94" s="90"/>
      <c r="AB94" s="91"/>
      <c r="AC94" s="91"/>
      <c r="AD94" s="91"/>
      <c r="AE94" s="92"/>
      <c r="AF94" s="90"/>
      <c r="AG94" s="91"/>
      <c r="AH94" s="91"/>
      <c r="AI94" s="91"/>
      <c r="AJ94" s="92"/>
      <c r="AK94" s="90"/>
      <c r="AL94" s="91"/>
      <c r="AM94" s="91"/>
      <c r="AN94" s="91"/>
      <c r="AO94" s="92"/>
    </row>
    <row r="95" customFormat="false" ht="12.75" hidden="false" customHeight="false" outlineLevel="0" collapsed="false">
      <c r="F95" s="95"/>
      <c r="AE95" s="77"/>
      <c r="AF95" s="96"/>
      <c r="AJ95" s="81"/>
      <c r="AK95" s="81"/>
      <c r="AL95" s="95"/>
      <c r="AM95" s="95"/>
      <c r="AN95" s="95"/>
      <c r="AO95" s="95"/>
    </row>
    <row r="96" customFormat="false" ht="12.75" hidden="false" customHeight="false" outlineLevel="0" collapsed="false">
      <c r="B96" s="70" t="n">
        <f aca="false">AVERAGE(B64:B94)</f>
        <v>33.4</v>
      </c>
      <c r="C96" s="70" t="n">
        <f aca="false">AVERAGE(C64:C94)</f>
        <v>33.4</v>
      </c>
      <c r="D96" s="70" t="n">
        <f aca="false">AVERAGE(D64:D94)</f>
        <v>31.5</v>
      </c>
      <c r="E96" s="70" t="n">
        <f aca="false">AVERAGE(E64:E94)</f>
        <v>32.5</v>
      </c>
      <c r="F96" s="70" t="n">
        <f aca="false">AVERAGE(F64:F94)</f>
        <v>35.25</v>
      </c>
      <c r="G96" s="70" t="n">
        <f aca="false">AVERAGE(G64:G94)</f>
        <v>35.6</v>
      </c>
      <c r="H96" s="70" t="n">
        <f aca="false">AVERAGE(H64:H94)</f>
        <v>35.6</v>
      </c>
      <c r="I96" s="70" t="n">
        <f aca="false">AVERAGE(I64:I94)</f>
        <v>31</v>
      </c>
      <c r="J96" s="70" t="n">
        <f aca="false">AVERAGE(J64:J94)</f>
        <v>31.4</v>
      </c>
      <c r="K96" s="70" t="n">
        <f aca="false">AVERAGE(K64:K94)</f>
        <v>34.8</v>
      </c>
      <c r="L96" s="70" t="n">
        <f aca="false">AVERAGE(L64:L94)</f>
        <v>33.8</v>
      </c>
      <c r="M96" s="70" t="n">
        <f aca="false">AVERAGE(M64:M94)</f>
        <v>33</v>
      </c>
      <c r="N96" s="70" t="n">
        <f aca="false">AVERAGE(N64:N94)</f>
        <v>27</v>
      </c>
      <c r="O96" s="70" t="n">
        <f aca="false">AVERAGE(O64:O94)</f>
        <v>31.4</v>
      </c>
      <c r="P96" s="70" t="n">
        <f aca="false">AVERAGE(P64:P94)</f>
        <v>34.4</v>
      </c>
      <c r="Q96" s="70" t="n">
        <f aca="false">AVERAGE(Q64:Q94)</f>
        <v>35.8</v>
      </c>
      <c r="R96" s="70" t="n">
        <f aca="false">AVERAGE(R64:R94)</f>
        <v>35</v>
      </c>
      <c r="S96" s="70" t="n">
        <f aca="false">AVERAGE(S64:S94)</f>
        <v>26.3</v>
      </c>
      <c r="T96" s="70" t="n">
        <f aca="false">AVERAGE(T64:T94)</f>
        <v>30.4</v>
      </c>
      <c r="U96" s="70" t="n">
        <f aca="false">AVERAGE(U64:U94)</f>
        <v>34.2</v>
      </c>
      <c r="V96" s="70" t="n">
        <f aca="false">AVERAGE(V64:V94)</f>
        <v>44.8</v>
      </c>
      <c r="W96" s="70" t="n">
        <f aca="false">AVERAGE(W64:W94)</f>
        <v>44.4</v>
      </c>
      <c r="X96" s="70" t="n">
        <f aca="false">AVERAGE(X64:X94)</f>
        <v>27.6</v>
      </c>
      <c r="Y96" s="70" t="n">
        <f aca="false">AVERAGE(Y64:Y94)</f>
        <v>30.8</v>
      </c>
      <c r="Z96" s="70" t="n">
        <f aca="false">AVERAGE(Z64:Z94)</f>
        <v>38.6</v>
      </c>
      <c r="AA96" s="70" t="n">
        <f aca="false">AVERAGE(AA64:AA94)</f>
        <v>36</v>
      </c>
      <c r="AB96" s="70" t="n">
        <f aca="false">AVERAGE(AB64:AB94)</f>
        <v>35.9333333333333</v>
      </c>
      <c r="AC96" s="70" t="n">
        <f aca="false">AVERAGE(AC64:AC94)</f>
        <v>27.3666666666667</v>
      </c>
      <c r="AD96" s="70" t="n">
        <f aca="false">AVERAGE(AD64:AD94)</f>
        <v>31.0666666666667</v>
      </c>
      <c r="AE96" s="70" t="n">
        <f aca="false">AVERAGE(AE64:AE94)</f>
        <v>35.0666666666667</v>
      </c>
      <c r="AF96" s="70" t="e">
        <f aca="false">AVERAGE(AF64:AF94)</f>
        <v>#DIV/0!</v>
      </c>
      <c r="AG96" s="70" t="e">
        <f aca="false">AVERAGE(AG64:AG94)</f>
        <v>#DIV/0!</v>
      </c>
      <c r="AH96" s="70" t="e">
        <f aca="false">AVERAGE(AH64:AH94)</f>
        <v>#DIV/0!</v>
      </c>
      <c r="AI96" s="70" t="e">
        <f aca="false">AVERAGE(AI64:AI94)</f>
        <v>#DIV/0!</v>
      </c>
      <c r="AJ96" s="70" t="e">
        <f aca="false">AVERAGE(AJ64:AJ94)</f>
        <v>#DIV/0!</v>
      </c>
      <c r="AK96" s="70" t="e">
        <f aca="false">AVERAGE(AK64:AK94)</f>
        <v>#DIV/0!</v>
      </c>
      <c r="AL96" s="70" t="e">
        <f aca="false">AVERAGE(AL64:AL94)</f>
        <v>#DIV/0!</v>
      </c>
      <c r="AM96" s="70" t="e">
        <f aca="false">AVERAGE(AM64:AM94)</f>
        <v>#DIV/0!</v>
      </c>
      <c r="AN96" s="70" t="e">
        <f aca="false">AVERAGE(AN64:AN94)</f>
        <v>#DIV/0!</v>
      </c>
      <c r="AO96" s="70" t="e">
        <f aca="false">AVERAGE(AO64:AO94)</f>
        <v>#DIV/0!</v>
      </c>
    </row>
    <row r="97" customFormat="false" ht="12.75" hidden="false" customHeight="false" outlineLevel="0" collapsed="false">
      <c r="B97" s="70" t="n">
        <f aca="false">MIN(B64:B94)</f>
        <v>31</v>
      </c>
      <c r="C97" s="70" t="n">
        <f aca="false">MIN(C64:C94)</f>
        <v>31</v>
      </c>
      <c r="D97" s="70" t="n">
        <f aca="false">MIN(D64:D94)</f>
        <v>28</v>
      </c>
      <c r="E97" s="70" t="n">
        <f aca="false">MIN(E64:E94)</f>
        <v>29</v>
      </c>
      <c r="F97" s="70" t="n">
        <f aca="false">MIN(F64:F94)</f>
        <v>32</v>
      </c>
      <c r="G97" s="70" t="n">
        <f aca="false">MIN(G64:G94)</f>
        <v>33</v>
      </c>
      <c r="H97" s="70" t="n">
        <f aca="false">MIN(H64:H94)</f>
        <v>33</v>
      </c>
      <c r="I97" s="70" t="n">
        <f aca="false">MIN(I64:I94)</f>
        <v>28</v>
      </c>
      <c r="J97" s="70" t="n">
        <f aca="false">MIN(J64:J94)</f>
        <v>30</v>
      </c>
      <c r="K97" s="70" t="n">
        <f aca="false">MIN(K64:K94)</f>
        <v>33</v>
      </c>
      <c r="L97" s="70" t="n">
        <f aca="false">MIN(L64:L94)</f>
        <v>32</v>
      </c>
      <c r="M97" s="70" t="n">
        <f aca="false">MIN(M64:M94)</f>
        <v>31</v>
      </c>
      <c r="N97" s="70" t="n">
        <f aca="false">MIN(N64:N94)</f>
        <v>24</v>
      </c>
      <c r="O97" s="70" t="n">
        <f aca="false">MIN(O64:O94)</f>
        <v>30</v>
      </c>
      <c r="P97" s="70" t="n">
        <f aca="false">MIN(P64:P94)</f>
        <v>33</v>
      </c>
      <c r="Q97" s="70" t="n">
        <f aca="false">MIN(Q64:Q94)</f>
        <v>35</v>
      </c>
      <c r="R97" s="70" t="n">
        <f aca="false">MIN(R64:R94)</f>
        <v>34</v>
      </c>
      <c r="S97" s="70" t="n">
        <f aca="false">MIN(S64:S94)</f>
        <v>25</v>
      </c>
      <c r="T97" s="70" t="n">
        <f aca="false">MIN(T64:T94)</f>
        <v>30</v>
      </c>
      <c r="U97" s="70" t="n">
        <f aca="false">MIN(U64:U94)</f>
        <v>32</v>
      </c>
      <c r="V97" s="70" t="n">
        <f aca="false">MIN(V64:V94)</f>
        <v>43</v>
      </c>
      <c r="W97" s="70" t="n">
        <f aca="false">MIN(W64:W94)</f>
        <v>42</v>
      </c>
      <c r="X97" s="70" t="n">
        <f aca="false">MIN(X64:X94)</f>
        <v>26</v>
      </c>
      <c r="Y97" s="70" t="n">
        <f aca="false">MIN(Y64:Y94)</f>
        <v>30</v>
      </c>
      <c r="Z97" s="70" t="n">
        <f aca="false">MIN(Z64:Z94)</f>
        <v>34</v>
      </c>
      <c r="AA97" s="70" t="n">
        <f aca="false">MIN(AA64:AA94)</f>
        <v>26</v>
      </c>
      <c r="AB97" s="70" t="n">
        <f aca="false">MIN(AB64:AB94)</f>
        <v>28</v>
      </c>
      <c r="AC97" s="70" t="n">
        <f aca="false">MIN(AC64:AC94)</f>
        <v>25</v>
      </c>
      <c r="AD97" s="70" t="n">
        <f aca="false">MIN(AD64:AD94)</f>
        <v>30</v>
      </c>
      <c r="AE97" s="70" t="n">
        <f aca="false">MIN(AE64:AE94)</f>
        <v>32</v>
      </c>
      <c r="AF97" s="70" t="n">
        <f aca="false">MIN(AF64:AF94)</f>
        <v>0</v>
      </c>
      <c r="AG97" s="70" t="n">
        <f aca="false">MIN(AG64:AG94)</f>
        <v>0</v>
      </c>
      <c r="AH97" s="70" t="n">
        <f aca="false">MIN(AH64:AH94)</f>
        <v>0</v>
      </c>
      <c r="AI97" s="70" t="n">
        <f aca="false">MIN(AI64:AI94)</f>
        <v>0</v>
      </c>
      <c r="AJ97" s="70" t="n">
        <f aca="false">MIN(AJ64:AJ94)</f>
        <v>0</v>
      </c>
      <c r="AK97" s="70" t="n">
        <f aca="false">MIN(AK64:AK94)</f>
        <v>0</v>
      </c>
      <c r="AL97" s="70" t="n">
        <f aca="false">MIN(AL64:AL94)</f>
        <v>0</v>
      </c>
      <c r="AM97" s="70" t="n">
        <f aca="false">MIN(AM64:AM94)</f>
        <v>0</v>
      </c>
      <c r="AN97" s="70" t="n">
        <f aca="false">MIN(AN64:AN94)</f>
        <v>0</v>
      </c>
      <c r="AO97" s="70" t="n">
        <f aca="false">MIN(AO64:AO94)</f>
        <v>0</v>
      </c>
    </row>
    <row r="98" customFormat="false" ht="12.75" hidden="false" customHeight="false" outlineLevel="0" collapsed="false">
      <c r="B98" s="70" t="n">
        <f aca="false">MAX(B64:B94)</f>
        <v>39</v>
      </c>
      <c r="C98" s="70" t="n">
        <f aca="false">MAX(C64:C94)</f>
        <v>39</v>
      </c>
      <c r="D98" s="70" t="n">
        <f aca="false">MAX(D64:D94)</f>
        <v>35</v>
      </c>
      <c r="E98" s="70" t="n">
        <f aca="false">MAX(E64:E94)</f>
        <v>35</v>
      </c>
      <c r="F98" s="70" t="n">
        <f aca="false">MAX(F64:F94)</f>
        <v>40</v>
      </c>
      <c r="G98" s="70" t="n">
        <f aca="false">MAX(G64:G94)</f>
        <v>41</v>
      </c>
      <c r="H98" s="70" t="n">
        <f aca="false">MAX(H64:H94)</f>
        <v>41</v>
      </c>
      <c r="I98" s="70" t="n">
        <f aca="false">MAX(I64:I94)</f>
        <v>36</v>
      </c>
      <c r="J98" s="70" t="n">
        <f aca="false">MAX(J64:J94)</f>
        <v>33</v>
      </c>
      <c r="K98" s="70" t="n">
        <f aca="false">MAX(K64:K94)</f>
        <v>36</v>
      </c>
      <c r="L98" s="70" t="n">
        <f aca="false">MAX(L64:L94)</f>
        <v>38</v>
      </c>
      <c r="M98" s="70" t="n">
        <f aca="false">MAX(M64:M94)</f>
        <v>37</v>
      </c>
      <c r="N98" s="70" t="n">
        <f aca="false">MAX(N64:N94)</f>
        <v>33</v>
      </c>
      <c r="O98" s="70" t="n">
        <f aca="false">MAX(O64:O94)</f>
        <v>34</v>
      </c>
      <c r="P98" s="70" t="n">
        <f aca="false">MAX(P64:P94)</f>
        <v>39</v>
      </c>
      <c r="Q98" s="70" t="n">
        <f aca="false">MAX(Q64:Q94)</f>
        <v>38</v>
      </c>
      <c r="R98" s="70" t="n">
        <f aca="false">MAX(R64:R94)</f>
        <v>37</v>
      </c>
      <c r="S98" s="70" t="n">
        <f aca="false">MAX(S64:S94)</f>
        <v>28</v>
      </c>
      <c r="T98" s="70" t="n">
        <f aca="false">MAX(T64:T94)</f>
        <v>32</v>
      </c>
      <c r="U98" s="70" t="n">
        <f aca="false">MAX(U64:U94)</f>
        <v>37</v>
      </c>
      <c r="V98" s="70" t="n">
        <f aca="false">MAX(V64:V94)</f>
        <v>50</v>
      </c>
      <c r="W98" s="70" t="n">
        <f aca="false">MAX(W64:W94)</f>
        <v>49</v>
      </c>
      <c r="X98" s="70" t="n">
        <f aca="false">MAX(X64:X94)</f>
        <v>29</v>
      </c>
      <c r="Y98" s="70" t="n">
        <f aca="false">MAX(Y64:Y94)</f>
        <v>32</v>
      </c>
      <c r="Z98" s="70" t="n">
        <f aca="false">MAX(Z64:Z94)</f>
        <v>44</v>
      </c>
      <c r="AA98" s="70" t="n">
        <f aca="false">MAX(AA64:AA94)</f>
        <v>42</v>
      </c>
      <c r="AB98" s="70" t="n">
        <f aca="false">MAX(AB64:AB94)</f>
        <v>41</v>
      </c>
      <c r="AC98" s="70" t="n">
        <f aca="false">MAX(AC64:AC94)</f>
        <v>30</v>
      </c>
      <c r="AD98" s="70" t="n">
        <f aca="false">MAX(AD64:AD94)</f>
        <v>32.6666666666667</v>
      </c>
      <c r="AE98" s="70" t="n">
        <f aca="false">MAX(AE64:AE94)</f>
        <v>40</v>
      </c>
      <c r="AF98" s="70" t="n">
        <f aca="false">MAX(AF64:AF94)</f>
        <v>0</v>
      </c>
      <c r="AG98" s="70" t="n">
        <f aca="false">MAX(AG64:AG94)</f>
        <v>0</v>
      </c>
      <c r="AH98" s="70" t="n">
        <f aca="false">MAX(AH64:AH94)</f>
        <v>0</v>
      </c>
      <c r="AI98" s="70" t="n">
        <f aca="false">MAX(AI64:AI94)</f>
        <v>0</v>
      </c>
      <c r="AJ98" s="70" t="n">
        <f aca="false">MAX(AJ64:AJ94)</f>
        <v>0</v>
      </c>
      <c r="AK98" s="70" t="n">
        <f aca="false">MAX(AK64:AK94)</f>
        <v>0</v>
      </c>
      <c r="AL98" s="70" t="n">
        <f aca="false">MAX(AL64:AL94)</f>
        <v>0</v>
      </c>
      <c r="AM98" s="70" t="n">
        <f aca="false">MAX(AM64:AM94)</f>
        <v>0</v>
      </c>
      <c r="AN98" s="70" t="n">
        <f aca="false">MAX(AN64:AN94)</f>
        <v>0</v>
      </c>
      <c r="AO98" s="70" t="n">
        <f aca="false">MAX(AO64:AO94)</f>
        <v>0</v>
      </c>
    </row>
    <row r="99" customFormat="false" ht="12.75" hidden="false" customHeight="false" outlineLevel="0" collapsed="false">
      <c r="B99" s="129"/>
      <c r="C99" s="130"/>
      <c r="D99" s="130"/>
      <c r="E99" s="130"/>
      <c r="F99" s="130"/>
      <c r="G99" s="130"/>
      <c r="H99" s="130"/>
      <c r="I99" s="130"/>
      <c r="J99" s="130"/>
      <c r="K99" s="130"/>
      <c r="L99" s="130"/>
      <c r="M99" s="130"/>
      <c r="N99" s="130"/>
      <c r="O99" s="130"/>
      <c r="P99" s="130"/>
      <c r="Q99" s="15"/>
      <c r="R99" s="15"/>
      <c r="S99" s="15"/>
      <c r="T99" s="15"/>
      <c r="W99" s="0" t="n">
        <v>18.51</v>
      </c>
      <c r="X99" s="0" t="n">
        <v>108.5</v>
      </c>
    </row>
    <row r="100" customFormat="false" ht="12.75" hidden="false" customHeight="false" outlineLevel="0" collapsed="false">
      <c r="B100" s="131" t="s">
        <v>161</v>
      </c>
      <c r="C100" s="130"/>
      <c r="D100" s="130"/>
      <c r="E100" s="130"/>
      <c r="F100" s="130"/>
      <c r="G100" s="130"/>
      <c r="H100" s="130"/>
      <c r="I100" s="130"/>
      <c r="J100" s="130"/>
      <c r="K100" s="130"/>
      <c r="L100" s="130"/>
      <c r="M100" s="130"/>
      <c r="N100" s="130"/>
      <c r="O100" s="130"/>
      <c r="P100" s="130"/>
      <c r="Q100" s="15"/>
      <c r="R100" s="15"/>
      <c r="S100" s="15"/>
      <c r="T100" s="15"/>
      <c r="W100" s="0" t="n">
        <v>18.96</v>
      </c>
      <c r="X100" s="0" t="n">
        <v>97</v>
      </c>
    </row>
    <row r="101" customFormat="false" ht="12.75" hidden="false" customHeight="false" outlineLevel="0" collapsed="false">
      <c r="B101" s="132"/>
      <c r="C101" s="133" t="s">
        <v>10</v>
      </c>
      <c r="D101" s="133" t="s">
        <v>11</v>
      </c>
      <c r="E101" s="133" t="s">
        <v>12</v>
      </c>
      <c r="F101" s="133" t="s">
        <v>13</v>
      </c>
      <c r="G101" s="133" t="s">
        <v>2</v>
      </c>
      <c r="H101" s="133" t="s">
        <v>3</v>
      </c>
      <c r="I101" s="133" t="s">
        <v>4</v>
      </c>
      <c r="J101" s="133" t="s">
        <v>5</v>
      </c>
      <c r="K101" s="133" t="s">
        <v>6</v>
      </c>
      <c r="L101" s="133" t="s">
        <v>7</v>
      </c>
      <c r="M101" s="133" t="s">
        <v>8</v>
      </c>
      <c r="N101" s="133"/>
      <c r="O101" s="133"/>
      <c r="P101" s="133" t="s">
        <v>9</v>
      </c>
      <c r="Q101" s="15"/>
      <c r="R101" s="15"/>
      <c r="S101" s="15"/>
      <c r="T101" s="15"/>
      <c r="W101" s="0" t="n">
        <v>20.07</v>
      </c>
      <c r="X101" s="0" t="n">
        <v>130.1</v>
      </c>
    </row>
    <row r="102" customFormat="false" ht="12.75" hidden="false" customHeight="false" outlineLevel="0" collapsed="false">
      <c r="B102" s="132"/>
      <c r="C102" s="134" t="n">
        <v>45.02</v>
      </c>
      <c r="D102" s="135" t="n">
        <v>77.77</v>
      </c>
      <c r="E102" s="135" t="n">
        <v>79.48</v>
      </c>
      <c r="F102" s="135"/>
      <c r="G102" s="135"/>
      <c r="H102" s="135"/>
      <c r="I102" s="135"/>
      <c r="J102" s="135"/>
      <c r="K102" s="135"/>
      <c r="L102" s="135"/>
      <c r="M102" s="135"/>
      <c r="N102" s="135"/>
      <c r="O102" s="135"/>
      <c r="P102" s="136"/>
      <c r="Q102" s="15"/>
      <c r="R102" s="15"/>
      <c r="S102" s="15"/>
      <c r="T102" s="15"/>
    </row>
    <row r="103" customFormat="false" ht="12.75" hidden="false" customHeight="false" outlineLevel="0" collapsed="false">
      <c r="B103" s="137" t="s">
        <v>162</v>
      </c>
      <c r="C103" s="138" t="n">
        <v>45.64</v>
      </c>
      <c r="D103" s="130" t="n">
        <v>33.09</v>
      </c>
      <c r="E103" s="130" t="n">
        <v>31.88</v>
      </c>
      <c r="F103" s="130" t="n">
        <v>31.19</v>
      </c>
      <c r="G103" s="130" t="n">
        <v>22.61</v>
      </c>
      <c r="H103" s="129" t="n">
        <v>22.78</v>
      </c>
      <c r="I103" s="129" t="n">
        <v>22.98</v>
      </c>
      <c r="J103" s="129" t="n">
        <v>29.72</v>
      </c>
      <c r="K103" s="130" t="n">
        <v>24.55</v>
      </c>
      <c r="L103" s="130" t="n">
        <v>29.24</v>
      </c>
      <c r="M103" s="130" t="n">
        <v>27.3</v>
      </c>
      <c r="N103" s="130"/>
      <c r="O103" s="130"/>
      <c r="P103" s="139" t="n">
        <v>44.74</v>
      </c>
      <c r="Q103" s="15" t="n">
        <f aca="false">AVERAGE(D103:F103)</f>
        <v>32.0533333333333</v>
      </c>
      <c r="R103" s="15" t="n">
        <f aca="false">AVERAGE(G103:I103)</f>
        <v>22.79</v>
      </c>
      <c r="S103" s="15"/>
      <c r="T103" s="15"/>
      <c r="W103" s="0" t="n">
        <v>19.39</v>
      </c>
      <c r="X103" s="0" t="n">
        <v>109.3</v>
      </c>
    </row>
    <row r="104" customFormat="false" ht="12.75" hidden="false" customHeight="false" outlineLevel="0" collapsed="false">
      <c r="B104" s="137" t="s">
        <v>163</v>
      </c>
      <c r="C104" s="140"/>
      <c r="D104" s="141"/>
      <c r="E104" s="141"/>
      <c r="F104" s="141"/>
      <c r="G104" s="141"/>
      <c r="H104" s="141"/>
      <c r="I104" s="141"/>
      <c r="J104" s="141" t="n">
        <v>25.41</v>
      </c>
      <c r="K104" s="141" t="n">
        <v>13.11</v>
      </c>
      <c r="L104" s="141" t="n">
        <v>11.29</v>
      </c>
      <c r="M104" s="141" t="n">
        <v>33.89</v>
      </c>
      <c r="N104" s="141"/>
      <c r="O104" s="141"/>
      <c r="P104" s="142" t="n">
        <v>58.25</v>
      </c>
      <c r="Q104" s="15"/>
      <c r="R104" s="15"/>
      <c r="S104" s="15" t="n">
        <f aca="false">AVERAGE(J104:L104)</f>
        <v>16.6033333333333</v>
      </c>
      <c r="T104" s="15" t="n">
        <f aca="false">AVERAGE(M104:P104,C103)</f>
        <v>45.9266666666667</v>
      </c>
      <c r="W104" s="0" t="n">
        <v>14.34</v>
      </c>
      <c r="X104" s="0" t="n">
        <v>132.8</v>
      </c>
    </row>
    <row r="105" customFormat="false" ht="12.75" hidden="false" customHeight="false" outlineLevel="0" collapsed="false">
      <c r="B105" s="129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5"/>
      <c r="R105" s="15"/>
      <c r="S105" s="15"/>
      <c r="T105" s="15"/>
      <c r="W105" s="0" t="n">
        <v>18.74</v>
      </c>
      <c r="X105" s="0" t="n">
        <v>109.4</v>
      </c>
    </row>
    <row r="106" customFormat="false" ht="12.75" hidden="false" customHeight="false" outlineLevel="0" collapsed="false">
      <c r="B106" s="131" t="s">
        <v>164</v>
      </c>
      <c r="C106" s="130"/>
      <c r="D106" s="130"/>
      <c r="E106" s="130"/>
      <c r="F106" s="130"/>
      <c r="G106" s="130"/>
      <c r="H106" s="130"/>
      <c r="I106" s="130"/>
      <c r="J106" s="130"/>
      <c r="K106" s="130"/>
      <c r="L106" s="130"/>
      <c r="M106" s="130"/>
      <c r="N106" s="130"/>
      <c r="O106" s="130"/>
      <c r="P106" s="130"/>
      <c r="Q106" s="15"/>
      <c r="R106" s="15"/>
      <c r="S106" s="15"/>
      <c r="T106" s="15"/>
      <c r="W106" s="0" t="n">
        <v>24.23</v>
      </c>
      <c r="X106" s="0" t="n">
        <v>112.5</v>
      </c>
    </row>
    <row r="107" customFormat="false" ht="12.75" hidden="false" customHeight="false" outlineLevel="0" collapsed="false">
      <c r="B107" s="132"/>
      <c r="C107" s="133" t="s">
        <v>10</v>
      </c>
      <c r="D107" s="133" t="s">
        <v>11</v>
      </c>
      <c r="E107" s="133" t="s">
        <v>12</v>
      </c>
      <c r="F107" s="133" t="s">
        <v>13</v>
      </c>
      <c r="G107" s="133" t="s">
        <v>2</v>
      </c>
      <c r="H107" s="133" t="s">
        <v>3</v>
      </c>
      <c r="I107" s="133" t="s">
        <v>4</v>
      </c>
      <c r="J107" s="133" t="s">
        <v>5</v>
      </c>
      <c r="K107" s="133" t="s">
        <v>6</v>
      </c>
      <c r="L107" s="133" t="s">
        <v>7</v>
      </c>
      <c r="M107" s="133" t="s">
        <v>8</v>
      </c>
      <c r="N107" s="133"/>
      <c r="O107" s="133"/>
      <c r="P107" s="133" t="s">
        <v>9</v>
      </c>
      <c r="Q107" s="15"/>
      <c r="R107" s="15"/>
      <c r="S107" s="15"/>
      <c r="T107" s="15"/>
      <c r="W107" s="0" t="n">
        <v>14.8</v>
      </c>
      <c r="X107" s="0" t="n">
        <v>133.7</v>
      </c>
    </row>
    <row r="108" customFormat="false" ht="12.75" hidden="false" customHeight="false" outlineLevel="0" collapsed="false">
      <c r="B108" s="132"/>
      <c r="C108" s="134"/>
      <c r="D108" s="135"/>
      <c r="E108" s="135"/>
      <c r="F108" s="135"/>
      <c r="G108" s="135"/>
      <c r="H108" s="135"/>
      <c r="I108" s="135"/>
      <c r="J108" s="135"/>
      <c r="K108" s="135"/>
      <c r="L108" s="135"/>
      <c r="M108" s="135"/>
      <c r="N108" s="135"/>
      <c r="O108" s="135"/>
      <c r="P108" s="136"/>
      <c r="Q108" s="15"/>
      <c r="R108" s="15"/>
      <c r="S108" s="15"/>
      <c r="T108" s="15"/>
    </row>
    <row r="109" customFormat="false" ht="12.75" hidden="false" customHeight="false" outlineLevel="0" collapsed="false">
      <c r="B109" s="137" t="s">
        <v>162</v>
      </c>
      <c r="C109" s="138" t="n">
        <v>39.8</v>
      </c>
      <c r="D109" s="130" t="n">
        <v>30.02</v>
      </c>
      <c r="E109" s="130" t="n">
        <v>29</v>
      </c>
      <c r="F109" s="130" t="n">
        <v>31.9</v>
      </c>
      <c r="G109" s="130" t="n">
        <v>21.43</v>
      </c>
      <c r="H109" s="129" t="n">
        <v>21.36</v>
      </c>
      <c r="I109" s="129" t="n">
        <v>19.66</v>
      </c>
      <c r="J109" s="143" t="n">
        <v>26.97</v>
      </c>
      <c r="K109" s="130"/>
      <c r="L109" s="130"/>
      <c r="M109" s="130"/>
      <c r="N109" s="130"/>
      <c r="O109" s="130"/>
      <c r="P109" s="139"/>
      <c r="Q109" s="15" t="n">
        <f aca="false">AVERAGE(D109:F109)</f>
        <v>30.3066666666667</v>
      </c>
      <c r="R109" s="15" t="n">
        <f aca="false">AVERAGE(G109:I109)</f>
        <v>20.8166666666667</v>
      </c>
      <c r="S109" s="15"/>
      <c r="T109" s="15"/>
      <c r="W109" s="0" t="n">
        <v>13.79</v>
      </c>
      <c r="X109" s="0" t="n">
        <v>138.4</v>
      </c>
    </row>
    <row r="110" customFormat="false" ht="12.75" hidden="false" customHeight="false" outlineLevel="0" collapsed="false">
      <c r="B110" s="137" t="s">
        <v>163</v>
      </c>
      <c r="C110" s="140"/>
      <c r="D110" s="141"/>
      <c r="E110" s="141"/>
      <c r="F110" s="141"/>
      <c r="G110" s="141"/>
      <c r="H110" s="141"/>
      <c r="I110" s="141"/>
      <c r="J110" s="141" t="n">
        <v>26.16</v>
      </c>
      <c r="K110" s="141" t="n">
        <v>14.63</v>
      </c>
      <c r="L110" s="141" t="n">
        <v>15.52</v>
      </c>
      <c r="M110" s="141" t="n">
        <v>33.89</v>
      </c>
      <c r="N110" s="141"/>
      <c r="O110" s="141"/>
      <c r="P110" s="142" t="n">
        <v>48.51</v>
      </c>
      <c r="Q110" s="15"/>
      <c r="R110" s="15"/>
      <c r="S110" s="15" t="n">
        <f aca="false">AVERAGE(J110:L110)</f>
        <v>18.77</v>
      </c>
      <c r="T110" s="15" t="n">
        <f aca="false">AVERAGE(M110:P110,C109)</f>
        <v>40.7333333333333</v>
      </c>
      <c r="W110" s="0" t="n">
        <v>26.32</v>
      </c>
      <c r="X110" s="0" t="n">
        <v>115.2</v>
      </c>
    </row>
    <row r="111" customFormat="false" ht="12.75" hidden="false" customHeight="false" outlineLevel="0" collapsed="false">
      <c r="B111" s="129"/>
      <c r="C111" s="130"/>
      <c r="D111" s="130"/>
      <c r="E111" s="130"/>
      <c r="F111" s="130"/>
      <c r="G111" s="130"/>
      <c r="H111" s="130"/>
      <c r="I111" s="130"/>
      <c r="J111" s="130"/>
      <c r="K111" s="130"/>
      <c r="L111" s="130"/>
      <c r="M111" s="130"/>
      <c r="N111" s="130"/>
      <c r="O111" s="130"/>
      <c r="P111" s="130"/>
      <c r="Q111" s="15"/>
      <c r="R111" s="15"/>
      <c r="S111" s="15"/>
      <c r="T111" s="15"/>
      <c r="W111" s="0" t="n">
        <v>51.04</v>
      </c>
      <c r="X111" s="0" t="n">
        <v>89.4</v>
      </c>
    </row>
    <row r="112" customFormat="false" ht="12.75" hidden="false" customHeight="false" outlineLevel="0" collapsed="false">
      <c r="B112" s="131" t="s">
        <v>165</v>
      </c>
      <c r="C112" s="130"/>
      <c r="D112" s="130"/>
      <c r="E112" s="130"/>
      <c r="F112" s="130"/>
      <c r="G112" s="130"/>
      <c r="H112" s="130"/>
      <c r="I112" s="130"/>
      <c r="J112" s="130"/>
      <c r="K112" s="130"/>
      <c r="L112" s="130"/>
      <c r="M112" s="130"/>
      <c r="N112" s="130"/>
      <c r="O112" s="130"/>
      <c r="P112" s="130"/>
      <c r="Q112" s="15"/>
      <c r="R112" s="15"/>
      <c r="S112" s="15"/>
      <c r="T112" s="15"/>
    </row>
    <row r="113" customFormat="false" ht="12.75" hidden="false" customHeight="false" outlineLevel="0" collapsed="false">
      <c r="B113" s="132"/>
      <c r="C113" s="133" t="s">
        <v>10</v>
      </c>
      <c r="D113" s="133" t="s">
        <v>11</v>
      </c>
      <c r="E113" s="133" t="s">
        <v>12</v>
      </c>
      <c r="F113" s="133" t="s">
        <v>13</v>
      </c>
      <c r="G113" s="133" t="s">
        <v>2</v>
      </c>
      <c r="H113" s="133" t="s">
        <v>3</v>
      </c>
      <c r="I113" s="133" t="s">
        <v>4</v>
      </c>
      <c r="J113" s="133" t="s">
        <v>5</v>
      </c>
      <c r="K113" s="133" t="s">
        <v>6</v>
      </c>
      <c r="L113" s="133" t="s">
        <v>7</v>
      </c>
      <c r="M113" s="133" t="s">
        <v>8</v>
      </c>
      <c r="N113" s="133"/>
      <c r="O113" s="133"/>
      <c r="P113" s="133" t="s">
        <v>9</v>
      </c>
      <c r="Q113" s="15"/>
      <c r="R113" s="15"/>
      <c r="S113" s="15"/>
      <c r="T113" s="15"/>
    </row>
    <row r="114" customFormat="false" ht="12.75" hidden="false" customHeight="false" outlineLevel="0" collapsed="false">
      <c r="B114" s="132"/>
      <c r="C114" s="134"/>
      <c r="D114" s="135"/>
      <c r="E114" s="135"/>
      <c r="F114" s="135"/>
      <c r="G114" s="135"/>
      <c r="H114" s="135"/>
      <c r="I114" s="135"/>
      <c r="J114" s="135"/>
      <c r="K114" s="135"/>
      <c r="L114" s="135"/>
      <c r="M114" s="135"/>
      <c r="N114" s="135"/>
      <c r="O114" s="135"/>
      <c r="P114" s="136"/>
      <c r="Q114" s="15"/>
      <c r="R114" s="15"/>
      <c r="S114" s="15"/>
      <c r="T114" s="15"/>
    </row>
    <row r="115" customFormat="false" ht="12.75" hidden="false" customHeight="false" outlineLevel="0" collapsed="false">
      <c r="B115" s="137" t="s">
        <v>162</v>
      </c>
      <c r="C115" s="138" t="n">
        <v>40.59</v>
      </c>
      <c r="D115" s="130" t="n">
        <v>28.29</v>
      </c>
      <c r="E115" s="130" t="n">
        <v>29.55</v>
      </c>
      <c r="F115" s="130" t="n">
        <v>31.64</v>
      </c>
      <c r="G115" s="130" t="n">
        <v>24.55</v>
      </c>
      <c r="H115" s="129" t="n">
        <v>22.17</v>
      </c>
      <c r="I115" s="129" t="n">
        <v>21.83</v>
      </c>
      <c r="J115" s="143" t="n">
        <v>27.36</v>
      </c>
      <c r="K115" s="130"/>
      <c r="L115" s="130"/>
      <c r="M115" s="130"/>
      <c r="N115" s="130"/>
      <c r="O115" s="130"/>
      <c r="P115" s="139"/>
      <c r="Q115" s="15"/>
      <c r="R115" s="15" t="n">
        <f aca="false">AVERAGE(G115:I115)</f>
        <v>22.85</v>
      </c>
      <c r="S115" s="15"/>
      <c r="T115" s="15"/>
    </row>
    <row r="116" customFormat="false" ht="12.75" hidden="false" customHeight="false" outlineLevel="0" collapsed="false">
      <c r="B116" s="137" t="s">
        <v>163</v>
      </c>
      <c r="C116" s="140"/>
      <c r="D116" s="141"/>
      <c r="E116" s="141"/>
      <c r="F116" s="141"/>
      <c r="G116" s="141"/>
      <c r="H116" s="141"/>
      <c r="I116" s="141"/>
      <c r="J116" s="141" t="n">
        <v>26.17</v>
      </c>
      <c r="K116" s="141"/>
      <c r="L116" s="141" t="n">
        <v>16.49</v>
      </c>
      <c r="M116" s="141" t="n">
        <v>39.99</v>
      </c>
      <c r="N116" s="141"/>
      <c r="O116" s="141"/>
      <c r="P116" s="142" t="n">
        <v>51.15</v>
      </c>
      <c r="Q116" s="15"/>
      <c r="R116" s="15"/>
      <c r="S116" s="15"/>
      <c r="T116" s="15"/>
    </row>
    <row r="117" customFormat="false" ht="12.75" hidden="false" customHeight="false" outlineLevel="0" collapsed="false">
      <c r="B117" s="129"/>
      <c r="C117" s="130"/>
      <c r="D117" s="130"/>
      <c r="E117" s="130"/>
      <c r="F117" s="130"/>
      <c r="G117" s="130"/>
      <c r="H117" s="130"/>
      <c r="I117" s="130"/>
      <c r="J117" s="130"/>
      <c r="K117" s="130"/>
      <c r="L117" s="130"/>
      <c r="M117" s="130"/>
      <c r="N117" s="130"/>
      <c r="O117" s="130"/>
      <c r="P117" s="130"/>
      <c r="Q117" s="15"/>
      <c r="R117" s="15"/>
      <c r="S117" s="15"/>
      <c r="T117" s="15"/>
    </row>
    <row r="118" customFormat="false" ht="12.75" hidden="false" customHeight="false" outlineLevel="0" collapsed="false">
      <c r="B118" s="131" t="s">
        <v>166</v>
      </c>
      <c r="C118" s="130"/>
      <c r="D118" s="130"/>
      <c r="E118" s="130"/>
      <c r="F118" s="130"/>
      <c r="G118" s="130"/>
      <c r="H118" s="130"/>
      <c r="I118" s="130"/>
      <c r="J118" s="130"/>
      <c r="K118" s="130"/>
      <c r="L118" s="130"/>
      <c r="M118" s="130"/>
      <c r="N118" s="130"/>
      <c r="O118" s="130"/>
      <c r="P118" s="130"/>
      <c r="Q118" s="15"/>
      <c r="R118" s="15"/>
      <c r="S118" s="15"/>
      <c r="T118" s="15"/>
      <c r="W118" s="0" t="n">
        <v>39.87</v>
      </c>
      <c r="X118" s="0" t="n">
        <v>78.2</v>
      </c>
    </row>
    <row r="119" customFormat="false" ht="12.75" hidden="false" customHeight="false" outlineLevel="0" collapsed="false">
      <c r="B119" s="132"/>
      <c r="C119" s="133" t="s">
        <v>10</v>
      </c>
      <c r="D119" s="133" t="s">
        <v>11</v>
      </c>
      <c r="E119" s="133" t="s">
        <v>12</v>
      </c>
      <c r="F119" s="133" t="s">
        <v>13</v>
      </c>
      <c r="G119" s="133" t="s">
        <v>2</v>
      </c>
      <c r="H119" s="133" t="s">
        <v>3</v>
      </c>
      <c r="I119" s="133" t="s">
        <v>4</v>
      </c>
      <c r="J119" s="133" t="s">
        <v>5</v>
      </c>
      <c r="K119" s="133" t="s">
        <v>6</v>
      </c>
      <c r="L119" s="133" t="s">
        <v>7</v>
      </c>
      <c r="M119" s="133" t="s">
        <v>8</v>
      </c>
      <c r="N119" s="133"/>
      <c r="O119" s="133"/>
      <c r="P119" s="133" t="s">
        <v>9</v>
      </c>
      <c r="Q119" s="15"/>
      <c r="R119" s="15"/>
      <c r="S119" s="15"/>
      <c r="T119" s="15"/>
      <c r="W119" s="0" t="n">
        <v>30.48</v>
      </c>
      <c r="X119" s="0" t="n">
        <v>62.8</v>
      </c>
    </row>
    <row r="120" customFormat="false" ht="12.75" hidden="false" customHeight="false" outlineLevel="0" collapsed="false">
      <c r="B120" s="132"/>
      <c r="C120" s="134" t="n">
        <v>35.36</v>
      </c>
      <c r="D120" s="135" t="n">
        <v>43.96</v>
      </c>
      <c r="E120" s="135" t="n">
        <v>39.39</v>
      </c>
      <c r="F120" s="135"/>
      <c r="G120" s="135"/>
      <c r="H120" s="135"/>
      <c r="I120" s="135"/>
      <c r="J120" s="135"/>
      <c r="K120" s="135"/>
      <c r="L120" s="135"/>
      <c r="M120" s="135"/>
      <c r="N120" s="135"/>
      <c r="O120" s="135"/>
      <c r="P120" s="136"/>
      <c r="Q120" s="15"/>
      <c r="R120" s="15"/>
      <c r="S120" s="15"/>
      <c r="T120" s="15"/>
    </row>
    <row r="121" customFormat="false" ht="12.75" hidden="false" customHeight="false" outlineLevel="0" collapsed="false">
      <c r="B121" s="137" t="s">
        <v>162</v>
      </c>
      <c r="C121" s="138" t="n">
        <v>41.56</v>
      </c>
      <c r="D121" s="130" t="n">
        <v>29.22</v>
      </c>
      <c r="E121" s="130" t="n">
        <v>29.55</v>
      </c>
      <c r="F121" s="130" t="n">
        <v>31.64</v>
      </c>
      <c r="G121" s="130" t="n">
        <v>25.11</v>
      </c>
      <c r="H121" s="129" t="n">
        <v>22.33</v>
      </c>
      <c r="I121" s="129" t="n">
        <v>22.43</v>
      </c>
      <c r="J121" s="129" t="n">
        <v>27.89</v>
      </c>
      <c r="K121" s="130" t="n">
        <v>29.63</v>
      </c>
      <c r="L121" s="130" t="n">
        <v>31.08</v>
      </c>
      <c r="M121" s="130" t="n">
        <v>37.53</v>
      </c>
      <c r="N121" s="130"/>
      <c r="O121" s="130"/>
      <c r="P121" s="139" t="n">
        <v>39.53</v>
      </c>
      <c r="Q121" s="15" t="n">
        <f aca="false">AVERAGE(D121:F121)</f>
        <v>30.1366666666667</v>
      </c>
      <c r="R121" s="15" t="n">
        <f aca="false">AVERAGE(G121:I121)</f>
        <v>23.29</v>
      </c>
      <c r="S121" s="15"/>
      <c r="T121" s="15"/>
      <c r="W121" s="0" t="n">
        <v>28.52</v>
      </c>
      <c r="X121" s="0" t="n">
        <v>68.9</v>
      </c>
    </row>
    <row r="122" customFormat="false" ht="12.75" hidden="false" customHeight="false" outlineLevel="0" collapsed="false">
      <c r="B122" s="137" t="s">
        <v>163</v>
      </c>
      <c r="C122" s="140"/>
      <c r="D122" s="141"/>
      <c r="E122" s="141"/>
      <c r="F122" s="141"/>
      <c r="G122" s="141"/>
      <c r="H122" s="141"/>
      <c r="I122" s="141"/>
      <c r="J122" s="141" t="n">
        <v>26.17</v>
      </c>
      <c r="K122" s="141" t="n">
        <v>17.36</v>
      </c>
      <c r="L122" s="141" t="n">
        <v>17.07</v>
      </c>
      <c r="M122" s="141" t="n">
        <v>42.45</v>
      </c>
      <c r="N122" s="141"/>
      <c r="O122" s="141"/>
      <c r="P122" s="142" t="n">
        <v>51.86</v>
      </c>
      <c r="Q122" s="15"/>
      <c r="R122" s="15"/>
      <c r="S122" s="15" t="n">
        <f aca="false">AVERAGE(J122:L122)</f>
        <v>20.2</v>
      </c>
      <c r="T122" s="15" t="n">
        <f aca="false">AVERAGE(M122:P122,C121)</f>
        <v>45.29</v>
      </c>
      <c r="W122" s="0" t="n">
        <v>31.19</v>
      </c>
      <c r="X122" s="0" t="n">
        <v>74</v>
      </c>
    </row>
    <row r="123" customFormat="false" ht="12.75" hidden="false" customHeight="false" outlineLevel="0" collapsed="false">
      <c r="B123" s="129"/>
      <c r="C123" s="130"/>
      <c r="D123" s="130"/>
      <c r="E123" s="130"/>
      <c r="F123" s="130"/>
      <c r="G123" s="130"/>
      <c r="H123" s="130"/>
      <c r="I123" s="130"/>
      <c r="J123" s="130"/>
      <c r="K123" s="130"/>
      <c r="L123" s="130"/>
      <c r="M123" s="130"/>
      <c r="N123" s="130"/>
      <c r="O123" s="130"/>
      <c r="P123" s="130"/>
      <c r="Q123" s="15"/>
      <c r="R123" s="15"/>
      <c r="S123" s="15"/>
      <c r="T123" s="15"/>
    </row>
    <row r="124" customFormat="false" ht="12.75" hidden="false" customHeight="false" outlineLevel="0" collapsed="false">
      <c r="B124" s="131" t="s">
        <v>167</v>
      </c>
      <c r="C124" s="130"/>
      <c r="D124" s="130"/>
      <c r="E124" s="130"/>
      <c r="F124" s="130"/>
      <c r="G124" s="130"/>
      <c r="H124" s="130"/>
      <c r="I124" s="130"/>
      <c r="J124" s="130"/>
      <c r="K124" s="130"/>
      <c r="L124" s="130"/>
      <c r="M124" s="130"/>
      <c r="N124" s="130"/>
      <c r="O124" s="130"/>
      <c r="P124" s="130"/>
      <c r="Q124" s="15"/>
      <c r="R124" s="15"/>
      <c r="S124" s="15"/>
      <c r="T124" s="15"/>
    </row>
    <row r="125" customFormat="false" ht="12.75" hidden="false" customHeight="false" outlineLevel="0" collapsed="false">
      <c r="B125" s="132"/>
      <c r="C125" s="133" t="s">
        <v>10</v>
      </c>
      <c r="D125" s="133" t="s">
        <v>11</v>
      </c>
      <c r="E125" s="133" t="s">
        <v>12</v>
      </c>
      <c r="F125" s="133" t="s">
        <v>13</v>
      </c>
      <c r="G125" s="133" t="s">
        <v>2</v>
      </c>
      <c r="H125" s="133" t="s">
        <v>3</v>
      </c>
      <c r="I125" s="133" t="s">
        <v>4</v>
      </c>
      <c r="J125" s="133" t="s">
        <v>5</v>
      </c>
      <c r="K125" s="133" t="s">
        <v>6</v>
      </c>
      <c r="L125" s="133" t="s">
        <v>7</v>
      </c>
      <c r="M125" s="133" t="s">
        <v>8</v>
      </c>
      <c r="N125" s="133"/>
      <c r="O125" s="133"/>
      <c r="P125" s="133" t="s">
        <v>9</v>
      </c>
      <c r="Q125" s="15"/>
      <c r="R125" s="15"/>
      <c r="S125" s="15"/>
      <c r="T125" s="15"/>
    </row>
    <row r="126" customFormat="false" ht="12.75" hidden="false" customHeight="false" outlineLevel="0" collapsed="false">
      <c r="B126" s="132"/>
      <c r="C126" s="134" t="n">
        <v>42.84</v>
      </c>
      <c r="D126" s="135" t="n">
        <v>50.78</v>
      </c>
      <c r="E126" s="135" t="n">
        <v>49.16</v>
      </c>
      <c r="F126" s="13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6"/>
      <c r="Q126" s="15"/>
      <c r="R126" s="15"/>
      <c r="S126" s="15"/>
      <c r="T126" s="15"/>
    </row>
    <row r="127" customFormat="false" ht="12.75" hidden="false" customHeight="false" outlineLevel="0" collapsed="false">
      <c r="B127" s="137" t="s">
        <v>162</v>
      </c>
      <c r="C127" s="138" t="n">
        <v>41.99</v>
      </c>
      <c r="D127" s="130" t="n">
        <v>31.34</v>
      </c>
      <c r="E127" s="130" t="n">
        <v>30.16</v>
      </c>
      <c r="F127" s="130" t="n">
        <v>29.65</v>
      </c>
      <c r="G127" s="130" t="n">
        <v>22.59</v>
      </c>
      <c r="H127" s="129" t="n">
        <v>22.78</v>
      </c>
      <c r="I127" s="129" t="n">
        <v>22.98</v>
      </c>
      <c r="J127" s="129" t="n">
        <v>29.72</v>
      </c>
      <c r="K127" s="130" t="n">
        <v>24.55</v>
      </c>
      <c r="L127" s="130" t="n">
        <v>29.24</v>
      </c>
      <c r="M127" s="130" t="n">
        <v>27.3</v>
      </c>
      <c r="N127" s="130"/>
      <c r="O127" s="130"/>
      <c r="P127" s="139" t="n">
        <v>43.86</v>
      </c>
      <c r="Q127" s="15" t="n">
        <f aca="false">AVERAGE(D127:F127)</f>
        <v>30.3833333333333</v>
      </c>
      <c r="R127" s="15" t="n">
        <f aca="false">AVERAGE(G127:I127)</f>
        <v>22.7833333333333</v>
      </c>
      <c r="S127" s="15"/>
      <c r="T127" s="15"/>
    </row>
    <row r="128" customFormat="false" ht="12.75" hidden="false" customHeight="false" outlineLevel="0" collapsed="false">
      <c r="B128" s="137" t="s">
        <v>163</v>
      </c>
      <c r="C128" s="140"/>
      <c r="D128" s="141"/>
      <c r="E128" s="141"/>
      <c r="F128" s="141"/>
      <c r="G128" s="141"/>
      <c r="H128" s="141"/>
      <c r="I128" s="141"/>
      <c r="J128" s="141" t="n">
        <v>25.39</v>
      </c>
      <c r="K128" s="141" t="n">
        <v>14.55</v>
      </c>
      <c r="L128" s="141" t="n">
        <v>11.29</v>
      </c>
      <c r="M128" s="141" t="n">
        <v>33.74</v>
      </c>
      <c r="N128" s="141"/>
      <c r="O128" s="141"/>
      <c r="P128" s="142" t="n">
        <v>57.63</v>
      </c>
      <c r="Q128" s="15"/>
      <c r="R128" s="15"/>
      <c r="S128" s="15" t="n">
        <f aca="false">AVERAGE(J128:L128)</f>
        <v>17.0766666666667</v>
      </c>
      <c r="T128" s="15" t="n">
        <f aca="false">AVERAGE(M128:P128,C127)</f>
        <v>44.4533333333333</v>
      </c>
    </row>
    <row r="129" customFormat="false" ht="12.75" hidden="false" customHeight="false" outlineLevel="0" collapsed="false">
      <c r="B129" s="129"/>
      <c r="C129" s="130"/>
      <c r="D129" s="130"/>
      <c r="E129" s="130"/>
      <c r="F129" s="130"/>
      <c r="G129" s="130"/>
      <c r="H129" s="130"/>
      <c r="I129" s="130"/>
      <c r="J129" s="130"/>
      <c r="K129" s="130"/>
      <c r="L129" s="130"/>
      <c r="M129" s="130"/>
      <c r="N129" s="130"/>
      <c r="O129" s="130"/>
      <c r="P129" s="130"/>
      <c r="Q129" s="15"/>
      <c r="R129" s="15"/>
      <c r="S129" s="15"/>
      <c r="T129" s="15"/>
    </row>
    <row r="130" customFormat="false" ht="12.75" hidden="false" customHeight="false" outlineLevel="0" collapsed="false">
      <c r="B130" s="129"/>
      <c r="C130" s="130"/>
      <c r="D130" s="130"/>
      <c r="E130" s="130"/>
      <c r="F130" s="130"/>
      <c r="G130" s="130"/>
      <c r="H130" s="130"/>
      <c r="I130" s="130"/>
      <c r="J130" s="130"/>
      <c r="K130" s="130"/>
      <c r="L130" s="130"/>
      <c r="M130" s="130"/>
      <c r="N130" s="130"/>
      <c r="O130" s="130"/>
      <c r="P130" s="130"/>
      <c r="Q130" s="15"/>
      <c r="R130" s="15"/>
      <c r="S130" s="15"/>
      <c r="T130" s="15"/>
    </row>
    <row r="132" customFormat="false" ht="12.75" hidden="false" customHeight="false" outlineLevel="0" collapsed="false">
      <c r="B132" s="39" t="s">
        <v>168</v>
      </c>
    </row>
    <row r="133" customFormat="false" ht="12.75" hidden="false" customHeight="false" outlineLevel="0" collapsed="false">
      <c r="B133" s="65" t="s">
        <v>169</v>
      </c>
      <c r="C133" s="144" t="n">
        <v>2.28</v>
      </c>
      <c r="D133" s="144" t="n">
        <v>2.83</v>
      </c>
      <c r="E133" s="144" t="n">
        <v>3.11</v>
      </c>
      <c r="F133" s="144" t="n">
        <v>2.16</v>
      </c>
      <c r="G133" s="144" t="n">
        <v>2.06</v>
      </c>
      <c r="H133" s="144" t="n">
        <v>1.76</v>
      </c>
      <c r="I133" s="144" t="n">
        <v>2.01</v>
      </c>
      <c r="J133" s="144" t="n">
        <v>2.06</v>
      </c>
      <c r="K133" s="144"/>
      <c r="L133" s="144"/>
      <c r="M133" s="144"/>
      <c r="N133" s="144"/>
      <c r="O133" s="144"/>
      <c r="P133" s="144"/>
    </row>
    <row r="134" customFormat="false" ht="12.75" hidden="false" customHeight="false" outlineLevel="0" collapsed="false">
      <c r="B134" s="132"/>
      <c r="C134" s="133" t="s">
        <v>10</v>
      </c>
      <c r="D134" s="133" t="s">
        <v>11</v>
      </c>
      <c r="E134" s="133" t="s">
        <v>12</v>
      </c>
      <c r="F134" s="133" t="s">
        <v>13</v>
      </c>
      <c r="G134" s="133" t="s">
        <v>2</v>
      </c>
      <c r="H134" s="133" t="s">
        <v>3</v>
      </c>
      <c r="I134" s="133" t="s">
        <v>4</v>
      </c>
      <c r="J134" s="133" t="s">
        <v>5</v>
      </c>
      <c r="K134" s="133" t="s">
        <v>6</v>
      </c>
      <c r="L134" s="133" t="s">
        <v>7</v>
      </c>
      <c r="M134" s="133" t="s">
        <v>8</v>
      </c>
      <c r="N134" s="133"/>
      <c r="O134" s="133"/>
      <c r="P134" s="133" t="s">
        <v>9</v>
      </c>
      <c r="Q134" s="145" t="s">
        <v>51</v>
      </c>
      <c r="R134" s="145" t="s">
        <v>48</v>
      </c>
      <c r="S134" s="145" t="s">
        <v>49</v>
      </c>
      <c r="T134" s="145" t="s">
        <v>50</v>
      </c>
    </row>
    <row r="135" customFormat="false" ht="12.75" hidden="false" customHeight="false" outlineLevel="0" collapsed="false">
      <c r="B135" s="137" t="s">
        <v>162</v>
      </c>
      <c r="C135" s="129" t="n">
        <v>23.27</v>
      </c>
      <c r="D135" s="129" t="n">
        <v>15.22</v>
      </c>
      <c r="E135" s="129" t="n">
        <v>15.05</v>
      </c>
      <c r="F135" s="129" t="n">
        <v>15.97</v>
      </c>
      <c r="G135" s="129" t="n">
        <v>14.55</v>
      </c>
      <c r="H135" s="146" t="n">
        <v>14.06</v>
      </c>
      <c r="I135" s="129"/>
      <c r="J135" s="129"/>
      <c r="K135" s="129"/>
      <c r="L135" s="129"/>
      <c r="M135" s="129"/>
      <c r="N135" s="129"/>
      <c r="O135" s="129"/>
      <c r="P135" s="129"/>
      <c r="Q135" s="15" t="n">
        <f aca="false">AVERAGE(D135:F135)</f>
        <v>15.4133333333333</v>
      </c>
      <c r="T135" s="15"/>
    </row>
    <row r="136" customFormat="false" ht="12.75" hidden="false" customHeight="false" outlineLevel="0" collapsed="false">
      <c r="B136" s="137" t="s">
        <v>163</v>
      </c>
      <c r="C136" s="147" t="n">
        <v>17.06</v>
      </c>
      <c r="D136" s="147" t="n">
        <v>12.81</v>
      </c>
      <c r="E136" s="147" t="n">
        <v>14.31</v>
      </c>
      <c r="F136" s="147" t="n">
        <v>16.03</v>
      </c>
      <c r="G136" s="148" t="n">
        <v>14.85</v>
      </c>
      <c r="H136" s="148" t="n">
        <v>11.8</v>
      </c>
      <c r="I136" s="148" t="n">
        <v>13.25</v>
      </c>
      <c r="J136" s="148" t="n">
        <v>14.24</v>
      </c>
      <c r="K136" s="148" t="n">
        <v>7.6</v>
      </c>
      <c r="L136" s="148" t="n">
        <v>6.67</v>
      </c>
      <c r="M136" s="148" t="n">
        <v>18.21</v>
      </c>
      <c r="N136" s="148"/>
      <c r="O136" s="148"/>
      <c r="P136" s="148" t="n">
        <v>23.38</v>
      </c>
      <c r="Q136" s="15" t="n">
        <f aca="false">AVERAGE(D136:F136)</f>
        <v>14.3833333333333</v>
      </c>
      <c r="R136" s="15" t="n">
        <f aca="false">AVERAGE(G136:I136)</f>
        <v>13.3</v>
      </c>
      <c r="S136" s="15" t="n">
        <f aca="false">AVERAGE(J136:L136)</f>
        <v>9.50333333333333</v>
      </c>
      <c r="T136" s="15" t="n">
        <f aca="false">AVERAGE(M136:P136,C135)</f>
        <v>21.62</v>
      </c>
    </row>
    <row r="137" customFormat="false" ht="12.75" hidden="false" customHeight="false" outlineLevel="0" collapsed="false">
      <c r="B137" s="137" t="s">
        <v>170</v>
      </c>
      <c r="C137" s="140" t="n">
        <v>13.25</v>
      </c>
      <c r="D137" s="141" t="n">
        <v>13.06</v>
      </c>
      <c r="E137" s="141" t="n">
        <v>13.48</v>
      </c>
      <c r="F137" s="141" t="n">
        <v>15.59</v>
      </c>
      <c r="G137" s="141" t="n">
        <v>10.22</v>
      </c>
      <c r="H137" s="141" t="n">
        <v>9.29</v>
      </c>
      <c r="I137" s="141" t="n">
        <v>9.8</v>
      </c>
      <c r="J137" s="141" t="n">
        <v>9.89</v>
      </c>
      <c r="K137" s="141" t="n">
        <v>8.93</v>
      </c>
      <c r="L137" s="141" t="n">
        <v>8.28</v>
      </c>
      <c r="M137" s="141" t="n">
        <v>9.96</v>
      </c>
      <c r="N137" s="141"/>
      <c r="O137" s="141"/>
      <c r="P137" s="141" t="n">
        <v>13.19</v>
      </c>
      <c r="Q137" s="15" t="n">
        <f aca="false">AVERAGE(D137:F137)</f>
        <v>14.0433333333333</v>
      </c>
      <c r="R137" s="15" t="n">
        <f aca="false">AVERAGE(G137:I137)</f>
        <v>9.77</v>
      </c>
      <c r="S137" s="15" t="n">
        <f aca="false">AVERAGE(J137:L137)</f>
        <v>9.03333333333333</v>
      </c>
      <c r="T137" s="15" t="n">
        <f aca="false">AVERAGE(M137:P137,C136)</f>
        <v>13.4033333333333</v>
      </c>
    </row>
    <row r="138" customFormat="false" ht="12.75" hidden="false" customHeight="false" outlineLevel="0" collapsed="false">
      <c r="B138" s="132"/>
      <c r="C138" s="144" t="n">
        <v>1.55</v>
      </c>
      <c r="D138" s="144" t="n">
        <v>1.59</v>
      </c>
      <c r="E138" s="144" t="n">
        <v>2.45</v>
      </c>
      <c r="F138" s="144" t="n">
        <v>3.55</v>
      </c>
      <c r="G138" s="144" t="n">
        <v>4.05</v>
      </c>
      <c r="H138" s="144"/>
      <c r="I138" s="144" t="n">
        <v>1.46</v>
      </c>
      <c r="J138" s="144" t="n">
        <v>1.59</v>
      </c>
      <c r="K138" s="144"/>
      <c r="L138" s="144"/>
      <c r="M138" s="144"/>
      <c r="N138" s="144"/>
      <c r="O138" s="144"/>
      <c r="P138" s="144"/>
    </row>
    <row r="139" customFormat="false" ht="12.75" hidden="false" customHeight="false" outlineLevel="0" collapsed="false">
      <c r="B139" s="132"/>
      <c r="C139" s="149" t="n">
        <v>78.2</v>
      </c>
      <c r="D139" s="149" t="n">
        <v>67.2</v>
      </c>
      <c r="E139" s="149" t="n">
        <v>77.6</v>
      </c>
      <c r="F139" s="149" t="n">
        <v>97.8</v>
      </c>
      <c r="G139" s="149" t="n">
        <v>132</v>
      </c>
      <c r="H139" s="65"/>
      <c r="I139" s="65"/>
      <c r="J139" s="65"/>
      <c r="K139" s="65"/>
      <c r="L139" s="65"/>
      <c r="M139" s="65"/>
      <c r="N139" s="65"/>
      <c r="O139" s="65"/>
      <c r="P139" s="65"/>
      <c r="S139" s="15"/>
      <c r="T139" s="150"/>
    </row>
    <row r="140" customFormat="false" ht="12.75" hidden="false" customHeight="false" outlineLevel="0" collapsed="false">
      <c r="B140" s="132" t="s">
        <v>171</v>
      </c>
      <c r="C140" s="149" t="n">
        <v>98.9</v>
      </c>
      <c r="D140" s="149" t="n">
        <v>108.5</v>
      </c>
      <c r="E140" s="149" t="n">
        <v>97</v>
      </c>
      <c r="F140" s="149" t="n">
        <v>130.1</v>
      </c>
      <c r="G140" s="149" t="n">
        <v>109.4</v>
      </c>
      <c r="H140" s="149" t="n">
        <v>132.8</v>
      </c>
      <c r="I140" s="149" t="n">
        <v>109.4</v>
      </c>
      <c r="J140" s="149" t="n">
        <v>69.97</v>
      </c>
      <c r="K140" s="149" t="n">
        <v>133.7</v>
      </c>
      <c r="L140" s="149" t="n">
        <v>143.95</v>
      </c>
      <c r="M140" s="149" t="n">
        <v>118</v>
      </c>
      <c r="N140" s="149"/>
      <c r="O140" s="149"/>
      <c r="P140" s="149" t="n">
        <v>107</v>
      </c>
      <c r="S140" s="15"/>
      <c r="T140" s="150"/>
    </row>
    <row r="141" customFormat="false" ht="12.75" hidden="false" customHeight="false" outlineLevel="0" collapsed="false">
      <c r="B141" s="132"/>
      <c r="C141" s="133" t="s">
        <v>10</v>
      </c>
      <c r="D141" s="133" t="s">
        <v>11</v>
      </c>
      <c r="E141" s="133" t="s">
        <v>12</v>
      </c>
      <c r="F141" s="133" t="s">
        <v>13</v>
      </c>
      <c r="G141" s="133" t="s">
        <v>2</v>
      </c>
      <c r="H141" s="133" t="s">
        <v>3</v>
      </c>
      <c r="I141" s="133" t="s">
        <v>4</v>
      </c>
      <c r="J141" s="133" t="s">
        <v>5</v>
      </c>
      <c r="K141" s="133" t="s">
        <v>6</v>
      </c>
      <c r="L141" s="133" t="s">
        <v>7</v>
      </c>
      <c r="M141" s="133" t="s">
        <v>8</v>
      </c>
      <c r="N141" s="133"/>
      <c r="O141" s="133"/>
      <c r="P141" s="133" t="s">
        <v>9</v>
      </c>
      <c r="Q141" s="145" t="s">
        <v>51</v>
      </c>
      <c r="R141" s="145" t="s">
        <v>48</v>
      </c>
      <c r="S141" s="145" t="s">
        <v>49</v>
      </c>
      <c r="T141" s="145" t="s">
        <v>50</v>
      </c>
    </row>
    <row r="142" customFormat="false" ht="12.75" hidden="false" customHeight="false" outlineLevel="0" collapsed="false">
      <c r="B142" s="137" t="s">
        <v>162</v>
      </c>
      <c r="C142" s="129" t="n">
        <v>25.13</v>
      </c>
      <c r="D142" s="129" t="n">
        <v>26.09</v>
      </c>
      <c r="E142" s="129" t="n">
        <v>25.42</v>
      </c>
      <c r="F142" s="129" t="n">
        <v>24.9</v>
      </c>
      <c r="G142" s="129" t="n">
        <v>13.87</v>
      </c>
      <c r="H142" s="146" t="n">
        <v>13.61</v>
      </c>
      <c r="I142" s="129"/>
      <c r="J142" s="129"/>
      <c r="K142" s="129"/>
      <c r="L142" s="129"/>
      <c r="M142" s="129"/>
      <c r="N142" s="129"/>
      <c r="O142" s="129"/>
      <c r="P142" s="129"/>
      <c r="Q142" s="15" t="n">
        <f aca="false">AVERAGE(D142:F142)</f>
        <v>25.47</v>
      </c>
      <c r="T142" s="15"/>
    </row>
    <row r="143" customFormat="false" ht="12.75" hidden="false" customHeight="false" outlineLevel="0" collapsed="false">
      <c r="B143" s="137" t="s">
        <v>163</v>
      </c>
      <c r="C143" s="148" t="n">
        <v>15.8</v>
      </c>
      <c r="D143" s="148" t="n">
        <v>12.95</v>
      </c>
      <c r="E143" s="148" t="n">
        <v>14.97</v>
      </c>
      <c r="F143" s="148" t="n">
        <v>16.62</v>
      </c>
      <c r="G143" s="148" t="n">
        <v>16.07</v>
      </c>
      <c r="H143" s="148" t="n">
        <v>11.51</v>
      </c>
      <c r="I143" s="148" t="n">
        <v>15.21</v>
      </c>
      <c r="J143" s="148" t="n">
        <v>18.51</v>
      </c>
      <c r="K143" s="148" t="n">
        <v>8.29</v>
      </c>
      <c r="L143" s="148" t="n">
        <v>6.05</v>
      </c>
      <c r="M143" s="148" t="n">
        <v>19.46</v>
      </c>
      <c r="N143" s="148"/>
      <c r="O143" s="148"/>
      <c r="P143" s="148" t="n">
        <v>27.8</v>
      </c>
      <c r="Q143" s="15" t="n">
        <f aca="false">AVERAGE(D143:F143)</f>
        <v>14.8466666666667</v>
      </c>
      <c r="R143" s="15" t="n">
        <f aca="false">AVERAGE(G143:I143)</f>
        <v>14.2633333333333</v>
      </c>
      <c r="S143" s="15" t="n">
        <f aca="false">AVERAGE(J143:L143)</f>
        <v>10.95</v>
      </c>
      <c r="T143" s="15" t="n">
        <f aca="false">AVERAGE(M143:P143,C142)</f>
        <v>24.13</v>
      </c>
    </row>
    <row r="144" customFormat="false" ht="12.75" hidden="false" customHeight="false" outlineLevel="0" collapsed="false">
      <c r="B144" s="137" t="s">
        <v>170</v>
      </c>
      <c r="C144" s="140" t="n">
        <v>12.87</v>
      </c>
      <c r="D144" s="141" t="n">
        <v>14.73</v>
      </c>
      <c r="E144" s="141" t="n">
        <v>18.32</v>
      </c>
      <c r="F144" s="141" t="n">
        <v>15.85</v>
      </c>
      <c r="G144" s="141" t="n">
        <v>8.98</v>
      </c>
      <c r="H144" s="141" t="n">
        <v>6.67</v>
      </c>
      <c r="I144" s="141" t="n">
        <v>7.2</v>
      </c>
      <c r="J144" s="141" t="n">
        <v>7.79</v>
      </c>
      <c r="K144" s="141" t="n">
        <v>5.29</v>
      </c>
      <c r="L144" s="141" t="n">
        <v>3.68</v>
      </c>
      <c r="M144" s="141" t="n">
        <v>6.58</v>
      </c>
      <c r="N144" s="141"/>
      <c r="O144" s="141"/>
      <c r="P144" s="141" t="n">
        <v>12.71</v>
      </c>
      <c r="Q144" s="15" t="n">
        <f aca="false">AVERAGE(D144:F144)</f>
        <v>16.3</v>
      </c>
      <c r="R144" s="15" t="n">
        <f aca="false">AVERAGE(G144:I144)</f>
        <v>7.61666666666667</v>
      </c>
      <c r="S144" s="15" t="n">
        <f aca="false">AVERAGE(J144:L144)</f>
        <v>5.58666666666667</v>
      </c>
      <c r="T144" s="15" t="n">
        <f aca="false">AVERAGE(M144:P144,C143)</f>
        <v>11.6966666666667</v>
      </c>
    </row>
    <row r="145" customFormat="false" ht="12.75" hidden="false" customHeight="false" outlineLevel="0" collapsed="false">
      <c r="B145" s="132"/>
      <c r="C145" s="149" t="n">
        <v>92.4</v>
      </c>
      <c r="D145" s="149" t="n">
        <v>92.9</v>
      </c>
      <c r="E145" s="149" t="n">
        <v>94.9</v>
      </c>
      <c r="F145" s="149" t="n">
        <v>113.4</v>
      </c>
      <c r="G145" s="149" t="n">
        <v>142.6</v>
      </c>
      <c r="H145" s="149" t="n">
        <v>143.9</v>
      </c>
      <c r="I145" s="149" t="n">
        <v>130.7</v>
      </c>
      <c r="J145" s="149" t="n">
        <v>155.5</v>
      </c>
      <c r="K145" s="149" t="n">
        <v>219.6</v>
      </c>
      <c r="L145" s="149" t="n">
        <v>260.4</v>
      </c>
      <c r="M145" s="149" t="n">
        <v>170.9</v>
      </c>
      <c r="N145" s="149"/>
      <c r="O145" s="149"/>
      <c r="P145" s="149" t="n">
        <v>137.2</v>
      </c>
      <c r="S145" s="15"/>
      <c r="T145" s="150"/>
    </row>
    <row r="146" customFormat="false" ht="12.75" hidden="false" customHeight="false" outlineLevel="0" collapsed="false">
      <c r="B146" s="132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  <c r="N146" s="65"/>
      <c r="O146" s="65"/>
      <c r="P146" s="65"/>
      <c r="S146" s="15"/>
      <c r="T146" s="150"/>
    </row>
    <row r="147" customFormat="false" ht="12.75" hidden="false" customHeight="false" outlineLevel="0" collapsed="false">
      <c r="B147" s="132" t="s">
        <v>172</v>
      </c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  <c r="N147" s="65"/>
      <c r="O147" s="65"/>
      <c r="P147" s="65"/>
      <c r="S147" s="15"/>
      <c r="T147" s="150"/>
    </row>
    <row r="148" customFormat="false" ht="12.75" hidden="false" customHeight="false" outlineLevel="0" collapsed="false">
      <c r="B148" s="132"/>
      <c r="C148" s="133" t="s">
        <v>10</v>
      </c>
      <c r="D148" s="133" t="s">
        <v>11</v>
      </c>
      <c r="E148" s="133" t="s">
        <v>12</v>
      </c>
      <c r="F148" s="133" t="s">
        <v>13</v>
      </c>
      <c r="G148" s="133" t="s">
        <v>2</v>
      </c>
      <c r="H148" s="133" t="s">
        <v>3</v>
      </c>
      <c r="I148" s="133" t="s">
        <v>4</v>
      </c>
      <c r="J148" s="133" t="s">
        <v>5</v>
      </c>
      <c r="K148" s="133" t="s">
        <v>6</v>
      </c>
      <c r="L148" s="133" t="s">
        <v>7</v>
      </c>
      <c r="M148" s="133" t="s">
        <v>8</v>
      </c>
      <c r="N148" s="133"/>
      <c r="O148" s="133"/>
      <c r="P148" s="133" t="s">
        <v>9</v>
      </c>
      <c r="Q148" s="145" t="s">
        <v>51</v>
      </c>
      <c r="R148" s="145" t="s">
        <v>48</v>
      </c>
      <c r="S148" s="145" t="s">
        <v>49</v>
      </c>
      <c r="T148" s="145" t="s">
        <v>50</v>
      </c>
    </row>
    <row r="149" customFormat="false" ht="12.75" hidden="false" customHeight="false" outlineLevel="0" collapsed="false">
      <c r="B149" s="137" t="s">
        <v>162</v>
      </c>
      <c r="C149" s="129" t="n">
        <v>24.39</v>
      </c>
      <c r="D149" s="129" t="n">
        <v>25.07</v>
      </c>
      <c r="E149" s="129" t="n">
        <v>25.88</v>
      </c>
      <c r="F149" s="129" t="n">
        <v>24.07</v>
      </c>
      <c r="G149" s="129" t="n">
        <v>15.47</v>
      </c>
      <c r="H149" s="146" t="n">
        <v>14.01</v>
      </c>
      <c r="I149" s="129"/>
      <c r="J149" s="129"/>
      <c r="K149" s="129"/>
      <c r="L149" s="129"/>
      <c r="M149" s="129"/>
      <c r="N149" s="129"/>
      <c r="O149" s="129"/>
      <c r="P149" s="129"/>
      <c r="Q149" s="15" t="n">
        <f aca="false">AVERAGE(D149:F149)</f>
        <v>25.0066666666667</v>
      </c>
      <c r="T149" s="15"/>
    </row>
    <row r="150" customFormat="false" ht="12.75" hidden="false" customHeight="false" outlineLevel="0" collapsed="false">
      <c r="B150" s="137" t="s">
        <v>163</v>
      </c>
      <c r="C150" s="148" t="n">
        <v>16.53</v>
      </c>
      <c r="D150" s="148" t="n">
        <v>13.65</v>
      </c>
      <c r="E150" s="148" t="n">
        <v>16.42</v>
      </c>
      <c r="F150" s="148" t="n">
        <v>17.4</v>
      </c>
      <c r="G150" s="148" t="n">
        <v>16.63</v>
      </c>
      <c r="H150" s="148" t="n">
        <v>11.45</v>
      </c>
      <c r="I150" s="148" t="n">
        <v>14.47</v>
      </c>
      <c r="J150" s="148" t="n">
        <v>16.28</v>
      </c>
      <c r="K150" s="148" t="n">
        <v>6.99</v>
      </c>
      <c r="L150" s="148" t="n">
        <v>4.97</v>
      </c>
      <c r="M150" s="148" t="n">
        <v>19.21</v>
      </c>
      <c r="N150" s="148"/>
      <c r="O150" s="148"/>
      <c r="P150" s="148" t="n">
        <v>24.79</v>
      </c>
      <c r="Q150" s="15" t="n">
        <f aca="false">AVERAGE(D150:F150)</f>
        <v>15.8233333333333</v>
      </c>
      <c r="R150" s="15" t="n">
        <f aca="false">AVERAGE(G150:I150)</f>
        <v>14.1833333333333</v>
      </c>
      <c r="S150" s="15" t="n">
        <f aca="false">AVERAGE(J150:L150)</f>
        <v>9.41333333333333</v>
      </c>
      <c r="T150" s="15" t="n">
        <f aca="false">AVERAGE(M150:P150,C149)</f>
        <v>22.7966666666667</v>
      </c>
    </row>
    <row r="151" customFormat="false" ht="12.75" hidden="false" customHeight="false" outlineLevel="0" collapsed="false">
      <c r="B151" s="137" t="s">
        <v>170</v>
      </c>
      <c r="C151" s="140"/>
      <c r="D151" s="141"/>
      <c r="E151" s="141"/>
      <c r="F151" s="141"/>
      <c r="G151" s="141"/>
      <c r="H151" s="141"/>
      <c r="I151" s="141"/>
      <c r="J151" s="141"/>
      <c r="K151" s="141"/>
      <c r="L151" s="141"/>
      <c r="M151" s="141"/>
      <c r="N151" s="141"/>
      <c r="O151" s="141"/>
      <c r="P151" s="141"/>
    </row>
    <row r="152" customFormat="false" ht="12.75" hidden="false" customHeight="false" outlineLevel="0" collapsed="false">
      <c r="B152" s="129"/>
      <c r="C152" s="130"/>
      <c r="D152" s="130"/>
      <c r="E152" s="130"/>
      <c r="F152" s="130"/>
      <c r="G152" s="130"/>
      <c r="H152" s="130"/>
      <c r="I152" s="130"/>
      <c r="J152" s="130"/>
      <c r="K152" s="130"/>
      <c r="L152" s="130"/>
      <c r="M152" s="130"/>
      <c r="N152" s="130"/>
      <c r="O152" s="130"/>
      <c r="P152" s="130"/>
    </row>
    <row r="153" customFormat="false" ht="12.75" hidden="false" customHeight="false" outlineLevel="0" collapsed="false">
      <c r="B153" s="131" t="s">
        <v>173</v>
      </c>
      <c r="C153" s="130"/>
      <c r="D153" s="130"/>
      <c r="E153" s="130"/>
      <c r="F153" s="130"/>
      <c r="G153" s="130"/>
      <c r="H153" s="130"/>
      <c r="I153" s="130"/>
      <c r="J153" s="130"/>
      <c r="K153" s="130"/>
      <c r="L153" s="130"/>
      <c r="M153" s="130"/>
      <c r="N153" s="130"/>
      <c r="O153" s="130"/>
      <c r="P153" s="130"/>
    </row>
    <row r="154" customFormat="false" ht="12.75" hidden="false" customHeight="false" outlineLevel="0" collapsed="false">
      <c r="B154" s="132"/>
      <c r="C154" s="133" t="s">
        <v>10</v>
      </c>
      <c r="D154" s="133" t="s">
        <v>11</v>
      </c>
      <c r="E154" s="133" t="s">
        <v>12</v>
      </c>
      <c r="F154" s="133" t="s">
        <v>13</v>
      </c>
      <c r="G154" s="133" t="s">
        <v>2</v>
      </c>
      <c r="H154" s="133" t="s">
        <v>3</v>
      </c>
      <c r="I154" s="133" t="s">
        <v>4</v>
      </c>
      <c r="J154" s="133" t="s">
        <v>5</v>
      </c>
      <c r="K154" s="133" t="s">
        <v>6</v>
      </c>
      <c r="L154" s="133" t="s">
        <v>7</v>
      </c>
      <c r="M154" s="133" t="s">
        <v>8</v>
      </c>
      <c r="N154" s="133"/>
      <c r="O154" s="133"/>
      <c r="P154" s="133" t="s">
        <v>9</v>
      </c>
    </row>
    <row r="155" customFormat="false" ht="12.75" hidden="false" customHeight="false" outlineLevel="0" collapsed="false">
      <c r="B155" s="137" t="s">
        <v>162</v>
      </c>
      <c r="C155" s="151"/>
      <c r="D155" s="152"/>
      <c r="E155" s="152"/>
      <c r="F155" s="152"/>
      <c r="G155" s="153"/>
      <c r="H155" s="152"/>
      <c r="I155" s="152"/>
      <c r="J155" s="152"/>
      <c r="K155" s="152"/>
      <c r="L155" s="152"/>
      <c r="M155" s="152"/>
      <c r="N155" s="152"/>
      <c r="O155" s="152"/>
      <c r="P155" s="154"/>
    </row>
    <row r="156" customFormat="false" ht="12.75" hidden="false" customHeight="false" outlineLevel="0" collapsed="false">
      <c r="B156" s="137" t="s">
        <v>163</v>
      </c>
      <c r="C156" s="140"/>
      <c r="D156" s="141"/>
      <c r="E156" s="141"/>
      <c r="F156" s="141"/>
      <c r="G156" s="141"/>
      <c r="H156" s="141"/>
      <c r="I156" s="141"/>
      <c r="J156" s="141"/>
      <c r="K156" s="141"/>
      <c r="L156" s="141"/>
      <c r="M156" s="141"/>
      <c r="N156" s="141"/>
      <c r="O156" s="141"/>
      <c r="P156" s="142"/>
    </row>
    <row r="157" customFormat="false" ht="12.75" hidden="false" customHeight="false" outlineLevel="0" collapsed="false">
      <c r="B157" s="129"/>
      <c r="C157" s="130"/>
      <c r="D157" s="130"/>
      <c r="E157" s="130"/>
      <c r="F157" s="130"/>
      <c r="G157" s="130"/>
      <c r="H157" s="130"/>
      <c r="I157" s="130"/>
      <c r="J157" s="130"/>
      <c r="K157" s="130"/>
      <c r="L157" s="130"/>
      <c r="M157" s="130"/>
      <c r="N157" s="130"/>
      <c r="O157" s="130"/>
      <c r="P157" s="130"/>
    </row>
    <row r="158" customFormat="false" ht="12.75" hidden="false" customHeight="false" outlineLevel="0" collapsed="false">
      <c r="B158" s="131" t="s">
        <v>161</v>
      </c>
      <c r="C158" s="130"/>
      <c r="D158" s="130"/>
      <c r="E158" s="130"/>
      <c r="F158" s="130"/>
      <c r="G158" s="130"/>
      <c r="H158" s="130"/>
      <c r="I158" s="130"/>
      <c r="J158" s="130"/>
      <c r="K158" s="130"/>
      <c r="L158" s="130"/>
      <c r="M158" s="130"/>
      <c r="N158" s="130"/>
      <c r="O158" s="130"/>
      <c r="P158" s="130"/>
    </row>
    <row r="159" customFormat="false" ht="12.75" hidden="false" customHeight="false" outlineLevel="0" collapsed="false">
      <c r="B159" s="132"/>
      <c r="C159" s="133" t="s">
        <v>10</v>
      </c>
      <c r="D159" s="133" t="s">
        <v>11</v>
      </c>
      <c r="E159" s="133" t="s">
        <v>12</v>
      </c>
      <c r="F159" s="133" t="s">
        <v>13</v>
      </c>
      <c r="G159" s="133" t="s">
        <v>2</v>
      </c>
      <c r="H159" s="133" t="s">
        <v>3</v>
      </c>
      <c r="I159" s="133" t="s">
        <v>4</v>
      </c>
      <c r="J159" s="133" t="s">
        <v>5</v>
      </c>
      <c r="K159" s="133" t="s">
        <v>6</v>
      </c>
      <c r="L159" s="133" t="s">
        <v>7</v>
      </c>
      <c r="M159" s="133" t="s">
        <v>8</v>
      </c>
      <c r="N159" s="133"/>
      <c r="O159" s="133"/>
      <c r="P159" s="133" t="s">
        <v>9</v>
      </c>
    </row>
    <row r="160" customFormat="false" ht="12.75" hidden="false" customHeight="false" outlineLevel="0" collapsed="false">
      <c r="B160" s="137" t="s">
        <v>162</v>
      </c>
      <c r="C160" s="151"/>
      <c r="D160" s="152"/>
      <c r="E160" s="152"/>
      <c r="F160" s="152"/>
      <c r="G160" s="153"/>
      <c r="H160" s="152"/>
      <c r="I160" s="152"/>
      <c r="J160" s="152"/>
      <c r="K160" s="152"/>
      <c r="L160" s="152"/>
      <c r="M160" s="152"/>
      <c r="N160" s="152"/>
      <c r="O160" s="152"/>
      <c r="P160" s="154"/>
    </row>
    <row r="161" customFormat="false" ht="12.75" hidden="false" customHeight="false" outlineLevel="0" collapsed="false">
      <c r="B161" s="137" t="s">
        <v>163</v>
      </c>
      <c r="C161" s="140"/>
      <c r="D161" s="141"/>
      <c r="E161" s="141"/>
      <c r="F161" s="141"/>
      <c r="G161" s="141"/>
      <c r="H161" s="141"/>
      <c r="I161" s="141"/>
      <c r="J161" s="141"/>
      <c r="K161" s="141"/>
      <c r="L161" s="141"/>
      <c r="M161" s="141"/>
      <c r="N161" s="141"/>
      <c r="O161" s="141"/>
      <c r="P161" s="142"/>
    </row>
    <row r="162" customFormat="false" ht="12.75" hidden="false" customHeight="false" outlineLevel="0" collapsed="false">
      <c r="B162" s="129"/>
      <c r="C162" s="130"/>
      <c r="D162" s="130"/>
      <c r="E162" s="130"/>
      <c r="F162" s="130"/>
      <c r="G162" s="130"/>
      <c r="H162" s="130"/>
      <c r="I162" s="130"/>
      <c r="J162" s="130"/>
      <c r="K162" s="130"/>
      <c r="L162" s="130"/>
      <c r="M162" s="130"/>
      <c r="N162" s="130"/>
      <c r="O162" s="130"/>
      <c r="P162" s="130"/>
    </row>
    <row r="163" customFormat="false" ht="12.75" hidden="false" customHeight="false" outlineLevel="0" collapsed="false">
      <c r="B163" s="131" t="s">
        <v>164</v>
      </c>
      <c r="C163" s="130"/>
      <c r="D163" s="130"/>
      <c r="E163" s="130"/>
      <c r="F163" s="130"/>
      <c r="G163" s="130"/>
      <c r="H163" s="130"/>
      <c r="I163" s="130"/>
      <c r="J163" s="130"/>
      <c r="K163" s="130"/>
      <c r="L163" s="130"/>
      <c r="M163" s="130"/>
      <c r="N163" s="130"/>
      <c r="O163" s="130"/>
      <c r="P163" s="130"/>
    </row>
    <row r="164" customFormat="false" ht="12.75" hidden="false" customHeight="false" outlineLevel="0" collapsed="false">
      <c r="B164" s="132"/>
      <c r="C164" s="133" t="s">
        <v>10</v>
      </c>
      <c r="D164" s="133" t="s">
        <v>11</v>
      </c>
      <c r="E164" s="133" t="s">
        <v>12</v>
      </c>
      <c r="F164" s="133" t="s">
        <v>13</v>
      </c>
      <c r="G164" s="133" t="s">
        <v>2</v>
      </c>
      <c r="H164" s="133" t="s">
        <v>3</v>
      </c>
      <c r="I164" s="133" t="s">
        <v>4</v>
      </c>
      <c r="J164" s="133" t="s">
        <v>5</v>
      </c>
      <c r="K164" s="133" t="s">
        <v>6</v>
      </c>
      <c r="L164" s="133" t="s">
        <v>7</v>
      </c>
      <c r="M164" s="133" t="s">
        <v>8</v>
      </c>
      <c r="N164" s="133"/>
      <c r="O164" s="133"/>
      <c r="P164" s="133" t="s">
        <v>9</v>
      </c>
    </row>
    <row r="165" customFormat="false" ht="12.75" hidden="false" customHeight="false" outlineLevel="0" collapsed="false">
      <c r="B165" s="137" t="s">
        <v>162</v>
      </c>
      <c r="C165" s="151"/>
      <c r="D165" s="152"/>
      <c r="E165" s="152"/>
      <c r="F165" s="152"/>
      <c r="G165" s="153"/>
      <c r="H165" s="152"/>
      <c r="I165" s="152"/>
      <c r="J165" s="152"/>
      <c r="K165" s="152"/>
      <c r="L165" s="152"/>
      <c r="M165" s="152"/>
      <c r="N165" s="152"/>
      <c r="O165" s="152"/>
      <c r="P165" s="154"/>
    </row>
    <row r="166" customFormat="false" ht="12.75" hidden="false" customHeight="false" outlineLevel="0" collapsed="false">
      <c r="B166" s="137" t="s">
        <v>163</v>
      </c>
      <c r="C166" s="140"/>
      <c r="D166" s="141"/>
      <c r="E166" s="141"/>
      <c r="F166" s="141"/>
      <c r="G166" s="141"/>
      <c r="H166" s="141"/>
      <c r="I166" s="141"/>
      <c r="J166" s="141"/>
      <c r="K166" s="141"/>
      <c r="L166" s="141"/>
      <c r="M166" s="141"/>
      <c r="N166" s="141"/>
      <c r="O166" s="141"/>
      <c r="P166" s="142"/>
    </row>
    <row r="167" customFormat="false" ht="12.75" hidden="false" customHeight="false" outlineLevel="0" collapsed="false">
      <c r="B167" s="129"/>
      <c r="C167" s="130"/>
      <c r="D167" s="130"/>
      <c r="E167" s="130"/>
      <c r="F167" s="130"/>
      <c r="G167" s="130"/>
      <c r="H167" s="130"/>
      <c r="I167" s="130"/>
      <c r="J167" s="130"/>
      <c r="K167" s="130"/>
      <c r="L167" s="130"/>
      <c r="M167" s="130"/>
      <c r="N167" s="130"/>
      <c r="O167" s="130"/>
      <c r="P167" s="130"/>
    </row>
    <row r="168" customFormat="false" ht="12.75" hidden="false" customHeight="false" outlineLevel="0" collapsed="false">
      <c r="B168" s="131" t="s">
        <v>166</v>
      </c>
      <c r="C168" s="130"/>
      <c r="D168" s="130"/>
      <c r="E168" s="130"/>
      <c r="F168" s="130"/>
      <c r="G168" s="130"/>
      <c r="H168" s="130"/>
      <c r="I168" s="130"/>
      <c r="J168" s="130"/>
      <c r="K168" s="130"/>
      <c r="L168" s="130"/>
      <c r="M168" s="130"/>
      <c r="N168" s="130"/>
      <c r="O168" s="130"/>
      <c r="P168" s="130"/>
    </row>
    <row r="169" customFormat="false" ht="12.75" hidden="false" customHeight="false" outlineLevel="0" collapsed="false">
      <c r="B169" s="132"/>
      <c r="C169" s="133" t="s">
        <v>10</v>
      </c>
      <c r="D169" s="133" t="s">
        <v>11</v>
      </c>
      <c r="E169" s="133" t="s">
        <v>12</v>
      </c>
      <c r="F169" s="133" t="s">
        <v>13</v>
      </c>
      <c r="G169" s="133" t="s">
        <v>2</v>
      </c>
      <c r="H169" s="133" t="s">
        <v>3</v>
      </c>
      <c r="I169" s="133" t="s">
        <v>4</v>
      </c>
      <c r="J169" s="133" t="s">
        <v>5</v>
      </c>
      <c r="K169" s="133" t="s">
        <v>6</v>
      </c>
      <c r="L169" s="133" t="s">
        <v>7</v>
      </c>
      <c r="M169" s="133" t="s">
        <v>8</v>
      </c>
      <c r="N169" s="133"/>
      <c r="O169" s="133"/>
      <c r="P169" s="133" t="s">
        <v>9</v>
      </c>
    </row>
    <row r="170" customFormat="false" ht="12.75" hidden="false" customHeight="false" outlineLevel="0" collapsed="false">
      <c r="B170" s="137" t="s">
        <v>162</v>
      </c>
      <c r="C170" s="151"/>
      <c r="D170" s="152"/>
      <c r="E170" s="152"/>
      <c r="F170" s="152"/>
      <c r="G170" s="153"/>
      <c r="H170" s="152"/>
      <c r="I170" s="152"/>
      <c r="J170" s="152"/>
      <c r="K170" s="152"/>
      <c r="L170" s="152"/>
      <c r="M170" s="152"/>
      <c r="N170" s="152"/>
      <c r="O170" s="152"/>
      <c r="P170" s="154"/>
    </row>
    <row r="171" customFormat="false" ht="12.75" hidden="false" customHeight="false" outlineLevel="0" collapsed="false">
      <c r="B171" s="137" t="s">
        <v>163</v>
      </c>
      <c r="C171" s="140"/>
      <c r="D171" s="141"/>
      <c r="E171" s="141"/>
      <c r="F171" s="141"/>
      <c r="G171" s="141"/>
      <c r="H171" s="141"/>
      <c r="I171" s="141"/>
      <c r="J171" s="141"/>
      <c r="K171" s="141"/>
      <c r="L171" s="141"/>
      <c r="M171" s="141"/>
      <c r="N171" s="141"/>
      <c r="O171" s="141"/>
      <c r="P171" s="142"/>
    </row>
    <row r="172" customFormat="false" ht="12.75" hidden="false" customHeight="false" outlineLevel="0" collapsed="false">
      <c r="B172" s="129"/>
      <c r="C172" s="130"/>
      <c r="D172" s="130"/>
      <c r="E172" s="130"/>
      <c r="F172" s="130"/>
      <c r="G172" s="130"/>
      <c r="H172" s="130"/>
      <c r="I172" s="130"/>
      <c r="J172" s="130"/>
      <c r="K172" s="130"/>
      <c r="L172" s="130"/>
      <c r="M172" s="130"/>
      <c r="N172" s="130"/>
      <c r="O172" s="130"/>
      <c r="P172" s="130"/>
    </row>
    <row r="173" customFormat="false" ht="12.75" hidden="false" customHeight="false" outlineLevel="0" collapsed="false">
      <c r="B173" s="131" t="s">
        <v>167</v>
      </c>
      <c r="C173" s="130"/>
      <c r="D173" s="130"/>
      <c r="E173" s="130"/>
      <c r="F173" s="130"/>
      <c r="G173" s="130"/>
      <c r="H173" s="130"/>
      <c r="I173" s="130"/>
      <c r="J173" s="130"/>
      <c r="K173" s="130"/>
      <c r="L173" s="130"/>
      <c r="M173" s="130"/>
      <c r="N173" s="130"/>
      <c r="O173" s="130"/>
      <c r="P173" s="130"/>
    </row>
    <row r="174" customFormat="false" ht="12.75" hidden="false" customHeight="false" outlineLevel="0" collapsed="false">
      <c r="B174" s="132"/>
      <c r="C174" s="133" t="s">
        <v>10</v>
      </c>
      <c r="D174" s="133" t="s">
        <v>11</v>
      </c>
      <c r="E174" s="133" t="s">
        <v>12</v>
      </c>
      <c r="F174" s="133" t="s">
        <v>13</v>
      </c>
      <c r="G174" s="133" t="s">
        <v>2</v>
      </c>
      <c r="H174" s="133" t="s">
        <v>3</v>
      </c>
      <c r="I174" s="133" t="s">
        <v>4</v>
      </c>
      <c r="J174" s="133" t="s">
        <v>5</v>
      </c>
      <c r="K174" s="133" t="s">
        <v>6</v>
      </c>
      <c r="L174" s="133" t="s">
        <v>7</v>
      </c>
      <c r="M174" s="133" t="s">
        <v>8</v>
      </c>
      <c r="N174" s="133"/>
      <c r="O174" s="133"/>
      <c r="P174" s="133" t="s">
        <v>9</v>
      </c>
    </row>
    <row r="175" customFormat="false" ht="12.75" hidden="false" customHeight="false" outlineLevel="0" collapsed="false">
      <c r="B175" s="137" t="s">
        <v>162</v>
      </c>
      <c r="C175" s="151"/>
      <c r="D175" s="152"/>
      <c r="E175" s="152"/>
      <c r="F175" s="152"/>
      <c r="G175" s="153"/>
      <c r="H175" s="152"/>
      <c r="I175" s="152"/>
      <c r="J175" s="152"/>
      <c r="K175" s="152"/>
      <c r="L175" s="152"/>
      <c r="M175" s="152"/>
      <c r="N175" s="152"/>
      <c r="O175" s="152"/>
      <c r="P175" s="154"/>
    </row>
    <row r="176" customFormat="false" ht="12.75" hidden="false" customHeight="false" outlineLevel="0" collapsed="false">
      <c r="B176" s="137" t="s">
        <v>163</v>
      </c>
      <c r="C176" s="140"/>
      <c r="D176" s="141"/>
      <c r="E176" s="141"/>
      <c r="F176" s="141"/>
      <c r="G176" s="141"/>
      <c r="H176" s="141"/>
      <c r="I176" s="141"/>
      <c r="J176" s="141"/>
      <c r="K176" s="141"/>
      <c r="L176" s="141"/>
      <c r="M176" s="141"/>
      <c r="N176" s="141"/>
      <c r="O176" s="141"/>
      <c r="P176" s="142"/>
    </row>
    <row r="177" customFormat="false" ht="12.75" hidden="false" customHeight="false" outlineLevel="0" collapsed="false">
      <c r="B177" s="129"/>
      <c r="C177" s="130"/>
      <c r="D177" s="130"/>
      <c r="E177" s="130"/>
      <c r="F177" s="130"/>
      <c r="G177" s="130"/>
      <c r="H177" s="130"/>
      <c r="I177" s="130"/>
      <c r="J177" s="130"/>
      <c r="K177" s="130"/>
      <c r="L177" s="130"/>
      <c r="M177" s="130"/>
      <c r="N177" s="130"/>
      <c r="O177" s="130"/>
      <c r="P177" s="130"/>
    </row>
    <row r="178" customFormat="false" ht="12.75" hidden="false" customHeight="false" outlineLevel="0" collapsed="false">
      <c r="B178" s="129"/>
      <c r="C178" s="130"/>
      <c r="D178" s="130"/>
      <c r="E178" s="130"/>
      <c r="F178" s="130"/>
      <c r="G178" s="130"/>
      <c r="H178" s="130"/>
      <c r="I178" s="130"/>
      <c r="J178" s="130"/>
      <c r="K178" s="130"/>
      <c r="L178" s="130"/>
      <c r="M178" s="130"/>
      <c r="N178" s="130"/>
      <c r="O178" s="130"/>
      <c r="P178" s="130"/>
    </row>
  </sheetData>
  <mergeCells count="2">
    <mergeCell ref="B2:C2"/>
    <mergeCell ref="D2:E2"/>
  </mergeCells>
  <printOptions headings="false" gridLines="true" gridLinesSet="true" horizontalCentered="false" verticalCentered="false"/>
  <pageMargins left="0.279861111111111" right="0.25" top="0.5" bottom="0.459722222222222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1998-09-16T16:37:36Z</dcterms:created>
  <dc:creator>Sean Crandall</dc:creator>
  <dc:description>- Oracle 8i ODBC QueryFix Applied</dc:description>
  <dc:language>en-US</dc:language>
  <cp:lastModifiedBy>s_mcrouch</cp:lastModifiedBy>
  <cp:lastPrinted>2002-01-07T18:29:40Z</cp:lastPrinted>
  <cp:revision>0</cp:revision>
  <dc:subject/>
  <dc:title>Hydro-Meteorological Product Display for rcs.hpg</dc:title>
</cp:coreProperties>
</file>