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arbor Cogen" sheetId="1" state="visible" r:id="rId3"/>
  </sheets>
  <definedNames>
    <definedName function="false" hidden="false" localSheetId="0" name="_xlnm.Print_Area" vbProcedure="false">'Harbor Cogen'!$A$1:$K$42</definedName>
    <definedName function="false" hidden="false" name="BaseloadMarkets" vbProcedure="false">#REF!</definedName>
    <definedName function="false" hidden="false" name="CanFibre" vbProcedure="false">#REF!</definedName>
    <definedName function="false" hidden="false" name="EES" vbProcedure="false">#REF!</definedName>
    <definedName function="false" hidden="false" name="EOLMarkets" vbProcedure="false">#REF!</definedName>
    <definedName function="false" hidden="false" name="EOLMarkets2" vbProcedure="false">#REF!</definedName>
    <definedName function="false" hidden="false" name="EOLMarkets3" vbProcedure="false">#REF!</definedName>
    <definedName function="false" hidden="false" name="EOLMarkets4" vbProcedure="false">#REF!</definedName>
    <definedName function="false" hidden="false" name="EOLMarkets5" vbProcedure="false">#REF!</definedName>
    <definedName function="false" hidden="false" name="EOLMarkets6" vbProcedure="false">#REF!</definedName>
    <definedName function="false" hidden="false" name="EOLSuplies4" vbProcedure="false">#REF!</definedName>
    <definedName function="false" hidden="false" name="EOLSuppies3" vbProcedure="false">#REF!</definedName>
    <definedName function="false" hidden="false" name="EOLSupplies" vbProcedure="false">#REF!</definedName>
    <definedName function="false" hidden="false" name="EOLSupplies2" vbProcedure="false">#REF!</definedName>
    <definedName function="false" hidden="false" name="EOLSupplies3" vbProcedure="false">#REF!</definedName>
    <definedName function="false" hidden="false" name="EOLSupplies4" vbProcedure="false">#REF!</definedName>
    <definedName function="false" hidden="false" name="EOLSupplies5" vbProcedure="false">#REF!</definedName>
    <definedName function="false" hidden="false" name="Filtrol" vbProcedure="false">#REF!</definedName>
    <definedName function="false" hidden="false" name="Harbor" vbProcedure="false">#REF!</definedName>
    <definedName function="false" hidden="false" name="Hub" vbProcedure="false">#REF!</definedName>
    <definedName function="false" hidden="false" name="Oxy" vbProcedure="false">#REF!</definedName>
    <definedName function="false" hidden="false" name="Pasadena" vbProcedure="false">#REF!</definedName>
    <definedName function="false" hidden="false" name="Smurfit" vbProcedure="false">#REF!</definedName>
    <definedName function="false" hidden="false" name="Supplies" vbProcedure="false">#REF!</definedName>
    <definedName function="false" hidden="false" name="Top" vbProcedure="false">#REF!</definedName>
    <definedName function="false" hidden="false" localSheetId="0" name="Smurfit" vbProcedure="false">'Harbor Cogen'!$A$1:$E$40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<sst xmlns="http://schemas.openxmlformats.org/spreadsheetml/2006/main" count="19" uniqueCount="13">
  <si>
    <t xml:space="preserve">Harbor Cogen</t>
  </si>
  <si>
    <t xml:space="preserve">July Gas Costs</t>
  </si>
  <si>
    <t xml:space="preserve">EPMI Order</t>
  </si>
  <si>
    <t xml:space="preserve">EPMI</t>
  </si>
  <si>
    <t xml:space="preserve">Usage</t>
  </si>
  <si>
    <t xml:space="preserve">Demand</t>
  </si>
  <si>
    <t xml:space="preserve">Gas Daily</t>
  </si>
  <si>
    <t xml:space="preserve">Imbalance</t>
  </si>
  <si>
    <t xml:space="preserve">EPMI Cost</t>
  </si>
  <si>
    <t xml:space="preserve">Harbor Cost</t>
  </si>
  <si>
    <t xml:space="preserve">MMBtu</t>
  </si>
  <si>
    <t xml:space="preserve">$/MMBtu</t>
  </si>
  <si>
    <t xml:space="preserve">$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</si>
</sst>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#,##0.000_);[RED]\(#,##0.000\)"/>
    <numFmt numFmtId="167" formatCode="_(* #,##0.00_);_(* \(#,##0.00\);_(* \-??_);_(@_)"/>
    <numFmt numFmtId="168" formatCode="_(* #,##0_);_(* \(#,##0\);_(* \-??_);_(@_)"/>
    <numFmt numFmtId="169" formatCode="mmmm\-yy"/>
    <numFmt numFmtId="170" formatCode="@"/>
    <numFmt numFmtId="171" formatCode="0"/>
    <numFmt numFmtId="172" formatCode="dd\-mmm\-yy"/>
    <numFmt numFmtId="173" formatCode="#,##0"/>
    <numFmt numFmtId="174" formatCode="_(* #,##0.0000_);_(* \(#,##0.0000\);_(* \-??_);_(@_)"/>
    <numFmt numFmtId="175" formatCode="#,##0.0000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82421875" defaultRowHeight="12.75" customHeight="true" zeroHeight="false" outlineLevelRow="0" outlineLevelCol="0"/>
  <cols>
    <col collapsed="false" customWidth="true" hidden="false" outlineLevel="0" max="1" min="1" style="1" width="14.49"/>
    <col collapsed="false" customWidth="true" hidden="false" outlineLevel="0" max="2" min="2" style="2" width="12.65"/>
    <col collapsed="false" customWidth="true" hidden="false" outlineLevel="0" max="3" min="3" style="3" width="15.32"/>
    <col collapsed="false" customWidth="false" hidden="false" outlineLevel="0" max="4" min="4" style="4" width="12.82"/>
    <col collapsed="false" customWidth="true" hidden="false" outlineLevel="0" max="5" min="5" style="3" width="11.15"/>
    <col collapsed="false" customWidth="true" hidden="false" outlineLevel="0" max="6" min="6" style="1" width="13.65"/>
    <col collapsed="false" customWidth="false" hidden="false" outlineLevel="0" max="7" min="7" style="1" width="12.82"/>
    <col collapsed="false" customWidth="false" hidden="false" outlineLevel="0" max="8" min="8" style="5" width="12.82"/>
    <col collapsed="false" customWidth="false" hidden="false" outlineLevel="0" max="257" min="9" style="1" width="12.82"/>
  </cols>
  <sheetData>
    <row r="1" customFormat="false" ht="12.75" hidden="false" customHeight="false" outlineLevel="0" collapsed="false">
      <c r="A1" s="6" t="s">
        <v>0</v>
      </c>
      <c r="B1" s="7"/>
    </row>
    <row r="2" customFormat="false" ht="12.75" hidden="false" customHeight="false" outlineLevel="0" collapsed="false">
      <c r="A2" s="6" t="s">
        <v>1</v>
      </c>
    </row>
    <row r="3" customFormat="false" ht="12.75" hidden="false" customHeight="false" outlineLevel="0" collapsed="false">
      <c r="A3" s="6"/>
    </row>
    <row r="4" customFormat="false" ht="12.75" hidden="false" customHeight="false" outlineLevel="0" collapsed="false">
      <c r="A4" s="8"/>
      <c r="B4" s="9"/>
      <c r="C4" s="10" t="n">
        <v>322113</v>
      </c>
      <c r="D4" s="11"/>
      <c r="E4" s="9"/>
      <c r="F4" s="12"/>
      <c r="G4" s="12"/>
      <c r="H4" s="13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2.75" hidden="false" customHeight="false" outlineLevel="0" collapsed="false">
      <c r="A5" s="8"/>
      <c r="B5" s="9"/>
      <c r="C5" s="9" t="s">
        <v>2</v>
      </c>
      <c r="D5" s="11"/>
      <c r="E5" s="9" t="s">
        <v>3</v>
      </c>
      <c r="F5" s="12"/>
      <c r="G5" s="12"/>
      <c r="H5" s="13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8"/>
      <c r="B6" s="9" t="s">
        <v>4</v>
      </c>
      <c r="C6" s="9" t="s">
        <v>5</v>
      </c>
      <c r="D6" s="11" t="s">
        <v>6</v>
      </c>
      <c r="E6" s="9" t="s">
        <v>7</v>
      </c>
      <c r="F6" s="12" t="s">
        <v>8</v>
      </c>
      <c r="G6" s="12" t="s">
        <v>9</v>
      </c>
      <c r="H6" s="13" t="s">
        <v>9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8"/>
      <c r="B7" s="9" t="s">
        <v>10</v>
      </c>
      <c r="C7" s="9" t="s">
        <v>10</v>
      </c>
      <c r="D7" s="11" t="s">
        <v>11</v>
      </c>
      <c r="E7" s="9" t="s">
        <v>10</v>
      </c>
      <c r="F7" s="12" t="s">
        <v>12</v>
      </c>
      <c r="G7" s="12" t="s">
        <v>12</v>
      </c>
      <c r="H7" s="13" t="s">
        <v>12</v>
      </c>
      <c r="I7" s="12" t="s">
        <v>10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12.75" hidden="false" customHeight="false" outlineLevel="0" collapsed="false">
      <c r="A8" s="15" t="n">
        <v>183</v>
      </c>
      <c r="B8" s="9" t="n">
        <v>0</v>
      </c>
      <c r="C8" s="9" t="n">
        <v>0</v>
      </c>
      <c r="D8" s="11" t="n">
        <v>4.73</v>
      </c>
      <c r="E8" s="9" t="n">
        <f aca="false">-B8+C8</f>
        <v>0</v>
      </c>
      <c r="F8" s="5" t="n">
        <f aca="false">C8*D8</f>
        <v>0</v>
      </c>
      <c r="G8" s="5" t="n">
        <f aca="false">B8*D8</f>
        <v>0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customFormat="false" ht="12.75" hidden="false" customHeight="false" outlineLevel="0" collapsed="false">
      <c r="A9" s="15" t="n">
        <v>184</v>
      </c>
      <c r="B9" s="9" t="n">
        <v>2488</v>
      </c>
      <c r="C9" s="9" t="n">
        <v>0</v>
      </c>
      <c r="D9" s="11" t="n">
        <v>4.73</v>
      </c>
      <c r="E9" s="9" t="n">
        <f aca="false">-B9+C9</f>
        <v>-2488</v>
      </c>
      <c r="F9" s="5" t="n">
        <f aca="false">C9*D9</f>
        <v>0</v>
      </c>
      <c r="G9" s="5" t="n">
        <f aca="false">B9*D9</f>
        <v>11768.24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</row>
    <row r="10" customFormat="false" ht="12.75" hidden="false" customHeight="false" outlineLevel="0" collapsed="false">
      <c r="A10" s="15" t="n">
        <v>185</v>
      </c>
      <c r="B10" s="9" t="n">
        <v>6024</v>
      </c>
      <c r="C10" s="9" t="n">
        <v>0</v>
      </c>
      <c r="D10" s="11" t="n">
        <v>4.73</v>
      </c>
      <c r="E10" s="9" t="n">
        <f aca="false">-B10+C10</f>
        <v>-6024</v>
      </c>
      <c r="F10" s="5" t="n">
        <f aca="false">C10*D10</f>
        <v>0</v>
      </c>
      <c r="G10" s="5" t="n">
        <f aca="false">B10*D10</f>
        <v>28493.52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customFormat="false" ht="12.75" hidden="false" customHeight="false" outlineLevel="0" collapsed="false">
      <c r="A11" s="15" t="n">
        <v>186</v>
      </c>
      <c r="B11" s="9" t="n">
        <v>6</v>
      </c>
      <c r="C11" s="9" t="n">
        <v>0</v>
      </c>
      <c r="D11" s="11" t="n">
        <v>4.73</v>
      </c>
      <c r="E11" s="9" t="n">
        <f aca="false">-B11+C11</f>
        <v>-6</v>
      </c>
      <c r="F11" s="5" t="n">
        <f aca="false">C11*D11</f>
        <v>0</v>
      </c>
      <c r="G11" s="5" t="n">
        <f aca="false">B11*D11</f>
        <v>28.38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</row>
    <row r="12" customFormat="false" ht="12.75" hidden="false" customHeight="false" outlineLevel="0" collapsed="false">
      <c r="A12" s="15" t="n">
        <v>187</v>
      </c>
      <c r="B12" s="9" t="n">
        <v>1898</v>
      </c>
      <c r="C12" s="9" t="n">
        <v>0</v>
      </c>
      <c r="D12" s="11" t="n">
        <v>4.73</v>
      </c>
      <c r="E12" s="9" t="n">
        <f aca="false">-B12+C12</f>
        <v>-1898</v>
      </c>
      <c r="F12" s="5" t="n">
        <f aca="false">C12*D12</f>
        <v>0</v>
      </c>
      <c r="G12" s="5" t="n">
        <f aca="false">B12*D12</f>
        <v>8977.54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customFormat="false" ht="12.75" hidden="false" customHeight="false" outlineLevel="0" collapsed="false">
      <c r="A13" s="15" t="n">
        <v>188</v>
      </c>
      <c r="B13" s="9" t="n">
        <v>5</v>
      </c>
      <c r="C13" s="9" t="n">
        <v>20000</v>
      </c>
      <c r="D13" s="11" t="n">
        <v>4.84</v>
      </c>
      <c r="E13" s="9" t="n">
        <f aca="false">-B13+C13</f>
        <v>19995</v>
      </c>
      <c r="F13" s="5" t="n">
        <f aca="false">C13*D13</f>
        <v>96800</v>
      </c>
      <c r="G13" s="5" t="n">
        <f aca="false">B13*D13</f>
        <v>24.2</v>
      </c>
      <c r="H13" s="5" t="n">
        <f aca="false">I13*D13</f>
        <v>50437.64</v>
      </c>
      <c r="I13" s="3" t="n">
        <f aca="false">SUM(B8:B13)</f>
        <v>10421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</row>
    <row r="14" customFormat="false" ht="12.75" hidden="false" customHeight="false" outlineLevel="0" collapsed="false">
      <c r="A14" s="15" t="n">
        <v>189</v>
      </c>
      <c r="B14" s="9" t="n">
        <v>2922</v>
      </c>
      <c r="C14" s="9" t="n">
        <v>0</v>
      </c>
      <c r="D14" s="11" t="n">
        <v>4.555</v>
      </c>
      <c r="E14" s="9" t="n">
        <f aca="false">-B14+C14</f>
        <v>-2922</v>
      </c>
      <c r="F14" s="5" t="n">
        <f aca="false">C14*D14</f>
        <v>0</v>
      </c>
      <c r="G14" s="5" t="n">
        <f aca="false">B14*D14</f>
        <v>13309.71</v>
      </c>
      <c r="H14" s="5" t="n">
        <f aca="false">G14</f>
        <v>13309.71</v>
      </c>
      <c r="I14" s="3" t="n">
        <f aca="false">B14</f>
        <v>2922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customFormat="false" ht="12.75" hidden="false" customHeight="false" outlineLevel="0" collapsed="false">
      <c r="A15" s="15" t="n">
        <v>190</v>
      </c>
      <c r="B15" s="9" t="n">
        <v>2316</v>
      </c>
      <c r="C15" s="9" t="n">
        <v>0</v>
      </c>
      <c r="D15" s="11" t="n">
        <v>4.135</v>
      </c>
      <c r="E15" s="9" t="n">
        <f aca="false">-B15+C15</f>
        <v>-2316</v>
      </c>
      <c r="F15" s="5" t="n">
        <f aca="false">C15*D15</f>
        <v>0</v>
      </c>
      <c r="G15" s="5" t="n">
        <f aca="false">B15*D15</f>
        <v>9576.66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</row>
    <row r="16" customFormat="false" ht="12.75" hidden="false" customHeight="false" outlineLevel="0" collapsed="false">
      <c r="A16" s="15" t="n">
        <v>191</v>
      </c>
      <c r="B16" s="9" t="n">
        <v>8221</v>
      </c>
      <c r="C16" s="9" t="n">
        <v>0</v>
      </c>
      <c r="D16" s="11" t="n">
        <v>4.135</v>
      </c>
      <c r="E16" s="9" t="n">
        <f aca="false">-B16+C16</f>
        <v>-8221</v>
      </c>
      <c r="F16" s="5" t="n">
        <f aca="false">C16*D16</f>
        <v>0</v>
      </c>
      <c r="G16" s="5" t="n">
        <f aca="false">B16*D16</f>
        <v>33993.835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</row>
    <row r="17" customFormat="false" ht="12.75" hidden="false" customHeight="false" outlineLevel="0" collapsed="false">
      <c r="A17" s="15" t="n">
        <v>192</v>
      </c>
      <c r="B17" s="9" t="n">
        <v>9923</v>
      </c>
      <c r="C17" s="9" t="n">
        <v>0</v>
      </c>
      <c r="D17" s="11" t="n">
        <v>4.135</v>
      </c>
      <c r="E17" s="9" t="n">
        <f aca="false">-B17+C17</f>
        <v>-9923</v>
      </c>
      <c r="F17" s="5" t="n">
        <f aca="false">C17*D17</f>
        <v>0</v>
      </c>
      <c r="G17" s="5" t="n">
        <f aca="false">B17*D17</f>
        <v>41031.605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</row>
    <row r="18" customFormat="false" ht="12.75" hidden="false" customHeight="false" outlineLevel="0" collapsed="false">
      <c r="A18" s="15" t="n">
        <v>193</v>
      </c>
      <c r="B18" s="9" t="n">
        <v>3524</v>
      </c>
      <c r="C18" s="9" t="n">
        <v>10000</v>
      </c>
      <c r="D18" s="11" t="n">
        <v>4.74</v>
      </c>
      <c r="E18" s="9" t="n">
        <f aca="false">-B18+C18</f>
        <v>6476</v>
      </c>
      <c r="F18" s="5" t="n">
        <f aca="false">C18*D18</f>
        <v>47400</v>
      </c>
      <c r="G18" s="5" t="n">
        <f aca="false">B18*D18</f>
        <v>16703.76</v>
      </c>
      <c r="H18" s="5" t="n">
        <f aca="false">(B14+B15+B16+B17+B18)*D18</f>
        <v>127534.44</v>
      </c>
      <c r="I18" s="3" t="n">
        <f aca="false">B15+B16+B17+B18</f>
        <v>23984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customFormat="false" ht="12.75" hidden="false" customHeight="false" outlineLevel="0" collapsed="false">
      <c r="A19" s="15" t="n">
        <v>194</v>
      </c>
      <c r="B19" s="9" t="n">
        <v>2043</v>
      </c>
      <c r="C19" s="9" t="n">
        <v>10000</v>
      </c>
      <c r="D19" s="11" t="n">
        <v>4.69</v>
      </c>
      <c r="E19" s="9" t="n">
        <f aca="false">-B19+C19</f>
        <v>7957</v>
      </c>
      <c r="F19" s="5" t="n">
        <f aca="false">C19*D19</f>
        <v>46900</v>
      </c>
      <c r="G19" s="5" t="n">
        <f aca="false">B19*D19</f>
        <v>9581.67</v>
      </c>
      <c r="H19" s="5" t="n">
        <f aca="false">G19</f>
        <v>9581.67</v>
      </c>
      <c r="I19" s="3" t="n">
        <f aca="false">B19</f>
        <v>2043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customFormat="false" ht="12.75" hidden="false" customHeight="false" outlineLevel="0" collapsed="false">
      <c r="A20" s="15" t="n">
        <v>195</v>
      </c>
      <c r="B20" s="9" t="n">
        <v>10235</v>
      </c>
      <c r="C20" s="9" t="n">
        <v>10000</v>
      </c>
      <c r="D20" s="11" t="n">
        <v>4.72</v>
      </c>
      <c r="E20" s="9" t="n">
        <f aca="false">-B20+C20</f>
        <v>-235</v>
      </c>
      <c r="F20" s="5" t="n">
        <f aca="false">C20*D20</f>
        <v>47200</v>
      </c>
      <c r="G20" s="5" t="n">
        <f aca="false">B20*D20</f>
        <v>48309.2</v>
      </c>
      <c r="H20" s="5" t="n">
        <f aca="false">G20</f>
        <v>48309.2</v>
      </c>
      <c r="I20" s="3" t="n">
        <f aca="false">B20</f>
        <v>10235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</row>
    <row r="21" customFormat="false" ht="12.75" hidden="false" customHeight="false" outlineLevel="0" collapsed="false">
      <c r="A21" s="15" t="n">
        <v>196</v>
      </c>
      <c r="B21" s="9" t="n">
        <v>11983</v>
      </c>
      <c r="C21" s="9" t="n">
        <v>10000</v>
      </c>
      <c r="D21" s="11" t="n">
        <v>4.64</v>
      </c>
      <c r="E21" s="9" t="n">
        <f aca="false">-B21+C21</f>
        <v>-1983</v>
      </c>
      <c r="F21" s="5" t="n">
        <f aca="false">C21*D21</f>
        <v>46400</v>
      </c>
      <c r="G21" s="5" t="n">
        <f aca="false">B21*D21</f>
        <v>55601.12</v>
      </c>
      <c r="H21" s="5" t="n">
        <f aca="false">G21</f>
        <v>55601.12</v>
      </c>
      <c r="I21" s="3" t="n">
        <f aca="false">B21</f>
        <v>11983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customFormat="false" ht="12.75" hidden="false" customHeight="false" outlineLevel="0" collapsed="false">
      <c r="A22" s="15" t="n">
        <v>197</v>
      </c>
      <c r="B22" s="9" t="n">
        <v>13034</v>
      </c>
      <c r="C22" s="9" t="n">
        <v>0</v>
      </c>
      <c r="D22" s="11" t="n">
        <v>4.655</v>
      </c>
      <c r="E22" s="9" t="n">
        <f aca="false">-B22+C22</f>
        <v>-13034</v>
      </c>
      <c r="F22" s="5" t="n">
        <f aca="false">C22*D22</f>
        <v>0</v>
      </c>
      <c r="G22" s="5" t="n">
        <f aca="false">B22*D22</f>
        <v>60673.27</v>
      </c>
      <c r="H22" s="5" t="n">
        <f aca="false">G22</f>
        <v>60673.27</v>
      </c>
      <c r="I22" s="3" t="n">
        <f aca="false">B22</f>
        <v>13034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</row>
    <row r="23" customFormat="false" ht="12.75" hidden="false" customHeight="false" outlineLevel="0" collapsed="false">
      <c r="A23" s="15" t="n">
        <v>198</v>
      </c>
      <c r="B23" s="9" t="n">
        <v>4507</v>
      </c>
      <c r="C23" s="9" t="n">
        <v>0</v>
      </c>
      <c r="D23" s="11" t="n">
        <v>4.655</v>
      </c>
      <c r="E23" s="9" t="n">
        <f aca="false">-B23+C23</f>
        <v>-4507</v>
      </c>
      <c r="F23" s="5" t="n">
        <f aca="false">C23*D23</f>
        <v>0</v>
      </c>
      <c r="G23" s="5" t="n">
        <f aca="false">B23*D23</f>
        <v>20980.085</v>
      </c>
      <c r="H23" s="5" t="n">
        <f aca="false">G23</f>
        <v>20980.085</v>
      </c>
      <c r="I23" s="3" t="n">
        <f aca="false">B23</f>
        <v>4507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customFormat="false" ht="12.75" hidden="false" customHeight="false" outlineLevel="0" collapsed="false">
      <c r="A24" s="15" t="n">
        <v>199</v>
      </c>
      <c r="B24" s="9" t="n">
        <v>11382.5</v>
      </c>
      <c r="C24" s="9" t="n">
        <v>0</v>
      </c>
      <c r="D24" s="11" t="n">
        <v>4.655</v>
      </c>
      <c r="E24" s="9" t="n">
        <f aca="false">-B24+C24</f>
        <v>-11382.5</v>
      </c>
      <c r="F24" s="5" t="n">
        <f aca="false">C24*D24</f>
        <v>0</v>
      </c>
      <c r="G24" s="5" t="n">
        <f aca="false">B24*D24</f>
        <v>52985.5375</v>
      </c>
      <c r="H24" s="5" t="n">
        <f aca="false">G24</f>
        <v>52985.5375</v>
      </c>
      <c r="I24" s="3" t="n">
        <f aca="false">B24</f>
        <v>11382.5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</row>
    <row r="25" customFormat="false" ht="12.75" hidden="false" customHeight="false" outlineLevel="0" collapsed="false">
      <c r="A25" s="15" t="n">
        <v>200</v>
      </c>
      <c r="B25" s="9" t="n">
        <v>17214.5</v>
      </c>
      <c r="C25" s="9" t="n">
        <v>20000</v>
      </c>
      <c r="D25" s="11" t="n">
        <v>4.705</v>
      </c>
      <c r="E25" s="9" t="n">
        <f aca="false">-B25+C25</f>
        <v>2785.5</v>
      </c>
      <c r="F25" s="5" t="n">
        <f aca="false">C25*D25</f>
        <v>94100</v>
      </c>
      <c r="G25" s="5" t="n">
        <f aca="false">B25*D25</f>
        <v>80994.2225</v>
      </c>
      <c r="H25" s="5" t="n">
        <f aca="false">G25</f>
        <v>80994.2225</v>
      </c>
      <c r="I25" s="3" t="n">
        <f aca="false">B25</f>
        <v>17214.5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customFormat="false" ht="12.75" hidden="false" customHeight="false" outlineLevel="0" collapsed="false">
      <c r="A26" s="15" t="n">
        <v>201</v>
      </c>
      <c r="B26" s="9" t="n">
        <v>15829.8</v>
      </c>
      <c r="C26" s="9" t="n">
        <v>15000</v>
      </c>
      <c r="D26" s="11" t="n">
        <v>4.675</v>
      </c>
      <c r="E26" s="9" t="n">
        <f aca="false">-B26+C26</f>
        <v>-829.799999999999</v>
      </c>
      <c r="F26" s="5" t="n">
        <f aca="false">C26*D26</f>
        <v>70125</v>
      </c>
      <c r="G26" s="5" t="n">
        <f aca="false">B26*D26</f>
        <v>74004.315</v>
      </c>
      <c r="H26" s="5" t="n">
        <f aca="false">G26</f>
        <v>74004.315</v>
      </c>
      <c r="I26" s="3" t="n">
        <f aca="false">B26</f>
        <v>15829.8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</row>
    <row r="27" customFormat="false" ht="12.75" hidden="false" customHeight="false" outlineLevel="0" collapsed="false">
      <c r="A27" s="15" t="n">
        <v>202</v>
      </c>
      <c r="B27" s="9" t="n">
        <v>11130</v>
      </c>
      <c r="C27" s="9" t="n">
        <v>20000</v>
      </c>
      <c r="D27" s="11" t="n">
        <v>4.76</v>
      </c>
      <c r="E27" s="9" t="n">
        <f aca="false">-B27+C27</f>
        <v>8870</v>
      </c>
      <c r="F27" s="5" t="n">
        <f aca="false">C27*D27</f>
        <v>95200</v>
      </c>
      <c r="G27" s="5" t="n">
        <f aca="false">B27*D27</f>
        <v>52978.8</v>
      </c>
      <c r="H27" s="5" t="n">
        <f aca="false">G27</f>
        <v>52978.8</v>
      </c>
      <c r="I27" s="3" t="n">
        <f aca="false">B27</f>
        <v>11130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customFormat="false" ht="12.75" hidden="false" customHeight="false" outlineLevel="0" collapsed="false">
      <c r="A28" s="15" t="n">
        <v>203</v>
      </c>
      <c r="B28" s="9" t="n">
        <v>12062</v>
      </c>
      <c r="C28" s="9" t="n">
        <v>25000</v>
      </c>
      <c r="D28" s="11" t="n">
        <v>4.62</v>
      </c>
      <c r="E28" s="9" t="n">
        <f aca="false">-B28+C28</f>
        <v>12938</v>
      </c>
      <c r="F28" s="5" t="n">
        <f aca="false">C28*D28</f>
        <v>115500</v>
      </c>
      <c r="G28" s="5" t="n">
        <f aca="false">B28*D28</f>
        <v>55726.44</v>
      </c>
      <c r="H28" s="5" t="n">
        <f aca="false">G28</f>
        <v>55726.44</v>
      </c>
      <c r="I28" s="3" t="n">
        <f aca="false">B28</f>
        <v>12062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</row>
    <row r="29" customFormat="false" ht="12.75" hidden="false" customHeight="false" outlineLevel="0" collapsed="false">
      <c r="A29" s="15" t="n">
        <v>204</v>
      </c>
      <c r="B29" s="9" t="n">
        <v>13470</v>
      </c>
      <c r="C29" s="9" t="n">
        <v>17500</v>
      </c>
      <c r="D29" s="11" t="n">
        <v>4.62</v>
      </c>
      <c r="E29" s="9" t="n">
        <f aca="false">-B29+C29</f>
        <v>4030</v>
      </c>
      <c r="F29" s="5" t="n">
        <f aca="false">C29*D29</f>
        <v>80850</v>
      </c>
      <c r="G29" s="5" t="n">
        <f aca="false">B29*D29</f>
        <v>62231.4</v>
      </c>
      <c r="H29" s="5" t="n">
        <f aca="false">G29</f>
        <v>62231.4</v>
      </c>
      <c r="I29" s="3" t="n">
        <f aca="false">B29</f>
        <v>13470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</row>
    <row r="30" customFormat="false" ht="12.75" hidden="false" customHeight="false" outlineLevel="0" collapsed="false">
      <c r="A30" s="15" t="n">
        <v>205</v>
      </c>
      <c r="B30" s="9" t="n">
        <v>14245</v>
      </c>
      <c r="C30" s="9" t="n">
        <v>17500</v>
      </c>
      <c r="D30" s="11" t="n">
        <v>4.62</v>
      </c>
      <c r="E30" s="9" t="n">
        <f aca="false">-B30+C30</f>
        <v>3255</v>
      </c>
      <c r="F30" s="5" t="n">
        <f aca="false">C30*D30</f>
        <v>80850</v>
      </c>
      <c r="G30" s="5" t="n">
        <f aca="false">B30*D30</f>
        <v>65811.9</v>
      </c>
      <c r="H30" s="5" t="n">
        <f aca="false">G30</f>
        <v>65811.9</v>
      </c>
      <c r="I30" s="3" t="n">
        <f aca="false">B30</f>
        <v>14245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</row>
    <row r="31" customFormat="false" ht="12.75" hidden="false" customHeight="false" outlineLevel="0" collapsed="false">
      <c r="A31" s="15" t="n">
        <v>206</v>
      </c>
      <c r="B31" s="9" t="n">
        <v>15003</v>
      </c>
      <c r="C31" s="9" t="n">
        <v>17500</v>
      </c>
      <c r="D31" s="11" t="n">
        <v>4.62</v>
      </c>
      <c r="E31" s="9" t="n">
        <f aca="false">-B31+C31</f>
        <v>2497</v>
      </c>
      <c r="F31" s="5" t="n">
        <f aca="false">C31*D31</f>
        <v>80850</v>
      </c>
      <c r="G31" s="5" t="n">
        <f aca="false">B31*D31</f>
        <v>69313.86</v>
      </c>
      <c r="H31" s="5" t="n">
        <f aca="false">G31</f>
        <v>69313.86</v>
      </c>
      <c r="I31" s="3" t="n">
        <f aca="false">B31</f>
        <v>15003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</row>
    <row r="32" customFormat="false" ht="12.75" hidden="false" customHeight="false" outlineLevel="0" collapsed="false">
      <c r="A32" s="15" t="n">
        <v>207</v>
      </c>
      <c r="B32" s="9" t="n">
        <v>14937</v>
      </c>
      <c r="C32" s="9" t="n">
        <v>15000</v>
      </c>
      <c r="D32" s="11" t="n">
        <v>4.625</v>
      </c>
      <c r="E32" s="9" t="n">
        <f aca="false">-B32+C32</f>
        <v>63</v>
      </c>
      <c r="F32" s="5" t="n">
        <f aca="false">C32*D32</f>
        <v>69375</v>
      </c>
      <c r="G32" s="5" t="n">
        <f aca="false">B32*D32</f>
        <v>69083.625</v>
      </c>
      <c r="H32" s="5" t="n">
        <f aca="false">G32</f>
        <v>69083.625</v>
      </c>
      <c r="I32" s="3" t="n">
        <f aca="false">B32</f>
        <v>14937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</row>
    <row r="33" customFormat="false" ht="12.75" hidden="false" customHeight="false" outlineLevel="0" collapsed="false">
      <c r="A33" s="15" t="n">
        <v>208</v>
      </c>
      <c r="B33" s="9" t="n">
        <v>14083</v>
      </c>
      <c r="C33" s="9" t="n">
        <v>15000</v>
      </c>
      <c r="D33" s="11" t="n">
        <v>4.53</v>
      </c>
      <c r="E33" s="9" t="n">
        <f aca="false">-B33+C33</f>
        <v>917</v>
      </c>
      <c r="F33" s="5" t="n">
        <f aca="false">C33*D33</f>
        <v>67950</v>
      </c>
      <c r="G33" s="5" t="n">
        <f aca="false">B33*D33</f>
        <v>63795.99</v>
      </c>
      <c r="H33" s="5" t="n">
        <f aca="false">G33</f>
        <v>63795.99</v>
      </c>
      <c r="I33" s="3" t="n">
        <f aca="false">B33</f>
        <v>14083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</row>
    <row r="34" customFormat="false" ht="12.75" hidden="false" customHeight="false" outlineLevel="0" collapsed="false">
      <c r="A34" s="15" t="n">
        <v>209</v>
      </c>
      <c r="B34" s="9" t="n">
        <v>15083</v>
      </c>
      <c r="C34" s="9" t="n">
        <v>15000</v>
      </c>
      <c r="D34" s="11" t="n">
        <v>4.5</v>
      </c>
      <c r="E34" s="9" t="n">
        <f aca="false">-B34+C34</f>
        <v>-83</v>
      </c>
      <c r="F34" s="5" t="n">
        <f aca="false">C34*D34</f>
        <v>67500</v>
      </c>
      <c r="G34" s="5" t="n">
        <f aca="false">B34*D34</f>
        <v>67873.5</v>
      </c>
      <c r="H34" s="5" t="n">
        <f aca="false">G34</f>
        <v>67873.5</v>
      </c>
      <c r="I34" s="3" t="n">
        <f aca="false">B34</f>
        <v>15083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</row>
    <row r="35" customFormat="false" ht="12.75" hidden="false" customHeight="false" outlineLevel="0" collapsed="false">
      <c r="A35" s="15" t="n">
        <v>210</v>
      </c>
      <c r="B35" s="9" t="n">
        <v>16101</v>
      </c>
      <c r="C35" s="9" t="n">
        <v>10000</v>
      </c>
      <c r="D35" s="11" t="n">
        <v>4.59</v>
      </c>
      <c r="E35" s="9" t="n">
        <f aca="false">-B35+C35</f>
        <v>-6101</v>
      </c>
      <c r="F35" s="5" t="n">
        <f aca="false">C35*D35</f>
        <v>45900</v>
      </c>
      <c r="G35" s="5" t="n">
        <f aca="false">B35*D35</f>
        <v>73903.59</v>
      </c>
      <c r="H35" s="5" t="n">
        <f aca="false">G35</f>
        <v>73903.59</v>
      </c>
      <c r="I35" s="3" t="n">
        <f aca="false">B35</f>
        <v>16101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</row>
    <row r="36" customFormat="false" ht="12.75" hidden="false" customHeight="false" outlineLevel="0" collapsed="false">
      <c r="A36" s="15" t="n">
        <v>211</v>
      </c>
      <c r="B36" s="9" t="n">
        <v>12346</v>
      </c>
      <c r="C36" s="9" t="n">
        <v>15000</v>
      </c>
      <c r="D36" s="11" t="n">
        <v>4.605</v>
      </c>
      <c r="E36" s="9" t="n">
        <f aca="false">-B36+C36</f>
        <v>2654</v>
      </c>
      <c r="F36" s="5" t="n">
        <f aca="false">C36*D36</f>
        <v>69075</v>
      </c>
      <c r="G36" s="5" t="n">
        <f aca="false">B36*D36</f>
        <v>56853.33</v>
      </c>
      <c r="H36" s="5" t="n">
        <f aca="false">G36</f>
        <v>56853.33</v>
      </c>
      <c r="I36" s="3" t="n">
        <f aca="false">B36</f>
        <v>12346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customFormat="false" ht="12.75" hidden="false" customHeight="false" outlineLevel="0" collapsed="false">
      <c r="A37" s="15" t="n">
        <v>212</v>
      </c>
      <c r="B37" s="9" t="n">
        <v>13179</v>
      </c>
      <c r="C37" s="9" t="n">
        <v>15000</v>
      </c>
      <c r="D37" s="11" t="n">
        <v>4.605</v>
      </c>
      <c r="E37" s="9" t="n">
        <f aca="false">-B37+C37</f>
        <v>1821</v>
      </c>
      <c r="F37" s="5" t="n">
        <f aca="false">C37*D37</f>
        <v>69075</v>
      </c>
      <c r="G37" s="5" t="n">
        <f aca="false">B37*D37</f>
        <v>60689.295</v>
      </c>
      <c r="H37" s="5" t="n">
        <f aca="false">G37</f>
        <v>60689.295</v>
      </c>
      <c r="I37" s="3" t="n">
        <f aca="false">B37</f>
        <v>13179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customFormat="false" ht="12.75" hidden="false" customHeight="false" outlineLevel="0" collapsed="false">
      <c r="A38" s="15" t="n">
        <v>213</v>
      </c>
      <c r="B38" s="9" t="n">
        <v>13379</v>
      </c>
      <c r="C38" s="9" t="n">
        <v>15000</v>
      </c>
      <c r="D38" s="11" t="n">
        <v>4.605</v>
      </c>
      <c r="E38" s="9" t="n">
        <f aca="false">-B38+C38</f>
        <v>1621</v>
      </c>
      <c r="F38" s="5" t="n">
        <f aca="false">C38*D38</f>
        <v>69075</v>
      </c>
      <c r="G38" s="5" t="n">
        <f aca="false">B38*D38</f>
        <v>61610.295</v>
      </c>
      <c r="H38" s="5" t="n">
        <f aca="false">G38</f>
        <v>61610.295</v>
      </c>
      <c r="I38" s="3" t="n">
        <f aca="false">B38</f>
        <v>13379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customFormat="false" ht="13.5" hidden="false" customHeight="false" outlineLevel="0" collapsed="false">
      <c r="B39" s="17"/>
      <c r="C39" s="18"/>
      <c r="D39" s="19"/>
      <c r="E39" s="18"/>
      <c r="F39" s="20"/>
      <c r="G39" s="20"/>
      <c r="I39" s="21"/>
    </row>
    <row r="40" customFormat="false" ht="13.5" hidden="false" customHeight="false" outlineLevel="0" collapsed="false">
      <c r="B40" s="22" t="n">
        <f aca="false">SUM(B8:B38)</f>
        <v>288573.8</v>
      </c>
      <c r="C40" s="23" t="n">
        <f aca="false">SUM(C8:C38)</f>
        <v>292500</v>
      </c>
      <c r="D40" s="24" t="n">
        <f aca="false">AVERAGE(D8:D38)</f>
        <v>4.6091935483871</v>
      </c>
      <c r="E40" s="23" t="n">
        <f aca="false">SUM(E8:E39)</f>
        <v>3926.2</v>
      </c>
      <c r="F40" s="25" t="n">
        <f aca="false">SUM(F8:F38)</f>
        <v>1360125</v>
      </c>
      <c r="G40" s="25" t="n">
        <f aca="false">SUM(G8:G38)</f>
        <v>1326908.895</v>
      </c>
      <c r="H40" s="25" t="n">
        <f aca="false">SUM(H8:H38)</f>
        <v>1354283.235</v>
      </c>
      <c r="I40" s="25" t="n">
        <f aca="false">SUM(I8:I38)</f>
        <v>288573.8</v>
      </c>
      <c r="J40" s="25" t="n">
        <f aca="false">F40-H40</f>
        <v>5841.76500000013</v>
      </c>
      <c r="K40" s="26" t="n">
        <f aca="false">J40/E40</f>
        <v>1.48789287351641</v>
      </c>
    </row>
    <row r="41" customFormat="false" ht="12.75" hidden="false" customHeight="false" outlineLevel="0" collapsed="false">
      <c r="E41" s="3" t="n">
        <f aca="false">E40*F41</f>
        <v>18256.83</v>
      </c>
      <c r="F41" s="27" t="n">
        <f aca="false">F40/C40</f>
        <v>4.65</v>
      </c>
      <c r="G41" s="27" t="n">
        <f aca="false">G40/B40</f>
        <v>4.59816135421858</v>
      </c>
      <c r="H41" s="28" t="n">
        <f aca="false">E41</f>
        <v>18256.83</v>
      </c>
      <c r="I41" s="29" t="n">
        <f aca="false">H40/I40</f>
        <v>4.6930221489269</v>
      </c>
    </row>
    <row r="42" customFormat="false" ht="12.75" hidden="false" customHeight="false" outlineLevel="0" collapsed="false">
      <c r="H42" s="5" t="n">
        <f aca="false">H40-H41</f>
        <v>1336026.405</v>
      </c>
    </row>
    <row r="44" customFormat="false" ht="12.75" hidden="false" customHeight="false" outlineLevel="0" collapsed="false">
      <c r="F44" s="26"/>
    </row>
    <row r="45" customFormat="false" ht="12.75" hidden="false" customHeight="false" outlineLevel="0" collapsed="false">
      <c r="G45" s="25"/>
    </row>
  </sheetData>
  <printOptions headings="false" gridLines="tru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1999-12-20T18:22:21Z</dcterms:created>
  <dc:creator>dsquirr</dc:creator>
  <dc:description/>
  <dc:language>en-US</dc:language>
  <cp:lastModifiedBy>cfoster</cp:lastModifiedBy>
  <cp:lastPrinted>2000-08-07T15:40:11Z</cp:lastPrinted>
  <cp:revision>0</cp:revision>
  <dc:subject/>
  <dc:title/>
</cp:coreProperties>
</file>