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Fx" sheetId="1" state="visible" r:id="rId3"/>
    <sheet name="Positions Input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name="AB_Fin_Rom" vbProcedure="false">#REF!</definedName>
    <definedName function="false" hidden="false" name="AECO" vbProcedure="false">'[3]'!$C$3</definedName>
    <definedName function="false" hidden="false" name="BCFin_rom_stn2" vbProcedure="false">[4]Nymex_Hub!$K$160:$AO$161</definedName>
    <definedName function="false" hidden="false" name="BCFIn_rom_sum" vbProcedure="false">[4]Sumas_Financial!$K$179:$AO$180</definedName>
    <definedName function="false" hidden="false" name="ChangeDeals" vbProcedure="false">'[5]'!$A$4:$AA$479</definedName>
    <definedName function="false" hidden="false" name="CLEAR" vbProcedure="false">[2]!CLEAR</definedName>
    <definedName function="false" hidden="false" name="CURVES" vbProcedure="false">[2]!CURVES</definedName>
    <definedName function="false" hidden="false" name="Daily" vbProcedure="false">[4]Dls_Aeco!$J$4:$AO$12</definedName>
    <definedName function="false" hidden="false" name="DAILY_BC" vbProcedure="false">[4]Station2_Phys!$J$5:$AO$12</definedName>
    <definedName function="false" hidden="false" name="Dates" vbProcedure="false">#REF!</definedName>
    <definedName function="false" hidden="false" name="EMPRESS" vbProcedure="false">#REF!</definedName>
    <definedName function="false" hidden="false" name="Emp_ROM_Curve" vbProcedure="false">#REF!</definedName>
    <definedName function="false" hidden="false" name="Index" vbProcedure="false">'[3]'!$A$1</definedName>
    <definedName function="false" hidden="false" name="KING_DAILY" vbProcedure="false">#REF!</definedName>
    <definedName function="false" hidden="false" name="LastDeal" vbProcedure="false">'[1]Cash Download'!$A$3:$X$992</definedName>
    <definedName function="false" hidden="false" name="NEXTEMPRESS" vbProcedure="false">#REF!</definedName>
    <definedName function="false" hidden="false" name="PL" vbProcedure="false">#REF!</definedName>
    <definedName function="false" hidden="false" name="PRICE" vbProcedure="false">#REF!</definedName>
    <definedName function="false" hidden="false" name="Rockies_Gas_Daily" vbProcedure="false">#REF!</definedName>
    <definedName function="false" hidden="false" name="ROM2" vbProcedure="false">#REF!</definedName>
    <definedName function="false" hidden="false" name="ROM_Stn2" vbProcedure="false">#REF!</definedName>
    <definedName function="false" hidden="false" name="ROM_Storage_Curve" vbProcedure="false">#REF!</definedName>
    <definedName function="false" hidden="false" name="ROM_Sumas" vbProcedure="false">#REF!</definedName>
    <definedName function="false" hidden="false" localSheetId="0" name="AECO" vbProcedure="false">#REF!</definedName>
    <definedName function="false" hidden="false" localSheetId="0" name="Index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Includes FX exposure on:
ROM Physical and Fixed vs. Daily deals
Prompt financial deals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30</xdr:colOff>
                <xdr:row>12</xdr:row>
                <xdr:rowOff>11</xdr:rowOff>
              </xdr:from>
              <xdr:to>
                <xdr:col>5</xdr:col>
                <xdr:colOff>23</xdr:colOff>
                <xdr:row>15</xdr:row>
                <xdr:rowOff>25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cdorlan:
</t>
        </r>
        <r>
          <rPr>
            <sz val="8"/>
            <color rgb="FF000000"/>
            <rFont val="Tahoma"/>
            <family val="0"/>
          </rPr>
          <t xml:space="preserve">FX Exposure on:
Prompt month physical and 
fixed vs. daily
and paper on the month following the
prompt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29</xdr:colOff>
                <xdr:row>11</xdr:row>
                <xdr:rowOff>0</xdr:rowOff>
              </xdr:from>
              <xdr:to>
                <xdr:col>5</xdr:col>
                <xdr:colOff>11</xdr:colOff>
                <xdr:row>19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<sst xmlns="http://schemas.openxmlformats.org/spreadsheetml/2006/main" count="132" uniqueCount="48">
  <si>
    <t xml:space="preserve">$USD FIXED PRICE RISK</t>
  </si>
  <si>
    <t xml:space="preserve">Settlement </t>
  </si>
  <si>
    <t xml:space="preserve">Aeco Phys
fixed vs DI US</t>
  </si>
  <si>
    <t xml:space="preserve">Aeco Paper
and Basis US</t>
  </si>
  <si>
    <t xml:space="preserve">AECO-F
US/MM</t>
  </si>
  <si>
    <t xml:space="preserve">Volume 
(GJ's)</t>
  </si>
  <si>
    <t xml:space="preserve">$USD Position</t>
  </si>
  <si>
    <t xml:space="preserve">$CND / $US 
FX Curve</t>
  </si>
  <si>
    <t xml:space="preserve">$USD 
FX Position</t>
  </si>
  <si>
    <t xml:space="preserve">HEDGES</t>
  </si>
  <si>
    <t xml:space="preserve">FX Risk
$USD</t>
  </si>
  <si>
    <t xml:space="preserve">$C/$US</t>
  </si>
  <si>
    <t xml:space="preserve">CND DCF</t>
  </si>
  <si>
    <t xml:space="preserve">Opening
Position</t>
  </si>
  <si>
    <t xml:space="preserve">Today</t>
  </si>
  <si>
    <t xml:space="preserve">Yesterday</t>
  </si>
  <si>
    <t xml:space="preserve">Curveshift</t>
  </si>
  <si>
    <t xml:space="preserve">FX HEDGE POSITIONS (US Dollars)</t>
  </si>
  <si>
    <t xml:space="preserve">FX HEDGE ECONOMICS ( In Canadian Dollars)</t>
  </si>
  <si>
    <t xml:space="preserve">Deal Date</t>
  </si>
  <si>
    <t xml:space="preserve">Counterparty</t>
  </si>
  <si>
    <t xml:space="preserve">Amount 
($USD)</t>
  </si>
  <si>
    <t xml:space="preserve">Fx Rate 
($CND/$US)</t>
  </si>
  <si>
    <t xml:space="preserve">Settlement
Date</t>
  </si>
  <si>
    <t xml:space="preserve">CND P&amp;L</t>
  </si>
  <si>
    <t xml:space="preserve">New Deals</t>
  </si>
  <si>
    <t xml:space="preserve">LAVO</t>
  </si>
  <si>
    <t xml:space="preserve">Alberta Cash Desk  -  Economics Position Report</t>
  </si>
  <si>
    <t xml:space="preserve">Canadian Dollar Exposure</t>
  </si>
  <si>
    <t xml:space="preserve">U.S. Dollar Exposure</t>
  </si>
  <si>
    <t xml:space="preserve">$C/Gj</t>
  </si>
  <si>
    <t xml:space="preserve">$US/MM</t>
  </si>
  <si>
    <t xml:space="preserve">Empress Price</t>
  </si>
  <si>
    <t xml:space="preserve">Empress MI</t>
  </si>
  <si>
    <t xml:space="preserve">Aeco Price</t>
  </si>
  <si>
    <t xml:space="preserve">Aeco MI</t>
  </si>
  <si>
    <t xml:space="preserve">Aeco Paper</t>
  </si>
  <si>
    <t xml:space="preserve">Fixed vs. Daily</t>
  </si>
  <si>
    <t xml:space="preserve">Monthly vs. Daily</t>
  </si>
  <si>
    <t xml:space="preserve">Nymex</t>
  </si>
  <si>
    <t xml:space="preserve">Alberta Basis</t>
  </si>
  <si>
    <t xml:space="preserve">Henry Hub</t>
  </si>
  <si>
    <t xml:space="preserve">Empress</t>
  </si>
  <si>
    <t xml:space="preserve">AECO</t>
  </si>
  <si>
    <t xml:space="preserve">Price Risk</t>
  </si>
  <si>
    <t xml:space="preserve">Total</t>
  </si>
  <si>
    <t xml:space="preserve"># of Contracts</t>
  </si>
  <si>
    <t xml:space="preserve">Monthly Index Percentage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</si>
</sst>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d\-mmm\-yy"/>
    <numFmt numFmtId="166" formatCode="0.00_);[RED]\(0.00\)"/>
    <numFmt numFmtId="167" formatCode="[$-409]#,##0_);[RED]\(#,##0\)"/>
    <numFmt numFmtId="168" formatCode="0.000"/>
    <numFmt numFmtId="169" formatCode="_(\$* #,##0.00_);_(\$* \(#,##0.00\);_(\$* \-??_);_(@_)"/>
    <numFmt numFmtId="170" formatCode="_(\$* #,##0_);_(\$* \(#,##0\);_(\$* \-??_);_(@_)"/>
    <numFmt numFmtId="171" formatCode="0.00000"/>
    <numFmt numFmtId="172" formatCode="_(\$* #,##0.00000_);_(\$* \(#,##0.00000\);_(\$* \-??_);_(@_)"/>
    <numFmt numFmtId="173" formatCode="[$-409]m/d/yyyy"/>
    <numFmt numFmtId="174" formatCode="0.0000_);[RED]\(0.0000\)"/>
    <numFmt numFmtId="175" formatCode="\$#,##0_);[RED]&quot;($&quot;#,##0\)"/>
    <numFmt numFmtId="176" formatCode="0.0000"/>
    <numFmt numFmtId="177" formatCode="ddd\-dd"/>
    <numFmt numFmtId="178" formatCode="[$-409]mmm\-yy"/>
    <numFmt numFmtId="179" formatCode="[$-409]#,##0.00_);[RED]\(#,##0.00\)"/>
    <numFmt numFmtId="180" formatCode="ddd"/>
    <numFmt numFmtId="181" formatCode="0%"/>
    <numFmt numFmtId="182" formatCode="0.00%"/>
  </numFmts>
  <fonts count="2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"/>
      <family val="2"/>
    </font>
    <font>
      <sz val="13"/>
      <name val="Times New Roman"/>
      <family val="1"/>
    </font>
    <font>
      <b val="true"/>
      <sz val="20"/>
      <name val="Arial"/>
      <family val="2"/>
    </font>
    <font>
      <sz val="2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2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2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2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" fillId="3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" fillId="3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3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" fillId="4" borderId="0" xfId="2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2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PR Info" xfId="20"/>
    <cellStyle name="Normal_Crude Oil Swap Model" xfId="21"/>
    <cellStyle name="Normal_Dls_Aeco" xfId="22"/>
    <cellStyle name="Normal_FEB_19" xfId="23"/>
    <cellStyle name="Normal_FEB_22" xfId="24"/>
    <cellStyle name="Normal_FX Model" xfId="25"/>
    <cellStyle name="Normal_m1" xfId="26"/>
    <cellStyle name="Normal_m1_1" xfId="27"/>
    <cellStyle name="Normal_MIDS DATA" xfId="28"/>
    <cellStyle name="Normal_New Firm Deals" xfId="29"/>
    <cellStyle name="Normal_NYMEX GAS MODEL" xfId="30"/>
    <cellStyle name="Normal_OPTION MODEL" xfId="31"/>
    <cellStyle name="Normal_Sheet1" xfId="32"/>
    <cellStyle name="Normal_Sheet1_1" xfId="33"/>
    <cellStyle name="Normal_Sheet2" xfId="34"/>
    <cellStyle name="Normal_Storey's MIDS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MCOWAN/NIT/November98/sitara_downloa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CPASTEGA/TRADING/CASHDESK/WEST/1999/FEB%2099/FEB_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nada_Change_Deals_Top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Aug_2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urrenc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ion2_Phys"/>
      <sheetName val="Hunt_Phys"/>
      <sheetName val="Kingsgate_Physical"/>
      <sheetName val="Aeco_Financial"/>
      <sheetName val="Rockies_Financial"/>
      <sheetName val="Sumas_Financial"/>
      <sheetName val="Nymex_Hub"/>
      <sheetName val="Carway_Physical"/>
      <sheetName val="BC Storage"/>
      <sheetName val="Next"/>
      <sheetName val="BC ROM"/>
      <sheetName val="Economics"/>
      <sheetName val="CURVES"/>
      <sheetName val="FEB MI"/>
      <sheetName val="Dls_Aeco"/>
      <sheetName val="macro"/>
      <sheetName val="BCmacro"/>
      <sheetName val="Module4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Data"/>
      <sheetName val="Copy Price Macro"/>
    </sheetNames>
    <definedNames>
      <definedName name="CLEAR"/>
      <definedName name="CURVES"/>
    </defined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SH"/>
      <sheetName val="Cash Download"/>
      <sheetName val="Deal Sort"/>
      <sheetName val="Aeco $Cdn-ROM"/>
      <sheetName val="Aeco $US-ROM"/>
      <sheetName val="Empr_$Cdn-ROM"/>
      <sheetName val="Empr_$US-ROM"/>
      <sheetName val="Aeco_Price"/>
      <sheetName val="Aeco_MI"/>
      <sheetName val="EMPR_Price"/>
      <sheetName val="EMPR_MI"/>
      <sheetName val="Alberta Paper - $Cdn"/>
      <sheetName val="Alberta Paper - $US"/>
      <sheetName val="Empress Paper"/>
      <sheetName val="Fixed_vs_Daily - $Cdn"/>
      <sheetName val="Fixed_vs_Daily - $US"/>
      <sheetName val="$Cdn - Monthly_vs_Daily"/>
      <sheetName val="$US - Monthly_vs_Daily"/>
      <sheetName val="Nymex"/>
      <sheetName val="Basis"/>
      <sheetName val="Rockies_Prompt"/>
      <sheetName val="Rockies_Basis"/>
      <sheetName val="Hub_Prompt"/>
      <sheetName val="HeHub_ROM"/>
      <sheetName val="GD_DAWN"/>
      <sheetName val="Chicago_Prompt"/>
      <sheetName val="Chicago_ROM"/>
      <sheetName val="GD_Stanfield"/>
      <sheetName val="TRADING_POSITIONS"/>
      <sheetName val="New_Economics_Report"/>
      <sheetName val="New Fx"/>
      <sheetName val="Positions Input"/>
      <sheetName val="FX Risk"/>
      <sheetName val="CurveShift_P&amp;L"/>
      <sheetName val="CURVES"/>
      <sheetName val="POS_Input"/>
      <sheetName val="Term_Inputs"/>
      <sheetName val="Economics_POSITIONS"/>
      <sheetName val="Fin. $'s Recon."/>
      <sheetName val="IMPOSITIONS"/>
      <sheetName val="P&amp;L"/>
      <sheetName val="Storage Input"/>
      <sheetName val="GD Pub Post True-up"/>
      <sheetName val="Hedge Strip Check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9">
          <cell r="E69">
            <v>36550</v>
          </cell>
        </row>
      </sheetData>
      <sheetData sheetId="34">
        <row r="60">
          <cell r="D60">
            <v>2.945</v>
          </cell>
        </row>
        <row r="61">
          <cell r="D61">
            <v>3.06</v>
          </cell>
        </row>
        <row r="62">
          <cell r="D62">
            <v>3.06</v>
          </cell>
        </row>
        <row r="63">
          <cell r="D63">
            <v>3.06</v>
          </cell>
        </row>
        <row r="64">
          <cell r="D64">
            <v>3.06</v>
          </cell>
        </row>
        <row r="65">
          <cell r="D65">
            <v>3.065</v>
          </cell>
        </row>
        <row r="66">
          <cell r="D66">
            <v>3.065</v>
          </cell>
        </row>
        <row r="67">
          <cell r="D67">
            <v>3.07</v>
          </cell>
        </row>
        <row r="68">
          <cell r="D68">
            <v>3.105</v>
          </cell>
        </row>
        <row r="92">
          <cell r="M92">
            <v>0.999724481921282</v>
          </cell>
        </row>
        <row r="93">
          <cell r="H93">
            <v>1.437504058602</v>
          </cell>
        </row>
        <row r="93">
          <cell r="M93">
            <v>0.99904167596947</v>
          </cell>
        </row>
        <row r="94">
          <cell r="H94">
            <v>1.436463854385</v>
          </cell>
        </row>
        <row r="94">
          <cell r="M94">
            <v>0.995073660567262</v>
          </cell>
        </row>
        <row r="95">
          <cell r="H95">
            <v>1.435343043481</v>
          </cell>
        </row>
        <row r="95">
          <cell r="M95">
            <v>0.990706599788119</v>
          </cell>
        </row>
        <row r="96">
          <cell r="H96">
            <v>1.434155787252</v>
          </cell>
        </row>
        <row r="96">
          <cell r="M96">
            <v>0.986419923557089</v>
          </cell>
        </row>
        <row r="97">
          <cell r="H97">
            <v>1.433303577338</v>
          </cell>
        </row>
        <row r="97">
          <cell r="M97">
            <v>0.981799590350838</v>
          </cell>
        </row>
        <row r="98">
          <cell r="H98">
            <v>1.432466197738</v>
          </cell>
        </row>
        <row r="98">
          <cell r="M98">
            <v>0.977225715192347</v>
          </cell>
        </row>
        <row r="99">
          <cell r="H99">
            <v>1.431531636474</v>
          </cell>
        </row>
        <row r="99">
          <cell r="M99">
            <v>0.972489906824796</v>
          </cell>
        </row>
        <row r="100">
          <cell r="H100">
            <v>1.430627156891</v>
          </cell>
        </row>
        <row r="100">
          <cell r="M100">
            <v>0.967669899972733</v>
          </cell>
        </row>
        <row r="101">
          <cell r="H101">
            <v>1.429786773284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65625" defaultRowHeight="12.75" customHeight="true" zeroHeight="false" outlineLevelRow="0" outlineLevelCol="0"/>
  <cols>
    <col collapsed="false" customWidth="false" hidden="false" outlineLevel="0" max="257" min="1" style="1" width="16.65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</row>
    <row r="2" customFormat="false" ht="12.75" hidden="false" customHeight="false" outlineLevel="0" collapsed="false">
      <c r="A2" s="3"/>
      <c r="B2" s="3"/>
      <c r="C2" s="3"/>
      <c r="D2" s="3"/>
    </row>
    <row r="3" customFormat="false" ht="25.5" hidden="false" customHeight="false" outlineLevel="0" collapsed="false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6" t="s">
        <v>6</v>
      </c>
      <c r="G3" s="7" t="s">
        <v>7</v>
      </c>
      <c r="H3" s="6" t="s">
        <v>8</v>
      </c>
    </row>
    <row r="4" customFormat="false" ht="12.75" hidden="false" customHeight="false" outlineLevel="0" collapsed="false">
      <c r="A4" s="8" t="n">
        <f aca="false">$B17</f>
        <v>36557</v>
      </c>
      <c r="B4" s="9"/>
      <c r="C4" s="10"/>
      <c r="D4" s="11" t="n">
        <f aca="false">[5]CURVES!$D60</f>
        <v>2.945</v>
      </c>
      <c r="E4" s="10" t="n">
        <f aca="false">$B4*10000*1.054615</f>
        <v>0</v>
      </c>
      <c r="F4" s="12"/>
      <c r="G4" s="13" t="n">
        <f aca="false">[5]CURVES!$H93</f>
        <v>1.437504058602</v>
      </c>
      <c r="H4" s="12" t="n">
        <f aca="false">-F4/G4</f>
        <v>-0</v>
      </c>
    </row>
    <row r="5" customFormat="false" ht="12.75" hidden="false" customHeight="false" outlineLevel="0" collapsed="false">
      <c r="A5" s="8" t="n">
        <f aca="false">$B18</f>
        <v>36586</v>
      </c>
      <c r="B5" s="9"/>
      <c r="C5" s="10"/>
      <c r="D5" s="11" t="n">
        <f aca="false">[5]CURVES!$D61</f>
        <v>3.06</v>
      </c>
      <c r="E5" s="10" t="n">
        <f aca="false">$B5*10000*1.054615</f>
        <v>0</v>
      </c>
      <c r="F5" s="12"/>
      <c r="G5" s="13" t="n">
        <f aca="false">[5]CURVES!$H94</f>
        <v>1.436463854385</v>
      </c>
      <c r="H5" s="12" t="n">
        <f aca="false">-F5/G5</f>
        <v>-0</v>
      </c>
    </row>
    <row r="6" customFormat="false" ht="12.75" hidden="false" customHeight="false" outlineLevel="0" collapsed="false">
      <c r="A6" s="8" t="n">
        <f aca="false">$B19</f>
        <v>36619</v>
      </c>
      <c r="B6" s="9"/>
      <c r="C6" s="10"/>
      <c r="D6" s="11" t="n">
        <f aca="false">[5]CURVES!$D62</f>
        <v>3.06</v>
      </c>
      <c r="E6" s="10" t="n">
        <f aca="false">$B6*10000*1.054615</f>
        <v>0</v>
      </c>
      <c r="F6" s="12"/>
      <c r="G6" s="13" t="n">
        <f aca="false">[5]CURVES!$H95</f>
        <v>1.435343043481</v>
      </c>
      <c r="H6" s="12" t="n">
        <f aca="false">-F6/G6</f>
        <v>-0</v>
      </c>
    </row>
    <row r="7" customFormat="false" ht="12.75" hidden="false" customHeight="false" outlineLevel="0" collapsed="false">
      <c r="A7" s="8" t="n">
        <f aca="false">$B20</f>
        <v>36647</v>
      </c>
      <c r="B7" s="9"/>
      <c r="C7" s="10"/>
      <c r="D7" s="11" t="n">
        <f aca="false">[5]CURVES!$D63</f>
        <v>3.06</v>
      </c>
      <c r="E7" s="10" t="n">
        <f aca="false">$B7*10000*1.054615</f>
        <v>0</v>
      </c>
      <c r="F7" s="12"/>
      <c r="G7" s="13" t="n">
        <f aca="false">[5]CURVES!$H96</f>
        <v>1.434155787252</v>
      </c>
      <c r="H7" s="12" t="n">
        <f aca="false">-F7/G7</f>
        <v>-0</v>
      </c>
    </row>
    <row r="8" customFormat="false" ht="12.75" hidden="false" customHeight="false" outlineLevel="0" collapsed="false">
      <c r="A8" s="8" t="n">
        <f aca="false">$B21</f>
        <v>36678</v>
      </c>
      <c r="B8" s="9"/>
      <c r="C8" s="10"/>
      <c r="D8" s="11" t="n">
        <f aca="false">[5]CURVES!$D64</f>
        <v>3.06</v>
      </c>
      <c r="E8" s="10" t="n">
        <f aca="false">$B8*10000*1.054615</f>
        <v>0</v>
      </c>
      <c r="F8" s="12"/>
      <c r="G8" s="13" t="n">
        <f aca="false">[5]CURVES!$H97</f>
        <v>1.433303577338</v>
      </c>
      <c r="H8" s="12" t="n">
        <f aca="false">-F8/G8</f>
        <v>-0</v>
      </c>
    </row>
    <row r="9" customFormat="false" ht="12.75" hidden="false" customHeight="false" outlineLevel="0" collapsed="false">
      <c r="A9" s="8" t="n">
        <f aca="false">$B22</f>
        <v>36710</v>
      </c>
      <c r="B9" s="9"/>
      <c r="C9" s="10"/>
      <c r="D9" s="11" t="n">
        <f aca="false">[5]CURVES!$D65</f>
        <v>3.065</v>
      </c>
      <c r="E9" s="10" t="n">
        <f aca="false">$B9*10000*1.054615</f>
        <v>0</v>
      </c>
      <c r="F9" s="12"/>
      <c r="G9" s="13" t="n">
        <f aca="false">[5]CURVES!$H98</f>
        <v>1.432466197738</v>
      </c>
      <c r="H9" s="12" t="n">
        <f aca="false">-F9/G9</f>
        <v>-0</v>
      </c>
    </row>
    <row r="10" customFormat="false" ht="12.75" hidden="false" customHeight="false" outlineLevel="0" collapsed="false">
      <c r="A10" s="8" t="n">
        <f aca="false">$B23</f>
        <v>36739</v>
      </c>
      <c r="B10" s="9"/>
      <c r="C10" s="10"/>
      <c r="D10" s="11" t="n">
        <f aca="false">[5]CURVES!$D66</f>
        <v>3.065</v>
      </c>
      <c r="E10" s="10" t="n">
        <f aca="false">$B10*10000*1.054615</f>
        <v>0</v>
      </c>
      <c r="F10" s="12"/>
      <c r="G10" s="13" t="n">
        <f aca="false">[5]CURVES!$H99</f>
        <v>1.431531636474</v>
      </c>
      <c r="H10" s="12" t="n">
        <f aca="false">-F10/G10</f>
        <v>-0</v>
      </c>
    </row>
    <row r="11" customFormat="false" ht="12.75" hidden="false" customHeight="false" outlineLevel="0" collapsed="false">
      <c r="A11" s="8" t="n">
        <f aca="false">$B24</f>
        <v>36770</v>
      </c>
      <c r="B11" s="9"/>
      <c r="C11" s="10"/>
      <c r="D11" s="11" t="n">
        <f aca="false">[5]CURVES!$D67</f>
        <v>3.07</v>
      </c>
      <c r="E11" s="10" t="n">
        <f aca="false">$B11*10000*1.054615</f>
        <v>0</v>
      </c>
      <c r="F11" s="12"/>
      <c r="G11" s="13" t="n">
        <f aca="false">[5]CURVES!$H100</f>
        <v>1.430627156891</v>
      </c>
      <c r="H11" s="12" t="n">
        <f aca="false">-F11/G11</f>
        <v>-0</v>
      </c>
    </row>
    <row r="12" customFormat="false" ht="12.75" hidden="false" customHeight="false" outlineLevel="0" collapsed="false">
      <c r="A12" s="8" t="n">
        <f aca="false">$B25</f>
        <v>36800</v>
      </c>
      <c r="B12" s="9"/>
      <c r="C12" s="10"/>
      <c r="D12" s="11" t="n">
        <f aca="false">[5]CURVES!$D68</f>
        <v>3.105</v>
      </c>
      <c r="E12" s="10" t="n">
        <f aca="false">$B12*10000*1.054615</f>
        <v>0</v>
      </c>
      <c r="F12" s="12"/>
      <c r="G12" s="13" t="n">
        <f aca="false">[5]CURVES!$H101</f>
        <v>1.429786773284</v>
      </c>
      <c r="H12" s="12" t="n">
        <f aca="false">-F12/G12</f>
        <v>-0</v>
      </c>
    </row>
    <row r="14" customFormat="false" ht="12.75" hidden="false" customHeight="false" outlineLevel="0" collapsed="false">
      <c r="B14" s="14" t="n">
        <f aca="false">SUM(B4:B12)</f>
        <v>0</v>
      </c>
      <c r="E14" s="15"/>
      <c r="F14" s="16" t="n">
        <f aca="false">SUM(F4:F12)</f>
        <v>0</v>
      </c>
      <c r="G14" s="15"/>
      <c r="H14" s="16" t="n">
        <f aca="false">SUM(H4:H12)</f>
        <v>0</v>
      </c>
    </row>
    <row r="15" customFormat="false" ht="12.75" hidden="false" customHeight="false" outlineLevel="0" collapsed="false">
      <c r="J15" s="3"/>
      <c r="K15" s="17"/>
      <c r="L15" s="18"/>
      <c r="M15" s="18"/>
      <c r="N15" s="18"/>
    </row>
    <row r="16" customFormat="false" ht="26.25" hidden="false" customHeight="false" outlineLevel="0" collapsed="false">
      <c r="A16" s="2"/>
      <c r="B16" s="2"/>
      <c r="C16" s="6" t="s">
        <v>8</v>
      </c>
      <c r="D16" s="6" t="s">
        <v>9</v>
      </c>
      <c r="E16" s="19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</row>
    <row r="17" customFormat="false" ht="12.75" hidden="false" customHeight="false" outlineLevel="0" collapsed="false">
      <c r="A17" s="1" t="n">
        <v>1</v>
      </c>
      <c r="B17" s="20" t="n">
        <v>36557</v>
      </c>
      <c r="C17" s="12" t="n">
        <f aca="false">H4</f>
        <v>-0</v>
      </c>
      <c r="D17" s="12" t="n">
        <f aca="false">HLOOKUP($B17,$G$32:$O$51,$F$51,FALSE())</f>
        <v>0</v>
      </c>
      <c r="E17" s="21" t="n">
        <f aca="false">SUM(C17:D17)</f>
        <v>0</v>
      </c>
      <c r="H17" s="8" t="n">
        <f aca="false">$B17</f>
        <v>36557</v>
      </c>
      <c r="I17" s="22" t="n">
        <f aca="false">$G4</f>
        <v>1.437504058602</v>
      </c>
      <c r="J17" s="13" t="n">
        <f aca="false">[5]CURVES!$M92</f>
        <v>0.999724481921282</v>
      </c>
      <c r="K17" s="12" t="n">
        <v>0</v>
      </c>
      <c r="L17" s="22" t="n">
        <f aca="false">$G4</f>
        <v>1.437504058602</v>
      </c>
      <c r="M17" s="22" t="n">
        <v>1.442773440835</v>
      </c>
      <c r="N17" s="23" t="n">
        <f aca="false">(L17-M17)*K17*J17</f>
        <v>-0</v>
      </c>
    </row>
    <row r="18" customFormat="false" ht="12.75" hidden="false" customHeight="false" outlineLevel="0" collapsed="false">
      <c r="A18" s="1" t="n">
        <f aca="false">A17+1</f>
        <v>2</v>
      </c>
      <c r="B18" s="20" t="n">
        <v>36586</v>
      </c>
      <c r="C18" s="12" t="n">
        <f aca="false">H5</f>
        <v>-0</v>
      </c>
      <c r="D18" s="12" t="n">
        <f aca="false">HLOOKUP($B18,$G$32:$O$51,$F$51,FALSE())</f>
        <v>-28000000</v>
      </c>
      <c r="E18" s="21" t="n">
        <f aca="false">SUM(C18:D18)</f>
        <v>-28000000</v>
      </c>
      <c r="H18" s="8" t="n">
        <f aca="false">$B18</f>
        <v>36586</v>
      </c>
      <c r="I18" s="22" t="n">
        <f aca="false">$G5</f>
        <v>1.436463854385</v>
      </c>
      <c r="J18" s="13" t="n">
        <f aca="false">[5]CURVES!$M93</f>
        <v>0.99904167596947</v>
      </c>
      <c r="K18" s="12" t="n">
        <v>-28000000</v>
      </c>
      <c r="L18" s="22" t="n">
        <f aca="false">$G5</f>
        <v>1.436463854385</v>
      </c>
      <c r="M18" s="22" t="n">
        <v>1.441733492811</v>
      </c>
      <c r="N18" s="23" t="n">
        <f aca="false">(L18-M18)*K18*J18</f>
        <v>147408.475336185</v>
      </c>
    </row>
    <row r="19" customFormat="false" ht="12.75" hidden="false" customHeight="false" outlineLevel="0" collapsed="false">
      <c r="A19" s="1" t="n">
        <f aca="false">A18+1</f>
        <v>3</v>
      </c>
      <c r="B19" s="20" t="n">
        <v>36619</v>
      </c>
      <c r="C19" s="12" t="n">
        <f aca="false">H6</f>
        <v>-0</v>
      </c>
      <c r="D19" s="12" t="n">
        <f aca="false">HLOOKUP($B19,$G$32:$O$51,$F$51,FALSE())</f>
        <v>0</v>
      </c>
      <c r="E19" s="21" t="n">
        <f aca="false">SUM(C19:D19)</f>
        <v>0</v>
      </c>
      <c r="H19" s="8" t="n">
        <f aca="false">$B19</f>
        <v>36619</v>
      </c>
      <c r="I19" s="22" t="n">
        <f aca="false">$G6</f>
        <v>1.435343043481</v>
      </c>
      <c r="J19" s="13" t="n">
        <f aca="false">[5]CURVES!$M94</f>
        <v>0.995073660567262</v>
      </c>
      <c r="K19" s="12" t="n">
        <v>0</v>
      </c>
      <c r="L19" s="22" t="n">
        <f aca="false">$G6</f>
        <v>1.435343043481</v>
      </c>
      <c r="M19" s="22" t="n">
        <v>1.440610946593</v>
      </c>
      <c r="N19" s="23" t="n">
        <f aca="false">(L19-M19)*K19*J19</f>
        <v>-0</v>
      </c>
    </row>
    <row r="20" customFormat="false" ht="12.75" hidden="false" customHeight="false" outlineLevel="0" collapsed="false">
      <c r="A20" s="1" t="n">
        <f aca="false">A19+1</f>
        <v>4</v>
      </c>
      <c r="B20" s="20" t="n">
        <v>36647</v>
      </c>
      <c r="C20" s="12" t="n">
        <f aca="false">H7</f>
        <v>-0</v>
      </c>
      <c r="D20" s="12" t="n">
        <f aca="false">HLOOKUP($B20,$G$32:$O$51,$F$51,FALSE())</f>
        <v>0</v>
      </c>
      <c r="E20" s="21" t="n">
        <f aca="false">SUM(C20:D20)</f>
        <v>0</v>
      </c>
      <c r="H20" s="8" t="n">
        <f aca="false">$B20</f>
        <v>36647</v>
      </c>
      <c r="I20" s="22" t="n">
        <f aca="false">$G7</f>
        <v>1.434155787252</v>
      </c>
      <c r="J20" s="13" t="n">
        <f aca="false">[5]CURVES!$M95</f>
        <v>0.990706599788119</v>
      </c>
      <c r="K20" s="12" t="n">
        <v>0</v>
      </c>
      <c r="L20" s="22" t="n">
        <f aca="false">$G7</f>
        <v>1.434155787252</v>
      </c>
      <c r="M20" s="22" t="n">
        <v>1.43941252439</v>
      </c>
      <c r="N20" s="23" t="n">
        <f aca="false">(L20-M20)*K20*J20</f>
        <v>-0</v>
      </c>
    </row>
    <row r="21" customFormat="false" ht="12.75" hidden="false" customHeight="false" outlineLevel="0" collapsed="false">
      <c r="A21" s="1" t="n">
        <f aca="false">A20+1</f>
        <v>5</v>
      </c>
      <c r="B21" s="20" t="n">
        <v>36678</v>
      </c>
      <c r="C21" s="12" t="n">
        <f aca="false">H8</f>
        <v>-0</v>
      </c>
      <c r="D21" s="12" t="n">
        <f aca="false">HLOOKUP($B21,$G$32:$O$51,$F$51,FALSE())</f>
        <v>0</v>
      </c>
      <c r="E21" s="21" t="n">
        <f aca="false">SUM(C21:D21)</f>
        <v>0</v>
      </c>
      <c r="H21" s="8" t="n">
        <f aca="false">$B21</f>
        <v>36678</v>
      </c>
      <c r="I21" s="22" t="n">
        <f aca="false">$G8</f>
        <v>1.433303577338</v>
      </c>
      <c r="J21" s="13" t="n">
        <f aca="false">[5]CURVES!$M96</f>
        <v>0.986419923557089</v>
      </c>
      <c r="K21" s="12" t="n">
        <v>0</v>
      </c>
      <c r="L21" s="22" t="n">
        <f aca="false">$G8</f>
        <v>1.433303577338</v>
      </c>
      <c r="M21" s="22" t="n">
        <v>1.438566489862</v>
      </c>
      <c r="N21" s="23" t="n">
        <f aca="false">(L21-M21)*K21*J21</f>
        <v>-0</v>
      </c>
    </row>
    <row r="22" customFormat="false" ht="12.75" hidden="false" customHeight="false" outlineLevel="0" collapsed="false">
      <c r="A22" s="1" t="n">
        <f aca="false">A21+1</f>
        <v>6</v>
      </c>
      <c r="B22" s="20" t="n">
        <v>36710</v>
      </c>
      <c r="C22" s="12" t="n">
        <f aca="false">H9</f>
        <v>-0</v>
      </c>
      <c r="D22" s="12" t="n">
        <f aca="false">HLOOKUP($B22,$G$32:$O$51,$F$51,FALSE())</f>
        <v>0</v>
      </c>
      <c r="E22" s="21" t="n">
        <f aca="false">SUM(C22:D22)</f>
        <v>0</v>
      </c>
      <c r="H22" s="8" t="n">
        <f aca="false">$B22</f>
        <v>36710</v>
      </c>
      <c r="I22" s="22" t="n">
        <f aca="false">$G9</f>
        <v>1.432466197738</v>
      </c>
      <c r="J22" s="13" t="n">
        <f aca="false">[5]CURVES!$M97</f>
        <v>0.981799590350838</v>
      </c>
      <c r="K22" s="12" t="n">
        <v>0</v>
      </c>
      <c r="L22" s="22" t="n">
        <f aca="false">$G9</f>
        <v>1.432466197738</v>
      </c>
      <c r="M22" s="22" t="n">
        <v>1.437743733805</v>
      </c>
      <c r="N22" s="23" t="n">
        <f aca="false">(L22-M22)*K22*J22</f>
        <v>-0</v>
      </c>
    </row>
    <row r="23" customFormat="false" ht="12.75" hidden="false" customHeight="false" outlineLevel="0" collapsed="false">
      <c r="A23" s="1" t="n">
        <f aca="false">A22+1</f>
        <v>7</v>
      </c>
      <c r="B23" s="20" t="n">
        <v>36739</v>
      </c>
      <c r="C23" s="12" t="n">
        <f aca="false">H10</f>
        <v>-0</v>
      </c>
      <c r="D23" s="12" t="n">
        <f aca="false">HLOOKUP($B23,$G$32:$O$51,$F$51,FALSE())</f>
        <v>0</v>
      </c>
      <c r="E23" s="21" t="n">
        <f aca="false">SUM(C23:D23)</f>
        <v>0</v>
      </c>
      <c r="H23" s="8" t="n">
        <f aca="false">$B23</f>
        <v>36739</v>
      </c>
      <c r="I23" s="22" t="n">
        <f aca="false">$G10</f>
        <v>1.431531636474</v>
      </c>
      <c r="J23" s="13" t="n">
        <f aca="false">[5]CURVES!$M98</f>
        <v>0.977225715192347</v>
      </c>
      <c r="K23" s="12" t="n">
        <v>0</v>
      </c>
      <c r="L23" s="22" t="n">
        <f aca="false">$G10</f>
        <v>1.431531636474</v>
      </c>
      <c r="M23" s="22" t="n">
        <v>1.436826963231</v>
      </c>
      <c r="N23" s="23" t="n">
        <f aca="false">(L23-M23)*K23*J23</f>
        <v>-0</v>
      </c>
    </row>
    <row r="24" customFormat="false" ht="12.75" hidden="false" customHeight="false" outlineLevel="0" collapsed="false">
      <c r="A24" s="1" t="n">
        <f aca="false">A23+1</f>
        <v>8</v>
      </c>
      <c r="B24" s="20" t="n">
        <v>36770</v>
      </c>
      <c r="C24" s="12" t="n">
        <f aca="false">H11</f>
        <v>-0</v>
      </c>
      <c r="D24" s="12" t="n">
        <f aca="false">HLOOKUP($B24,$G$32:$O$51,$F$51,FALSE())</f>
        <v>0</v>
      </c>
      <c r="E24" s="21" t="n">
        <f aca="false">SUM(C24:D24)</f>
        <v>0</v>
      </c>
      <c r="H24" s="8" t="n">
        <f aca="false">$B24</f>
        <v>36770</v>
      </c>
      <c r="I24" s="22" t="n">
        <f aca="false">$G11</f>
        <v>1.430627156891</v>
      </c>
      <c r="J24" s="13" t="n">
        <f aca="false">[5]CURVES!$M99</f>
        <v>0.972489906824796</v>
      </c>
      <c r="K24" s="12" t="n">
        <v>0</v>
      </c>
      <c r="L24" s="22" t="n">
        <f aca="false">$G11</f>
        <v>1.430627156891</v>
      </c>
      <c r="M24" s="22" t="n">
        <v>1.43594520888</v>
      </c>
      <c r="N24" s="23" t="n">
        <f aca="false">(L24-M24)*K24*J24</f>
        <v>-0</v>
      </c>
      <c r="S24" s="24"/>
    </row>
    <row r="25" customFormat="false" ht="12.75" hidden="false" customHeight="false" outlineLevel="0" collapsed="false">
      <c r="A25" s="1" t="n">
        <f aca="false">A24+1</f>
        <v>9</v>
      </c>
      <c r="B25" s="20" t="n">
        <v>36800</v>
      </c>
      <c r="C25" s="12" t="n">
        <f aca="false">H12</f>
        <v>-0</v>
      </c>
      <c r="D25" s="12" t="n">
        <f aca="false">HLOOKUP($B25,$G$32:$O$51,$F$51,FALSE())</f>
        <v>0</v>
      </c>
      <c r="E25" s="21" t="n">
        <f aca="false">SUM(C25:D25)</f>
        <v>0</v>
      </c>
      <c r="H25" s="8" t="n">
        <f aca="false">$B25</f>
        <v>36800</v>
      </c>
      <c r="I25" s="22" t="n">
        <f aca="false">$G12</f>
        <v>1.429786773284</v>
      </c>
      <c r="J25" s="13" t="n">
        <f aca="false">[5]CURVES!$M100</f>
        <v>0.967669899972733</v>
      </c>
      <c r="K25" s="12" t="n">
        <v>0</v>
      </c>
      <c r="L25" s="22" t="n">
        <f aca="false">$G12</f>
        <v>1.429786773284</v>
      </c>
      <c r="M25" s="22" t="n">
        <v>1.435131040295</v>
      </c>
      <c r="N25" s="23" t="n">
        <f aca="false">(L25-M25)*K25*J25</f>
        <v>-0</v>
      </c>
    </row>
    <row r="26" customFormat="false" ht="12.75" hidden="true" customHeight="false" outlineLevel="0" collapsed="false">
      <c r="A26" s="1" t="n">
        <f aca="false">A25+1</f>
        <v>10</v>
      </c>
      <c r="B26" s="20" t="n">
        <v>36831</v>
      </c>
      <c r="E26" s="25"/>
    </row>
    <row r="27" customFormat="false" ht="12.75" hidden="false" customHeight="false" outlineLevel="0" collapsed="false">
      <c r="B27" s="26"/>
      <c r="C27" s="16" t="n">
        <f aca="false">SUM(C17:C25)</f>
        <v>0</v>
      </c>
      <c r="D27" s="16" t="n">
        <f aca="false">SUM(D17:D25)</f>
        <v>-28000000</v>
      </c>
      <c r="E27" s="27" t="n">
        <f aca="false">SUM(E17:E25)</f>
        <v>-28000000</v>
      </c>
      <c r="K27" s="16" t="n">
        <f aca="false">SUM(K17:K25)</f>
        <v>-28000000</v>
      </c>
      <c r="N27" s="16" t="n">
        <f aca="false">SUM(N17:N25)</f>
        <v>147408.475336185</v>
      </c>
    </row>
    <row r="28" customFormat="false" ht="12.75" hidden="false" customHeight="false" outlineLevel="0" collapsed="false">
      <c r="A28" s="3"/>
      <c r="B28" s="28"/>
      <c r="C28" s="29"/>
      <c r="D28" s="29"/>
      <c r="E28" s="29"/>
      <c r="F28" s="3"/>
      <c r="G28" s="3"/>
      <c r="H28" s="3"/>
      <c r="I28" s="3"/>
      <c r="J28" s="3"/>
      <c r="K28" s="29"/>
      <c r="L28" s="3"/>
      <c r="M28" s="3"/>
      <c r="N28" s="2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2.75" hidden="false" customHeight="false" outlineLevel="0" collapsed="false">
      <c r="A29" s="3"/>
      <c r="B29" s="28"/>
      <c r="C29" s="29"/>
      <c r="D29" s="29"/>
      <c r="E29" s="29"/>
      <c r="F29" s="3"/>
      <c r="G29" s="3"/>
      <c r="H29" s="3"/>
      <c r="I29" s="3"/>
      <c r="J29" s="3"/>
      <c r="K29" s="29"/>
      <c r="L29" s="3"/>
      <c r="M29" s="3"/>
      <c r="N29" s="2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.75" hidden="false" customHeight="false" outlineLevel="0" collapsed="false">
      <c r="A30" s="26"/>
      <c r="G30" s="15" t="s">
        <v>17</v>
      </c>
      <c r="R30" s="15" t="s">
        <v>18</v>
      </c>
    </row>
    <row r="31" customFormat="false" ht="12.75" hidden="false" customHeight="false" outlineLevel="0" collapsed="false">
      <c r="A31" s="26"/>
      <c r="G31" s="30" t="n">
        <f aca="false">$A$17</f>
        <v>1</v>
      </c>
      <c r="H31" s="30" t="n">
        <f aca="false">G31+1</f>
        <v>2</v>
      </c>
      <c r="I31" s="30" t="n">
        <f aca="false">H31+1</f>
        <v>3</v>
      </c>
      <c r="J31" s="30" t="n">
        <f aca="false">I31+1</f>
        <v>4</v>
      </c>
      <c r="K31" s="30" t="n">
        <f aca="false">J31+1</f>
        <v>5</v>
      </c>
      <c r="L31" s="30" t="n">
        <f aca="false">K31+1</f>
        <v>6</v>
      </c>
      <c r="M31" s="30" t="n">
        <f aca="false">L31+1</f>
        <v>7</v>
      </c>
      <c r="N31" s="30" t="n">
        <f aca="false">M31+1</f>
        <v>8</v>
      </c>
      <c r="O31" s="30" t="n">
        <f aca="false">N31+1</f>
        <v>9</v>
      </c>
      <c r="P31" s="30" t="n">
        <f aca="false">O31+1</f>
        <v>10</v>
      </c>
      <c r="R31" s="30" t="n">
        <f aca="false">$A$17</f>
        <v>1</v>
      </c>
      <c r="S31" s="30" t="n">
        <f aca="false">R31+1</f>
        <v>2</v>
      </c>
      <c r="T31" s="30" t="n">
        <f aca="false">S31+1</f>
        <v>3</v>
      </c>
      <c r="U31" s="30" t="n">
        <f aca="false">T31+1</f>
        <v>4</v>
      </c>
      <c r="V31" s="30" t="n">
        <f aca="false">U31+1</f>
        <v>5</v>
      </c>
      <c r="W31" s="30" t="n">
        <f aca="false">V31+1</f>
        <v>6</v>
      </c>
      <c r="X31" s="30" t="n">
        <f aca="false">W31+1</f>
        <v>7</v>
      </c>
      <c r="Y31" s="30" t="n">
        <f aca="false">X31+1</f>
        <v>8</v>
      </c>
      <c r="Z31" s="30" t="n">
        <f aca="false">Y31+1</f>
        <v>9</v>
      </c>
      <c r="AA31" s="30" t="n">
        <f aca="false">Z31+1</f>
        <v>10</v>
      </c>
      <c r="AD31" s="31" t="n">
        <f aca="false">'[5]CurveShift_P&amp;L'!$E$69</f>
        <v>36550</v>
      </c>
      <c r="AE31" s="32"/>
    </row>
    <row r="32" customFormat="false" ht="25.5" hidden="false" customHeight="false" outlineLevel="0" collapsed="false">
      <c r="A32" s="33" t="s">
        <v>19</v>
      </c>
      <c r="B32" s="34" t="s">
        <v>20</v>
      </c>
      <c r="C32" s="35" t="s">
        <v>21</v>
      </c>
      <c r="D32" s="35" t="s">
        <v>22</v>
      </c>
      <c r="E32" s="35" t="s">
        <v>23</v>
      </c>
      <c r="F32" s="1" t="n">
        <v>1</v>
      </c>
      <c r="G32" s="36" t="n">
        <f aca="false">VLOOKUP(G$31,$A$17:$B$26,2)</f>
        <v>36557</v>
      </c>
      <c r="H32" s="36" t="n">
        <f aca="false">VLOOKUP(H$31,$A$17:$B$26,2)</f>
        <v>36586</v>
      </c>
      <c r="I32" s="36" t="n">
        <f aca="false">VLOOKUP(I$31,$A$17:$B$26,2)</f>
        <v>36619</v>
      </c>
      <c r="J32" s="36" t="n">
        <f aca="false">VLOOKUP(J$31,$A$17:$B$26,2)</f>
        <v>36647</v>
      </c>
      <c r="K32" s="36" t="n">
        <f aca="false">VLOOKUP(K$31,$A$17:$B$26,2)</f>
        <v>36678</v>
      </c>
      <c r="L32" s="36" t="n">
        <f aca="false">VLOOKUP(L$31,$A$17:$B$26,2)</f>
        <v>36710</v>
      </c>
      <c r="M32" s="36" t="n">
        <f aca="false">VLOOKUP(M$31,$A$17:$B$26,2)</f>
        <v>36739</v>
      </c>
      <c r="N32" s="36" t="n">
        <f aca="false">VLOOKUP(N$31,$A$17:$B$26,2)</f>
        <v>36770</v>
      </c>
      <c r="O32" s="36" t="n">
        <f aca="false">VLOOKUP(O$31,$A$17:$B$26,2)</f>
        <v>36800</v>
      </c>
      <c r="P32" s="36" t="n">
        <f aca="false">VLOOKUP(P$31,$A$17:$B$26,2)</f>
        <v>36831</v>
      </c>
      <c r="R32" s="36" t="n">
        <f aca="false">VLOOKUP(R$31,$A$17:$B$26,2)</f>
        <v>36557</v>
      </c>
      <c r="S32" s="36" t="n">
        <f aca="false">VLOOKUP(S$31,$A$17:$B$26,2)</f>
        <v>36586</v>
      </c>
      <c r="T32" s="36" t="n">
        <f aca="false">VLOOKUP(T$31,$A$17:$B$26,2)</f>
        <v>36619</v>
      </c>
      <c r="U32" s="36" t="n">
        <f aca="false">VLOOKUP(U$31,$A$17:$B$26,2)</f>
        <v>36647</v>
      </c>
      <c r="V32" s="36" t="n">
        <f aca="false">VLOOKUP(V$31,$A$17:$B$26,2)</f>
        <v>36678</v>
      </c>
      <c r="W32" s="36" t="n">
        <f aca="false">VLOOKUP(W$31,$A$17:$B$26,2)</f>
        <v>36710</v>
      </c>
      <c r="X32" s="36" t="n">
        <f aca="false">VLOOKUP(X$31,$A$17:$B$26,2)</f>
        <v>36739</v>
      </c>
      <c r="Y32" s="36" t="n">
        <f aca="false">VLOOKUP(Y$31,$A$17:$B$26,2)</f>
        <v>36770</v>
      </c>
      <c r="Z32" s="36" t="n">
        <f aca="false">VLOOKUP(Z$31,$A$17:$B$26,2)</f>
        <v>36800</v>
      </c>
      <c r="AA32" s="36" t="n">
        <f aca="false">VLOOKUP(AA$31,$A$17:$B$26,2)</f>
        <v>36831</v>
      </c>
      <c r="AB32" s="37" t="s">
        <v>19</v>
      </c>
      <c r="AC32" s="37" t="s">
        <v>24</v>
      </c>
      <c r="AD32" s="37" t="s">
        <v>25</v>
      </c>
    </row>
    <row r="33" customFormat="false" ht="12.75" hidden="false" customHeight="false" outlineLevel="0" collapsed="false">
      <c r="A33" s="38" t="n">
        <v>36549</v>
      </c>
      <c r="B33" s="39" t="s">
        <v>26</v>
      </c>
      <c r="C33" s="40" t="n">
        <v>-25000000</v>
      </c>
      <c r="D33" s="41" t="n">
        <v>1.439575</v>
      </c>
      <c r="E33" s="38" t="n">
        <v>36586</v>
      </c>
      <c r="F33" s="1" t="n">
        <f aca="false">F32+1</f>
        <v>2</v>
      </c>
      <c r="G33" s="23" t="n">
        <f aca="false">IF($E33=G$32,$C33,0)</f>
        <v>0</v>
      </c>
      <c r="H33" s="23" t="n">
        <f aca="false">IF($E33=H$32,$C33,0)</f>
        <v>-25000000</v>
      </c>
      <c r="I33" s="23" t="n">
        <f aca="false">IF($E33=I$32,$C33,0)</f>
        <v>0</v>
      </c>
      <c r="J33" s="23" t="n">
        <f aca="false">IF($E33=J$32,$C33,0)</f>
        <v>0</v>
      </c>
      <c r="K33" s="23" t="n">
        <f aca="false">IF($E33=K$32,$C33,0)</f>
        <v>0</v>
      </c>
      <c r="L33" s="23" t="n">
        <f aca="false">IF($E33=L$32,$C33,0)</f>
        <v>0</v>
      </c>
      <c r="M33" s="23" t="n">
        <f aca="false">IF($E33=M$32,$C33,0)</f>
        <v>0</v>
      </c>
      <c r="N33" s="23" t="n">
        <f aca="false">IF($E33=N$32,$C33,0)</f>
        <v>0</v>
      </c>
      <c r="O33" s="23" t="n">
        <f aca="false">IF($E33=O$32,$C33,0)</f>
        <v>0</v>
      </c>
      <c r="R33" s="42" t="n">
        <f aca="false">IF($E33=R$32,(VLOOKUP(R$32,$H$17:$I$25,2,FALSE())-$D33),0)*$C33</f>
        <v>-0</v>
      </c>
      <c r="S33" s="42" t="n">
        <f aca="false">IF($E33=S$32,(VLOOKUP(S$32,$H$17:$I$25,2,FALSE())-$D33),0)*$C33</f>
        <v>77778.6403749925</v>
      </c>
      <c r="T33" s="42" t="n">
        <f aca="false">IF($E33=T$32,(VLOOKUP(T$32,$H$17:$I$25,2,FALSE())-$D33),0)*$C33</f>
        <v>-0</v>
      </c>
      <c r="U33" s="42" t="n">
        <f aca="false">IF($E33=U$32,(VLOOKUP(U$32,$H$17:$I$25,2,FALSE())-$D33),0)*$C33</f>
        <v>-0</v>
      </c>
      <c r="V33" s="42" t="n">
        <f aca="false">IF($E33=V$32,(VLOOKUP(V$32,$H$17:$I$25,2,FALSE())-$D33),0)*$C33</f>
        <v>-0</v>
      </c>
      <c r="W33" s="42" t="n">
        <f aca="false">IF($E33=W$32,(VLOOKUP(W$32,$H$17:$I$25,2,FALSE())-$D33),0)*$C33</f>
        <v>-0</v>
      </c>
      <c r="X33" s="42" t="n">
        <f aca="false">IF($E33=X$32,(VLOOKUP(X$32,$H$17:$I$25,2,FALSE())-$D33),0)*$C33</f>
        <v>-0</v>
      </c>
      <c r="Y33" s="42" t="n">
        <f aca="false">IF($E33=Y$32,(VLOOKUP(Y$32,$H$17:$I$25,2,FALSE())-$D33),0)*$C33</f>
        <v>-0</v>
      </c>
      <c r="Z33" s="42" t="n">
        <f aca="false">IF($E33=Z$32,(VLOOKUP(Z$32,$H$17:$I$25,2,FALSE())-$D33),0)*$C33</f>
        <v>-0</v>
      </c>
      <c r="AA33" s="23"/>
      <c r="AB33" s="8" t="n">
        <f aca="false">A33</f>
        <v>36549</v>
      </c>
      <c r="AC33" s="43" t="n">
        <f aca="false">SUM(R33:Z33)</f>
        <v>77778.6403749925</v>
      </c>
      <c r="AD33" s="43" t="n">
        <f aca="false">IF($AB33=$AD$31,AC33,0)</f>
        <v>0</v>
      </c>
    </row>
    <row r="34" customFormat="false" ht="12.75" hidden="false" customHeight="false" outlineLevel="0" collapsed="false">
      <c r="A34" s="38" t="n">
        <v>36549</v>
      </c>
      <c r="B34" s="39" t="s">
        <v>26</v>
      </c>
      <c r="C34" s="40" t="n">
        <v>-3000000</v>
      </c>
      <c r="D34" s="41" t="n">
        <v>1.442</v>
      </c>
      <c r="E34" s="38" t="n">
        <v>36586</v>
      </c>
      <c r="F34" s="1" t="n">
        <f aca="false">F33+1</f>
        <v>3</v>
      </c>
      <c r="G34" s="23" t="n">
        <f aca="false">IF($E34=G$32,$C34,0)</f>
        <v>0</v>
      </c>
      <c r="H34" s="23" t="n">
        <f aca="false">IF($E34=H$32,$C34,0)</f>
        <v>-3000000</v>
      </c>
      <c r="I34" s="23" t="n">
        <f aca="false">IF($E34=I$32,$C34,0)</f>
        <v>0</v>
      </c>
      <c r="J34" s="23" t="n">
        <f aca="false">IF($E34=J$32,$C34,0)</f>
        <v>0</v>
      </c>
      <c r="K34" s="23" t="n">
        <f aca="false">IF($E34=K$32,$C34,0)</f>
        <v>0</v>
      </c>
      <c r="L34" s="23" t="n">
        <f aca="false">IF($E34=L$32,$C34,0)</f>
        <v>0</v>
      </c>
      <c r="M34" s="23" t="n">
        <f aca="false">IF($E34=M$32,$C34,0)</f>
        <v>0</v>
      </c>
      <c r="N34" s="23" t="n">
        <f aca="false">IF($E34=N$32,$C34,0)</f>
        <v>0</v>
      </c>
      <c r="O34" s="23" t="n">
        <f aca="false">IF($E34=O$32,$C34,0)</f>
        <v>0</v>
      </c>
      <c r="R34" s="42" t="n">
        <f aca="false">IF($E34=R$32,(VLOOKUP(R$32,$H$17:$I$25,2,FALSE())-$D34),0)*$C34</f>
        <v>-0</v>
      </c>
      <c r="S34" s="42" t="n">
        <f aca="false">IF($E34=S$32,(VLOOKUP(S$32,$H$17:$I$25,2,FALSE())-$D34),0)*$C34</f>
        <v>16608.4368449988</v>
      </c>
      <c r="T34" s="42" t="n">
        <f aca="false">IF($E34=T$32,(VLOOKUP(T$32,$H$17:$I$25,2,FALSE())-$D34),0)*$C34</f>
        <v>-0</v>
      </c>
      <c r="U34" s="42" t="n">
        <f aca="false">IF($E34=U$32,(VLOOKUP(U$32,$H$17:$I$25,2,FALSE())-$D34),0)*$C34</f>
        <v>-0</v>
      </c>
      <c r="V34" s="42" t="n">
        <f aca="false">IF($E34=V$32,(VLOOKUP(V$32,$H$17:$I$25,2,FALSE())-$D34),0)*$C34</f>
        <v>-0</v>
      </c>
      <c r="W34" s="42" t="n">
        <f aca="false">IF($E34=W$32,(VLOOKUP(W$32,$H$17:$I$25,2,FALSE())-$D34),0)*$C34</f>
        <v>-0</v>
      </c>
      <c r="X34" s="42" t="n">
        <f aca="false">IF($E34=X$32,(VLOOKUP(X$32,$H$17:$I$25,2,FALSE())-$D34),0)*$C34</f>
        <v>-0</v>
      </c>
      <c r="Y34" s="42" t="n">
        <f aca="false">IF($E34=Y$32,(VLOOKUP(Y$32,$H$17:$I$25,2,FALSE())-$D34),0)*$C34</f>
        <v>-0</v>
      </c>
      <c r="Z34" s="42" t="n">
        <f aca="false">IF($E34=Z$32,(VLOOKUP(Z$32,$H$17:$I$25,2,FALSE())-$D34),0)*$C34</f>
        <v>-0</v>
      </c>
      <c r="AA34" s="23"/>
      <c r="AB34" s="8" t="n">
        <f aca="false">A34</f>
        <v>36549</v>
      </c>
      <c r="AC34" s="43" t="n">
        <f aca="false">SUM(R34:Z34)</f>
        <v>16608.4368449988</v>
      </c>
      <c r="AD34" s="43" t="n">
        <f aca="false">IF($AB34=$AD$31,AC34,0)</f>
        <v>0</v>
      </c>
    </row>
    <row r="35" customFormat="false" ht="12.75" hidden="false" customHeight="false" outlineLevel="0" collapsed="false">
      <c r="A35" s="38"/>
      <c r="B35" s="44"/>
      <c r="C35" s="40"/>
      <c r="D35" s="41"/>
      <c r="E35" s="38"/>
      <c r="F35" s="1" t="n">
        <f aca="false">F34+1</f>
        <v>4</v>
      </c>
      <c r="G35" s="23" t="n">
        <f aca="false">IF($E35=G$32,$C35,0)</f>
        <v>0</v>
      </c>
      <c r="H35" s="23" t="n">
        <f aca="false">IF($E35=H$32,$C35,0)</f>
        <v>0</v>
      </c>
      <c r="I35" s="23" t="n">
        <f aca="false">IF($E35=I$32,$C35,0)</f>
        <v>0</v>
      </c>
      <c r="J35" s="23" t="n">
        <f aca="false">IF($E35=J$32,$C35,0)</f>
        <v>0</v>
      </c>
      <c r="K35" s="23" t="n">
        <f aca="false">IF($E35=K$32,$C35,0)</f>
        <v>0</v>
      </c>
      <c r="L35" s="23" t="n">
        <f aca="false">IF($E35=L$32,$C35,0)</f>
        <v>0</v>
      </c>
      <c r="M35" s="23" t="n">
        <f aca="false">IF($E35=M$32,$C35,0)</f>
        <v>0</v>
      </c>
      <c r="N35" s="23" t="n">
        <f aca="false">IF($E35=N$32,$C35,0)</f>
        <v>0</v>
      </c>
      <c r="O35" s="23" t="n">
        <f aca="false">IF($E35=O$32,$C35,0)</f>
        <v>0</v>
      </c>
      <c r="R35" s="42" t="n">
        <f aca="false">IF($E35=R$32,(VLOOKUP(R$32,$H$17:$I$25,2,FALSE())-$D35),0)*$C35</f>
        <v>0</v>
      </c>
      <c r="S35" s="42" t="n">
        <f aca="false">IF($E35=S$32,(VLOOKUP(S$32,$H$17:$I$25,2,FALSE())-$D35),0)*$C35</f>
        <v>0</v>
      </c>
      <c r="T35" s="42" t="n">
        <f aca="false">IF($E35=T$32,(VLOOKUP(T$32,$H$17:$I$25,2,FALSE())-$D35),0)*$C35</f>
        <v>0</v>
      </c>
      <c r="U35" s="42" t="n">
        <f aca="false">IF($E35=U$32,(VLOOKUP(U$32,$H$17:$I$25,2,FALSE())-$D35),0)*$C35</f>
        <v>0</v>
      </c>
      <c r="V35" s="42" t="n">
        <f aca="false">IF($E35=V$32,(VLOOKUP(V$32,$H$17:$I$25,2,FALSE())-$D35),0)*$C35</f>
        <v>0</v>
      </c>
      <c r="W35" s="42" t="n">
        <f aca="false">IF($E35=W$32,(VLOOKUP(W$32,$H$17:$I$25,2,FALSE())-$D35),0)*$C35</f>
        <v>0</v>
      </c>
      <c r="X35" s="42" t="n">
        <f aca="false">IF($E35=X$32,(VLOOKUP(X$32,$H$17:$I$25,2,FALSE())-$D35),0)*$C35</f>
        <v>0</v>
      </c>
      <c r="Y35" s="42" t="n">
        <f aca="false">IF($E35=Y$32,(VLOOKUP(Y$32,$H$17:$I$25,2,FALSE())-$D35),0)*$C35</f>
        <v>0</v>
      </c>
      <c r="Z35" s="42" t="n">
        <f aca="false">IF($E35=Z$32,(VLOOKUP(Z$32,$H$17:$I$25,2,FALSE())-$D35),0)*$C35</f>
        <v>0</v>
      </c>
      <c r="AA35" s="23"/>
      <c r="AB35" s="8" t="n">
        <f aca="false">A35</f>
        <v>0</v>
      </c>
      <c r="AC35" s="43" t="n">
        <f aca="false">SUM(R35:Z35)</f>
        <v>0</v>
      </c>
      <c r="AD35" s="43" t="n">
        <f aca="false">IF($AB35=$AD$31,AC35,0)</f>
        <v>0</v>
      </c>
    </row>
    <row r="36" customFormat="false" ht="12.75" hidden="false" customHeight="false" outlineLevel="0" collapsed="false">
      <c r="A36" s="38"/>
      <c r="B36" s="44"/>
      <c r="C36" s="40"/>
      <c r="D36" s="41"/>
      <c r="E36" s="38"/>
      <c r="F36" s="1" t="n">
        <f aca="false">F35+1</f>
        <v>5</v>
      </c>
      <c r="G36" s="23" t="n">
        <f aca="false">IF($E36=G$32,$C36,0)</f>
        <v>0</v>
      </c>
      <c r="H36" s="23" t="n">
        <f aca="false">IF($E36=H$32,$C36,0)</f>
        <v>0</v>
      </c>
      <c r="I36" s="23" t="n">
        <f aca="false">IF($E36=I$32,$C36,0)</f>
        <v>0</v>
      </c>
      <c r="J36" s="23" t="n">
        <f aca="false">IF($E36=J$32,$C36,0)</f>
        <v>0</v>
      </c>
      <c r="K36" s="23" t="n">
        <f aca="false">IF($E36=K$32,$C36,0)</f>
        <v>0</v>
      </c>
      <c r="L36" s="23" t="n">
        <f aca="false">IF($E36=L$32,$C36,0)</f>
        <v>0</v>
      </c>
      <c r="M36" s="23" t="n">
        <f aca="false">IF($E36=M$32,$C36,0)</f>
        <v>0</v>
      </c>
      <c r="N36" s="23" t="n">
        <f aca="false">IF($E36=N$32,$C36,0)</f>
        <v>0</v>
      </c>
      <c r="O36" s="23" t="n">
        <f aca="false">IF($E36=O$32,$C36,0)</f>
        <v>0</v>
      </c>
      <c r="R36" s="42" t="n">
        <f aca="false">IF($E36=R$32,(VLOOKUP(R$32,$H$17:$I$25,2,FALSE())-$D36),0)*$C36</f>
        <v>0</v>
      </c>
      <c r="S36" s="42" t="n">
        <f aca="false">IF($E36=S$32,(VLOOKUP(S$32,$H$17:$I$25,2,FALSE())-$D36),0)*$C36</f>
        <v>0</v>
      </c>
      <c r="T36" s="42" t="n">
        <f aca="false">IF($E36=T$32,(VLOOKUP(T$32,$H$17:$I$25,2,FALSE())-$D36),0)*$C36</f>
        <v>0</v>
      </c>
      <c r="U36" s="42" t="n">
        <f aca="false">IF($E36=U$32,(VLOOKUP(U$32,$H$17:$I$25,2,FALSE())-$D36),0)*$C36</f>
        <v>0</v>
      </c>
      <c r="V36" s="42" t="n">
        <f aca="false">IF($E36=V$32,(VLOOKUP(V$32,$H$17:$I$25,2,FALSE())-$D36),0)*$C36</f>
        <v>0</v>
      </c>
      <c r="W36" s="42" t="n">
        <f aca="false">IF($E36=W$32,(VLOOKUP(W$32,$H$17:$I$25,2,FALSE())-$D36),0)*$C36</f>
        <v>0</v>
      </c>
      <c r="X36" s="42" t="n">
        <f aca="false">IF($E36=X$32,(VLOOKUP(X$32,$H$17:$I$25,2,FALSE())-$D36),0)*$C36</f>
        <v>0</v>
      </c>
      <c r="Y36" s="42" t="n">
        <f aca="false">IF($E36=Y$32,(VLOOKUP(Y$32,$H$17:$I$25,2,FALSE())-$D36),0)*$C36</f>
        <v>0</v>
      </c>
      <c r="Z36" s="42" t="n">
        <f aca="false">IF($E36=Z$32,(VLOOKUP(Z$32,$H$17:$I$25,2,FALSE())-$D36),0)*$C36</f>
        <v>0</v>
      </c>
      <c r="AA36" s="23"/>
      <c r="AB36" s="8" t="n">
        <f aca="false">A36</f>
        <v>0</v>
      </c>
      <c r="AC36" s="43" t="n">
        <f aca="false">SUM(R36:Z36)</f>
        <v>0</v>
      </c>
      <c r="AD36" s="43" t="n">
        <f aca="false">IF($AB36=$AD$31,AC36,0)</f>
        <v>0</v>
      </c>
    </row>
    <row r="37" customFormat="false" ht="12.75" hidden="false" customHeight="false" outlineLevel="0" collapsed="false">
      <c r="A37" s="38"/>
      <c r="B37" s="44"/>
      <c r="C37" s="40"/>
      <c r="D37" s="41"/>
      <c r="E37" s="38"/>
      <c r="F37" s="1" t="n">
        <f aca="false">F36+1</f>
        <v>6</v>
      </c>
      <c r="G37" s="23" t="n">
        <f aca="false">IF($E37=G$32,$C37,0)</f>
        <v>0</v>
      </c>
      <c r="H37" s="23" t="n">
        <f aca="false">IF($E37=H$32,$C37,0)</f>
        <v>0</v>
      </c>
      <c r="I37" s="23" t="n">
        <f aca="false">IF($E37=I$32,$C37,0)</f>
        <v>0</v>
      </c>
      <c r="J37" s="23" t="n">
        <f aca="false">IF($E37=J$32,$C37,0)</f>
        <v>0</v>
      </c>
      <c r="K37" s="23" t="n">
        <f aca="false">IF($E37=K$32,$C37,0)</f>
        <v>0</v>
      </c>
      <c r="L37" s="23" t="n">
        <f aca="false">IF($E37=L$32,$C37,0)</f>
        <v>0</v>
      </c>
      <c r="M37" s="23" t="n">
        <f aca="false">IF($E37=M$32,$C37,0)</f>
        <v>0</v>
      </c>
      <c r="N37" s="23" t="n">
        <f aca="false">IF($E37=N$32,$C37,0)</f>
        <v>0</v>
      </c>
      <c r="O37" s="23" t="n">
        <f aca="false">IF($E37=O$32,$C37,0)</f>
        <v>0</v>
      </c>
      <c r="R37" s="42" t="n">
        <f aca="false">IF($E37=R$32,(VLOOKUP(R$32,$H$17:$I$25,2,FALSE())-$D37),0)*$C37</f>
        <v>0</v>
      </c>
      <c r="S37" s="42" t="n">
        <f aca="false">IF($E37=S$32,(VLOOKUP(S$32,$H$17:$I$25,2,FALSE())-$D37),0)*$C37</f>
        <v>0</v>
      </c>
      <c r="T37" s="42" t="n">
        <f aca="false">IF($E37=T$32,(VLOOKUP(T$32,$H$17:$I$25,2,FALSE())-$D37),0)*$C37</f>
        <v>0</v>
      </c>
      <c r="U37" s="42" t="n">
        <f aca="false">IF($E37=U$32,(VLOOKUP(U$32,$H$17:$I$25,2,FALSE())-$D37),0)*$C37</f>
        <v>0</v>
      </c>
      <c r="V37" s="42" t="n">
        <f aca="false">IF($E37=V$32,(VLOOKUP(V$32,$H$17:$I$25,2,FALSE())-$D37),0)*$C37</f>
        <v>0</v>
      </c>
      <c r="W37" s="42" t="n">
        <f aca="false">IF($E37=W$32,(VLOOKUP(W$32,$H$17:$I$25,2,FALSE())-$D37),0)*$C37</f>
        <v>0</v>
      </c>
      <c r="X37" s="42" t="n">
        <f aca="false">IF($E37=X$32,(VLOOKUP(X$32,$H$17:$I$25,2,FALSE())-$D37),0)*$C37</f>
        <v>0</v>
      </c>
      <c r="Y37" s="42" t="n">
        <f aca="false">IF($E37=Y$32,(VLOOKUP(Y$32,$H$17:$I$25,2,FALSE())-$D37),0)*$C37</f>
        <v>0</v>
      </c>
      <c r="Z37" s="42" t="n">
        <f aca="false">IF($E37=Z$32,(VLOOKUP(Z$32,$H$17:$I$25,2,FALSE())-$D37),0)*$C37</f>
        <v>0</v>
      </c>
      <c r="AA37" s="23"/>
      <c r="AB37" s="8" t="n">
        <f aca="false">A37</f>
        <v>0</v>
      </c>
      <c r="AC37" s="43" t="n">
        <f aca="false">SUM(R37:Z37)</f>
        <v>0</v>
      </c>
      <c r="AD37" s="43" t="n">
        <f aca="false">IF($AB37=$AD$31,AC37,0)</f>
        <v>0</v>
      </c>
    </row>
    <row r="38" customFormat="false" ht="12.75" hidden="false" customHeight="false" outlineLevel="0" collapsed="false">
      <c r="A38" s="38"/>
      <c r="B38" s="44"/>
      <c r="C38" s="40"/>
      <c r="D38" s="41"/>
      <c r="E38" s="38"/>
      <c r="F38" s="1" t="n">
        <f aca="false">F37+1</f>
        <v>7</v>
      </c>
      <c r="G38" s="23" t="n">
        <f aca="false">IF($E38=G$32,$C38,0)</f>
        <v>0</v>
      </c>
      <c r="H38" s="23" t="n">
        <f aca="false">IF($E38=H$32,$C38,0)</f>
        <v>0</v>
      </c>
      <c r="I38" s="23" t="n">
        <f aca="false">IF($E38=I$32,$C38,0)</f>
        <v>0</v>
      </c>
      <c r="J38" s="23" t="n">
        <f aca="false">IF($E38=J$32,$C38,0)</f>
        <v>0</v>
      </c>
      <c r="K38" s="23" t="n">
        <f aca="false">IF($E38=K$32,$C38,0)</f>
        <v>0</v>
      </c>
      <c r="L38" s="23" t="n">
        <f aca="false">IF($E38=L$32,$C38,0)</f>
        <v>0</v>
      </c>
      <c r="M38" s="23" t="n">
        <f aca="false">IF($E38=M$32,$C38,0)</f>
        <v>0</v>
      </c>
      <c r="N38" s="23" t="n">
        <f aca="false">IF($E38=N$32,$C38,0)</f>
        <v>0</v>
      </c>
      <c r="O38" s="23" t="n">
        <f aca="false">IF($E38=O$32,$C38,0)</f>
        <v>0</v>
      </c>
      <c r="R38" s="42" t="n">
        <f aca="false">IF($E38=R$32,(VLOOKUP(R$32,$H$17:$I$25,2,FALSE())-$D38),0)*$C38</f>
        <v>0</v>
      </c>
      <c r="S38" s="42" t="n">
        <f aca="false">IF($E38=S$32,(VLOOKUP(S$32,$H$17:$I$25,2,FALSE())-$D38),0)*$C38</f>
        <v>0</v>
      </c>
      <c r="T38" s="42" t="n">
        <f aca="false">IF($E38=T$32,(VLOOKUP(T$32,$H$17:$I$25,2,FALSE())-$D38),0)*$C38</f>
        <v>0</v>
      </c>
      <c r="U38" s="42" t="n">
        <f aca="false">IF($E38=U$32,(VLOOKUP(U$32,$H$17:$I$25,2,FALSE())-$D38),0)*$C38</f>
        <v>0</v>
      </c>
      <c r="V38" s="42" t="n">
        <f aca="false">IF($E38=V$32,(VLOOKUP(V$32,$H$17:$I$25,2,FALSE())-$D38),0)*$C38</f>
        <v>0</v>
      </c>
      <c r="W38" s="42" t="n">
        <f aca="false">IF($E38=W$32,(VLOOKUP(W$32,$H$17:$I$25,2,FALSE())-$D38),0)*$C38</f>
        <v>0</v>
      </c>
      <c r="X38" s="42" t="n">
        <f aca="false">IF($E38=X$32,(VLOOKUP(X$32,$H$17:$I$25,2,FALSE())-$D38),0)*$C38</f>
        <v>0</v>
      </c>
      <c r="Y38" s="42" t="n">
        <f aca="false">IF($E38=Y$32,(VLOOKUP(Y$32,$H$17:$I$25,2,FALSE())-$D38),0)*$C38</f>
        <v>0</v>
      </c>
      <c r="Z38" s="42" t="n">
        <f aca="false">IF($E38=Z$32,(VLOOKUP(Z$32,$H$17:$I$25,2,FALSE())-$D38),0)*$C38</f>
        <v>0</v>
      </c>
      <c r="AA38" s="23"/>
      <c r="AB38" s="8" t="n">
        <f aca="false">A38</f>
        <v>0</v>
      </c>
      <c r="AC38" s="43" t="n">
        <f aca="false">SUM(R38:Z38)</f>
        <v>0</v>
      </c>
      <c r="AD38" s="43" t="n">
        <f aca="false">IF($AB38=$AD$31,AC38,0)</f>
        <v>0</v>
      </c>
    </row>
    <row r="39" customFormat="false" ht="12.75" hidden="false" customHeight="false" outlineLevel="0" collapsed="false">
      <c r="A39" s="38"/>
      <c r="B39" s="44"/>
      <c r="C39" s="40"/>
      <c r="D39" s="41"/>
      <c r="E39" s="38"/>
      <c r="F39" s="1" t="n">
        <f aca="false">F38+1</f>
        <v>8</v>
      </c>
      <c r="G39" s="23" t="n">
        <f aca="false">IF($E39=G$32,$C39,0)</f>
        <v>0</v>
      </c>
      <c r="H39" s="23" t="n">
        <f aca="false">IF($E39=H$32,$C39,0)</f>
        <v>0</v>
      </c>
      <c r="I39" s="23" t="n">
        <f aca="false">IF($E39=I$32,$C39,0)</f>
        <v>0</v>
      </c>
      <c r="J39" s="23" t="n">
        <f aca="false">IF($E39=J$32,$C39,0)</f>
        <v>0</v>
      </c>
      <c r="K39" s="23" t="n">
        <f aca="false">IF($E39=K$32,$C39,0)</f>
        <v>0</v>
      </c>
      <c r="L39" s="23" t="n">
        <f aca="false">IF($E39=L$32,$C39,0)</f>
        <v>0</v>
      </c>
      <c r="M39" s="23" t="n">
        <f aca="false">IF($E39=M$32,$C39,0)</f>
        <v>0</v>
      </c>
      <c r="N39" s="23" t="n">
        <f aca="false">IF($E39=N$32,$C39,0)</f>
        <v>0</v>
      </c>
      <c r="O39" s="23" t="n">
        <f aca="false">IF($E39=O$32,$C39,0)</f>
        <v>0</v>
      </c>
      <c r="R39" s="42" t="n">
        <f aca="false">IF($E39=R$32,(VLOOKUP(R$32,$H$17:$I$25,2,FALSE())-$D39),0)*$C39</f>
        <v>0</v>
      </c>
      <c r="S39" s="42" t="n">
        <f aca="false">IF($E39=S$32,(VLOOKUP(S$32,$H$17:$I$25,2,FALSE())-$D39),0)*$C39</f>
        <v>0</v>
      </c>
      <c r="T39" s="42" t="n">
        <f aca="false">IF($E39=T$32,(VLOOKUP(T$32,$H$17:$I$25,2,FALSE())-$D39),0)*$C39</f>
        <v>0</v>
      </c>
      <c r="U39" s="42" t="n">
        <f aca="false">IF($E39=U$32,(VLOOKUP(U$32,$H$17:$I$25,2,FALSE())-$D39),0)*$C39</f>
        <v>0</v>
      </c>
      <c r="V39" s="42" t="n">
        <f aca="false">IF($E39=V$32,(VLOOKUP(V$32,$H$17:$I$25,2,FALSE())-$D39),0)*$C39</f>
        <v>0</v>
      </c>
      <c r="W39" s="42" t="n">
        <f aca="false">IF($E39=W$32,(VLOOKUP(W$32,$H$17:$I$25,2,FALSE())-$D39),0)*$C39</f>
        <v>0</v>
      </c>
      <c r="X39" s="42" t="n">
        <f aca="false">IF($E39=X$32,(VLOOKUP(X$32,$H$17:$I$25,2,FALSE())-$D39),0)*$C39</f>
        <v>0</v>
      </c>
      <c r="Y39" s="42" t="n">
        <f aca="false">IF($E39=Y$32,(VLOOKUP(Y$32,$H$17:$I$25,2,FALSE())-$D39),0)*$C39</f>
        <v>0</v>
      </c>
      <c r="Z39" s="42" t="n">
        <f aca="false">IF($E39=Z$32,(VLOOKUP(Z$32,$H$17:$I$25,2,FALSE())-$D39),0)*$C39</f>
        <v>0</v>
      </c>
      <c r="AA39" s="23"/>
      <c r="AB39" s="8" t="n">
        <f aca="false">A39</f>
        <v>0</v>
      </c>
      <c r="AC39" s="43" t="n">
        <f aca="false">SUM(R39:Z39)</f>
        <v>0</v>
      </c>
      <c r="AD39" s="43" t="n">
        <f aca="false">IF($AB39=$AD$31,AC39,0)</f>
        <v>0</v>
      </c>
    </row>
    <row r="40" customFormat="false" ht="12.75" hidden="false" customHeight="false" outlineLevel="0" collapsed="false">
      <c r="A40" s="38"/>
      <c r="B40" s="44"/>
      <c r="C40" s="40"/>
      <c r="D40" s="41"/>
      <c r="E40" s="38"/>
      <c r="F40" s="1" t="n">
        <f aca="false">F39+1</f>
        <v>9</v>
      </c>
      <c r="G40" s="23" t="n">
        <f aca="false">IF($E40=G$32,$C40,0)</f>
        <v>0</v>
      </c>
      <c r="H40" s="23" t="n">
        <f aca="false">IF($E40=H$32,$C40,0)</f>
        <v>0</v>
      </c>
      <c r="I40" s="23" t="n">
        <f aca="false">IF($E40=I$32,$C40,0)</f>
        <v>0</v>
      </c>
      <c r="J40" s="23" t="n">
        <f aca="false">IF($E40=J$32,$C40,0)</f>
        <v>0</v>
      </c>
      <c r="K40" s="23" t="n">
        <f aca="false">IF($E40=K$32,$C40,0)</f>
        <v>0</v>
      </c>
      <c r="L40" s="23" t="n">
        <f aca="false">IF($E40=L$32,$C40,0)</f>
        <v>0</v>
      </c>
      <c r="M40" s="23" t="n">
        <f aca="false">IF($E40=M$32,$C40,0)</f>
        <v>0</v>
      </c>
      <c r="N40" s="23" t="n">
        <f aca="false">IF($E40=N$32,$C40,0)</f>
        <v>0</v>
      </c>
      <c r="O40" s="23" t="n">
        <f aca="false">IF($E40=O$32,$C40,0)</f>
        <v>0</v>
      </c>
      <c r="R40" s="42" t="n">
        <f aca="false">IF($E40=R$32,(VLOOKUP(R$32,$H$17:$I$25,2,FALSE())-$D40),0)*$C40</f>
        <v>0</v>
      </c>
      <c r="S40" s="42" t="n">
        <f aca="false">IF($E40=S$32,(VLOOKUP(S$32,$H$17:$I$25,2,FALSE())-$D40),0)*$C40</f>
        <v>0</v>
      </c>
      <c r="T40" s="42" t="n">
        <f aca="false">IF($E40=T$32,(VLOOKUP(T$32,$H$17:$I$25,2,FALSE())-$D40),0)*$C40</f>
        <v>0</v>
      </c>
      <c r="U40" s="42" t="n">
        <f aca="false">IF($E40=U$32,(VLOOKUP(U$32,$H$17:$I$25,2,FALSE())-$D40),0)*$C40</f>
        <v>0</v>
      </c>
      <c r="V40" s="42" t="n">
        <f aca="false">IF($E40=V$32,(VLOOKUP(V$32,$H$17:$I$25,2,FALSE())-$D40),0)*$C40</f>
        <v>0</v>
      </c>
      <c r="W40" s="42" t="n">
        <f aca="false">IF($E40=W$32,(VLOOKUP(W$32,$H$17:$I$25,2,FALSE())-$D40),0)*$C40</f>
        <v>0</v>
      </c>
      <c r="X40" s="42" t="n">
        <f aca="false">IF($E40=X$32,(VLOOKUP(X$32,$H$17:$I$25,2,FALSE())-$D40),0)*$C40</f>
        <v>0</v>
      </c>
      <c r="Y40" s="42" t="n">
        <f aca="false">IF($E40=Y$32,(VLOOKUP(Y$32,$H$17:$I$25,2,FALSE())-$D40),0)*$C40</f>
        <v>0</v>
      </c>
      <c r="Z40" s="42" t="n">
        <f aca="false">IF($E40=Z$32,(VLOOKUP(Z$32,$H$17:$I$25,2,FALSE())-$D40),0)*$C40</f>
        <v>0</v>
      </c>
      <c r="AA40" s="23"/>
      <c r="AB40" s="8" t="n">
        <f aca="false">A40</f>
        <v>0</v>
      </c>
      <c r="AC40" s="43" t="n">
        <f aca="false">SUM(R40:Z40)</f>
        <v>0</v>
      </c>
      <c r="AD40" s="43" t="n">
        <f aca="false">IF($AB40=$AD$31,AC40,0)</f>
        <v>0</v>
      </c>
    </row>
    <row r="41" customFormat="false" ht="12.75" hidden="false" customHeight="false" outlineLevel="0" collapsed="false">
      <c r="A41" s="38"/>
      <c r="B41" s="44"/>
      <c r="C41" s="40"/>
      <c r="D41" s="41"/>
      <c r="E41" s="38"/>
      <c r="F41" s="1" t="n">
        <f aca="false">F40+1</f>
        <v>10</v>
      </c>
      <c r="G41" s="23" t="n">
        <f aca="false">IF($E41=G$32,$C41,0)</f>
        <v>0</v>
      </c>
      <c r="H41" s="23" t="n">
        <f aca="false">IF($E41=H$32,$C41,0)</f>
        <v>0</v>
      </c>
      <c r="I41" s="23" t="n">
        <f aca="false">IF($E41=I$32,$C41,0)</f>
        <v>0</v>
      </c>
      <c r="J41" s="23" t="n">
        <f aca="false">IF($E41=J$32,$C41,0)</f>
        <v>0</v>
      </c>
      <c r="K41" s="23" t="n">
        <f aca="false">IF($E41=K$32,$C41,0)</f>
        <v>0</v>
      </c>
      <c r="L41" s="23" t="n">
        <f aca="false">IF($E41=L$32,$C41,0)</f>
        <v>0</v>
      </c>
      <c r="M41" s="23" t="n">
        <f aca="false">IF($E41=M$32,$C41,0)</f>
        <v>0</v>
      </c>
      <c r="N41" s="23" t="n">
        <f aca="false">IF($E41=N$32,$C41,0)</f>
        <v>0</v>
      </c>
      <c r="O41" s="23" t="n">
        <f aca="false">IF($E41=O$32,$C41,0)</f>
        <v>0</v>
      </c>
      <c r="R41" s="42" t="n">
        <f aca="false">IF($E41=R$32,(VLOOKUP(R$32,$H$17:$I$25,2,FALSE())-$D41),0)*$C41</f>
        <v>0</v>
      </c>
      <c r="S41" s="42" t="n">
        <f aca="false">IF($E41=S$32,(VLOOKUP(S$32,$H$17:$I$25,2,FALSE())-$D41),0)*$C41</f>
        <v>0</v>
      </c>
      <c r="T41" s="42" t="n">
        <f aca="false">IF($E41=T$32,(VLOOKUP(T$32,$H$17:$I$25,2,FALSE())-$D41),0)*$C41</f>
        <v>0</v>
      </c>
      <c r="U41" s="42" t="n">
        <f aca="false">IF($E41=U$32,(VLOOKUP(U$32,$H$17:$I$25,2,FALSE())-$D41),0)*$C41</f>
        <v>0</v>
      </c>
      <c r="V41" s="42" t="n">
        <f aca="false">IF($E41=V$32,(VLOOKUP(V$32,$H$17:$I$25,2,FALSE())-$D41),0)*$C41</f>
        <v>0</v>
      </c>
      <c r="W41" s="42" t="n">
        <f aca="false">IF($E41=W$32,(VLOOKUP(W$32,$H$17:$I$25,2,FALSE())-$D41),0)*$C41</f>
        <v>0</v>
      </c>
      <c r="X41" s="42" t="n">
        <f aca="false">IF($E41=X$32,(VLOOKUP(X$32,$H$17:$I$25,2,FALSE())-$D41),0)*$C41</f>
        <v>0</v>
      </c>
      <c r="Y41" s="42" t="n">
        <f aca="false">IF($E41=Y$32,(VLOOKUP(Y$32,$H$17:$I$25,2,FALSE())-$D41),0)*$C41</f>
        <v>0</v>
      </c>
      <c r="Z41" s="42" t="n">
        <f aca="false">IF($E41=Z$32,(VLOOKUP(Z$32,$H$17:$I$25,2,FALSE())-$D41),0)*$C41</f>
        <v>0</v>
      </c>
      <c r="AA41" s="23"/>
      <c r="AB41" s="8" t="n">
        <f aca="false">A41</f>
        <v>0</v>
      </c>
      <c r="AC41" s="43" t="n">
        <f aca="false">SUM(R41:Z41)</f>
        <v>0</v>
      </c>
      <c r="AD41" s="43" t="n">
        <f aca="false">IF($AB41=$AD$31,AC41,0)</f>
        <v>0</v>
      </c>
    </row>
    <row r="42" customFormat="false" ht="12.75" hidden="false" customHeight="false" outlineLevel="0" collapsed="false">
      <c r="A42" s="38"/>
      <c r="B42" s="44"/>
      <c r="C42" s="40"/>
      <c r="D42" s="41"/>
      <c r="E42" s="38"/>
      <c r="F42" s="1" t="n">
        <f aca="false">F41+1</f>
        <v>11</v>
      </c>
      <c r="G42" s="23" t="n">
        <f aca="false">IF($E42=G$32,$C42,0)</f>
        <v>0</v>
      </c>
      <c r="H42" s="23" t="n">
        <f aca="false">IF($E42=H$32,$C42,0)</f>
        <v>0</v>
      </c>
      <c r="I42" s="23" t="n">
        <f aca="false">IF($E42=I$32,$C42,0)</f>
        <v>0</v>
      </c>
      <c r="J42" s="23" t="n">
        <f aca="false">IF($E42=J$32,$C42,0)</f>
        <v>0</v>
      </c>
      <c r="K42" s="23" t="n">
        <f aca="false">IF($E42=K$32,$C42,0)</f>
        <v>0</v>
      </c>
      <c r="L42" s="23" t="n">
        <f aca="false">IF($E42=L$32,$C42,0)</f>
        <v>0</v>
      </c>
      <c r="M42" s="23" t="n">
        <f aca="false">IF($E42=M$32,$C42,0)</f>
        <v>0</v>
      </c>
      <c r="N42" s="23" t="n">
        <f aca="false">IF($E42=N$32,$C42,0)</f>
        <v>0</v>
      </c>
      <c r="O42" s="23" t="n">
        <f aca="false">IF($E42=O$32,$C42,0)</f>
        <v>0</v>
      </c>
      <c r="R42" s="42" t="n">
        <f aca="false">IF($E42=R$32,(VLOOKUP(R$32,$H$17:$I$25,2,FALSE())-$D42),0)*$C42</f>
        <v>0</v>
      </c>
      <c r="S42" s="42" t="n">
        <f aca="false">IF($E42=S$32,(VLOOKUP(S$32,$H$17:$I$25,2,FALSE())-$D42),0)*$C42</f>
        <v>0</v>
      </c>
      <c r="T42" s="42" t="n">
        <f aca="false">IF($E42=T$32,(VLOOKUP(T$32,$H$17:$I$25,2,FALSE())-$D42),0)*$C42</f>
        <v>0</v>
      </c>
      <c r="U42" s="42" t="n">
        <f aca="false">IF($E42=U$32,(VLOOKUP(U$32,$H$17:$I$25,2,FALSE())-$D42),0)*$C42</f>
        <v>0</v>
      </c>
      <c r="V42" s="42" t="n">
        <f aca="false">IF($E42=V$32,(VLOOKUP(V$32,$H$17:$I$25,2,FALSE())-$D42),0)*$C42</f>
        <v>0</v>
      </c>
      <c r="W42" s="42" t="n">
        <f aca="false">IF($E42=W$32,(VLOOKUP(W$32,$H$17:$I$25,2,FALSE())-$D42),0)*$C42</f>
        <v>0</v>
      </c>
      <c r="X42" s="42" t="n">
        <f aca="false">IF($E42=X$32,(VLOOKUP(X$32,$H$17:$I$25,2,FALSE())-$D42),0)*$C42</f>
        <v>0</v>
      </c>
      <c r="Y42" s="42" t="n">
        <f aca="false">IF($E42=Y$32,(VLOOKUP(Y$32,$H$17:$I$25,2,FALSE())-$D42),0)*$C42</f>
        <v>0</v>
      </c>
      <c r="Z42" s="42" t="n">
        <f aca="false">IF($E42=Z$32,(VLOOKUP(Z$32,$H$17:$I$25,2,FALSE())-$D42),0)*$C42</f>
        <v>0</v>
      </c>
      <c r="AA42" s="23"/>
      <c r="AB42" s="8" t="n">
        <f aca="false">A42</f>
        <v>0</v>
      </c>
      <c r="AC42" s="43" t="n">
        <f aca="false">SUM(R42:Z42)</f>
        <v>0</v>
      </c>
      <c r="AD42" s="43" t="n">
        <f aca="false">IF($AB42=$AD$31,AC42,0)</f>
        <v>0</v>
      </c>
    </row>
    <row r="43" customFormat="false" ht="12.75" hidden="false" customHeight="false" outlineLevel="0" collapsed="false">
      <c r="A43" s="38"/>
      <c r="B43" s="44"/>
      <c r="C43" s="40"/>
      <c r="D43" s="41"/>
      <c r="E43" s="38"/>
      <c r="F43" s="1" t="n">
        <f aca="false">F42+1</f>
        <v>12</v>
      </c>
      <c r="G43" s="23" t="n">
        <f aca="false">IF($E43=G$32,$C43,0)</f>
        <v>0</v>
      </c>
      <c r="H43" s="23" t="n">
        <f aca="false">IF($E43=H$32,$C43,0)</f>
        <v>0</v>
      </c>
      <c r="I43" s="23" t="n">
        <f aca="false">IF($E43=I$32,$C43,0)</f>
        <v>0</v>
      </c>
      <c r="J43" s="23" t="n">
        <f aca="false">IF($E43=J$32,$C43,0)</f>
        <v>0</v>
      </c>
      <c r="K43" s="23" t="n">
        <f aca="false">IF($E43=K$32,$C43,0)</f>
        <v>0</v>
      </c>
      <c r="L43" s="23" t="n">
        <f aca="false">IF($E43=L$32,$C43,0)</f>
        <v>0</v>
      </c>
      <c r="M43" s="23" t="n">
        <f aca="false">IF($E43=M$32,$C43,0)</f>
        <v>0</v>
      </c>
      <c r="N43" s="23" t="n">
        <f aca="false">IF($E43=N$32,$C43,0)</f>
        <v>0</v>
      </c>
      <c r="O43" s="23" t="n">
        <f aca="false">IF($E43=O$32,$C43,0)</f>
        <v>0</v>
      </c>
      <c r="R43" s="42" t="n">
        <f aca="false">IF($E43=R$32,(VLOOKUP(R$32,$H$17:$I$25,2,FALSE())-$D43),0)*$C43</f>
        <v>0</v>
      </c>
      <c r="S43" s="42" t="n">
        <f aca="false">IF($E43=S$32,(VLOOKUP(S$32,$H$17:$I$25,2,FALSE())-$D43),0)*$C43</f>
        <v>0</v>
      </c>
      <c r="T43" s="42" t="n">
        <f aca="false">IF($E43=T$32,(VLOOKUP(T$32,$H$17:$I$25,2,FALSE())-$D43),0)*$C43</f>
        <v>0</v>
      </c>
      <c r="U43" s="42" t="n">
        <f aca="false">IF($E43=U$32,(VLOOKUP(U$32,$H$17:$I$25,2,FALSE())-$D43),0)*$C43</f>
        <v>0</v>
      </c>
      <c r="V43" s="42" t="n">
        <f aca="false">IF($E43=V$32,(VLOOKUP(V$32,$H$17:$I$25,2,FALSE())-$D43),0)*$C43</f>
        <v>0</v>
      </c>
      <c r="W43" s="42" t="n">
        <f aca="false">IF($E43=W$32,(VLOOKUP(W$32,$H$17:$I$25,2,FALSE())-$D43),0)*$C43</f>
        <v>0</v>
      </c>
      <c r="X43" s="42" t="n">
        <f aca="false">IF($E43=X$32,(VLOOKUP(X$32,$H$17:$I$25,2,FALSE())-$D43),0)*$C43</f>
        <v>0</v>
      </c>
      <c r="Y43" s="42" t="n">
        <f aca="false">IF($E43=Y$32,(VLOOKUP(Y$32,$H$17:$I$25,2,FALSE())-$D43),0)*$C43</f>
        <v>0</v>
      </c>
      <c r="Z43" s="42" t="n">
        <f aca="false">IF($E43=Z$32,(VLOOKUP(Z$32,$H$17:$I$25,2,FALSE())-$D43),0)*$C43</f>
        <v>0</v>
      </c>
      <c r="AA43" s="23"/>
      <c r="AB43" s="8" t="n">
        <f aca="false">A43</f>
        <v>0</v>
      </c>
      <c r="AC43" s="43" t="n">
        <f aca="false">SUM(R43:Z43)</f>
        <v>0</v>
      </c>
      <c r="AD43" s="43" t="n">
        <f aca="false">IF($AB43=$AD$31,AC43,0)</f>
        <v>0</v>
      </c>
    </row>
    <row r="44" customFormat="false" ht="12.75" hidden="false" customHeight="false" outlineLevel="0" collapsed="false">
      <c r="A44" s="38"/>
      <c r="B44" s="44"/>
      <c r="C44" s="40"/>
      <c r="D44" s="41"/>
      <c r="E44" s="38"/>
      <c r="F44" s="1" t="n">
        <f aca="false">F43+1</f>
        <v>13</v>
      </c>
      <c r="G44" s="23" t="n">
        <f aca="false">IF($E44=G$32,$C44,0)</f>
        <v>0</v>
      </c>
      <c r="H44" s="23" t="n">
        <f aca="false">IF($E44=H$32,$C44,0)</f>
        <v>0</v>
      </c>
      <c r="I44" s="23" t="n">
        <f aca="false">IF($E44=I$32,$C44,0)</f>
        <v>0</v>
      </c>
      <c r="J44" s="23" t="n">
        <f aca="false">IF($E44=J$32,$C44,0)</f>
        <v>0</v>
      </c>
      <c r="K44" s="23" t="n">
        <f aca="false">IF($E44=K$32,$C44,0)</f>
        <v>0</v>
      </c>
      <c r="L44" s="23" t="n">
        <f aca="false">IF($E44=L$32,$C44,0)</f>
        <v>0</v>
      </c>
      <c r="M44" s="23" t="n">
        <f aca="false">IF($E44=M$32,$C44,0)</f>
        <v>0</v>
      </c>
      <c r="N44" s="23" t="n">
        <f aca="false">IF($E44=N$32,$C44,0)</f>
        <v>0</v>
      </c>
      <c r="O44" s="23" t="n">
        <f aca="false">IF($E44=O$32,$C44,0)</f>
        <v>0</v>
      </c>
      <c r="R44" s="42" t="n">
        <f aca="false">IF($E44=R$32,(VLOOKUP(R$32,$H$17:$I$25,2,FALSE())-$D44),0)*$C44</f>
        <v>0</v>
      </c>
      <c r="S44" s="42" t="n">
        <f aca="false">IF($E44=S$32,(VLOOKUP(S$32,$H$17:$I$25,2,FALSE())-$D44),0)*$C44</f>
        <v>0</v>
      </c>
      <c r="T44" s="42" t="n">
        <f aca="false">IF($E44=T$32,(VLOOKUP(T$32,$H$17:$I$25,2,FALSE())-$D44),0)*$C44</f>
        <v>0</v>
      </c>
      <c r="U44" s="42" t="n">
        <f aca="false">IF($E44=U$32,(VLOOKUP(U$32,$H$17:$I$25,2,FALSE())-$D44),0)*$C44</f>
        <v>0</v>
      </c>
      <c r="V44" s="42" t="n">
        <f aca="false">IF($E44=V$32,(VLOOKUP(V$32,$H$17:$I$25,2,FALSE())-$D44),0)*$C44</f>
        <v>0</v>
      </c>
      <c r="W44" s="42" t="n">
        <f aca="false">IF($E44=W$32,(VLOOKUP(W$32,$H$17:$I$25,2,FALSE())-$D44),0)*$C44</f>
        <v>0</v>
      </c>
      <c r="X44" s="42" t="n">
        <f aca="false">IF($E44=X$32,(VLOOKUP(X$32,$H$17:$I$25,2,FALSE())-$D44),0)*$C44</f>
        <v>0</v>
      </c>
      <c r="Y44" s="42" t="n">
        <f aca="false">IF($E44=Y$32,(VLOOKUP(Y$32,$H$17:$I$25,2,FALSE())-$D44),0)*$C44</f>
        <v>0</v>
      </c>
      <c r="Z44" s="42" t="n">
        <f aca="false">IF($E44=Z$32,(VLOOKUP(Z$32,$H$17:$I$25,2,FALSE())-$D44),0)*$C44</f>
        <v>0</v>
      </c>
      <c r="AA44" s="23"/>
      <c r="AB44" s="8" t="n">
        <f aca="false">A44</f>
        <v>0</v>
      </c>
      <c r="AC44" s="43" t="n">
        <f aca="false">SUM(R44:Z44)</f>
        <v>0</v>
      </c>
      <c r="AD44" s="43" t="n">
        <f aca="false">IF($AB44=$AD$31,AC44,0)</f>
        <v>0</v>
      </c>
    </row>
    <row r="45" customFormat="false" ht="12.75" hidden="false" customHeight="false" outlineLevel="0" collapsed="false">
      <c r="A45" s="38"/>
      <c r="B45" s="44"/>
      <c r="C45" s="40"/>
      <c r="D45" s="41"/>
      <c r="E45" s="38"/>
      <c r="F45" s="1" t="n">
        <f aca="false">F44+1</f>
        <v>14</v>
      </c>
      <c r="G45" s="23" t="n">
        <f aca="false">IF($E45=G$32,$C45,0)</f>
        <v>0</v>
      </c>
      <c r="H45" s="23" t="n">
        <f aca="false">IF($E45=H$32,$C45,0)</f>
        <v>0</v>
      </c>
      <c r="I45" s="23" t="n">
        <f aca="false">IF($E45=I$32,$C45,0)</f>
        <v>0</v>
      </c>
      <c r="J45" s="23" t="n">
        <f aca="false">IF($E45=J$32,$C45,0)</f>
        <v>0</v>
      </c>
      <c r="K45" s="23" t="n">
        <f aca="false">IF($E45=K$32,$C45,0)</f>
        <v>0</v>
      </c>
      <c r="L45" s="23" t="n">
        <f aca="false">IF($E45=L$32,$C45,0)</f>
        <v>0</v>
      </c>
      <c r="M45" s="23" t="n">
        <f aca="false">IF($E45=M$32,$C45,0)</f>
        <v>0</v>
      </c>
      <c r="N45" s="23" t="n">
        <f aca="false">IF($E45=N$32,$C45,0)</f>
        <v>0</v>
      </c>
      <c r="O45" s="23" t="n">
        <f aca="false">IF($E45=O$32,$C45,0)</f>
        <v>0</v>
      </c>
      <c r="R45" s="42" t="n">
        <f aca="false">IF($E45=R$32,(VLOOKUP(R$32,$H$17:$I$25,2,FALSE())-$D45),0)*$C45</f>
        <v>0</v>
      </c>
      <c r="S45" s="42" t="n">
        <f aca="false">IF($E45=S$32,(VLOOKUP(S$32,$H$17:$I$25,2,FALSE())-$D45),0)*$C45</f>
        <v>0</v>
      </c>
      <c r="T45" s="42" t="n">
        <f aca="false">IF($E45=T$32,(VLOOKUP(T$32,$H$17:$I$25,2,FALSE())-$D45),0)*$C45</f>
        <v>0</v>
      </c>
      <c r="U45" s="42" t="n">
        <f aca="false">IF($E45=U$32,(VLOOKUP(U$32,$H$17:$I$25,2,FALSE())-$D45),0)*$C45</f>
        <v>0</v>
      </c>
      <c r="V45" s="42" t="n">
        <f aca="false">IF($E45=V$32,(VLOOKUP(V$32,$H$17:$I$25,2,FALSE())-$D45),0)*$C45</f>
        <v>0</v>
      </c>
      <c r="W45" s="42" t="n">
        <f aca="false">IF($E45=W$32,(VLOOKUP(W$32,$H$17:$I$25,2,FALSE())-$D45),0)*$C45</f>
        <v>0</v>
      </c>
      <c r="X45" s="42" t="n">
        <f aca="false">IF($E45=X$32,(VLOOKUP(X$32,$H$17:$I$25,2,FALSE())-$D45),0)*$C45</f>
        <v>0</v>
      </c>
      <c r="Y45" s="42" t="n">
        <f aca="false">IF($E45=Y$32,(VLOOKUP(Y$32,$H$17:$I$25,2,FALSE())-$D45),0)*$C45</f>
        <v>0</v>
      </c>
      <c r="Z45" s="42" t="n">
        <f aca="false">IF($E45=Z$32,(VLOOKUP(Z$32,$H$17:$I$25,2,FALSE())-$D45),0)*$C45</f>
        <v>0</v>
      </c>
      <c r="AA45" s="23"/>
      <c r="AB45" s="8" t="n">
        <f aca="false">A45</f>
        <v>0</v>
      </c>
      <c r="AC45" s="43" t="n">
        <f aca="false">SUM(R45:Z45)</f>
        <v>0</v>
      </c>
      <c r="AD45" s="43" t="n">
        <f aca="false">IF($AB45=$AD$31,AC45,0)</f>
        <v>0</v>
      </c>
    </row>
    <row r="46" customFormat="false" ht="12.75" hidden="false" customHeight="false" outlineLevel="0" collapsed="false">
      <c r="A46" s="38"/>
      <c r="B46" s="44"/>
      <c r="C46" s="40"/>
      <c r="D46" s="41"/>
      <c r="E46" s="38"/>
      <c r="F46" s="1" t="n">
        <f aca="false">F45+1</f>
        <v>15</v>
      </c>
      <c r="G46" s="23" t="n">
        <f aca="false">IF($E46=G$32,$C46,0)</f>
        <v>0</v>
      </c>
      <c r="H46" s="23" t="n">
        <f aca="false">IF($E46=H$32,$C46,0)</f>
        <v>0</v>
      </c>
      <c r="I46" s="23" t="n">
        <f aca="false">IF($E46=I$32,$C46,0)</f>
        <v>0</v>
      </c>
      <c r="J46" s="23" t="n">
        <f aca="false">IF($E46=J$32,$C46,0)</f>
        <v>0</v>
      </c>
      <c r="K46" s="23" t="n">
        <f aca="false">IF($E46=K$32,$C46,0)</f>
        <v>0</v>
      </c>
      <c r="L46" s="23" t="n">
        <f aca="false">IF($E46=L$32,$C46,0)</f>
        <v>0</v>
      </c>
      <c r="M46" s="23" t="n">
        <f aca="false">IF($E46=M$32,$C46,0)</f>
        <v>0</v>
      </c>
      <c r="N46" s="23" t="n">
        <f aca="false">IF($E46=N$32,$C46,0)</f>
        <v>0</v>
      </c>
      <c r="O46" s="23" t="n">
        <f aca="false">IF($E46=O$32,$C46,0)</f>
        <v>0</v>
      </c>
      <c r="R46" s="42" t="n">
        <f aca="false">IF($E46=R$32,(VLOOKUP(R$32,$H$17:$I$25,2,FALSE())-$D46),0)*$C46</f>
        <v>0</v>
      </c>
      <c r="S46" s="42" t="n">
        <f aca="false">IF($E46=S$32,(VLOOKUP(S$32,$H$17:$I$25,2,FALSE())-$D46),0)*$C46</f>
        <v>0</v>
      </c>
      <c r="T46" s="42" t="n">
        <f aca="false">IF($E46=T$32,(VLOOKUP(T$32,$H$17:$I$25,2,FALSE())-$D46),0)*$C46</f>
        <v>0</v>
      </c>
      <c r="U46" s="42" t="n">
        <f aca="false">IF($E46=U$32,(VLOOKUP(U$32,$H$17:$I$25,2,FALSE())-$D46),0)*$C46</f>
        <v>0</v>
      </c>
      <c r="V46" s="42" t="n">
        <f aca="false">IF($E46=V$32,(VLOOKUP(V$32,$H$17:$I$25,2,FALSE())-$D46),0)*$C46</f>
        <v>0</v>
      </c>
      <c r="W46" s="42" t="n">
        <f aca="false">IF($E46=W$32,(VLOOKUP(W$32,$H$17:$I$25,2,FALSE())-$D46),0)*$C46</f>
        <v>0</v>
      </c>
      <c r="X46" s="42" t="n">
        <f aca="false">IF($E46=X$32,(VLOOKUP(X$32,$H$17:$I$25,2,FALSE())-$D46),0)*$C46</f>
        <v>0</v>
      </c>
      <c r="Y46" s="42" t="n">
        <f aca="false">IF($E46=Y$32,(VLOOKUP(Y$32,$H$17:$I$25,2,FALSE())-$D46),0)*$C46</f>
        <v>0</v>
      </c>
      <c r="Z46" s="42" t="n">
        <f aca="false">IF($E46=Z$32,(VLOOKUP(Z$32,$H$17:$I$25,2,FALSE())-$D46),0)*$C46</f>
        <v>0</v>
      </c>
      <c r="AA46" s="23"/>
      <c r="AB46" s="8" t="n">
        <f aca="false">A46</f>
        <v>0</v>
      </c>
      <c r="AC46" s="43" t="n">
        <f aca="false">SUM(R46:Z46)</f>
        <v>0</v>
      </c>
      <c r="AD46" s="43" t="n">
        <f aca="false">IF($AB46=$AD$31,AC46,0)</f>
        <v>0</v>
      </c>
    </row>
    <row r="47" customFormat="false" ht="12.75" hidden="false" customHeight="false" outlineLevel="0" collapsed="false">
      <c r="A47" s="38"/>
      <c r="B47" s="44"/>
      <c r="C47" s="40"/>
      <c r="D47" s="41"/>
      <c r="E47" s="38"/>
      <c r="F47" s="1" t="n">
        <f aca="false">F46+1</f>
        <v>16</v>
      </c>
      <c r="G47" s="23" t="n">
        <f aca="false">IF($E47=G$32,$C47,0)</f>
        <v>0</v>
      </c>
      <c r="H47" s="23" t="n">
        <f aca="false">IF($E47=H$32,$C47,0)</f>
        <v>0</v>
      </c>
      <c r="I47" s="23" t="n">
        <f aca="false">IF($E47=I$32,$C47,0)</f>
        <v>0</v>
      </c>
      <c r="J47" s="23" t="n">
        <f aca="false">IF($E47=J$32,$C47,0)</f>
        <v>0</v>
      </c>
      <c r="K47" s="23" t="n">
        <f aca="false">IF($E47=K$32,$C47,0)</f>
        <v>0</v>
      </c>
      <c r="L47" s="23" t="n">
        <f aca="false">IF($E47=L$32,$C47,0)</f>
        <v>0</v>
      </c>
      <c r="M47" s="23" t="n">
        <f aca="false">IF($E47=M$32,$C47,0)</f>
        <v>0</v>
      </c>
      <c r="N47" s="23" t="n">
        <f aca="false">IF($E47=N$32,$C47,0)</f>
        <v>0</v>
      </c>
      <c r="O47" s="23" t="n">
        <f aca="false">IF($E47=O$32,$C47,0)</f>
        <v>0</v>
      </c>
      <c r="R47" s="42" t="n">
        <f aca="false">IF($E47=R$32,(VLOOKUP(R$32,$H$17:$I$25,2,FALSE())-$D47),0)*$C47</f>
        <v>0</v>
      </c>
      <c r="S47" s="42" t="n">
        <f aca="false">IF($E47=S$32,(VLOOKUP(S$32,$H$17:$I$25,2,FALSE())-$D47),0)*$C47</f>
        <v>0</v>
      </c>
      <c r="T47" s="42" t="n">
        <f aca="false">IF($E47=T$32,(VLOOKUP(T$32,$H$17:$I$25,2,FALSE())-$D47),0)*$C47</f>
        <v>0</v>
      </c>
      <c r="U47" s="42" t="n">
        <f aca="false">IF($E47=U$32,(VLOOKUP(U$32,$H$17:$I$25,2,FALSE())-$D47),0)*$C47</f>
        <v>0</v>
      </c>
      <c r="V47" s="42" t="n">
        <f aca="false">IF($E47=V$32,(VLOOKUP(V$32,$H$17:$I$25,2,FALSE())-$D47),0)*$C47</f>
        <v>0</v>
      </c>
      <c r="W47" s="42" t="n">
        <f aca="false">IF($E47=W$32,(VLOOKUP(W$32,$H$17:$I$25,2,FALSE())-$D47),0)*$C47</f>
        <v>0</v>
      </c>
      <c r="X47" s="42" t="n">
        <f aca="false">IF($E47=X$32,(VLOOKUP(X$32,$H$17:$I$25,2,FALSE())-$D47),0)*$C47</f>
        <v>0</v>
      </c>
      <c r="Y47" s="42" t="n">
        <f aca="false">IF($E47=Y$32,(VLOOKUP(Y$32,$H$17:$I$25,2,FALSE())-$D47),0)*$C47</f>
        <v>0</v>
      </c>
      <c r="Z47" s="42" t="n">
        <f aca="false">IF($E47=Z$32,(VLOOKUP(Z$32,$H$17:$I$25,2,FALSE())-$D47),0)*$C47</f>
        <v>0</v>
      </c>
      <c r="AA47" s="23"/>
      <c r="AB47" s="8" t="n">
        <f aca="false">A47</f>
        <v>0</v>
      </c>
      <c r="AC47" s="43" t="n">
        <f aca="false">SUM(R47:Z47)</f>
        <v>0</v>
      </c>
      <c r="AD47" s="43" t="n">
        <f aca="false">IF($AB47=$AD$31,AC47,0)</f>
        <v>0</v>
      </c>
    </row>
    <row r="48" customFormat="false" ht="12.75" hidden="false" customHeight="false" outlineLevel="0" collapsed="false">
      <c r="A48" s="38"/>
      <c r="B48" s="44"/>
      <c r="C48" s="40"/>
      <c r="D48" s="41"/>
      <c r="E48" s="38"/>
      <c r="F48" s="1" t="n">
        <f aca="false">F47+1</f>
        <v>17</v>
      </c>
      <c r="G48" s="23" t="n">
        <f aca="false">IF($E48=G$32,$C48,0)</f>
        <v>0</v>
      </c>
      <c r="H48" s="23" t="n">
        <f aca="false">IF($E48=H$32,$C48,0)</f>
        <v>0</v>
      </c>
      <c r="I48" s="23" t="n">
        <f aca="false">IF($E48=I$32,$C48,0)</f>
        <v>0</v>
      </c>
      <c r="J48" s="23" t="n">
        <f aca="false">IF($E48=J$32,$C48,0)</f>
        <v>0</v>
      </c>
      <c r="K48" s="23" t="n">
        <f aca="false">IF($E48=K$32,$C48,0)</f>
        <v>0</v>
      </c>
      <c r="L48" s="23" t="n">
        <f aca="false">IF($E48=L$32,$C48,0)</f>
        <v>0</v>
      </c>
      <c r="M48" s="23" t="n">
        <f aca="false">IF($E48=M$32,$C48,0)</f>
        <v>0</v>
      </c>
      <c r="N48" s="23" t="n">
        <f aca="false">IF($E48=N$32,$C48,0)</f>
        <v>0</v>
      </c>
      <c r="O48" s="23" t="n">
        <f aca="false">IF($E48=O$32,$C48,0)</f>
        <v>0</v>
      </c>
      <c r="R48" s="42" t="n">
        <f aca="false">IF($E48=R$32,(VLOOKUP(R$32,$H$17:$I$25,2,FALSE())-$D48),0)*$C48</f>
        <v>0</v>
      </c>
      <c r="S48" s="42" t="n">
        <f aca="false">IF($E48=S$32,(VLOOKUP(S$32,$H$17:$I$25,2,FALSE())-$D48),0)*$C48</f>
        <v>0</v>
      </c>
      <c r="T48" s="42" t="n">
        <f aca="false">IF($E48=T$32,(VLOOKUP(T$32,$H$17:$I$25,2,FALSE())-$D48),0)*$C48</f>
        <v>0</v>
      </c>
      <c r="U48" s="42" t="n">
        <f aca="false">IF($E48=U$32,(VLOOKUP(U$32,$H$17:$I$25,2,FALSE())-$D48),0)*$C48</f>
        <v>0</v>
      </c>
      <c r="V48" s="42" t="n">
        <f aca="false">IF($E48=V$32,(VLOOKUP(V$32,$H$17:$I$25,2,FALSE())-$D48),0)*$C48</f>
        <v>0</v>
      </c>
      <c r="W48" s="42" t="n">
        <f aca="false">IF($E48=W$32,(VLOOKUP(W$32,$H$17:$I$25,2,FALSE())-$D48),0)*$C48</f>
        <v>0</v>
      </c>
      <c r="X48" s="42" t="n">
        <f aca="false">IF($E48=X$32,(VLOOKUP(X$32,$H$17:$I$25,2,FALSE())-$D48),0)*$C48</f>
        <v>0</v>
      </c>
      <c r="Y48" s="42" t="n">
        <f aca="false">IF($E48=Y$32,(VLOOKUP(Y$32,$H$17:$I$25,2,FALSE())-$D48),0)*$C48</f>
        <v>0</v>
      </c>
      <c r="Z48" s="42" t="n">
        <f aca="false">IF($E48=Z$32,(VLOOKUP(Z$32,$H$17:$I$25,2,FALSE())-$D48),0)*$C48</f>
        <v>0</v>
      </c>
      <c r="AA48" s="23"/>
      <c r="AB48" s="8" t="n">
        <f aca="false">A48</f>
        <v>0</v>
      </c>
      <c r="AC48" s="43" t="n">
        <f aca="false">SUM(R48:Z48)</f>
        <v>0</v>
      </c>
      <c r="AD48" s="43" t="n">
        <f aca="false">IF($AB48=$AD$31,AC48,0)</f>
        <v>0</v>
      </c>
    </row>
    <row r="49" customFormat="false" ht="12.75" hidden="false" customHeight="false" outlineLevel="0" collapsed="false">
      <c r="A49" s="38"/>
      <c r="B49" s="44"/>
      <c r="C49" s="40"/>
      <c r="D49" s="41"/>
      <c r="E49" s="38"/>
      <c r="F49" s="1" t="n">
        <f aca="false">F48+1</f>
        <v>18</v>
      </c>
      <c r="G49" s="23" t="n">
        <f aca="false">IF($E49=G$32,$C49,0)</f>
        <v>0</v>
      </c>
      <c r="H49" s="23" t="n">
        <f aca="false">IF($E49=H$32,$C49,0)</f>
        <v>0</v>
      </c>
      <c r="I49" s="23" t="n">
        <f aca="false">IF($E49=I$32,$C49,0)</f>
        <v>0</v>
      </c>
      <c r="J49" s="23" t="n">
        <f aca="false">IF($E49=J$32,$C49,0)</f>
        <v>0</v>
      </c>
      <c r="K49" s="23" t="n">
        <f aca="false">IF($E49=K$32,$C49,0)</f>
        <v>0</v>
      </c>
      <c r="L49" s="23" t="n">
        <f aca="false">IF($E49=L$32,$C49,0)</f>
        <v>0</v>
      </c>
      <c r="M49" s="23" t="n">
        <f aca="false">IF($E49=M$32,$C49,0)</f>
        <v>0</v>
      </c>
      <c r="N49" s="23" t="n">
        <f aca="false">IF($E49=N$32,$C49,0)</f>
        <v>0</v>
      </c>
      <c r="O49" s="23" t="n">
        <f aca="false">IF($E49=O$32,$C49,0)</f>
        <v>0</v>
      </c>
      <c r="R49" s="42" t="n">
        <f aca="false">IF($E49=R$32,(VLOOKUP(R$32,$H$17:$I$25,2,FALSE())-$D49),0)*$C49</f>
        <v>0</v>
      </c>
      <c r="S49" s="42" t="n">
        <f aca="false">IF($E49=S$32,(VLOOKUP(S$32,$H$17:$I$25,2,FALSE())-$D49),0)*$C49</f>
        <v>0</v>
      </c>
      <c r="T49" s="42" t="n">
        <f aca="false">IF($E49=T$32,(VLOOKUP(T$32,$H$17:$I$25,2,FALSE())-$D49),0)*$C49</f>
        <v>0</v>
      </c>
      <c r="U49" s="42" t="n">
        <f aca="false">IF($E49=U$32,(VLOOKUP(U$32,$H$17:$I$25,2,FALSE())-$D49),0)*$C49</f>
        <v>0</v>
      </c>
      <c r="V49" s="42" t="n">
        <f aca="false">IF($E49=V$32,(VLOOKUP(V$32,$H$17:$I$25,2,FALSE())-$D49),0)*$C49</f>
        <v>0</v>
      </c>
      <c r="W49" s="42" t="n">
        <f aca="false">IF($E49=W$32,(VLOOKUP(W$32,$H$17:$I$25,2,FALSE())-$D49),0)*$C49</f>
        <v>0</v>
      </c>
      <c r="X49" s="42" t="n">
        <f aca="false">IF($E49=X$32,(VLOOKUP(X$32,$H$17:$I$25,2,FALSE())-$D49),0)*$C49</f>
        <v>0</v>
      </c>
      <c r="Y49" s="42" t="n">
        <f aca="false">IF($E49=Y$32,(VLOOKUP(Y$32,$H$17:$I$25,2,FALSE())-$D49),0)*$C49</f>
        <v>0</v>
      </c>
      <c r="Z49" s="42" t="n">
        <f aca="false">IF($E49=Z$32,(VLOOKUP(Z$32,$H$17:$I$25,2,FALSE())-$D49),0)*$C49</f>
        <v>0</v>
      </c>
      <c r="AA49" s="23"/>
      <c r="AB49" s="8" t="n">
        <f aca="false">A49</f>
        <v>0</v>
      </c>
      <c r="AC49" s="43" t="n">
        <f aca="false">SUM(R49:Z49)</f>
        <v>0</v>
      </c>
      <c r="AD49" s="43" t="n">
        <f aca="false">IF($AB49=$AD$31,AC49,0)</f>
        <v>0</v>
      </c>
    </row>
    <row r="50" customFormat="false" ht="12.75" hidden="false" customHeight="false" outlineLevel="0" collapsed="false">
      <c r="A50" s="38"/>
      <c r="B50" s="44"/>
      <c r="C50" s="40"/>
      <c r="D50" s="41"/>
      <c r="E50" s="38"/>
      <c r="F50" s="1" t="n">
        <f aca="false">F49+1</f>
        <v>19</v>
      </c>
      <c r="G50" s="23" t="n">
        <f aca="false">IF($E50=G$32,$C50,0)</f>
        <v>0</v>
      </c>
      <c r="H50" s="23" t="n">
        <f aca="false">IF($E50=H$32,$C50,0)</f>
        <v>0</v>
      </c>
      <c r="I50" s="23" t="n">
        <f aca="false">IF($E50=I$32,$C50,0)</f>
        <v>0</v>
      </c>
      <c r="J50" s="23" t="n">
        <f aca="false">IF($E50=J$32,$C50,0)</f>
        <v>0</v>
      </c>
      <c r="K50" s="23" t="n">
        <f aca="false">IF($E50=K$32,$C50,0)</f>
        <v>0</v>
      </c>
      <c r="L50" s="23" t="n">
        <f aca="false">IF($E50=L$32,$C50,0)</f>
        <v>0</v>
      </c>
      <c r="M50" s="23" t="n">
        <f aca="false">IF($E50=M$32,$C50,0)</f>
        <v>0</v>
      </c>
      <c r="N50" s="23" t="n">
        <f aca="false">IF($E50=N$32,$C50,0)</f>
        <v>0</v>
      </c>
      <c r="O50" s="23" t="n">
        <f aca="false">IF($E50=O$32,$C50,0)</f>
        <v>0</v>
      </c>
      <c r="R50" s="42" t="n">
        <f aca="false">IF($E50=R$32,(VLOOKUP(R$32,$H$17:$I$25,2,FALSE())-$D50),0)*$C50</f>
        <v>0</v>
      </c>
      <c r="S50" s="42" t="n">
        <f aca="false">IF($E50=S$32,(VLOOKUP(S$32,$H$17:$I$25,2,FALSE())-$D50),0)*$C50</f>
        <v>0</v>
      </c>
      <c r="T50" s="42" t="n">
        <f aca="false">IF($E50=T$32,(VLOOKUP(T$32,$H$17:$I$25,2,FALSE())-$D50),0)*$C50</f>
        <v>0</v>
      </c>
      <c r="U50" s="42" t="n">
        <f aca="false">IF($E50=U$32,(VLOOKUP(U$32,$H$17:$I$25,2,FALSE())-$D50),0)*$C50</f>
        <v>0</v>
      </c>
      <c r="V50" s="42" t="n">
        <f aca="false">IF($E50=V$32,(VLOOKUP(V$32,$H$17:$I$25,2,FALSE())-$D50),0)*$C50</f>
        <v>0</v>
      </c>
      <c r="W50" s="42" t="n">
        <f aca="false">IF($E50=W$32,(VLOOKUP(W$32,$H$17:$I$25,2,FALSE())-$D50),0)*$C50</f>
        <v>0</v>
      </c>
      <c r="X50" s="42" t="n">
        <f aca="false">IF($E50=X$32,(VLOOKUP(X$32,$H$17:$I$25,2,FALSE())-$D50),0)*$C50</f>
        <v>0</v>
      </c>
      <c r="Y50" s="42" t="n">
        <f aca="false">IF($E50=Y$32,(VLOOKUP(Y$32,$H$17:$I$25,2,FALSE())-$D50),0)*$C50</f>
        <v>0</v>
      </c>
      <c r="Z50" s="42" t="n">
        <f aca="false">IF($E50=Z$32,(VLOOKUP(Z$32,$H$17:$I$25,2,FALSE())-$D50),0)*$C50</f>
        <v>0</v>
      </c>
      <c r="AA50" s="23"/>
    </row>
    <row r="51" customFormat="false" ht="12.75" hidden="false" customHeight="false" outlineLevel="0" collapsed="false">
      <c r="A51" s="26"/>
      <c r="B51" s="45"/>
      <c r="C51" s="23"/>
      <c r="D51" s="46"/>
      <c r="E51" s="26"/>
      <c r="F51" s="1" t="n">
        <f aca="false">F50+1</f>
        <v>20</v>
      </c>
      <c r="G51" s="47" t="n">
        <f aca="false">SUM(G33:G50)</f>
        <v>0</v>
      </c>
      <c r="H51" s="47" t="n">
        <f aca="false">SUM(H33:H50)</f>
        <v>-28000000</v>
      </c>
      <c r="I51" s="47" t="n">
        <f aca="false">SUM(I33:I50)</f>
        <v>0</v>
      </c>
      <c r="J51" s="47" t="n">
        <f aca="false">SUM(J33:J50)</f>
        <v>0</v>
      </c>
      <c r="K51" s="47" t="n">
        <f aca="false">SUM(K33:K50)</f>
        <v>0</v>
      </c>
      <c r="L51" s="47" t="n">
        <f aca="false">SUM(L33:L50)</f>
        <v>0</v>
      </c>
      <c r="M51" s="47" t="n">
        <f aca="false">SUM(M33:M50)</f>
        <v>0</v>
      </c>
      <c r="N51" s="47" t="n">
        <f aca="false">SUM(N33:N50)</f>
        <v>0</v>
      </c>
      <c r="O51" s="47" t="n">
        <f aca="false">SUM(O33:O50)</f>
        <v>0</v>
      </c>
      <c r="R51" s="47" t="n">
        <f aca="false">SUM(R33:R50)</f>
        <v>0</v>
      </c>
      <c r="S51" s="47" t="n">
        <f aca="false">SUM(S33:S50)</f>
        <v>94387.0772199913</v>
      </c>
      <c r="T51" s="47" t="n">
        <f aca="false">SUM(T33:T50)</f>
        <v>0</v>
      </c>
      <c r="U51" s="47" t="n">
        <f aca="false">SUM(U33:U50)</f>
        <v>0</v>
      </c>
      <c r="V51" s="47" t="n">
        <f aca="false">SUM(V33:V50)</f>
        <v>0</v>
      </c>
      <c r="W51" s="47" t="n">
        <f aca="false">SUM(W33:W50)</f>
        <v>0</v>
      </c>
      <c r="X51" s="47" t="n">
        <f aca="false">SUM(X33:X50)</f>
        <v>0</v>
      </c>
      <c r="Y51" s="47" t="n">
        <f aca="false">SUM(Y33:Y50)</f>
        <v>0</v>
      </c>
      <c r="Z51" s="47" t="n">
        <f aca="false">SUM(Z33:Z50)</f>
        <v>0</v>
      </c>
      <c r="AD51" s="48" t="n">
        <f aca="false">SUM(AD33:AD49)</f>
        <v>0</v>
      </c>
    </row>
    <row r="52" customFormat="false" ht="12.75" hidden="false" customHeight="false" outlineLevel="0" collapsed="false">
      <c r="A52" s="26"/>
      <c r="B52" s="45"/>
      <c r="C52" s="23"/>
      <c r="D52" s="46"/>
      <c r="E52" s="26"/>
      <c r="Q52" s="49" t="s">
        <v>12</v>
      </c>
      <c r="R52" s="50" t="n">
        <v>0.998494474630306</v>
      </c>
      <c r="S52" s="50" t="n">
        <v>0.994514905238666</v>
      </c>
      <c r="T52" s="50" t="n">
        <v>0.990139983669583</v>
      </c>
      <c r="U52" s="50" t="n">
        <v>0.985847322051364</v>
      </c>
      <c r="V52" s="50" t="n">
        <v>0.981149320315692</v>
      </c>
      <c r="W52" s="50" t="n">
        <v>0.976490068900855</v>
      </c>
      <c r="X52" s="50" t="n">
        <v>0.971669538920123</v>
      </c>
      <c r="Y52" s="50" t="n">
        <v>0.96674989728155</v>
      </c>
      <c r="Z52" s="50" t="n">
        <v>0.961917398833502</v>
      </c>
    </row>
    <row r="53" customFormat="false" ht="12.75" hidden="false" customHeight="false" outlineLevel="0" collapsed="false">
      <c r="A53" s="26"/>
      <c r="B53" s="45"/>
      <c r="C53" s="23"/>
      <c r="D53" s="46"/>
      <c r="E53" s="26"/>
    </row>
    <row r="54" customFormat="false" ht="12.75" hidden="false" customHeight="false" outlineLevel="0" collapsed="false">
      <c r="A54" s="26"/>
      <c r="B54" s="45"/>
      <c r="C54" s="23"/>
      <c r="D54" s="46"/>
      <c r="E54" s="26"/>
    </row>
    <row r="55" customFormat="false" ht="12.75" hidden="false" customHeight="false" outlineLevel="0" collapsed="false">
      <c r="A55" s="26"/>
      <c r="B55" s="45"/>
      <c r="C55" s="23"/>
      <c r="D55" s="46"/>
      <c r="E55" s="26"/>
    </row>
    <row r="56" customFormat="false" ht="12.75" hidden="false" customHeight="false" outlineLevel="0" collapsed="false">
      <c r="A56" s="26"/>
      <c r="B56" s="45"/>
      <c r="C56" s="23"/>
      <c r="D56" s="46"/>
      <c r="E56" s="26"/>
    </row>
    <row r="57" customFormat="false" ht="12.75" hidden="false" customHeight="false" outlineLevel="0" collapsed="false">
      <c r="A57" s="26"/>
      <c r="B57" s="45"/>
      <c r="C57" s="23"/>
      <c r="D57" s="46"/>
      <c r="E57" s="26"/>
    </row>
    <row r="58" customFormat="false" ht="12.75" hidden="false" customHeight="false" outlineLevel="0" collapsed="false">
      <c r="D58" s="51"/>
    </row>
    <row r="59" customFormat="false" ht="12.75" hidden="false" customHeight="false" outlineLevel="0" collapsed="false">
      <c r="D59" s="51"/>
    </row>
    <row r="60" customFormat="false" ht="12.75" hidden="false" customHeight="false" outlineLevel="0" collapsed="false">
      <c r="D60" s="51"/>
    </row>
    <row r="61" customFormat="false" ht="12.75" hidden="false" customHeight="false" outlineLevel="0" collapsed="false">
      <c r="D61" s="51"/>
    </row>
    <row r="62" customFormat="false" ht="12.75" hidden="false" customHeight="false" outlineLevel="0" collapsed="false">
      <c r="D6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false" hidden="false" outlineLevel="0" max="1" min="1" style="52" width="9.33"/>
    <col collapsed="false" customWidth="true" hidden="false" outlineLevel="0" max="2" min="2" style="53" width="10.33"/>
    <col collapsed="false" customWidth="true" hidden="false" outlineLevel="0" max="3" min="3" style="52" width="21.49"/>
    <col collapsed="false" customWidth="true" hidden="false" outlineLevel="0" max="4" min="4" style="52" width="19.15"/>
    <col collapsed="false" customWidth="true" hidden="false" outlineLevel="0" max="5" min="5" style="52" width="22.49"/>
    <col collapsed="false" customWidth="true" hidden="false" outlineLevel="0" max="6" min="6" style="52" width="26.99"/>
    <col collapsed="false" customWidth="true" hidden="false" outlineLevel="0" max="7" min="7" style="52" width="19.15"/>
    <col collapsed="false" customWidth="true" hidden="false" outlineLevel="0" max="8" min="8" style="52" width="23.32"/>
    <col collapsed="false" customWidth="true" hidden="false" outlineLevel="0" max="9" min="9" style="52" width="26.82"/>
    <col collapsed="false" customWidth="true" hidden="false" outlineLevel="0" max="10" min="10" style="52" width="12.99"/>
    <col collapsed="false" customWidth="true" hidden="false" outlineLevel="0" max="11" min="11" style="52" width="20.49"/>
    <col collapsed="false" customWidth="true" hidden="false" outlineLevel="0" max="12" min="12" style="52" width="25.82"/>
    <col collapsed="false" customWidth="true" hidden="false" outlineLevel="0" max="13" min="13" style="52" width="19.15"/>
    <col collapsed="false" customWidth="true" hidden="false" outlineLevel="0" max="14" min="14" style="52" width="23.83"/>
    <col collapsed="false" customWidth="true" hidden="false" outlineLevel="0" max="15" min="15" style="52" width="28.65"/>
    <col collapsed="false" customWidth="true" hidden="false" outlineLevel="0" max="16" min="16" style="52" width="23.65"/>
    <col collapsed="false" customWidth="true" hidden="false" outlineLevel="0" max="17" min="17" style="52" width="27.99"/>
    <col collapsed="false" customWidth="true" hidden="false" outlineLevel="0" max="18" min="18" style="52" width="21.83"/>
    <col collapsed="false" customWidth="true" hidden="false" outlineLevel="0" max="19" min="19" style="52" width="23.65"/>
    <col collapsed="false" customWidth="true" hidden="false" outlineLevel="0" max="24" min="20" style="52" width="19.15"/>
    <col collapsed="false" customWidth="false" hidden="false" outlineLevel="0" max="257" min="25" style="52" width="9.33"/>
  </cols>
  <sheetData>
    <row r="1" customFormat="false" ht="16.5" hidden="false" customHeight="false" outlineLevel="0" collapsed="false">
      <c r="A1" s="54"/>
    </row>
    <row r="2" customFormat="false" ht="26.25" hidden="false" customHeight="false" outlineLevel="0" collapsed="false">
      <c r="A2" s="55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  <c r="IW2" s="57"/>
    </row>
    <row r="3" customFormat="false" ht="20.25" hidden="false" customHeight="false" outlineLevel="0" collapsed="false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customFormat="false" ht="20.25" hidden="false" customHeight="false" outlineLevel="0" collapsed="false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customFormat="false" ht="15" hidden="false" customHeight="false" outlineLevel="0" collapsed="false">
      <c r="A5" s="59"/>
      <c r="B5" s="60"/>
      <c r="C5" s="61" t="s">
        <v>28</v>
      </c>
      <c r="D5" s="62"/>
      <c r="E5" s="62"/>
      <c r="F5" s="62"/>
      <c r="G5" s="62"/>
      <c r="H5" s="62"/>
      <c r="I5" s="63"/>
      <c r="J5" s="59"/>
      <c r="K5" s="61" t="s">
        <v>29</v>
      </c>
      <c r="L5" s="62"/>
      <c r="M5" s="62"/>
      <c r="N5" s="62"/>
      <c r="O5" s="62"/>
      <c r="P5" s="62"/>
      <c r="Q5" s="62"/>
      <c r="R5" s="62"/>
      <c r="S5" s="62"/>
      <c r="T5" s="63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6.75" hidden="false" customHeight="true" outlineLevel="0" collapsed="false">
      <c r="C6" s="64"/>
      <c r="D6" s="64"/>
      <c r="E6" s="64"/>
      <c r="F6" s="64"/>
      <c r="G6" s="64"/>
      <c r="H6" s="64"/>
      <c r="I6" s="64"/>
    </row>
    <row r="7" customFormat="false" ht="12" hidden="false" customHeight="false" outlineLevel="0" collapsed="false">
      <c r="C7" s="65" t="s">
        <v>30</v>
      </c>
      <c r="D7" s="65" t="s">
        <v>30</v>
      </c>
      <c r="E7" s="65" t="s">
        <v>30</v>
      </c>
      <c r="F7" s="65" t="s">
        <v>30</v>
      </c>
      <c r="G7" s="65" t="s">
        <v>30</v>
      </c>
      <c r="H7" s="65" t="s">
        <v>30</v>
      </c>
      <c r="I7" s="65" t="s">
        <v>30</v>
      </c>
      <c r="J7" s="65"/>
      <c r="K7" s="65" t="s">
        <v>31</v>
      </c>
      <c r="L7" s="65" t="s">
        <v>31</v>
      </c>
      <c r="M7" s="65" t="s">
        <v>31</v>
      </c>
      <c r="N7" s="65" t="s">
        <v>31</v>
      </c>
      <c r="O7" s="65" t="s">
        <v>31</v>
      </c>
      <c r="P7" s="65" t="s">
        <v>31</v>
      </c>
      <c r="Q7" s="65" t="s">
        <v>31</v>
      </c>
      <c r="R7" s="65" t="s">
        <v>31</v>
      </c>
      <c r="S7" s="65" t="s">
        <v>31</v>
      </c>
      <c r="T7" s="65" t="s">
        <v>31</v>
      </c>
      <c r="U7" s="66"/>
      <c r="V7" s="66"/>
      <c r="W7" s="66"/>
      <c r="X7" s="66"/>
    </row>
    <row r="8" customFormat="false" ht="15.75" hidden="false" customHeight="false" outlineLevel="0" collapsed="false">
      <c r="C8" s="67" t="s">
        <v>32</v>
      </c>
      <c r="D8" s="67" t="s">
        <v>33</v>
      </c>
      <c r="E8" s="67" t="s">
        <v>34</v>
      </c>
      <c r="F8" s="67" t="s">
        <v>35</v>
      </c>
      <c r="G8" s="67" t="s">
        <v>36</v>
      </c>
      <c r="H8" s="67" t="s">
        <v>37</v>
      </c>
      <c r="I8" s="67" t="s">
        <v>38</v>
      </c>
      <c r="J8" s="67"/>
      <c r="K8" s="67" t="s">
        <v>32</v>
      </c>
      <c r="L8" s="67" t="s">
        <v>33</v>
      </c>
      <c r="M8" s="67" t="s">
        <v>34</v>
      </c>
      <c r="N8" s="67" t="s">
        <v>35</v>
      </c>
      <c r="O8" s="67" t="s">
        <v>36</v>
      </c>
      <c r="P8" s="67" t="s">
        <v>37</v>
      </c>
      <c r="Q8" s="67" t="s">
        <v>38</v>
      </c>
      <c r="R8" s="67" t="s">
        <v>39</v>
      </c>
      <c r="S8" s="67" t="s">
        <v>40</v>
      </c>
      <c r="T8" s="67" t="s">
        <v>41</v>
      </c>
      <c r="U8" s="66"/>
      <c r="V8" s="66"/>
      <c r="W8" s="66"/>
      <c r="X8" s="66"/>
    </row>
    <row r="9" customFormat="false" ht="12.75" hidden="false" customHeight="false" outlineLevel="0" collapsed="false">
      <c r="B9" s="68" t="n">
        <v>36557</v>
      </c>
      <c r="C9" s="69" t="n">
        <v>-7.90297881217316</v>
      </c>
      <c r="D9" s="69" t="n">
        <v>-6.7376188505</v>
      </c>
      <c r="E9" s="69" t="n">
        <v>-199.63683429498</v>
      </c>
      <c r="F9" s="69" t="n">
        <v>1303.35904571811</v>
      </c>
      <c r="G9" s="69" t="n">
        <v>107.717034178349</v>
      </c>
      <c r="H9" s="69" t="n">
        <v>-55.9588096129867</v>
      </c>
      <c r="I9" s="69" t="n">
        <v>13.1661317163135</v>
      </c>
      <c r="J9" s="68" t="n">
        <v>36557</v>
      </c>
      <c r="K9" s="70" t="n">
        <v>0</v>
      </c>
      <c r="L9" s="70" t="n">
        <v>0</v>
      </c>
      <c r="M9" s="70" t="n">
        <v>0</v>
      </c>
      <c r="N9" s="70" t="n">
        <v>0</v>
      </c>
      <c r="O9" s="69" t="n">
        <v>-23.8244288199959</v>
      </c>
      <c r="P9" s="69" t="n">
        <v>-58</v>
      </c>
      <c r="Q9" s="69" t="n">
        <v>43.5</v>
      </c>
      <c r="R9" s="69" t="n">
        <v>-978.3735</v>
      </c>
      <c r="S9" s="69" t="n">
        <v>-332.5</v>
      </c>
      <c r="T9" s="69" t="n">
        <v>-116</v>
      </c>
    </row>
    <row r="10" customFormat="false" ht="12.75" hidden="false" customHeight="false" outlineLevel="0" collapsed="false">
      <c r="B10" s="68" t="n">
        <v>36586</v>
      </c>
      <c r="C10" s="70"/>
      <c r="D10" s="70"/>
      <c r="E10" s="70"/>
      <c r="F10" s="70"/>
      <c r="G10" s="69" t="n">
        <v>645.623284326508</v>
      </c>
      <c r="H10" s="69" t="n">
        <v>0.440919198001166</v>
      </c>
      <c r="I10" s="69" t="n">
        <v>14.0741408001972</v>
      </c>
      <c r="J10" s="68" t="n">
        <v>36586</v>
      </c>
      <c r="K10" s="70"/>
      <c r="L10" s="70"/>
      <c r="M10" s="70"/>
      <c r="N10" s="70"/>
      <c r="O10" s="69" t="n">
        <v>-25.4674928765474</v>
      </c>
      <c r="P10" s="69" t="n">
        <v>0</v>
      </c>
      <c r="Q10" s="69" t="n">
        <v>46.5</v>
      </c>
      <c r="R10" s="69" t="n">
        <v>-377.3506</v>
      </c>
      <c r="S10" s="69" t="n">
        <v>-372</v>
      </c>
      <c r="T10" s="69" t="n">
        <v>0</v>
      </c>
    </row>
    <row r="11" customFormat="false" ht="12.75" hidden="false" customHeight="false" outlineLevel="0" collapsed="false">
      <c r="B11" s="68" t="n">
        <v>36617</v>
      </c>
      <c r="C11" s="70"/>
      <c r="D11" s="70"/>
      <c r="E11" s="70"/>
      <c r="F11" s="70"/>
      <c r="G11" s="69" t="n">
        <v>35.5579998388037</v>
      </c>
      <c r="H11" s="69" t="n">
        <v>0.426695998065645</v>
      </c>
      <c r="I11" s="69" t="n">
        <v>12.0498949853738</v>
      </c>
      <c r="J11" s="68" t="n">
        <v>36617</v>
      </c>
      <c r="K11" s="70"/>
      <c r="L11" s="70"/>
      <c r="M11" s="70"/>
      <c r="N11" s="70"/>
      <c r="O11" s="69" t="n">
        <v>0</v>
      </c>
      <c r="P11" s="69" t="n">
        <v>0</v>
      </c>
      <c r="Q11" s="69" t="n">
        <v>0</v>
      </c>
      <c r="R11" s="69" t="n">
        <v>0</v>
      </c>
      <c r="S11" s="69" t="n">
        <v>0</v>
      </c>
      <c r="T11" s="69" t="n">
        <v>0</v>
      </c>
    </row>
    <row r="12" customFormat="false" ht="12.75" hidden="false" customHeight="false" outlineLevel="0" collapsed="false">
      <c r="B12" s="68" t="n">
        <v>36647</v>
      </c>
      <c r="C12" s="70"/>
      <c r="D12" s="70"/>
      <c r="E12" s="70"/>
      <c r="F12" s="70"/>
      <c r="G12" s="69" t="n">
        <v>0</v>
      </c>
      <c r="H12" s="69" t="n">
        <v>0.440919198001166</v>
      </c>
      <c r="I12" s="69" t="n">
        <v>12.4515581515529</v>
      </c>
      <c r="J12" s="68" t="n">
        <v>36647</v>
      </c>
      <c r="K12" s="70"/>
      <c r="L12" s="70"/>
      <c r="M12" s="70"/>
      <c r="N12" s="70"/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</row>
    <row r="13" customFormat="false" ht="12.75" hidden="false" customHeight="false" outlineLevel="0" collapsed="false">
      <c r="B13" s="68" t="n">
        <v>36678</v>
      </c>
      <c r="C13" s="70"/>
      <c r="D13" s="70"/>
      <c r="E13" s="70"/>
      <c r="F13" s="70"/>
      <c r="G13" s="69" t="n">
        <v>0</v>
      </c>
      <c r="H13" s="69" t="n">
        <v>0.426695998065645</v>
      </c>
      <c r="I13" s="69" t="n">
        <v>12.0498949853738</v>
      </c>
      <c r="J13" s="68" t="n">
        <v>36678</v>
      </c>
      <c r="K13" s="70"/>
      <c r="L13" s="70"/>
      <c r="M13" s="70"/>
      <c r="N13" s="70"/>
      <c r="O13" s="69" t="n">
        <v>0</v>
      </c>
      <c r="P13" s="69" t="n">
        <v>0</v>
      </c>
      <c r="Q13" s="69" t="n">
        <v>0</v>
      </c>
      <c r="R13" s="69"/>
      <c r="S13" s="69" t="n">
        <v>0</v>
      </c>
      <c r="T13" s="69" t="n">
        <v>0</v>
      </c>
    </row>
    <row r="14" customFormat="false" ht="12.75" hidden="false" customHeight="false" outlineLevel="0" collapsed="false">
      <c r="B14" s="68" t="n">
        <v>36708</v>
      </c>
      <c r="C14" s="70"/>
      <c r="D14" s="70"/>
      <c r="E14" s="70"/>
      <c r="F14" s="70"/>
      <c r="G14" s="69" t="n">
        <v>0</v>
      </c>
      <c r="H14" s="69" t="n">
        <v>0.440919198001166</v>
      </c>
      <c r="I14" s="69" t="n">
        <v>12.4515581515529</v>
      </c>
      <c r="J14" s="68" t="n">
        <v>36708</v>
      </c>
      <c r="K14" s="70"/>
      <c r="L14" s="70"/>
      <c r="M14" s="70"/>
      <c r="N14" s="70"/>
      <c r="O14" s="69" t="n">
        <v>0</v>
      </c>
      <c r="P14" s="69" t="n">
        <v>0</v>
      </c>
      <c r="Q14" s="69" t="n">
        <v>0</v>
      </c>
      <c r="R14" s="69"/>
      <c r="S14" s="69" t="n">
        <v>0</v>
      </c>
      <c r="T14" s="69" t="n">
        <v>0</v>
      </c>
    </row>
    <row r="15" customFormat="false" ht="12.75" hidden="false" customHeight="false" outlineLevel="0" collapsed="false">
      <c r="B15" s="68" t="n">
        <v>36739</v>
      </c>
      <c r="C15" s="70"/>
      <c r="D15" s="70"/>
      <c r="E15" s="70"/>
      <c r="F15" s="70"/>
      <c r="G15" s="69" t="n">
        <v>0</v>
      </c>
      <c r="H15" s="69" t="n">
        <v>0.440919198001166</v>
      </c>
      <c r="I15" s="69" t="n">
        <v>12.4515581515529</v>
      </c>
      <c r="J15" s="68" t="n">
        <v>36739</v>
      </c>
      <c r="K15" s="70"/>
      <c r="L15" s="70"/>
      <c r="M15" s="70"/>
      <c r="N15" s="70"/>
      <c r="O15" s="69" t="n">
        <v>0</v>
      </c>
      <c r="P15" s="69" t="n">
        <v>0</v>
      </c>
      <c r="Q15" s="69" t="n">
        <v>0</v>
      </c>
      <c r="R15" s="69"/>
      <c r="S15" s="69" t="n">
        <v>0</v>
      </c>
      <c r="T15" s="69" t="n">
        <v>0</v>
      </c>
    </row>
    <row r="16" customFormat="false" ht="12.75" hidden="false" customHeight="false" outlineLevel="0" collapsed="false">
      <c r="B16" s="68" t="n">
        <v>36770</v>
      </c>
      <c r="C16" s="70"/>
      <c r="D16" s="70"/>
      <c r="E16" s="70"/>
      <c r="F16" s="70"/>
      <c r="G16" s="69" t="n">
        <v>0</v>
      </c>
      <c r="H16" s="69" t="n">
        <v>0.426695998065645</v>
      </c>
      <c r="I16" s="69" t="n">
        <v>12.0498949853738</v>
      </c>
      <c r="J16" s="68" t="n">
        <v>36770</v>
      </c>
      <c r="K16" s="70"/>
      <c r="L16" s="70"/>
      <c r="M16" s="70"/>
      <c r="N16" s="70"/>
      <c r="O16" s="69" t="n">
        <v>0</v>
      </c>
      <c r="P16" s="69" t="n">
        <v>0</v>
      </c>
      <c r="Q16" s="69" t="n">
        <v>0</v>
      </c>
      <c r="R16" s="69"/>
      <c r="S16" s="69" t="n">
        <v>0</v>
      </c>
      <c r="T16" s="69" t="n">
        <v>0</v>
      </c>
    </row>
    <row r="17" customFormat="false" ht="12.75" hidden="false" customHeight="false" outlineLevel="0" collapsed="false">
      <c r="B17" s="68" t="n">
        <v>36800</v>
      </c>
      <c r="C17" s="70"/>
      <c r="D17" s="70"/>
      <c r="E17" s="70"/>
      <c r="F17" s="70"/>
      <c r="G17" s="69" t="n">
        <v>0</v>
      </c>
      <c r="H17" s="69" t="n">
        <v>0.440919198001166</v>
      </c>
      <c r="I17" s="69" t="n">
        <v>12.4515581515529</v>
      </c>
      <c r="J17" s="68" t="n">
        <v>36800</v>
      </c>
      <c r="K17" s="70"/>
      <c r="L17" s="70"/>
      <c r="M17" s="70"/>
      <c r="N17" s="70"/>
      <c r="O17" s="69" t="n">
        <v>0</v>
      </c>
      <c r="P17" s="69" t="n">
        <v>0</v>
      </c>
      <c r="Q17" s="69" t="n">
        <v>0</v>
      </c>
      <c r="R17" s="69"/>
      <c r="S17" s="69" t="n">
        <v>0</v>
      </c>
      <c r="T17" s="69" t="n">
        <v>0</v>
      </c>
    </row>
    <row r="18" customFormat="false" ht="12.75" hidden="false" customHeight="false" outlineLevel="0" collapsed="false">
      <c r="B18" s="68" t="n">
        <v>36831</v>
      </c>
      <c r="C18" s="70"/>
      <c r="D18" s="70"/>
      <c r="E18" s="70"/>
      <c r="F18" s="70"/>
      <c r="G18" s="69" t="n">
        <v>0</v>
      </c>
      <c r="H18" s="69" t="n">
        <v>0</v>
      </c>
      <c r="I18" s="69" t="n">
        <v>0</v>
      </c>
      <c r="J18" s="68" t="n">
        <v>36831</v>
      </c>
      <c r="K18" s="70"/>
      <c r="L18" s="70"/>
      <c r="M18" s="70"/>
      <c r="N18" s="70"/>
      <c r="O18" s="69" t="n">
        <v>0</v>
      </c>
      <c r="P18" s="69" t="n">
        <v>0</v>
      </c>
      <c r="Q18" s="69" t="n">
        <v>0</v>
      </c>
      <c r="R18" s="69"/>
      <c r="S18" s="69" t="n">
        <v>0</v>
      </c>
      <c r="T18" s="69" t="n">
        <v>0</v>
      </c>
    </row>
    <row r="19" customFormat="false" ht="12.75" hidden="false" customHeight="false" outlineLevel="0" collapsed="false">
      <c r="B19" s="68" t="n">
        <v>36861</v>
      </c>
      <c r="C19" s="70"/>
      <c r="D19" s="70"/>
      <c r="E19" s="70"/>
      <c r="F19" s="70"/>
      <c r="G19" s="69" t="n">
        <v>0</v>
      </c>
      <c r="H19" s="69" t="n">
        <v>0</v>
      </c>
      <c r="I19" s="69" t="n">
        <v>0</v>
      </c>
      <c r="J19" s="68" t="n">
        <v>36861</v>
      </c>
      <c r="K19" s="70"/>
      <c r="L19" s="70"/>
      <c r="M19" s="70"/>
      <c r="N19" s="70"/>
      <c r="O19" s="69" t="n">
        <v>0</v>
      </c>
      <c r="P19" s="69" t="n">
        <v>0</v>
      </c>
      <c r="Q19" s="69" t="n">
        <v>0</v>
      </c>
      <c r="R19" s="69"/>
      <c r="S19" s="69" t="n">
        <v>0</v>
      </c>
      <c r="T19" s="69" t="n">
        <v>0</v>
      </c>
    </row>
    <row r="20" customFormat="false" ht="12" hidden="false" customHeight="false" outlineLevel="0" collapsed="false">
      <c r="A20" s="71"/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customFormat="false" ht="12" hidden="false" customHeight="false" outlineLevel="0" collapsed="false">
      <c r="A21" s="71"/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customFormat="false" ht="12" hidden="false" customHeight="false" outlineLevel="0" collapsed="false">
      <c r="A22" s="71"/>
      <c r="B22" s="74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customFormat="false" ht="15" hidden="false" customHeight="false" outlineLevel="0" collapsed="false">
      <c r="A23" s="59"/>
      <c r="B23" s="60"/>
      <c r="C23" s="61" t="s">
        <v>28</v>
      </c>
      <c r="D23" s="62"/>
      <c r="E23" s="62"/>
      <c r="F23" s="62"/>
      <c r="G23" s="62"/>
      <c r="H23" s="62"/>
      <c r="I23" s="63"/>
      <c r="J23" s="59"/>
      <c r="K23" s="61" t="s">
        <v>29</v>
      </c>
      <c r="L23" s="62"/>
      <c r="M23" s="62"/>
      <c r="N23" s="62"/>
      <c r="O23" s="62"/>
      <c r="P23" s="62"/>
      <c r="Q23" s="62"/>
      <c r="R23" s="62"/>
      <c r="S23" s="63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6.75" hidden="false" customHeight="true" outlineLevel="0" collapsed="false">
      <c r="C24" s="64"/>
      <c r="D24" s="64"/>
      <c r="E24" s="64"/>
      <c r="F24" s="64"/>
      <c r="G24" s="64"/>
      <c r="H24" s="64"/>
      <c r="I24" s="64"/>
    </row>
    <row r="25" customFormat="false" ht="12" hidden="false" customHeight="false" outlineLevel="0" collapsed="false">
      <c r="C25" s="65" t="s">
        <v>30</v>
      </c>
      <c r="D25" s="65" t="s">
        <v>30</v>
      </c>
      <c r="E25" s="65" t="s">
        <v>30</v>
      </c>
      <c r="F25" s="65" t="s">
        <v>30</v>
      </c>
      <c r="G25" s="65"/>
      <c r="H25" s="65"/>
      <c r="I25" s="65"/>
      <c r="J25" s="65"/>
      <c r="K25" s="65" t="s">
        <v>31</v>
      </c>
      <c r="L25" s="65" t="s">
        <v>31</v>
      </c>
      <c r="M25" s="65" t="s">
        <v>31</v>
      </c>
      <c r="N25" s="65" t="s">
        <v>31</v>
      </c>
      <c r="O25" s="65" t="s">
        <v>31</v>
      </c>
      <c r="P25" s="65" t="s">
        <v>31</v>
      </c>
      <c r="Q25" s="65"/>
      <c r="R25" s="65"/>
      <c r="S25" s="65"/>
      <c r="T25" s="66"/>
      <c r="U25" s="66"/>
      <c r="V25" s="66"/>
      <c r="W25" s="66"/>
      <c r="X25" s="66"/>
    </row>
    <row r="26" customFormat="false" ht="15.75" hidden="false" customHeight="false" outlineLevel="0" collapsed="false">
      <c r="C26" s="67" t="s">
        <v>42</v>
      </c>
      <c r="D26" s="67" t="s">
        <v>43</v>
      </c>
      <c r="E26" s="67" t="s">
        <v>43</v>
      </c>
      <c r="F26" s="67" t="s">
        <v>43</v>
      </c>
      <c r="G26" s="65"/>
      <c r="H26" s="65"/>
      <c r="I26" s="65"/>
      <c r="J26" s="65"/>
      <c r="K26" s="67" t="s">
        <v>42</v>
      </c>
      <c r="L26" s="67" t="s">
        <v>42</v>
      </c>
      <c r="M26" s="67" t="s">
        <v>43</v>
      </c>
      <c r="N26" s="67" t="s">
        <v>43</v>
      </c>
      <c r="O26" s="67" t="s">
        <v>43</v>
      </c>
      <c r="P26" s="67" t="s">
        <v>41</v>
      </c>
      <c r="Q26" s="65"/>
      <c r="R26" s="65"/>
      <c r="S26" s="65"/>
      <c r="T26" s="66"/>
      <c r="U26" s="66"/>
      <c r="V26" s="66"/>
      <c r="W26" s="66"/>
      <c r="X26" s="66"/>
    </row>
    <row r="27" customFormat="false" ht="19.5" hidden="false" customHeight="true" outlineLevel="0" collapsed="false">
      <c r="A27" s="75"/>
      <c r="B27" s="76"/>
      <c r="C27" s="77" t="s">
        <v>44</v>
      </c>
      <c r="D27" s="77" t="s">
        <v>44</v>
      </c>
      <c r="E27" s="77" t="s">
        <v>37</v>
      </c>
      <c r="F27" s="77" t="s">
        <v>38</v>
      </c>
      <c r="G27" s="77"/>
      <c r="H27" s="77"/>
      <c r="I27" s="77"/>
      <c r="J27" s="77"/>
      <c r="K27" s="77" t="s">
        <v>44</v>
      </c>
      <c r="L27" s="77" t="s">
        <v>37</v>
      </c>
      <c r="M27" s="77" t="s">
        <v>44</v>
      </c>
      <c r="N27" s="77" t="s">
        <v>37</v>
      </c>
      <c r="O27" s="77" t="s">
        <v>38</v>
      </c>
      <c r="P27" s="77" t="s">
        <v>44</v>
      </c>
      <c r="Q27" s="77"/>
      <c r="R27" s="77"/>
      <c r="S27" s="77"/>
      <c r="T27" s="78"/>
      <c r="U27" s="78"/>
      <c r="V27" s="78"/>
      <c r="W27" s="78"/>
      <c r="X27" s="78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  <c r="IW27" s="75"/>
    </row>
    <row r="28" customFormat="false" ht="12.75" hidden="false" customHeight="false" outlineLevel="0" collapsed="false">
      <c r="A28" s="79"/>
      <c r="B28" s="80" t="n">
        <v>36526</v>
      </c>
      <c r="C28" s="81" t="n">
        <v>0</v>
      </c>
      <c r="D28" s="81" t="n">
        <v>0</v>
      </c>
      <c r="E28" s="81" t="n">
        <v>0</v>
      </c>
      <c r="F28" s="81" t="n">
        <v>0</v>
      </c>
      <c r="G28" s="81"/>
      <c r="H28" s="81"/>
      <c r="I28" s="81"/>
      <c r="J28" s="80" t="n">
        <v>36526</v>
      </c>
      <c r="K28" s="81" t="n">
        <v>0</v>
      </c>
      <c r="L28" s="82"/>
      <c r="M28" s="81" t="n">
        <v>0</v>
      </c>
      <c r="N28" s="81" t="n">
        <v>0</v>
      </c>
      <c r="O28" s="81" t="n">
        <v>0</v>
      </c>
      <c r="P28" s="81" t="n">
        <v>0</v>
      </c>
      <c r="Q28" s="83"/>
      <c r="R28" s="83"/>
      <c r="S28" s="83"/>
      <c r="T28" s="83"/>
    </row>
    <row r="29" customFormat="false" ht="12.75" hidden="false" customHeight="false" outlineLevel="0" collapsed="false">
      <c r="A29" s="79"/>
      <c r="B29" s="80" t="n">
        <v>36527</v>
      </c>
      <c r="C29" s="81" t="n">
        <v>0</v>
      </c>
      <c r="D29" s="81" t="n">
        <v>0</v>
      </c>
      <c r="E29" s="81" t="n">
        <v>0</v>
      </c>
      <c r="F29" s="81" t="n">
        <v>0</v>
      </c>
      <c r="G29" s="81"/>
      <c r="H29" s="81"/>
      <c r="I29" s="81"/>
      <c r="J29" s="80" t="n">
        <v>36527</v>
      </c>
      <c r="K29" s="81" t="n">
        <v>0</v>
      </c>
      <c r="L29" s="82"/>
      <c r="M29" s="81" t="n">
        <v>0</v>
      </c>
      <c r="N29" s="81" t="n">
        <v>0</v>
      </c>
      <c r="O29" s="81" t="n">
        <v>0</v>
      </c>
      <c r="P29" s="81" t="n">
        <v>0</v>
      </c>
      <c r="Q29" s="83"/>
      <c r="R29" s="83"/>
      <c r="S29" s="83"/>
      <c r="T29" s="83"/>
    </row>
    <row r="30" customFormat="false" ht="12.75" hidden="false" customHeight="false" outlineLevel="0" collapsed="false">
      <c r="A30" s="79"/>
      <c r="B30" s="80" t="n">
        <v>36528</v>
      </c>
      <c r="C30" s="81" t="n">
        <v>0</v>
      </c>
      <c r="D30" s="81" t="n">
        <v>0</v>
      </c>
      <c r="E30" s="81" t="n">
        <v>0</v>
      </c>
      <c r="F30" s="81" t="n">
        <v>0</v>
      </c>
      <c r="G30" s="81"/>
      <c r="H30" s="81"/>
      <c r="I30" s="81"/>
      <c r="J30" s="80" t="n">
        <v>36528</v>
      </c>
      <c r="K30" s="81" t="n">
        <v>0</v>
      </c>
      <c r="L30" s="82"/>
      <c r="M30" s="81" t="n">
        <v>0</v>
      </c>
      <c r="N30" s="81" t="n">
        <v>0</v>
      </c>
      <c r="O30" s="81" t="n">
        <v>0</v>
      </c>
      <c r="P30" s="81" t="n">
        <v>0</v>
      </c>
      <c r="Q30" s="83"/>
      <c r="R30" s="83"/>
      <c r="S30" s="83"/>
      <c r="T30" s="83"/>
    </row>
    <row r="31" customFormat="false" ht="12.75" hidden="false" customHeight="false" outlineLevel="0" collapsed="false">
      <c r="A31" s="79"/>
      <c r="B31" s="80" t="n">
        <v>36529</v>
      </c>
      <c r="C31" s="81" t="n">
        <v>0</v>
      </c>
      <c r="D31" s="81" t="n">
        <v>0</v>
      </c>
      <c r="E31" s="81" t="n">
        <v>0</v>
      </c>
      <c r="F31" s="81" t="n">
        <v>0</v>
      </c>
      <c r="G31" s="81"/>
      <c r="H31" s="81"/>
      <c r="I31" s="81"/>
      <c r="J31" s="80" t="n">
        <v>36529</v>
      </c>
      <c r="K31" s="81" t="n">
        <v>0</v>
      </c>
      <c r="L31" s="82"/>
      <c r="M31" s="81" t="n">
        <v>0</v>
      </c>
      <c r="N31" s="81" t="n">
        <v>0</v>
      </c>
      <c r="O31" s="81" t="n">
        <v>0</v>
      </c>
      <c r="P31" s="81" t="n">
        <v>0</v>
      </c>
      <c r="Q31" s="83"/>
      <c r="R31" s="83"/>
      <c r="S31" s="83"/>
      <c r="T31" s="83"/>
    </row>
    <row r="32" customFormat="false" ht="12.75" hidden="false" customHeight="false" outlineLevel="0" collapsed="false">
      <c r="A32" s="79"/>
      <c r="B32" s="80" t="n">
        <v>36530</v>
      </c>
      <c r="C32" s="81" t="n">
        <v>0</v>
      </c>
      <c r="D32" s="81" t="n">
        <v>0</v>
      </c>
      <c r="E32" s="81" t="n">
        <v>0</v>
      </c>
      <c r="F32" s="81" t="n">
        <v>0</v>
      </c>
      <c r="G32" s="81"/>
      <c r="H32" s="81"/>
      <c r="I32" s="81"/>
      <c r="J32" s="80" t="n">
        <v>36530</v>
      </c>
      <c r="K32" s="81" t="n">
        <v>0</v>
      </c>
      <c r="L32" s="82"/>
      <c r="M32" s="81" t="n">
        <v>0</v>
      </c>
      <c r="N32" s="81" t="n">
        <v>0</v>
      </c>
      <c r="O32" s="81" t="n">
        <v>0</v>
      </c>
      <c r="P32" s="81" t="n">
        <v>0</v>
      </c>
      <c r="Q32" s="83"/>
      <c r="R32" s="83"/>
      <c r="S32" s="83"/>
      <c r="T32" s="83"/>
    </row>
    <row r="33" customFormat="false" ht="12.75" hidden="false" customHeight="false" outlineLevel="0" collapsed="false">
      <c r="A33" s="79"/>
      <c r="B33" s="80" t="n">
        <v>36531</v>
      </c>
      <c r="C33" s="81" t="n">
        <v>0</v>
      </c>
      <c r="D33" s="81" t="n">
        <v>0</v>
      </c>
      <c r="E33" s="81" t="n">
        <v>0</v>
      </c>
      <c r="F33" s="81" t="n">
        <v>0</v>
      </c>
      <c r="G33" s="81"/>
      <c r="H33" s="81"/>
      <c r="I33" s="81"/>
      <c r="J33" s="80" t="n">
        <v>36531</v>
      </c>
      <c r="K33" s="81" t="n">
        <v>0</v>
      </c>
      <c r="L33" s="82"/>
      <c r="M33" s="81" t="n">
        <v>0</v>
      </c>
      <c r="N33" s="81" t="n">
        <v>0</v>
      </c>
      <c r="O33" s="81" t="n">
        <v>0</v>
      </c>
      <c r="P33" s="81" t="n">
        <v>0</v>
      </c>
      <c r="Q33" s="83"/>
      <c r="R33" s="83"/>
      <c r="S33" s="83"/>
      <c r="T33" s="83"/>
    </row>
    <row r="34" customFormat="false" ht="12.75" hidden="false" customHeight="false" outlineLevel="0" collapsed="false">
      <c r="A34" s="79"/>
      <c r="B34" s="80" t="n">
        <v>36532</v>
      </c>
      <c r="C34" s="81" t="n">
        <v>0</v>
      </c>
      <c r="D34" s="81" t="n">
        <v>0</v>
      </c>
      <c r="E34" s="81" t="n">
        <v>0</v>
      </c>
      <c r="F34" s="81" t="n">
        <v>0</v>
      </c>
      <c r="G34" s="81"/>
      <c r="H34" s="81"/>
      <c r="I34" s="81"/>
      <c r="J34" s="80" t="n">
        <v>36532</v>
      </c>
      <c r="K34" s="81" t="n">
        <v>0</v>
      </c>
      <c r="L34" s="82"/>
      <c r="M34" s="81" t="n">
        <v>0</v>
      </c>
      <c r="N34" s="81" t="n">
        <v>0</v>
      </c>
      <c r="O34" s="81" t="n">
        <v>0</v>
      </c>
      <c r="P34" s="81" t="n">
        <v>0</v>
      </c>
      <c r="Q34" s="83"/>
      <c r="R34" s="83"/>
      <c r="S34" s="83"/>
      <c r="T34" s="83"/>
    </row>
    <row r="35" customFormat="false" ht="12.75" hidden="false" customHeight="false" outlineLevel="0" collapsed="false">
      <c r="A35" s="79"/>
      <c r="B35" s="80" t="n">
        <v>36533</v>
      </c>
      <c r="C35" s="81" t="n">
        <v>0</v>
      </c>
      <c r="D35" s="81" t="n">
        <v>0</v>
      </c>
      <c r="E35" s="81" t="n">
        <v>0</v>
      </c>
      <c r="F35" s="81" t="n">
        <v>0</v>
      </c>
      <c r="G35" s="81"/>
      <c r="H35" s="81"/>
      <c r="I35" s="81"/>
      <c r="J35" s="80" t="n">
        <v>36533</v>
      </c>
      <c r="K35" s="81" t="n">
        <v>0</v>
      </c>
      <c r="L35" s="82"/>
      <c r="M35" s="81" t="n">
        <v>0</v>
      </c>
      <c r="N35" s="81" t="n">
        <v>0</v>
      </c>
      <c r="O35" s="81" t="n">
        <v>0</v>
      </c>
      <c r="P35" s="81" t="n">
        <v>0</v>
      </c>
      <c r="Q35" s="83"/>
      <c r="R35" s="83"/>
      <c r="S35" s="83"/>
      <c r="T35" s="83"/>
    </row>
    <row r="36" customFormat="false" ht="12.75" hidden="false" customHeight="false" outlineLevel="0" collapsed="false">
      <c r="A36" s="79"/>
      <c r="B36" s="80" t="n">
        <v>36534</v>
      </c>
      <c r="C36" s="81" t="n">
        <v>0</v>
      </c>
      <c r="D36" s="81" t="n">
        <v>0</v>
      </c>
      <c r="E36" s="81" t="n">
        <v>0</v>
      </c>
      <c r="F36" s="81" t="n">
        <v>0</v>
      </c>
      <c r="G36" s="81"/>
      <c r="H36" s="81"/>
      <c r="I36" s="81"/>
      <c r="J36" s="80" t="n">
        <v>36534</v>
      </c>
      <c r="K36" s="81" t="n">
        <v>0</v>
      </c>
      <c r="L36" s="82"/>
      <c r="M36" s="81" t="n">
        <v>0</v>
      </c>
      <c r="N36" s="81" t="n">
        <v>0</v>
      </c>
      <c r="O36" s="81" t="n">
        <v>0</v>
      </c>
      <c r="P36" s="81" t="n">
        <v>0</v>
      </c>
      <c r="Q36" s="83"/>
      <c r="R36" s="83"/>
      <c r="S36" s="83"/>
      <c r="T36" s="83"/>
    </row>
    <row r="37" customFormat="false" ht="12.75" hidden="false" customHeight="false" outlineLevel="0" collapsed="false">
      <c r="A37" s="79"/>
      <c r="B37" s="80" t="n">
        <v>36535</v>
      </c>
      <c r="C37" s="81" t="n">
        <v>0</v>
      </c>
      <c r="D37" s="81" t="n">
        <v>0</v>
      </c>
      <c r="E37" s="81" t="n">
        <v>0</v>
      </c>
      <c r="F37" s="81" t="n">
        <v>0</v>
      </c>
      <c r="G37" s="81"/>
      <c r="H37" s="81"/>
      <c r="I37" s="81"/>
      <c r="J37" s="80" t="n">
        <v>36535</v>
      </c>
      <c r="K37" s="81" t="n">
        <v>0</v>
      </c>
      <c r="L37" s="82"/>
      <c r="M37" s="81" t="n">
        <v>0</v>
      </c>
      <c r="N37" s="81" t="n">
        <v>0</v>
      </c>
      <c r="O37" s="81" t="n">
        <v>0</v>
      </c>
      <c r="P37" s="81" t="n">
        <v>0</v>
      </c>
      <c r="Q37" s="83"/>
      <c r="R37" s="83"/>
      <c r="S37" s="83"/>
      <c r="T37" s="83"/>
    </row>
    <row r="38" customFormat="false" ht="12.75" hidden="false" customHeight="false" outlineLevel="0" collapsed="false">
      <c r="A38" s="79"/>
      <c r="B38" s="80" t="n">
        <v>36536</v>
      </c>
      <c r="C38" s="81" t="n">
        <v>0</v>
      </c>
      <c r="D38" s="81" t="n">
        <v>0</v>
      </c>
      <c r="E38" s="81" t="n">
        <v>0</v>
      </c>
      <c r="F38" s="81" t="n">
        <v>0</v>
      </c>
      <c r="G38" s="81"/>
      <c r="H38" s="81"/>
      <c r="I38" s="81"/>
      <c r="J38" s="80" t="n">
        <v>36536</v>
      </c>
      <c r="K38" s="81" t="n">
        <v>0</v>
      </c>
      <c r="L38" s="82"/>
      <c r="M38" s="81" t="n">
        <v>0</v>
      </c>
      <c r="N38" s="81" t="n">
        <v>0</v>
      </c>
      <c r="O38" s="81" t="n">
        <v>0</v>
      </c>
      <c r="P38" s="81" t="n">
        <v>0</v>
      </c>
      <c r="Q38" s="83"/>
      <c r="R38" s="83"/>
      <c r="S38" s="83"/>
      <c r="T38" s="83"/>
    </row>
    <row r="39" customFormat="false" ht="12.75" hidden="false" customHeight="false" outlineLevel="0" collapsed="false">
      <c r="A39" s="79"/>
      <c r="B39" s="80" t="n">
        <v>36537</v>
      </c>
      <c r="C39" s="81" t="n">
        <v>0</v>
      </c>
      <c r="D39" s="81" t="n">
        <v>0</v>
      </c>
      <c r="E39" s="81" t="n">
        <v>0</v>
      </c>
      <c r="F39" s="81" t="n">
        <v>0</v>
      </c>
      <c r="G39" s="81"/>
      <c r="H39" s="81"/>
      <c r="I39" s="81"/>
      <c r="J39" s="80" t="n">
        <v>36537</v>
      </c>
      <c r="K39" s="81" t="n">
        <v>0</v>
      </c>
      <c r="L39" s="82"/>
      <c r="M39" s="81" t="n">
        <v>0</v>
      </c>
      <c r="N39" s="81" t="n">
        <v>0</v>
      </c>
      <c r="O39" s="81" t="n">
        <v>0</v>
      </c>
      <c r="P39" s="81" t="n">
        <v>0</v>
      </c>
      <c r="Q39" s="83"/>
      <c r="R39" s="83"/>
      <c r="S39" s="83"/>
      <c r="T39" s="83"/>
    </row>
    <row r="40" customFormat="false" ht="12.75" hidden="false" customHeight="false" outlineLevel="0" collapsed="false">
      <c r="A40" s="79"/>
      <c r="B40" s="80" t="n">
        <v>36538</v>
      </c>
      <c r="C40" s="81" t="n">
        <v>0</v>
      </c>
      <c r="D40" s="81" t="n">
        <v>0</v>
      </c>
      <c r="E40" s="81" t="n">
        <v>0</v>
      </c>
      <c r="F40" s="81" t="n">
        <v>0</v>
      </c>
      <c r="G40" s="81"/>
      <c r="H40" s="81"/>
      <c r="I40" s="81"/>
      <c r="J40" s="80" t="n">
        <v>36538</v>
      </c>
      <c r="K40" s="81" t="n">
        <v>0</v>
      </c>
      <c r="L40" s="82"/>
      <c r="M40" s="81" t="n">
        <v>0</v>
      </c>
      <c r="N40" s="81" t="n">
        <v>0</v>
      </c>
      <c r="O40" s="81" t="n">
        <v>0</v>
      </c>
      <c r="P40" s="81" t="n">
        <v>0</v>
      </c>
      <c r="Q40" s="83"/>
      <c r="R40" s="83"/>
      <c r="S40" s="83"/>
      <c r="T40" s="83"/>
    </row>
    <row r="41" customFormat="false" ht="12.75" hidden="false" customHeight="false" outlineLevel="0" collapsed="false">
      <c r="A41" s="79"/>
      <c r="B41" s="80" t="n">
        <v>36539</v>
      </c>
      <c r="C41" s="81" t="n">
        <v>0</v>
      </c>
      <c r="D41" s="81" t="n">
        <v>0</v>
      </c>
      <c r="E41" s="81" t="n">
        <v>0</v>
      </c>
      <c r="F41" s="81" t="n">
        <v>0</v>
      </c>
      <c r="G41" s="81"/>
      <c r="H41" s="81"/>
      <c r="I41" s="81"/>
      <c r="J41" s="80" t="n">
        <v>36539</v>
      </c>
      <c r="K41" s="81" t="n">
        <v>0</v>
      </c>
      <c r="L41" s="82"/>
      <c r="M41" s="81" t="n">
        <v>0</v>
      </c>
      <c r="N41" s="81" t="n">
        <v>0</v>
      </c>
      <c r="O41" s="81" t="n">
        <v>0</v>
      </c>
      <c r="P41" s="81" t="n">
        <v>0</v>
      </c>
      <c r="Q41" s="83"/>
      <c r="R41" s="83"/>
      <c r="S41" s="83"/>
      <c r="T41" s="83"/>
    </row>
    <row r="42" customFormat="false" ht="12.75" hidden="false" customHeight="false" outlineLevel="0" collapsed="false">
      <c r="A42" s="79"/>
      <c r="B42" s="80" t="n">
        <v>36540</v>
      </c>
      <c r="C42" s="81" t="n">
        <v>0</v>
      </c>
      <c r="D42" s="81" t="n">
        <v>0</v>
      </c>
      <c r="E42" s="81" t="n">
        <v>0</v>
      </c>
      <c r="F42" s="81" t="n">
        <v>0</v>
      </c>
      <c r="G42" s="81"/>
      <c r="H42" s="81"/>
      <c r="I42" s="81"/>
      <c r="J42" s="80" t="n">
        <v>36540</v>
      </c>
      <c r="K42" s="81" t="n">
        <v>0</v>
      </c>
      <c r="L42" s="82"/>
      <c r="M42" s="81" t="n">
        <v>0</v>
      </c>
      <c r="N42" s="81" t="n">
        <v>0</v>
      </c>
      <c r="O42" s="81" t="n">
        <v>0</v>
      </c>
      <c r="P42" s="81" t="n">
        <v>0</v>
      </c>
      <c r="Q42" s="83"/>
      <c r="R42" s="83"/>
      <c r="S42" s="83"/>
      <c r="T42" s="83"/>
    </row>
    <row r="43" customFormat="false" ht="12.75" hidden="false" customHeight="false" outlineLevel="0" collapsed="false">
      <c r="A43" s="79"/>
      <c r="B43" s="80" t="n">
        <v>36541</v>
      </c>
      <c r="C43" s="81" t="n">
        <v>0</v>
      </c>
      <c r="D43" s="81" t="n">
        <v>0</v>
      </c>
      <c r="E43" s="81" t="n">
        <v>0</v>
      </c>
      <c r="F43" s="81" t="n">
        <v>0</v>
      </c>
      <c r="G43" s="81"/>
      <c r="H43" s="81"/>
      <c r="I43" s="81"/>
      <c r="J43" s="80" t="n">
        <v>36541</v>
      </c>
      <c r="K43" s="81" t="n">
        <v>0</v>
      </c>
      <c r="L43" s="82"/>
      <c r="M43" s="81" t="n">
        <v>0</v>
      </c>
      <c r="N43" s="81" t="n">
        <v>0</v>
      </c>
      <c r="O43" s="81" t="n">
        <v>0</v>
      </c>
      <c r="P43" s="81" t="n">
        <v>0</v>
      </c>
      <c r="Q43" s="83"/>
      <c r="R43" s="83"/>
      <c r="S43" s="83"/>
      <c r="T43" s="83"/>
    </row>
    <row r="44" customFormat="false" ht="12.75" hidden="false" customHeight="false" outlineLevel="0" collapsed="false">
      <c r="A44" s="79"/>
      <c r="B44" s="80" t="n">
        <v>36542</v>
      </c>
      <c r="C44" s="81" t="n">
        <v>0</v>
      </c>
      <c r="D44" s="81" t="n">
        <v>0</v>
      </c>
      <c r="E44" s="81" t="n">
        <v>0</v>
      </c>
      <c r="F44" s="81" t="n">
        <v>0</v>
      </c>
      <c r="G44" s="81"/>
      <c r="H44" s="81"/>
      <c r="I44" s="81"/>
      <c r="J44" s="80" t="n">
        <v>36542</v>
      </c>
      <c r="K44" s="81" t="n">
        <v>0</v>
      </c>
      <c r="L44" s="82"/>
      <c r="M44" s="81" t="n">
        <v>0</v>
      </c>
      <c r="N44" s="81" t="n">
        <v>0</v>
      </c>
      <c r="O44" s="81" t="n">
        <v>0</v>
      </c>
      <c r="P44" s="81" t="n">
        <v>0</v>
      </c>
      <c r="Q44" s="83"/>
      <c r="R44" s="83"/>
      <c r="S44" s="83"/>
      <c r="T44" s="83"/>
    </row>
    <row r="45" customFormat="false" ht="12.75" hidden="false" customHeight="false" outlineLevel="0" collapsed="false">
      <c r="A45" s="79"/>
      <c r="B45" s="80" t="n">
        <v>36543</v>
      </c>
      <c r="C45" s="81" t="n">
        <v>0</v>
      </c>
      <c r="D45" s="81" t="n">
        <v>0</v>
      </c>
      <c r="E45" s="81" t="n">
        <v>0</v>
      </c>
      <c r="F45" s="81" t="n">
        <v>0</v>
      </c>
      <c r="G45" s="81"/>
      <c r="H45" s="81"/>
      <c r="I45" s="81"/>
      <c r="J45" s="80" t="n">
        <v>36543</v>
      </c>
      <c r="K45" s="81" t="n">
        <v>0</v>
      </c>
      <c r="L45" s="82"/>
      <c r="M45" s="81" t="n">
        <v>0</v>
      </c>
      <c r="N45" s="81" t="n">
        <v>0</v>
      </c>
      <c r="O45" s="81" t="n">
        <v>0</v>
      </c>
      <c r="P45" s="81" t="n">
        <v>0</v>
      </c>
      <c r="Q45" s="83"/>
      <c r="R45" s="83"/>
      <c r="S45" s="83"/>
      <c r="T45" s="83"/>
    </row>
    <row r="46" customFormat="false" ht="12.75" hidden="false" customHeight="false" outlineLevel="0" collapsed="false">
      <c r="A46" s="79"/>
      <c r="B46" s="80" t="n">
        <v>36544</v>
      </c>
      <c r="C46" s="81" t="n">
        <v>0</v>
      </c>
      <c r="D46" s="81" t="n">
        <v>0</v>
      </c>
      <c r="E46" s="81" t="n">
        <v>0</v>
      </c>
      <c r="F46" s="81" t="n">
        <v>0</v>
      </c>
      <c r="G46" s="81"/>
      <c r="H46" s="81"/>
      <c r="I46" s="81"/>
      <c r="J46" s="80" t="n">
        <v>36544</v>
      </c>
      <c r="K46" s="81" t="n">
        <v>0</v>
      </c>
      <c r="L46" s="82"/>
      <c r="M46" s="81" t="n">
        <v>0</v>
      </c>
      <c r="N46" s="81" t="n">
        <v>0</v>
      </c>
      <c r="O46" s="81" t="n">
        <v>0</v>
      </c>
      <c r="P46" s="81" t="n">
        <v>0</v>
      </c>
      <c r="Q46" s="83"/>
      <c r="R46" s="83"/>
      <c r="S46" s="83"/>
      <c r="T46" s="83"/>
    </row>
    <row r="47" customFormat="false" ht="12.75" hidden="false" customHeight="false" outlineLevel="0" collapsed="false">
      <c r="A47" s="79"/>
      <c r="B47" s="80" t="n">
        <v>36545</v>
      </c>
      <c r="C47" s="81" t="n">
        <v>0</v>
      </c>
      <c r="D47" s="81" t="n">
        <v>0</v>
      </c>
      <c r="E47" s="81" t="n">
        <v>0</v>
      </c>
      <c r="F47" s="81" t="n">
        <v>0</v>
      </c>
      <c r="G47" s="81"/>
      <c r="H47" s="81"/>
      <c r="I47" s="81"/>
      <c r="J47" s="80" t="n">
        <v>36545</v>
      </c>
      <c r="K47" s="81" t="n">
        <v>0</v>
      </c>
      <c r="L47" s="82"/>
      <c r="M47" s="81" t="n">
        <v>0</v>
      </c>
      <c r="N47" s="81" t="n">
        <v>0</v>
      </c>
      <c r="O47" s="81" t="n">
        <v>0</v>
      </c>
      <c r="P47" s="81" t="n">
        <v>0</v>
      </c>
      <c r="Q47" s="83"/>
      <c r="R47" s="83"/>
      <c r="S47" s="83"/>
      <c r="T47" s="83"/>
    </row>
    <row r="48" customFormat="false" ht="12.75" hidden="false" customHeight="false" outlineLevel="0" collapsed="false">
      <c r="A48" s="79"/>
      <c r="B48" s="80" t="n">
        <v>36546</v>
      </c>
      <c r="C48" s="81" t="n">
        <v>0</v>
      </c>
      <c r="D48" s="81" t="n">
        <v>0</v>
      </c>
      <c r="E48" s="81" t="n">
        <v>0</v>
      </c>
      <c r="F48" s="81" t="n">
        <v>0</v>
      </c>
      <c r="G48" s="81"/>
      <c r="H48" s="81"/>
      <c r="I48" s="81"/>
      <c r="J48" s="80" t="n">
        <v>36546</v>
      </c>
      <c r="K48" s="81" t="n">
        <v>0</v>
      </c>
      <c r="L48" s="82"/>
      <c r="M48" s="81" t="n">
        <v>0</v>
      </c>
      <c r="N48" s="81" t="n">
        <v>0</v>
      </c>
      <c r="O48" s="81" t="n">
        <v>0</v>
      </c>
      <c r="P48" s="81" t="n">
        <v>0</v>
      </c>
      <c r="Q48" s="83"/>
      <c r="R48" s="83"/>
      <c r="S48" s="83"/>
      <c r="T48" s="83"/>
    </row>
    <row r="49" customFormat="false" ht="12.75" hidden="false" customHeight="false" outlineLevel="0" collapsed="false">
      <c r="A49" s="79"/>
      <c r="B49" s="80" t="n">
        <v>36547</v>
      </c>
      <c r="C49" s="81" t="n">
        <v>0</v>
      </c>
      <c r="D49" s="81" t="n">
        <v>0</v>
      </c>
      <c r="E49" s="81" t="n">
        <v>0</v>
      </c>
      <c r="F49" s="81" t="n">
        <v>0</v>
      </c>
      <c r="G49" s="81"/>
      <c r="H49" s="81"/>
      <c r="I49" s="81"/>
      <c r="J49" s="80" t="n">
        <v>36547</v>
      </c>
      <c r="K49" s="81" t="n">
        <v>0</v>
      </c>
      <c r="L49" s="82"/>
      <c r="M49" s="81" t="n">
        <v>0</v>
      </c>
      <c r="N49" s="81" t="n">
        <v>0</v>
      </c>
      <c r="O49" s="81" t="n">
        <v>0</v>
      </c>
      <c r="P49" s="81" t="n">
        <v>0</v>
      </c>
      <c r="Q49" s="83"/>
      <c r="R49" s="83"/>
      <c r="S49" s="83"/>
      <c r="T49" s="83"/>
    </row>
    <row r="50" customFormat="false" ht="12.75" hidden="false" customHeight="false" outlineLevel="0" collapsed="false">
      <c r="A50" s="79"/>
      <c r="B50" s="80" t="n">
        <v>36548</v>
      </c>
      <c r="C50" s="81" t="n">
        <v>0</v>
      </c>
      <c r="D50" s="81" t="n">
        <v>0</v>
      </c>
      <c r="E50" s="81" t="n">
        <v>0</v>
      </c>
      <c r="F50" s="81" t="n">
        <v>0</v>
      </c>
      <c r="G50" s="81"/>
      <c r="H50" s="81"/>
      <c r="I50" s="81"/>
      <c r="J50" s="80" t="n">
        <v>36548</v>
      </c>
      <c r="K50" s="81" t="n">
        <v>0</v>
      </c>
      <c r="L50" s="82"/>
      <c r="M50" s="81" t="n">
        <v>0</v>
      </c>
      <c r="N50" s="81" t="n">
        <v>0</v>
      </c>
      <c r="O50" s="81" t="n">
        <v>0</v>
      </c>
      <c r="P50" s="81" t="n">
        <v>0</v>
      </c>
      <c r="Q50" s="83"/>
      <c r="R50" s="83"/>
      <c r="S50" s="83"/>
      <c r="T50" s="83"/>
    </row>
    <row r="51" customFormat="false" ht="12.75" hidden="false" customHeight="false" outlineLevel="0" collapsed="false">
      <c r="A51" s="79"/>
      <c r="B51" s="80" t="n">
        <v>36549</v>
      </c>
      <c r="C51" s="81" t="n">
        <v>0</v>
      </c>
      <c r="D51" s="81" t="n">
        <v>0</v>
      </c>
      <c r="E51" s="81" t="n">
        <v>0</v>
      </c>
      <c r="F51" s="81" t="n">
        <v>0</v>
      </c>
      <c r="G51" s="81"/>
      <c r="H51" s="81"/>
      <c r="I51" s="81"/>
      <c r="J51" s="80" t="n">
        <v>36549</v>
      </c>
      <c r="K51" s="81" t="n">
        <v>0</v>
      </c>
      <c r="L51" s="82"/>
      <c r="M51" s="81" t="n">
        <v>0</v>
      </c>
      <c r="N51" s="81" t="n">
        <v>0</v>
      </c>
      <c r="O51" s="81" t="n">
        <v>0</v>
      </c>
      <c r="P51" s="81" t="n">
        <v>0</v>
      </c>
      <c r="Q51" s="83"/>
      <c r="R51" s="83"/>
      <c r="S51" s="83"/>
      <c r="T51" s="83"/>
    </row>
    <row r="52" customFormat="false" ht="12.75" hidden="false" customHeight="false" outlineLevel="0" collapsed="false">
      <c r="A52" s="79"/>
      <c r="B52" s="80" t="n">
        <v>36550</v>
      </c>
      <c r="C52" s="81" t="n">
        <v>-1270</v>
      </c>
      <c r="D52" s="81" t="n">
        <v>-127951</v>
      </c>
      <c r="E52" s="81" t="n">
        <v>52775</v>
      </c>
      <c r="F52" s="81" t="n">
        <v>4788</v>
      </c>
      <c r="G52" s="81"/>
      <c r="H52" s="81"/>
      <c r="I52" s="81"/>
      <c r="J52" s="80" t="n">
        <v>36550</v>
      </c>
      <c r="K52" s="81" t="n">
        <v>0</v>
      </c>
      <c r="L52" s="82"/>
      <c r="M52" s="81" t="n">
        <v>0</v>
      </c>
      <c r="N52" s="81" t="n">
        <v>-20000</v>
      </c>
      <c r="O52" s="81" t="n">
        <v>15000</v>
      </c>
      <c r="P52" s="81" t="n">
        <v>-40000</v>
      </c>
      <c r="Q52" s="83"/>
      <c r="R52" s="83"/>
      <c r="S52" s="83"/>
      <c r="T52" s="83"/>
    </row>
    <row r="53" customFormat="false" ht="12.75" hidden="false" customHeight="false" outlineLevel="0" collapsed="false">
      <c r="A53" s="79"/>
      <c r="B53" s="80" t="n">
        <v>36551</v>
      </c>
      <c r="C53" s="81" t="n">
        <v>816</v>
      </c>
      <c r="D53" s="81" t="n">
        <v>-142951</v>
      </c>
      <c r="E53" s="81" t="n">
        <v>52775</v>
      </c>
      <c r="F53" s="81" t="n">
        <v>4788</v>
      </c>
      <c r="G53" s="81"/>
      <c r="H53" s="81"/>
      <c r="I53" s="81"/>
      <c r="J53" s="80" t="n">
        <v>36551</v>
      </c>
      <c r="K53" s="81" t="n">
        <v>0</v>
      </c>
      <c r="L53" s="82"/>
      <c r="M53" s="81" t="n">
        <v>0</v>
      </c>
      <c r="N53" s="81" t="n">
        <v>-20000</v>
      </c>
      <c r="O53" s="81" t="n">
        <v>15000</v>
      </c>
      <c r="P53" s="81" t="n">
        <v>-40000</v>
      </c>
      <c r="Q53" s="83"/>
      <c r="R53" s="83"/>
      <c r="S53" s="83"/>
      <c r="T53" s="83"/>
    </row>
    <row r="54" customFormat="false" ht="12.75" hidden="false" customHeight="false" outlineLevel="0" collapsed="false">
      <c r="A54" s="79"/>
      <c r="B54" s="80" t="n">
        <v>36552</v>
      </c>
      <c r="C54" s="81" t="n">
        <v>816</v>
      </c>
      <c r="D54" s="81" t="n">
        <v>-142951</v>
      </c>
      <c r="E54" s="81" t="n">
        <v>52775</v>
      </c>
      <c r="F54" s="81" t="n">
        <v>4788</v>
      </c>
      <c r="G54" s="81"/>
      <c r="H54" s="81"/>
      <c r="I54" s="81"/>
      <c r="J54" s="80" t="n">
        <v>36552</v>
      </c>
      <c r="K54" s="81" t="n">
        <v>0</v>
      </c>
      <c r="L54" s="82"/>
      <c r="M54" s="81" t="n">
        <v>0</v>
      </c>
      <c r="N54" s="81" t="n">
        <v>-20000</v>
      </c>
      <c r="O54" s="81" t="n">
        <v>15000</v>
      </c>
      <c r="P54" s="81" t="n">
        <v>-40000</v>
      </c>
      <c r="Q54" s="83"/>
      <c r="R54" s="83"/>
      <c r="S54" s="83"/>
      <c r="T54" s="83"/>
    </row>
    <row r="55" customFormat="false" ht="12.75" hidden="false" customHeight="false" outlineLevel="0" collapsed="false">
      <c r="A55" s="79"/>
      <c r="B55" s="80" t="n">
        <v>36553</v>
      </c>
      <c r="C55" s="81" t="n">
        <v>816</v>
      </c>
      <c r="D55" s="81" t="n">
        <v>-142951</v>
      </c>
      <c r="E55" s="81" t="n">
        <v>52775</v>
      </c>
      <c r="F55" s="81" t="n">
        <v>4788</v>
      </c>
      <c r="G55" s="81"/>
      <c r="H55" s="81"/>
      <c r="I55" s="81"/>
      <c r="J55" s="80" t="n">
        <v>36553</v>
      </c>
      <c r="K55" s="81" t="n">
        <v>0</v>
      </c>
      <c r="L55" s="82"/>
      <c r="M55" s="81" t="n">
        <v>0</v>
      </c>
      <c r="N55" s="81" t="n">
        <v>-20000</v>
      </c>
      <c r="O55" s="81" t="n">
        <v>15000</v>
      </c>
      <c r="P55" s="81" t="n">
        <v>-40000</v>
      </c>
      <c r="Q55" s="83"/>
      <c r="R55" s="83"/>
      <c r="S55" s="83"/>
      <c r="T55" s="83"/>
    </row>
    <row r="56" customFormat="false" ht="12.75" hidden="false" customHeight="false" outlineLevel="0" collapsed="false">
      <c r="A56" s="79"/>
      <c r="B56" s="80" t="n">
        <v>36554</v>
      </c>
      <c r="C56" s="81" t="n">
        <v>816</v>
      </c>
      <c r="D56" s="81" t="n">
        <v>-142951</v>
      </c>
      <c r="E56" s="81" t="n">
        <v>52775</v>
      </c>
      <c r="F56" s="81" t="n">
        <v>4788</v>
      </c>
      <c r="G56" s="81"/>
      <c r="H56" s="81"/>
      <c r="I56" s="81"/>
      <c r="J56" s="80" t="n">
        <v>36554</v>
      </c>
      <c r="K56" s="81" t="n">
        <v>0</v>
      </c>
      <c r="L56" s="82"/>
      <c r="M56" s="81" t="n">
        <v>0</v>
      </c>
      <c r="N56" s="81" t="n">
        <v>-20000</v>
      </c>
      <c r="O56" s="81" t="n">
        <v>15000</v>
      </c>
      <c r="P56" s="81" t="n">
        <v>-40000</v>
      </c>
      <c r="Q56" s="83"/>
      <c r="R56" s="83"/>
      <c r="S56" s="83"/>
      <c r="T56" s="83"/>
    </row>
    <row r="57" customFormat="false" ht="12.75" hidden="false" customHeight="false" outlineLevel="0" collapsed="false">
      <c r="A57" s="79"/>
      <c r="B57" s="80" t="n">
        <v>36555</v>
      </c>
      <c r="C57" s="81" t="n">
        <v>816</v>
      </c>
      <c r="D57" s="81" t="n">
        <v>-142951</v>
      </c>
      <c r="E57" s="81" t="n">
        <v>52775</v>
      </c>
      <c r="F57" s="81" t="n">
        <v>4788</v>
      </c>
      <c r="G57" s="81"/>
      <c r="H57" s="81"/>
      <c r="I57" s="81"/>
      <c r="J57" s="80" t="n">
        <v>36555</v>
      </c>
      <c r="K57" s="81" t="n">
        <v>0</v>
      </c>
      <c r="L57" s="82"/>
      <c r="M57" s="81" t="n">
        <v>0</v>
      </c>
      <c r="N57" s="81" t="n">
        <v>-20000</v>
      </c>
      <c r="O57" s="81" t="n">
        <v>15000</v>
      </c>
      <c r="P57" s="81" t="n">
        <v>-40000</v>
      </c>
      <c r="Q57" s="83"/>
      <c r="R57" s="83"/>
      <c r="S57" s="83"/>
      <c r="T57" s="83"/>
    </row>
    <row r="58" customFormat="false" ht="12.75" hidden="false" customHeight="false" outlineLevel="0" collapsed="false">
      <c r="A58" s="79"/>
      <c r="B58" s="80" t="n">
        <v>36556</v>
      </c>
      <c r="C58" s="81" t="n">
        <v>816</v>
      </c>
      <c r="D58" s="81" t="n">
        <v>-142951</v>
      </c>
      <c r="E58" s="81" t="n">
        <v>52775</v>
      </c>
      <c r="F58" s="81" t="n">
        <v>4788</v>
      </c>
      <c r="G58" s="81"/>
      <c r="H58" s="81"/>
      <c r="I58" s="81"/>
      <c r="J58" s="80" t="n">
        <v>36556</v>
      </c>
      <c r="K58" s="81" t="n">
        <v>0</v>
      </c>
      <c r="L58" s="82"/>
      <c r="M58" s="81" t="n">
        <v>0</v>
      </c>
      <c r="N58" s="81" t="n">
        <v>-20000</v>
      </c>
      <c r="O58" s="81" t="n">
        <v>15000</v>
      </c>
      <c r="P58" s="81" t="n">
        <v>-40000</v>
      </c>
      <c r="Q58" s="83"/>
      <c r="R58" s="83"/>
      <c r="S58" s="83"/>
      <c r="T58" s="83"/>
    </row>
    <row r="59" customFormat="false" ht="16.5" hidden="false" customHeight="true" outlineLevel="0" collapsed="false">
      <c r="A59" s="84"/>
      <c r="B59" s="85" t="s">
        <v>45</v>
      </c>
      <c r="C59" s="86" t="n">
        <v>3626</v>
      </c>
      <c r="D59" s="87" t="n">
        <v>-985657</v>
      </c>
      <c r="E59" s="87" t="n">
        <v>369425</v>
      </c>
      <c r="F59" s="88" t="n">
        <v>33516</v>
      </c>
      <c r="G59" s="89"/>
      <c r="H59" s="89"/>
      <c r="I59" s="84"/>
      <c r="J59" s="89" t="s">
        <v>45</v>
      </c>
      <c r="K59" s="90" t="n">
        <v>0</v>
      </c>
      <c r="L59" s="91" t="n">
        <v>0</v>
      </c>
      <c r="M59" s="91" t="n">
        <v>0</v>
      </c>
      <c r="N59" s="87" t="n">
        <v>-140000</v>
      </c>
      <c r="O59" s="87" t="n">
        <v>105000</v>
      </c>
      <c r="P59" s="88" t="n">
        <v>-280000</v>
      </c>
      <c r="Q59" s="92"/>
      <c r="R59" s="92"/>
      <c r="S59" s="92"/>
      <c r="T59" s="92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6.5" hidden="false" customHeight="true" outlineLevel="0" collapsed="false">
      <c r="A60" s="84"/>
      <c r="B60" s="84"/>
      <c r="C60" s="93"/>
      <c r="D60" s="93"/>
      <c r="E60" s="93"/>
      <c r="F60" s="93"/>
      <c r="G60" s="92"/>
      <c r="H60" s="92"/>
      <c r="I60" s="92"/>
      <c r="J60" s="94"/>
      <c r="K60" s="95"/>
      <c r="L60" s="95"/>
      <c r="M60" s="95"/>
      <c r="N60" s="93"/>
      <c r="O60" s="93"/>
      <c r="P60" s="92"/>
      <c r="Q60" s="92"/>
      <c r="R60" s="92"/>
      <c r="S60" s="92"/>
      <c r="T60" s="92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2" hidden="false" customHeight="false" outlineLevel="0" collapsed="false">
      <c r="C61" s="65" t="s">
        <v>30</v>
      </c>
      <c r="D61" s="65" t="s">
        <v>30</v>
      </c>
      <c r="E61" s="65" t="s">
        <v>30</v>
      </c>
      <c r="F61" s="65" t="s">
        <v>30</v>
      </c>
      <c r="G61" s="65"/>
      <c r="H61" s="65"/>
      <c r="I61" s="65"/>
      <c r="J61" s="65"/>
      <c r="K61" s="65" t="s">
        <v>31</v>
      </c>
      <c r="L61" s="65" t="s">
        <v>31</v>
      </c>
      <c r="M61" s="65" t="s">
        <v>31</v>
      </c>
      <c r="N61" s="65" t="s">
        <v>31</v>
      </c>
      <c r="O61" s="65" t="s">
        <v>31</v>
      </c>
      <c r="P61" s="65"/>
      <c r="Q61" s="65"/>
      <c r="R61" s="65"/>
      <c r="S61" s="65"/>
      <c r="T61" s="66"/>
      <c r="U61" s="66"/>
      <c r="V61" s="66"/>
      <c r="W61" s="66"/>
      <c r="X61" s="66"/>
    </row>
    <row r="62" customFormat="false" ht="15.75" hidden="false" customHeight="false" outlineLevel="0" collapsed="false">
      <c r="C62" s="67" t="s">
        <v>42</v>
      </c>
      <c r="D62" s="67" t="s">
        <v>43</v>
      </c>
      <c r="E62" s="67" t="s">
        <v>43</v>
      </c>
      <c r="F62" s="67" t="s">
        <v>43</v>
      </c>
      <c r="G62" s="65"/>
      <c r="H62" s="65"/>
      <c r="I62" s="65"/>
      <c r="J62" s="65"/>
      <c r="K62" s="67" t="s">
        <v>42</v>
      </c>
      <c r="L62" s="67" t="s">
        <v>42</v>
      </c>
      <c r="M62" s="67" t="s">
        <v>43</v>
      </c>
      <c r="N62" s="67" t="s">
        <v>43</v>
      </c>
      <c r="O62" s="67" t="s">
        <v>43</v>
      </c>
      <c r="P62" s="65"/>
      <c r="Q62" s="65"/>
      <c r="R62" s="65"/>
      <c r="S62" s="65"/>
      <c r="T62" s="66"/>
      <c r="U62" s="66"/>
      <c r="V62" s="66"/>
      <c r="W62" s="66"/>
      <c r="X62" s="66"/>
    </row>
    <row r="63" customFormat="false" ht="19.5" hidden="false" customHeight="true" outlineLevel="0" collapsed="false">
      <c r="A63" s="75"/>
      <c r="B63" s="76"/>
      <c r="C63" s="77" t="s">
        <v>44</v>
      </c>
      <c r="D63" s="77" t="s">
        <v>44</v>
      </c>
      <c r="E63" s="77" t="s">
        <v>37</v>
      </c>
      <c r="F63" s="77" t="s">
        <v>38</v>
      </c>
      <c r="G63" s="77"/>
      <c r="H63" s="77"/>
      <c r="I63" s="77"/>
      <c r="J63" s="77"/>
      <c r="K63" s="77" t="s">
        <v>44</v>
      </c>
      <c r="L63" s="77" t="s">
        <v>37</v>
      </c>
      <c r="M63" s="77" t="s">
        <v>44</v>
      </c>
      <c r="N63" s="77" t="s">
        <v>37</v>
      </c>
      <c r="O63" s="77" t="s">
        <v>38</v>
      </c>
      <c r="P63" s="77"/>
      <c r="Q63" s="77"/>
      <c r="R63" s="77"/>
      <c r="S63" s="77"/>
      <c r="T63" s="78"/>
      <c r="U63" s="78"/>
      <c r="V63" s="78"/>
      <c r="W63" s="78"/>
      <c r="X63" s="78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  <c r="GS63" s="75"/>
      <c r="GT63" s="75"/>
      <c r="GU63" s="75"/>
      <c r="GV63" s="75"/>
      <c r="GW63" s="75"/>
      <c r="GX63" s="75"/>
      <c r="GY63" s="75"/>
      <c r="GZ63" s="75"/>
      <c r="HA63" s="75"/>
      <c r="HB63" s="75"/>
      <c r="HC63" s="75"/>
      <c r="HD63" s="75"/>
      <c r="HE63" s="75"/>
      <c r="HF63" s="75"/>
      <c r="HG63" s="75"/>
      <c r="HH63" s="75"/>
      <c r="HI63" s="75"/>
      <c r="HJ63" s="75"/>
      <c r="HK63" s="75"/>
      <c r="HL63" s="75"/>
      <c r="HM63" s="75"/>
      <c r="HN63" s="75"/>
      <c r="HO63" s="75"/>
      <c r="HP63" s="75"/>
      <c r="HQ63" s="75"/>
      <c r="HR63" s="75"/>
      <c r="HS63" s="75"/>
      <c r="HT63" s="75"/>
      <c r="HU63" s="75"/>
      <c r="HV63" s="75"/>
      <c r="HW63" s="75"/>
      <c r="HX63" s="75"/>
      <c r="HY63" s="75"/>
      <c r="HZ63" s="75"/>
      <c r="IA63" s="75"/>
      <c r="IB63" s="75"/>
      <c r="IC63" s="75"/>
      <c r="ID63" s="75"/>
      <c r="IE63" s="75"/>
      <c r="IF63" s="75"/>
      <c r="IG63" s="75"/>
      <c r="IH63" s="75"/>
      <c r="II63" s="75"/>
      <c r="IJ63" s="75"/>
      <c r="IK63" s="75"/>
      <c r="IL63" s="75"/>
      <c r="IM63" s="75"/>
      <c r="IN63" s="75"/>
      <c r="IO63" s="75"/>
      <c r="IP63" s="75"/>
      <c r="IQ63" s="75"/>
      <c r="IR63" s="75"/>
      <c r="IS63" s="75"/>
      <c r="IT63" s="75"/>
      <c r="IU63" s="75"/>
      <c r="IV63" s="75"/>
      <c r="IW63" s="75"/>
    </row>
    <row r="64" customFormat="false" ht="12.75" hidden="false" customHeight="false" outlineLevel="0" collapsed="false">
      <c r="B64" s="96" t="s">
        <v>46</v>
      </c>
      <c r="C64" s="97" t="n">
        <v>0.343822153108006</v>
      </c>
      <c r="D64" s="98" t="n">
        <v>-93.4613105256421</v>
      </c>
      <c r="E64" s="98" t="n">
        <v>35.0293709078669</v>
      </c>
      <c r="F64" s="99" t="n">
        <v>3.17803179359292</v>
      </c>
      <c r="G64" s="81"/>
      <c r="H64" s="81"/>
      <c r="I64" s="100"/>
      <c r="J64" s="101" t="s">
        <v>46</v>
      </c>
      <c r="K64" s="97" t="n">
        <v>0</v>
      </c>
      <c r="L64" s="98" t="n">
        <v>0</v>
      </c>
      <c r="M64" s="98" t="n">
        <v>0</v>
      </c>
      <c r="N64" s="98" t="n">
        <v>-14</v>
      </c>
      <c r="O64" s="99" t="n">
        <v>10.5</v>
      </c>
      <c r="P64" s="83"/>
      <c r="Q64" s="83"/>
      <c r="R64" s="83"/>
      <c r="S64" s="83"/>
      <c r="T64" s="83"/>
    </row>
    <row r="65" customFormat="false" ht="11.25" hidden="false" customHeight="false" outlineLevel="0" collapsed="false">
      <c r="B65" s="66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</row>
    <row r="66" customFormat="false" ht="11.25" hidden="false" customHeight="false" outlineLevel="0" collapsed="false">
      <c r="B66" s="66"/>
    </row>
    <row r="67" customFormat="false" ht="11.25" hidden="false" customHeight="false" outlineLevel="0" collapsed="false">
      <c r="B67" s="66"/>
    </row>
    <row r="68" customFormat="false" ht="11.25" hidden="false" customHeight="false" outlineLevel="0" collapsed="false">
      <c r="B68" s="102" t="s">
        <v>47</v>
      </c>
      <c r="D68" s="103" t="n">
        <v>0.75</v>
      </c>
    </row>
    <row r="69" customFormat="false" ht="11.25" hidden="false" customHeight="false" outlineLevel="0" collapsed="false">
      <c r="B69" s="66"/>
    </row>
    <row r="70" customFormat="false" ht="11.25" hidden="false" customHeight="false" outlineLevel="0" collapsed="false">
      <c r="B70" s="66"/>
    </row>
    <row r="71" customFormat="false" ht="11.25" hidden="false" customHeight="false" outlineLevel="0" collapsed="false">
      <c r="B71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2000-01-26T00:56:45Z</dcterms:created>
  <dc:creator>cdorlan</dc:creator>
  <dc:description/>
  <dc:language>en-US</dc:language>
  <cp:lastModifiedBy>cdorlan</cp:lastModifiedBy>
  <cp:revision>0</cp:revision>
  <dc:subject/>
  <dc:title/>
</cp:coreProperties>
</file>