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T by Month" sheetId="1" state="visible" r:id="rId3"/>
    <sheet name="SJ by Month" sheetId="2" state="visible" r:id="rId4"/>
    <sheet name="IG-BL by Month" sheetId="3" state="visible" r:id="rId5"/>
    <sheet name="EOT by Month" sheetId="4" state="visible" r:id="rId6"/>
  </sheets>
  <externalReferences>
    <externalReference r:id="rId7"/>
  </externalReferences>
  <definedNames>
    <definedName function="false" hidden="false" localSheetId="3" name="_xlnm.Print_Area" vbProcedure="false">'EOT by Month'!$K$1:$BH$38</definedName>
    <definedName function="false" hidden="false" localSheetId="3" name="_xlnm.Print_Titles" vbProcedure="false">'EOT by Month'!$A:$H</definedName>
    <definedName function="false" hidden="false" localSheetId="2" name="_xlnm.Print_Area" vbProcedure="false">'IG-BL by Month'!$A$2:$BH$55</definedName>
    <definedName function="false" hidden="false" localSheetId="2" name="_xlnm.Print_Titles" vbProcedure="false">'IG-BL by Month'!$A:$J,'IG-BL by Month'!$1:$9</definedName>
    <definedName function="false" hidden="false" localSheetId="1" name="_xlnm.Print_Area" vbProcedure="false">'SJ by Month'!$A$2:$BH$48</definedName>
    <definedName function="false" hidden="false" localSheetId="1" name="_xlnm.Print_Titles" vbProcedure="false">'SJ by Month'!$A:$H,'SJ by Month'!$1:$9</definedName>
    <definedName function="false" hidden="false" localSheetId="0" name="_xlnm.Print_Area" vbProcedure="false">'WOT by Month'!$A$1:$BV$60</definedName>
    <definedName function="false" hidden="false" localSheetId="0" name="_xlnm.Print_Titles" vbProcedure="false">'WOT by Month'!$A:$F,'WOT by Month'!$1:$9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<sst xmlns="http://schemas.openxmlformats.org/spreadsheetml/2006/main" count="303" uniqueCount="95">
  <si>
    <t xml:space="preserve">Updated 9/17/01</t>
  </si>
  <si>
    <t xml:space="preserve">TRANSWESTERN PIPELINE COMPANY</t>
  </si>
  <si>
    <r>
      <rPr>
        <b val="true"/>
        <i val="true"/>
        <sz val="12"/>
        <color rgb="FF0000FF"/>
        <rFont val="Arial"/>
        <family val="2"/>
      </rPr>
      <t xml:space="preserve">MAINLINE WEST</t>
    </r>
    <r>
      <rPr>
        <b val="true"/>
        <i val="true"/>
        <sz val="12"/>
        <rFont val="Arial"/>
        <family val="2"/>
      </rPr>
      <t xml:space="preserve"> SUBSCRIPTION </t>
    </r>
  </si>
  <si>
    <t xml:space="preserve">BASED ON CAPACITY OF 1,090,000/d *</t>
  </si>
  <si>
    <t xml:space="preserve">Total</t>
  </si>
  <si>
    <t xml:space="preserve">Ctrc #</t>
  </si>
  <si>
    <t xml:space="preserve">Shipper</t>
  </si>
  <si>
    <t xml:space="preserve">MDQ</t>
  </si>
  <si>
    <t xml:space="preserve">Start Date</t>
  </si>
  <si>
    <t xml:space="preserve">Term Date</t>
  </si>
  <si>
    <t xml:space="preserve">ROFR</t>
  </si>
  <si>
    <t xml:space="preserve">Trigger</t>
  </si>
  <si>
    <t xml:space="preserve">Rate</t>
  </si>
  <si>
    <t xml:space="preserve">Revenue</t>
  </si>
  <si>
    <t xml:space="preserve">Agave Energy</t>
  </si>
  <si>
    <t xml:space="preserve">yes</t>
  </si>
  <si>
    <t xml:space="preserve">Arizona Public Service</t>
  </si>
  <si>
    <t xml:space="preserve">no</t>
  </si>
  <si>
    <t xml:space="preserve">BP Energy</t>
  </si>
  <si>
    <t xml:space="preserve">Calpine</t>
  </si>
  <si>
    <t xml:space="preserve">Citizens Communications</t>
  </si>
  <si>
    <t xml:space="preserve">Conoco</t>
  </si>
  <si>
    <t xml:space="preserve">Expired</t>
  </si>
  <si>
    <t xml:space="preserve">Duke Energy Trading</t>
  </si>
  <si>
    <t xml:space="preserve">Dynegy</t>
  </si>
  <si>
    <t xml:space="preserve">El Paso Merchant</t>
  </si>
  <si>
    <t xml:space="preserve">EP Energy Marketing</t>
  </si>
  <si>
    <t xml:space="preserve">North Star Steel</t>
  </si>
  <si>
    <t xml:space="preserve">Oneok Energy M&lt;tg</t>
  </si>
  <si>
    <t xml:space="preserve">PG&amp;E</t>
  </si>
  <si>
    <t xml:space="preserve">PG&amp;E Energy Trading</t>
  </si>
  <si>
    <t xml:space="preserve">Reliant Energy Services</t>
  </si>
  <si>
    <t xml:space="preserve">Reliant</t>
  </si>
  <si>
    <t xml:space="preserve">Sempra Energy Trading</t>
  </si>
  <si>
    <t xml:space="preserve">Sempra</t>
  </si>
  <si>
    <t xml:space="preserve">Sacramento Mun Util</t>
  </si>
  <si>
    <t xml:space="preserve">Southern Cal Gas Co </t>
  </si>
  <si>
    <t xml:space="preserve">Southern Energy </t>
  </si>
  <si>
    <t xml:space="preserve">Southwest Gas</t>
  </si>
  <si>
    <t xml:space="preserve">Texaco Natural Gas</t>
  </si>
  <si>
    <t xml:space="preserve">TXU Energy Trading</t>
  </si>
  <si>
    <t xml:space="preserve">Misc </t>
  </si>
  <si>
    <t xml:space="preserve">Uunsubscribed</t>
  </si>
  <si>
    <t xml:space="preserve">Contract Renewals subject to ROFR</t>
  </si>
  <si>
    <t xml:space="preserve">Subscription Excluding Contracts with ROFR</t>
  </si>
  <si>
    <t xml:space="preserve">Currently Subscribed Percentage</t>
  </si>
  <si>
    <t xml:space="preserve">Capacity Subject to Renewal (Including ROFR)</t>
  </si>
  <si>
    <t xml:space="preserve">* Excludes 120,000-150,000  MMcf/day of incremental capacity related to the Red Rock Expansion which is projected to be in service in June 2002.  TW currently has 107 MMcf/day of  the expansion subscribed under long-term contracts.</t>
  </si>
  <si>
    <t xml:space="preserve">SAN JUAN (Blanco to Thoreau) &amp; EAST of THOREAU</t>
  </si>
  <si>
    <t xml:space="preserve">BASED ON SAN JUAN CAPACITY OF 850,000/d </t>
  </si>
  <si>
    <t xml:space="preserve">Rate *</t>
  </si>
  <si>
    <t xml:space="preserve">N/A</t>
  </si>
  <si>
    <t xml:space="preserve">Burlington Resources</t>
  </si>
  <si>
    <t xml:space="preserve">Enervest San Juan</t>
  </si>
  <si>
    <t xml:space="preserve">Enron North America</t>
  </si>
  <si>
    <t xml:space="preserve">Navajo Tribal Util</t>
  </si>
  <si>
    <t xml:space="preserve">Southern Cal Gas</t>
  </si>
  <si>
    <t xml:space="preserve">Southern</t>
  </si>
  <si>
    <t xml:space="preserve">Contracts Subject to ROFR</t>
  </si>
  <si>
    <t xml:space="preserve">N/A Indicates that the rates/revenues for this transaction are included in the Mainline Capacity Revenue</t>
  </si>
  <si>
    <t xml:space="preserve">IGNACIO TO BLANCO SUBSCRIPTION </t>
  </si>
  <si>
    <t xml:space="preserve">BASED ON CAPACITY OF 476,000/d. </t>
  </si>
  <si>
    <t xml:space="preserve">SOUTH IGNACIO TO BLANCO SUBSCRIPTION </t>
  </si>
  <si>
    <t xml:space="preserve">BASED ON CAPACITY OF 205,000/d.</t>
  </si>
  <si>
    <t xml:space="preserve">Ignacio to Blanco:</t>
  </si>
  <si>
    <t xml:space="preserve">Williams Energy Mkt</t>
  </si>
  <si>
    <t xml:space="preserve">Phillips Petroleum</t>
  </si>
  <si>
    <t xml:space="preserve">Burlington Resource Trading</t>
  </si>
  <si>
    <t xml:space="preserve">PNM Gas Services</t>
  </si>
  <si>
    <t xml:space="preserve">Pan Alberta</t>
  </si>
  <si>
    <t xml:space="preserve">Enervest</t>
  </si>
  <si>
    <r>
      <rPr>
        <b val="true"/>
        <i val="true"/>
        <sz val="10"/>
        <rFont val="Arial"/>
        <family val="2"/>
      </rPr>
      <t xml:space="preserve">UNSUBSCRIBED </t>
    </r>
    <r>
      <rPr>
        <b val="true"/>
        <i val="true"/>
        <u val="single"/>
        <sz val="10"/>
        <rFont val="Arial"/>
        <family val="2"/>
      </rPr>
      <t xml:space="preserve">not</t>
    </r>
    <r>
      <rPr>
        <b val="true"/>
        <i val="true"/>
        <sz val="10"/>
        <rFont val="Arial"/>
        <family val="2"/>
      </rPr>
      <t xml:space="preserve"> subject to ROFR</t>
    </r>
  </si>
  <si>
    <t xml:space="preserve">Subject to ROFR</t>
  </si>
  <si>
    <t xml:space="preserve">SUBSCRIBED</t>
  </si>
  <si>
    <t xml:space="preserve">South Ignacio to Blanco:</t>
  </si>
  <si>
    <t xml:space="preserve">Est.</t>
  </si>
  <si>
    <t xml:space="preserve">Southern Ute Indian Tribe</t>
  </si>
  <si>
    <t xml:space="preserve">Red Cedar Gathering</t>
  </si>
  <si>
    <t xml:space="preserve">Texaco</t>
  </si>
  <si>
    <t xml:space="preserve">EAST of THOREAU</t>
  </si>
  <si>
    <t xml:space="preserve">24198*SC</t>
  </si>
  <si>
    <t xml:space="preserve">Richardson</t>
  </si>
  <si>
    <t xml:space="preserve">E.New Mexico</t>
  </si>
  <si>
    <t xml:space="preserve">KN Processing</t>
  </si>
  <si>
    <t xml:space="preserve">BP</t>
  </si>
  <si>
    <t xml:space="preserve">     26490/26606</t>
  </si>
  <si>
    <t xml:space="preserve">Agave</t>
  </si>
  <si>
    <t xml:space="preserve">ENA</t>
  </si>
  <si>
    <t xml:space="preserve">New Mexico</t>
  </si>
  <si>
    <t xml:space="preserve">USGT</t>
  </si>
  <si>
    <t xml:space="preserve">Duke</t>
  </si>
  <si>
    <t xml:space="preserve">Duke Energy</t>
  </si>
  <si>
    <t xml:space="preserve">Astra Power</t>
  </si>
  <si>
    <t xml:space="preserve">Bass Enterprises</t>
  </si>
  <si>
    <t xml:space="preserve">PNM (*Season)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</si>
</sst>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"/>
    <numFmt numFmtId="166" formatCode="[$-409]mmm\-yy"/>
    <numFmt numFmtId="167" formatCode="#,##0"/>
    <numFmt numFmtId="168" formatCode="[$-409]m/d/yyyy"/>
    <numFmt numFmtId="169" formatCode="#,##0.0000"/>
    <numFmt numFmtId="170" formatCode="0%"/>
    <numFmt numFmtId="171" formatCode="[$-409]#,##0_);[RED]\(#,##0\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12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sz val="10"/>
      <color rgb="FFFF00FF"/>
      <name val="Arial"/>
      <family val="2"/>
    </font>
    <font>
      <i val="true"/>
      <sz val="8"/>
      <name val="Arial"/>
      <family val="2"/>
    </font>
    <font>
      <b val="true"/>
      <i val="true"/>
      <sz val="10"/>
      <name val="Arial"/>
      <family val="2"/>
    </font>
    <font>
      <b val="true"/>
      <sz val="12"/>
      <color rgb="FF000000"/>
      <name val="Arial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ebrown1/Local%20Settings/Temporary%20Internet%20Files/OLK11/TWFTCtrcs10-26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OFR Criteria"/>
      <sheetName val="WOT by Month"/>
      <sheetName val="WOT by Month with Red Rock"/>
      <sheetName val="EOT by Month"/>
      <sheetName val="SJ by Month"/>
      <sheetName val="IG-BL by Month"/>
    </sheetNames>
    <sheetDataSet>
      <sheetData sheetId="0">
        <row r="1">
          <cell r="A1" t="str">
            <v>Updated 10/26/01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C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9.28"/>
    <col collapsed="false" customWidth="true" hidden="false" outlineLevel="0" max="3" min="3" style="0" width="9.56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false" outlineLevel="0" max="6" min="6" style="0" width="10.99"/>
    <col collapsed="false" customWidth="true" hidden="true" outlineLevel="0" max="9" min="7" style="0" width="10.71"/>
    <col collapsed="false" customWidth="true" hidden="false" outlineLevel="0" max="10" min="10" style="0" width="10.71"/>
    <col collapsed="false" customWidth="true" hidden="false" outlineLevel="0" max="11" min="11" style="1" width="11.99"/>
    <col collapsed="false" customWidth="true" hidden="false" outlineLevel="0" max="12" min="12" style="0" width="10.71"/>
    <col collapsed="false" customWidth="true" hidden="false" outlineLevel="0" max="14" min="13" style="0" width="10.41"/>
    <col collapsed="false" customWidth="true" hidden="false" outlineLevel="0" max="17" min="15" style="0" width="10.71"/>
    <col collapsed="false" customWidth="true" hidden="false" outlineLevel="0" max="19" min="18" style="0" width="10.56"/>
    <col collapsed="false" customWidth="true" hidden="false" outlineLevel="0" max="21" min="20" style="0" width="10.41"/>
    <col collapsed="false" customWidth="false" hidden="true" outlineLevel="0" max="77" min="61" style="0" width="9.06"/>
  </cols>
  <sheetData>
    <row r="1" customFormat="false" ht="12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4"/>
      <c r="L2" s="2"/>
      <c r="M2" s="2"/>
    </row>
    <row r="3" customFormat="false" ht="15" hidden="false" customHeight="false" outlineLevel="0" collapsed="false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4"/>
      <c r="L3" s="2"/>
      <c r="M3" s="2"/>
    </row>
    <row r="4" customFormat="false" ht="15" hidden="false" customHeight="false" outlineLevel="0" collapsed="false">
      <c r="A4" s="6" t="s">
        <v>3</v>
      </c>
    </row>
    <row r="5" customFormat="false" ht="12.75" hidden="false" customHeight="false" outlineLevel="0" collapsed="false">
      <c r="O5" s="7"/>
    </row>
    <row r="6" customFormat="false" ht="12.75" hidden="false" customHeight="false" outlineLevel="0" collapsed="false">
      <c r="A6" s="8"/>
      <c r="K6" s="9"/>
      <c r="O6" s="7"/>
    </row>
    <row r="7" customFormat="false" ht="13.5" hidden="false" customHeight="false" outlineLevel="0" collapsed="false">
      <c r="J7" s="10" t="s">
        <v>4</v>
      </c>
      <c r="K7" s="9" t="n">
        <v>2002</v>
      </c>
      <c r="O7" s="7"/>
      <c r="BJ7" s="11"/>
    </row>
    <row r="8" customFormat="false" ht="13.5" hidden="false" customHeight="false" outlineLevel="0" collapsed="false">
      <c r="A8" s="0" t="s">
        <v>5</v>
      </c>
      <c r="B8" s="0" t="s">
        <v>6</v>
      </c>
      <c r="C8" s="0" t="s">
        <v>7</v>
      </c>
      <c r="D8" s="0" t="s">
        <v>8</v>
      </c>
      <c r="E8" s="0" t="s">
        <v>9</v>
      </c>
      <c r="F8" s="0" t="s">
        <v>10</v>
      </c>
      <c r="G8" s="12" t="s">
        <v>11</v>
      </c>
      <c r="H8" s="13" t="n">
        <v>37104</v>
      </c>
      <c r="I8" s="13" t="n">
        <v>37135</v>
      </c>
      <c r="J8" s="14" t="s">
        <v>12</v>
      </c>
      <c r="K8" s="15" t="s">
        <v>13</v>
      </c>
      <c r="L8" s="13" t="n">
        <v>37165</v>
      </c>
      <c r="M8" s="13" t="n">
        <v>37196</v>
      </c>
      <c r="N8" s="13" t="n">
        <v>37226</v>
      </c>
      <c r="O8" s="16" t="n">
        <v>37257</v>
      </c>
      <c r="P8" s="17" t="n">
        <v>37288</v>
      </c>
      <c r="Q8" s="17" t="n">
        <v>37316</v>
      </c>
      <c r="R8" s="17" t="n">
        <v>37347</v>
      </c>
      <c r="S8" s="17" t="n">
        <v>37377</v>
      </c>
      <c r="T8" s="17" t="n">
        <v>37408</v>
      </c>
      <c r="U8" s="17" t="n">
        <v>37438</v>
      </c>
      <c r="V8" s="17" t="n">
        <v>37469</v>
      </c>
      <c r="W8" s="17" t="n">
        <v>37500</v>
      </c>
      <c r="X8" s="17" t="n">
        <v>37530</v>
      </c>
      <c r="Y8" s="17" t="n">
        <v>37561</v>
      </c>
      <c r="Z8" s="17" t="n">
        <v>37591</v>
      </c>
      <c r="AA8" s="17" t="n">
        <v>37622</v>
      </c>
      <c r="AB8" s="17" t="n">
        <v>37653</v>
      </c>
      <c r="AC8" s="17" t="n">
        <v>37681</v>
      </c>
      <c r="AD8" s="17" t="n">
        <v>37712</v>
      </c>
      <c r="AE8" s="17" t="n">
        <v>37742</v>
      </c>
      <c r="AF8" s="17" t="n">
        <v>37773</v>
      </c>
      <c r="AG8" s="17" t="n">
        <v>37803</v>
      </c>
      <c r="AH8" s="17" t="n">
        <v>37834</v>
      </c>
      <c r="AI8" s="17" t="n">
        <v>37865</v>
      </c>
      <c r="AJ8" s="17" t="n">
        <v>37895</v>
      </c>
      <c r="AK8" s="17" t="n">
        <v>37926</v>
      </c>
      <c r="AL8" s="17" t="n">
        <v>37956</v>
      </c>
      <c r="AM8" s="17" t="n">
        <v>37987</v>
      </c>
      <c r="AN8" s="17" t="n">
        <v>38018</v>
      </c>
      <c r="AO8" s="17" t="n">
        <v>38047</v>
      </c>
      <c r="AP8" s="17" t="n">
        <v>38078</v>
      </c>
      <c r="AQ8" s="17" t="n">
        <v>38108</v>
      </c>
      <c r="AR8" s="17" t="n">
        <v>38139</v>
      </c>
      <c r="AS8" s="17" t="n">
        <v>38169</v>
      </c>
      <c r="AT8" s="17" t="n">
        <v>38200</v>
      </c>
      <c r="AU8" s="17" t="n">
        <v>38231</v>
      </c>
      <c r="AV8" s="17" t="n">
        <v>38261</v>
      </c>
      <c r="AW8" s="17" t="n">
        <v>38292</v>
      </c>
      <c r="AX8" s="17" t="n">
        <v>38322</v>
      </c>
      <c r="AY8" s="17" t="n">
        <v>38353</v>
      </c>
      <c r="AZ8" s="17" t="n">
        <v>38384</v>
      </c>
      <c r="BA8" s="17" t="n">
        <v>38412</v>
      </c>
      <c r="BB8" s="17" t="n">
        <v>38443</v>
      </c>
      <c r="BC8" s="17" t="n">
        <v>38473</v>
      </c>
      <c r="BD8" s="17" t="n">
        <v>38504</v>
      </c>
      <c r="BE8" s="17" t="n">
        <v>38534</v>
      </c>
      <c r="BF8" s="17" t="n">
        <v>38565</v>
      </c>
      <c r="BG8" s="17" t="n">
        <v>38596</v>
      </c>
      <c r="BH8" s="17" t="n">
        <v>38626</v>
      </c>
      <c r="BI8" s="17" t="n">
        <v>38657</v>
      </c>
      <c r="BJ8" s="18" t="n">
        <v>38687</v>
      </c>
      <c r="BK8" s="17" t="n">
        <v>38718</v>
      </c>
      <c r="BL8" s="17" t="n">
        <v>38749</v>
      </c>
      <c r="BM8" s="17" t="n">
        <v>38777</v>
      </c>
      <c r="BN8" s="17" t="n">
        <v>38808</v>
      </c>
      <c r="BO8" s="17" t="n">
        <v>38838</v>
      </c>
      <c r="BP8" s="17" t="n">
        <v>38869</v>
      </c>
      <c r="BQ8" s="17" t="n">
        <v>38899</v>
      </c>
      <c r="BR8" s="17" t="n">
        <v>38930</v>
      </c>
      <c r="BS8" s="17" t="n">
        <v>38961</v>
      </c>
      <c r="BT8" s="17" t="n">
        <v>38991</v>
      </c>
      <c r="BU8" s="17" t="n">
        <v>39022</v>
      </c>
      <c r="BV8" s="17" t="n">
        <v>39052</v>
      </c>
    </row>
    <row r="9" customFormat="false" ht="12.75" hidden="false" customHeight="false" outlineLevel="0" collapsed="false">
      <c r="H9" s="17"/>
      <c r="I9" s="17"/>
      <c r="J9" s="17"/>
      <c r="L9" s="17"/>
      <c r="M9" s="19"/>
      <c r="N9" s="19"/>
      <c r="O9" s="20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2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</row>
    <row r="10" customFormat="false" ht="12.75" hidden="false" customHeight="false" outlineLevel="0" collapsed="false">
      <c r="A10" s="0" t="n">
        <v>26490</v>
      </c>
      <c r="B10" s="0" t="s">
        <v>14</v>
      </c>
      <c r="C10" s="23" t="n">
        <v>70000</v>
      </c>
      <c r="D10" s="24" t="n">
        <v>36100</v>
      </c>
      <c r="E10" s="24" t="n">
        <v>37925</v>
      </c>
      <c r="F10" s="0" t="s">
        <v>15</v>
      </c>
      <c r="G10" s="25" t="n">
        <v>37560</v>
      </c>
      <c r="H10" s="23" t="n">
        <v>70000</v>
      </c>
      <c r="I10" s="23" t="n">
        <v>70000</v>
      </c>
      <c r="J10" s="26" t="n">
        <v>0.14</v>
      </c>
      <c r="K10" s="1" t="n">
        <f aca="false">ROUND((O10*31+P10*28+Q10*31+R10*30+S10*31+T10*30+U10*31+V10*31+W10*30+X10*31+Y10*30+Z10*31)*J10,0)</f>
        <v>3577000</v>
      </c>
      <c r="L10" s="27" t="n">
        <v>70000</v>
      </c>
      <c r="M10" s="27" t="n">
        <v>70000</v>
      </c>
      <c r="N10" s="27" t="n">
        <v>70000</v>
      </c>
      <c r="O10" s="28" t="n">
        <v>70000</v>
      </c>
      <c r="P10" s="27" t="n">
        <v>70000</v>
      </c>
      <c r="Q10" s="27" t="n">
        <v>70000</v>
      </c>
      <c r="R10" s="27" t="n">
        <v>70000</v>
      </c>
      <c r="S10" s="27" t="n">
        <v>70000</v>
      </c>
      <c r="T10" s="27" t="n">
        <v>70000</v>
      </c>
      <c r="U10" s="27" t="n">
        <v>70000</v>
      </c>
      <c r="V10" s="27" t="n">
        <v>70000</v>
      </c>
      <c r="W10" s="27" t="n">
        <v>70000</v>
      </c>
      <c r="X10" s="27" t="n">
        <v>70000</v>
      </c>
      <c r="Y10" s="27" t="n">
        <v>70000</v>
      </c>
      <c r="Z10" s="27" t="n">
        <v>70000</v>
      </c>
      <c r="AA10" s="27" t="n">
        <v>70000</v>
      </c>
      <c r="AB10" s="27" t="n">
        <v>70000</v>
      </c>
      <c r="AC10" s="27" t="n">
        <v>70000</v>
      </c>
      <c r="AD10" s="27" t="n">
        <v>70000</v>
      </c>
      <c r="AE10" s="27" t="n">
        <v>70000</v>
      </c>
      <c r="AF10" s="27" t="n">
        <v>70000</v>
      </c>
      <c r="AG10" s="27" t="n">
        <v>70000</v>
      </c>
      <c r="AH10" s="27" t="n">
        <v>70000</v>
      </c>
      <c r="AI10" s="27" t="n">
        <v>70000</v>
      </c>
      <c r="AJ10" s="27" t="n">
        <v>70000</v>
      </c>
      <c r="AK10" s="29" t="n">
        <v>70000</v>
      </c>
      <c r="AL10" s="29" t="n">
        <v>70000</v>
      </c>
      <c r="AM10" s="29" t="n">
        <v>70000</v>
      </c>
      <c r="AN10" s="29" t="n">
        <v>70000</v>
      </c>
      <c r="AO10" s="29" t="n">
        <v>70000</v>
      </c>
      <c r="AP10" s="29" t="n">
        <v>70000</v>
      </c>
      <c r="AQ10" s="29" t="n">
        <v>70000</v>
      </c>
      <c r="AR10" s="29" t="n">
        <v>70000</v>
      </c>
      <c r="AS10" s="29" t="n">
        <v>70000</v>
      </c>
      <c r="AT10" s="29" t="n">
        <v>70000</v>
      </c>
      <c r="AU10" s="29" t="n">
        <v>70000</v>
      </c>
      <c r="AV10" s="29" t="n">
        <v>70000</v>
      </c>
      <c r="AW10" s="29" t="n">
        <v>70000</v>
      </c>
      <c r="AX10" s="29" t="n">
        <v>70000</v>
      </c>
      <c r="AY10" s="29" t="n">
        <v>70000</v>
      </c>
      <c r="AZ10" s="29" t="n">
        <v>70000</v>
      </c>
      <c r="BA10" s="29" t="n">
        <v>70000</v>
      </c>
      <c r="BB10" s="29" t="n">
        <v>70000</v>
      </c>
      <c r="BC10" s="29" t="n">
        <v>70000</v>
      </c>
      <c r="BD10" s="29" t="n">
        <v>70000</v>
      </c>
      <c r="BE10" s="29" t="n">
        <v>70000</v>
      </c>
      <c r="BF10" s="29" t="n">
        <v>70000</v>
      </c>
      <c r="BG10" s="29" t="n">
        <v>70000</v>
      </c>
      <c r="BH10" s="29" t="n">
        <v>70000</v>
      </c>
      <c r="BI10" s="29" t="n">
        <v>306000</v>
      </c>
      <c r="BJ10" s="30" t="n">
        <v>306000</v>
      </c>
      <c r="BK10" s="29" t="n">
        <v>306000</v>
      </c>
      <c r="BL10" s="29" t="n">
        <v>306000</v>
      </c>
      <c r="BM10" s="29" t="n">
        <v>306000</v>
      </c>
      <c r="BN10" s="29" t="n">
        <v>306000</v>
      </c>
      <c r="BO10" s="29" t="n">
        <v>306000</v>
      </c>
      <c r="BP10" s="29" t="n">
        <v>306000</v>
      </c>
      <c r="BQ10" s="29" t="n">
        <v>306000</v>
      </c>
      <c r="BR10" s="29" t="n">
        <v>306000</v>
      </c>
      <c r="BS10" s="29" t="n">
        <v>306000</v>
      </c>
      <c r="BT10" s="29" t="n">
        <v>306000</v>
      </c>
      <c r="BU10" s="29" t="n">
        <v>306000</v>
      </c>
      <c r="BV10" s="29" t="n">
        <v>306000</v>
      </c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</row>
    <row r="11" customFormat="false" ht="12.75" hidden="false" customHeight="false" outlineLevel="0" collapsed="false">
      <c r="A11" s="0" t="n">
        <v>26683</v>
      </c>
      <c r="B11" s="0" t="s">
        <v>16</v>
      </c>
      <c r="C11" s="23" t="n">
        <v>8000</v>
      </c>
      <c r="D11" s="24" t="n">
        <v>36220</v>
      </c>
      <c r="E11" s="24" t="n">
        <v>37711</v>
      </c>
      <c r="F11" s="0" t="s">
        <v>15</v>
      </c>
      <c r="G11" s="25" t="n">
        <v>37529</v>
      </c>
      <c r="H11" s="23" t="n">
        <v>8000</v>
      </c>
      <c r="I11" s="27" t="n">
        <v>8000</v>
      </c>
      <c r="J11" s="26" t="n">
        <v>0.3798</v>
      </c>
      <c r="K11" s="1" t="n">
        <f aca="false">ROUND((O11*31+P11*28+Q11*31+R11*30+S11*31+T11*30+U11*31+V11*31+W11*30+X11*31+Y11*30+Z11*31)*J11,0)</f>
        <v>1109016</v>
      </c>
      <c r="L11" s="27" t="n">
        <v>8000</v>
      </c>
      <c r="M11" s="27" t="n">
        <v>8000</v>
      </c>
      <c r="N11" s="27" t="n">
        <v>8000</v>
      </c>
      <c r="O11" s="28" t="n">
        <v>8000</v>
      </c>
      <c r="P11" s="27" t="n">
        <v>8000</v>
      </c>
      <c r="Q11" s="27" t="n">
        <v>8000</v>
      </c>
      <c r="R11" s="31" t="n">
        <v>8000</v>
      </c>
      <c r="S11" s="31" t="n">
        <v>8000</v>
      </c>
      <c r="T11" s="31" t="n">
        <v>8000</v>
      </c>
      <c r="U11" s="31" t="n">
        <v>8000</v>
      </c>
      <c r="V11" s="31" t="n">
        <v>8000</v>
      </c>
      <c r="W11" s="31" t="n">
        <v>8000</v>
      </c>
      <c r="X11" s="31" t="n">
        <v>8000</v>
      </c>
      <c r="Y11" s="31" t="n">
        <v>8000</v>
      </c>
      <c r="Z11" s="31" t="n">
        <v>8000</v>
      </c>
      <c r="AA11" s="31" t="n">
        <v>8000</v>
      </c>
      <c r="AB11" s="31" t="n">
        <v>8000</v>
      </c>
      <c r="AC11" s="31" t="n">
        <v>8000</v>
      </c>
      <c r="AD11" s="29" t="n">
        <v>8000</v>
      </c>
      <c r="AE11" s="29" t="n">
        <v>8000</v>
      </c>
      <c r="AF11" s="29" t="n">
        <v>8000</v>
      </c>
      <c r="AG11" s="29" t="n">
        <v>8000</v>
      </c>
      <c r="AH11" s="29" t="n">
        <v>8000</v>
      </c>
      <c r="AI11" s="29" t="n">
        <v>8000</v>
      </c>
      <c r="AJ11" s="29" t="n">
        <v>8000</v>
      </c>
      <c r="AK11" s="29" t="n">
        <v>8000</v>
      </c>
      <c r="AL11" s="29" t="n">
        <v>8000</v>
      </c>
      <c r="AM11" s="29" t="n">
        <v>8000</v>
      </c>
      <c r="AN11" s="29" t="n">
        <v>8000</v>
      </c>
      <c r="AO11" s="29" t="n">
        <v>8000</v>
      </c>
      <c r="AP11" s="29" t="n">
        <v>8000</v>
      </c>
      <c r="AQ11" s="29" t="n">
        <v>8000</v>
      </c>
      <c r="AR11" s="29" t="n">
        <v>8000</v>
      </c>
      <c r="AS11" s="29" t="n">
        <v>8000</v>
      </c>
      <c r="AT11" s="29" t="n">
        <v>8000</v>
      </c>
      <c r="AU11" s="29" t="n">
        <v>8000</v>
      </c>
      <c r="AV11" s="29" t="n">
        <v>8000</v>
      </c>
      <c r="AW11" s="29" t="n">
        <v>8000</v>
      </c>
      <c r="AX11" s="29" t="n">
        <v>8000</v>
      </c>
      <c r="AY11" s="29" t="n">
        <v>8000</v>
      </c>
      <c r="AZ11" s="29" t="n">
        <v>8000</v>
      </c>
      <c r="BA11" s="29" t="n">
        <v>8000</v>
      </c>
      <c r="BB11" s="29" t="n">
        <v>8000</v>
      </c>
      <c r="BC11" s="29" t="n">
        <v>8000</v>
      </c>
      <c r="BD11" s="29" t="n">
        <v>8000</v>
      </c>
      <c r="BE11" s="29" t="n">
        <v>8000</v>
      </c>
      <c r="BF11" s="29" t="n">
        <v>8000</v>
      </c>
      <c r="BG11" s="29" t="n">
        <v>8000</v>
      </c>
      <c r="BH11" s="29" t="n">
        <v>8000</v>
      </c>
      <c r="BI11" s="32"/>
      <c r="BJ11" s="30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</row>
    <row r="12" customFormat="false" ht="12.75" hidden="false" customHeight="false" outlineLevel="0" collapsed="false">
      <c r="A12" s="0" t="n">
        <v>27334</v>
      </c>
      <c r="B12" s="0" t="s">
        <v>16</v>
      </c>
      <c r="C12" s="23" t="n">
        <v>14000</v>
      </c>
      <c r="D12" s="24" t="n">
        <v>36982</v>
      </c>
      <c r="E12" s="24" t="n">
        <v>37195</v>
      </c>
      <c r="F12" s="0" t="s">
        <v>17</v>
      </c>
      <c r="G12" s="33"/>
      <c r="H12" s="23" t="n">
        <v>14000</v>
      </c>
      <c r="I12" s="23" t="n">
        <v>14000</v>
      </c>
      <c r="J12" s="26" t="n">
        <v>0.23</v>
      </c>
      <c r="K12" s="1" t="n">
        <f aca="false">ROUND((O12*31+P12*28+Q12*31+R12*30+S12*31+T12*30+U12*31+V12*31+W12*30+X12*31+Y12*30+Z12*31)*J12,0)</f>
        <v>0</v>
      </c>
      <c r="L12" s="23" t="n">
        <v>14000</v>
      </c>
      <c r="M12" s="21"/>
      <c r="N12" s="21"/>
      <c r="O12" s="34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32"/>
      <c r="BJ12" s="30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</row>
    <row r="13" customFormat="false" ht="12.75" hidden="false" customHeight="false" outlineLevel="0" collapsed="false">
      <c r="A13" s="0" t="n">
        <v>25071</v>
      </c>
      <c r="B13" s="0" t="s">
        <v>18</v>
      </c>
      <c r="C13" s="23" t="n">
        <v>90000</v>
      </c>
      <c r="D13" s="24" t="n">
        <v>35400</v>
      </c>
      <c r="E13" s="24" t="n">
        <v>39782</v>
      </c>
      <c r="F13" s="0" t="s">
        <v>15</v>
      </c>
      <c r="G13" s="25" t="n">
        <v>39416</v>
      </c>
      <c r="H13" s="23" t="n">
        <v>90000</v>
      </c>
      <c r="I13" s="23" t="n">
        <v>90000</v>
      </c>
      <c r="J13" s="26" t="n">
        <v>0.175</v>
      </c>
      <c r="K13" s="1" t="n">
        <f aca="false">ROUND((O13*31+P13*28+Q13*31+R13*30+S13*31+T13*30+U13*31+V13*31+W13*30+X13*31+Y13*30+Z13*31)*J13,0)</f>
        <v>5748750</v>
      </c>
      <c r="L13" s="27" t="n">
        <v>90000</v>
      </c>
      <c r="M13" s="27" t="n">
        <v>90000</v>
      </c>
      <c r="N13" s="27" t="n">
        <v>90000</v>
      </c>
      <c r="O13" s="28" t="n">
        <v>90000</v>
      </c>
      <c r="P13" s="27" t="n">
        <v>90000</v>
      </c>
      <c r="Q13" s="27" t="n">
        <v>90000</v>
      </c>
      <c r="R13" s="27" t="n">
        <v>90000</v>
      </c>
      <c r="S13" s="27" t="n">
        <v>90000</v>
      </c>
      <c r="T13" s="27" t="n">
        <v>90000</v>
      </c>
      <c r="U13" s="27" t="n">
        <v>90000</v>
      </c>
      <c r="V13" s="27" t="n">
        <v>90000</v>
      </c>
      <c r="W13" s="27" t="n">
        <v>90000</v>
      </c>
      <c r="X13" s="27" t="n">
        <v>90000</v>
      </c>
      <c r="Y13" s="27" t="n">
        <v>90000</v>
      </c>
      <c r="Z13" s="27" t="n">
        <v>90000</v>
      </c>
      <c r="AA13" s="27" t="n">
        <v>90000</v>
      </c>
      <c r="AB13" s="27" t="n">
        <v>90000</v>
      </c>
      <c r="AC13" s="27" t="n">
        <v>90000</v>
      </c>
      <c r="AD13" s="27" t="n">
        <v>90000</v>
      </c>
      <c r="AE13" s="27" t="n">
        <v>90000</v>
      </c>
      <c r="AF13" s="27" t="n">
        <v>90000</v>
      </c>
      <c r="AG13" s="27" t="n">
        <v>90000</v>
      </c>
      <c r="AH13" s="27" t="n">
        <v>90000</v>
      </c>
      <c r="AI13" s="27" t="n">
        <v>90000</v>
      </c>
      <c r="AJ13" s="27" t="n">
        <v>90000</v>
      </c>
      <c r="AK13" s="27" t="n">
        <v>90000</v>
      </c>
      <c r="AL13" s="27" t="n">
        <v>90000</v>
      </c>
      <c r="AM13" s="27" t="n">
        <v>90000</v>
      </c>
      <c r="AN13" s="27" t="n">
        <v>90000</v>
      </c>
      <c r="AO13" s="27" t="n">
        <v>90000</v>
      </c>
      <c r="AP13" s="27" t="n">
        <v>90000</v>
      </c>
      <c r="AQ13" s="27" t="n">
        <v>90000</v>
      </c>
      <c r="AR13" s="27" t="n">
        <v>90000</v>
      </c>
      <c r="AS13" s="27" t="n">
        <v>90000</v>
      </c>
      <c r="AT13" s="27" t="n">
        <v>90000</v>
      </c>
      <c r="AU13" s="27" t="n">
        <v>90000</v>
      </c>
      <c r="AV13" s="27" t="n">
        <v>90000</v>
      </c>
      <c r="AW13" s="27" t="n">
        <v>90000</v>
      </c>
      <c r="AX13" s="27" t="n">
        <v>90000</v>
      </c>
      <c r="AY13" s="27" t="n">
        <v>90000</v>
      </c>
      <c r="AZ13" s="27" t="n">
        <v>90000</v>
      </c>
      <c r="BA13" s="27" t="n">
        <v>90000</v>
      </c>
      <c r="BB13" s="27" t="n">
        <v>90000</v>
      </c>
      <c r="BC13" s="27" t="n">
        <v>90000</v>
      </c>
      <c r="BD13" s="27" t="n">
        <v>90000</v>
      </c>
      <c r="BE13" s="27" t="n">
        <v>90000</v>
      </c>
      <c r="BF13" s="27" t="n">
        <v>90000</v>
      </c>
      <c r="BG13" s="27" t="n">
        <v>90000</v>
      </c>
      <c r="BH13" s="27" t="n">
        <v>90000</v>
      </c>
      <c r="BI13" s="27" t="n">
        <v>25000</v>
      </c>
      <c r="BJ13" s="35" t="n">
        <v>25000</v>
      </c>
      <c r="BK13" s="27" t="n">
        <v>25000</v>
      </c>
      <c r="BL13" s="27" t="n">
        <v>25000</v>
      </c>
      <c r="BM13" s="27" t="n">
        <v>25000</v>
      </c>
      <c r="BN13" s="27" t="n">
        <v>25000</v>
      </c>
      <c r="BO13" s="27" t="n">
        <v>25000</v>
      </c>
      <c r="BP13" s="27" t="n">
        <v>25000</v>
      </c>
      <c r="BQ13" s="27" t="n">
        <v>25000</v>
      </c>
      <c r="BR13" s="27" t="n">
        <v>25000</v>
      </c>
      <c r="BS13" s="27" t="n">
        <v>25000</v>
      </c>
      <c r="BT13" s="27" t="n">
        <v>25000</v>
      </c>
      <c r="BU13" s="27" t="n">
        <v>25000</v>
      </c>
      <c r="BV13" s="27" t="n">
        <v>25000</v>
      </c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</row>
    <row r="14" customFormat="false" ht="12.75" hidden="false" customHeight="false" outlineLevel="0" collapsed="false">
      <c r="A14" s="0" t="n">
        <v>25700</v>
      </c>
      <c r="B14" s="0" t="s">
        <v>18</v>
      </c>
      <c r="C14" s="23" t="n">
        <v>25000</v>
      </c>
      <c r="D14" s="24" t="n">
        <v>35796</v>
      </c>
      <c r="E14" s="24" t="n">
        <v>37621</v>
      </c>
      <c r="F14" s="0" t="s">
        <v>15</v>
      </c>
      <c r="G14" s="25" t="n">
        <v>37256</v>
      </c>
      <c r="H14" s="23" t="n">
        <v>25000</v>
      </c>
      <c r="I14" s="23" t="n">
        <v>25000</v>
      </c>
      <c r="J14" s="26" t="n">
        <v>0.19</v>
      </c>
      <c r="K14" s="1" t="n">
        <f aca="false">ROUND((O14*31+P14*28+Q14*31+R14*30+S14*31+T14*30+U14*31+V14*31+W14*30+X14*31+Y14*30+Z14*31)*J14,0)</f>
        <v>1733750</v>
      </c>
      <c r="L14" s="27" t="n">
        <v>25000</v>
      </c>
      <c r="M14" s="27" t="n">
        <v>25000</v>
      </c>
      <c r="N14" s="27" t="n">
        <v>25000</v>
      </c>
      <c r="O14" s="28" t="n">
        <v>25000</v>
      </c>
      <c r="P14" s="27" t="n">
        <v>25000</v>
      </c>
      <c r="Q14" s="27" t="n">
        <v>25000</v>
      </c>
      <c r="R14" s="27" t="n">
        <v>25000</v>
      </c>
      <c r="S14" s="27" t="n">
        <v>25000</v>
      </c>
      <c r="T14" s="27" t="n">
        <v>25000</v>
      </c>
      <c r="U14" s="27" t="n">
        <v>25000</v>
      </c>
      <c r="V14" s="27" t="n">
        <v>25000</v>
      </c>
      <c r="W14" s="27" t="n">
        <v>25000</v>
      </c>
      <c r="X14" s="27" t="n">
        <v>25000</v>
      </c>
      <c r="Y14" s="27" t="n">
        <v>25000</v>
      </c>
      <c r="Z14" s="31" t="n">
        <v>25000</v>
      </c>
      <c r="AA14" s="36" t="n">
        <v>25000</v>
      </c>
      <c r="AB14" s="36" t="n">
        <v>25000</v>
      </c>
      <c r="AC14" s="36" t="n">
        <v>25000</v>
      </c>
      <c r="AD14" s="36" t="n">
        <v>25000</v>
      </c>
      <c r="AE14" s="36" t="n">
        <v>25000</v>
      </c>
      <c r="AF14" s="36" t="n">
        <v>25000</v>
      </c>
      <c r="AG14" s="36" t="n">
        <v>25000</v>
      </c>
      <c r="AH14" s="36" t="n">
        <v>25000</v>
      </c>
      <c r="AI14" s="36" t="n">
        <v>25000</v>
      </c>
      <c r="AJ14" s="36" t="n">
        <v>25000</v>
      </c>
      <c r="AK14" s="36" t="n">
        <v>25000</v>
      </c>
      <c r="AL14" s="36" t="n">
        <v>25000</v>
      </c>
      <c r="AM14" s="36" t="n">
        <v>25000</v>
      </c>
      <c r="AN14" s="36" t="n">
        <v>25000</v>
      </c>
      <c r="AO14" s="36" t="n">
        <v>25000</v>
      </c>
      <c r="AP14" s="36" t="n">
        <v>25000</v>
      </c>
      <c r="AQ14" s="36" t="n">
        <v>25000</v>
      </c>
      <c r="AR14" s="36" t="n">
        <v>25000</v>
      </c>
      <c r="AS14" s="36" t="n">
        <v>25000</v>
      </c>
      <c r="AT14" s="36" t="n">
        <v>25000</v>
      </c>
      <c r="AU14" s="36" t="n">
        <v>25000</v>
      </c>
      <c r="AV14" s="36" t="n">
        <v>25000</v>
      </c>
      <c r="AW14" s="36" t="n">
        <v>25000</v>
      </c>
      <c r="AX14" s="36" t="n">
        <v>25000</v>
      </c>
      <c r="AY14" s="36" t="n">
        <v>25000</v>
      </c>
      <c r="AZ14" s="36" t="n">
        <v>25000</v>
      </c>
      <c r="BA14" s="36" t="n">
        <v>25000</v>
      </c>
      <c r="BB14" s="36" t="n">
        <v>25000</v>
      </c>
      <c r="BC14" s="36" t="n">
        <v>25000</v>
      </c>
      <c r="BD14" s="36" t="n">
        <v>25000</v>
      </c>
      <c r="BE14" s="36" t="n">
        <v>25000</v>
      </c>
      <c r="BF14" s="36" t="n">
        <v>25000</v>
      </c>
      <c r="BG14" s="36" t="n">
        <v>25000</v>
      </c>
      <c r="BH14" s="36" t="n">
        <v>25000</v>
      </c>
      <c r="BI14" s="27" t="n">
        <v>150000</v>
      </c>
      <c r="BJ14" s="35" t="n">
        <v>150000</v>
      </c>
      <c r="BK14" s="27" t="n">
        <v>150000</v>
      </c>
      <c r="BL14" s="27" t="n">
        <v>150000</v>
      </c>
      <c r="BM14" s="27" t="n">
        <v>150000</v>
      </c>
      <c r="BN14" s="27" t="n">
        <v>150000</v>
      </c>
      <c r="BO14" s="27" t="n">
        <v>150000</v>
      </c>
      <c r="BP14" s="27" t="n">
        <v>150000</v>
      </c>
      <c r="BQ14" s="27" t="n">
        <v>150000</v>
      </c>
      <c r="BR14" s="27" t="n">
        <v>150000</v>
      </c>
      <c r="BS14" s="27" t="n">
        <v>150000</v>
      </c>
      <c r="BT14" s="27" t="n">
        <v>150000</v>
      </c>
      <c r="BU14" s="27" t="n">
        <v>150000</v>
      </c>
      <c r="BV14" s="27" t="n">
        <v>150000</v>
      </c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</row>
    <row r="15" customFormat="false" ht="12.75" hidden="false" customHeight="false" outlineLevel="0" collapsed="false">
      <c r="A15" s="0" t="n">
        <v>27458</v>
      </c>
      <c r="B15" s="0" t="s">
        <v>19</v>
      </c>
      <c r="C15" s="23" t="n">
        <v>14000</v>
      </c>
      <c r="D15" s="24" t="n">
        <v>37622</v>
      </c>
      <c r="E15" s="24" t="n">
        <v>38717</v>
      </c>
      <c r="F15" s="0" t="s">
        <v>17</v>
      </c>
      <c r="G15" s="33"/>
      <c r="J15" s="26" t="n">
        <v>1.159</v>
      </c>
      <c r="K15" s="1" t="n">
        <f aca="false">ROUND((O15*31+P15*28+Q15*31+R15*30+S15*31+T15*30+U15*31+V15*31+W15*30+X15*31+Y15*30+Z15*31)*J15,0)</f>
        <v>0</v>
      </c>
      <c r="M15" s="21"/>
      <c r="N15" s="21"/>
      <c r="O15" s="34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7" t="n">
        <v>14000</v>
      </c>
      <c r="AB15" s="27" t="n">
        <v>14000</v>
      </c>
      <c r="AC15" s="27" t="n">
        <v>14000</v>
      </c>
      <c r="AD15" s="27" t="n">
        <v>14000</v>
      </c>
      <c r="AE15" s="27" t="n">
        <v>14000</v>
      </c>
      <c r="AF15" s="27" t="n">
        <v>14000</v>
      </c>
      <c r="AG15" s="27" t="n">
        <v>14000</v>
      </c>
      <c r="AH15" s="27" t="n">
        <v>14000</v>
      </c>
      <c r="AI15" s="27" t="n">
        <v>14000</v>
      </c>
      <c r="AJ15" s="27" t="n">
        <v>14000</v>
      </c>
      <c r="AK15" s="27" t="n">
        <v>14000</v>
      </c>
      <c r="AL15" s="27" t="n">
        <v>14000</v>
      </c>
      <c r="AM15" s="27" t="n">
        <v>14000</v>
      </c>
      <c r="AN15" s="27" t="n">
        <v>14000</v>
      </c>
      <c r="AO15" s="27" t="n">
        <v>14000</v>
      </c>
      <c r="AP15" s="27" t="n">
        <v>14000</v>
      </c>
      <c r="AQ15" s="27" t="n">
        <v>14000</v>
      </c>
      <c r="AR15" s="27" t="n">
        <v>14000</v>
      </c>
      <c r="AS15" s="27" t="n">
        <v>14000</v>
      </c>
      <c r="AT15" s="27" t="n">
        <v>14000</v>
      </c>
      <c r="AU15" s="27" t="n">
        <v>14000</v>
      </c>
      <c r="AV15" s="27" t="n">
        <v>14000</v>
      </c>
      <c r="AW15" s="27" t="n">
        <v>14000</v>
      </c>
      <c r="AX15" s="27" t="n">
        <v>14000</v>
      </c>
      <c r="AY15" s="27" t="n">
        <v>14000</v>
      </c>
      <c r="AZ15" s="27" t="n">
        <v>14000</v>
      </c>
      <c r="BA15" s="27" t="n">
        <v>14000</v>
      </c>
      <c r="BB15" s="27" t="n">
        <v>14000</v>
      </c>
      <c r="BC15" s="27" t="n">
        <v>14000</v>
      </c>
      <c r="BD15" s="27" t="n">
        <v>14000</v>
      </c>
      <c r="BE15" s="27" t="n">
        <v>14000</v>
      </c>
      <c r="BF15" s="27" t="n">
        <v>14000</v>
      </c>
      <c r="BG15" s="27" t="n">
        <v>14000</v>
      </c>
      <c r="BH15" s="27" t="n">
        <v>14000</v>
      </c>
      <c r="BI15" s="27" t="n">
        <v>90000</v>
      </c>
      <c r="BJ15" s="35" t="n">
        <v>90000</v>
      </c>
      <c r="BK15" s="27" t="n">
        <v>90000</v>
      </c>
      <c r="BL15" s="27" t="n">
        <v>90000</v>
      </c>
      <c r="BM15" s="27" t="n">
        <v>90000</v>
      </c>
      <c r="BN15" s="27" t="n">
        <v>90000</v>
      </c>
      <c r="BO15" s="27" t="n">
        <v>90000</v>
      </c>
      <c r="BP15" s="27" t="n">
        <v>90000</v>
      </c>
      <c r="BQ15" s="27" t="n">
        <v>90000</v>
      </c>
      <c r="BR15" s="27" t="n">
        <v>90000</v>
      </c>
      <c r="BS15" s="27" t="n">
        <v>90000</v>
      </c>
      <c r="BT15" s="27" t="n">
        <v>90000</v>
      </c>
      <c r="BU15" s="27" t="n">
        <v>90000</v>
      </c>
      <c r="BV15" s="27" t="n">
        <v>90000</v>
      </c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</row>
    <row r="16" customFormat="false" ht="12.75" hidden="false" customHeight="false" outlineLevel="0" collapsed="false">
      <c r="A16" s="0" t="n">
        <v>20822</v>
      </c>
      <c r="B16" s="0" t="s">
        <v>20</v>
      </c>
      <c r="C16" s="23" t="n">
        <v>25000</v>
      </c>
      <c r="D16" s="24" t="n">
        <v>33664</v>
      </c>
      <c r="E16" s="24" t="n">
        <v>39141</v>
      </c>
      <c r="F16" s="0" t="s">
        <v>15</v>
      </c>
      <c r="G16" s="25" t="n">
        <v>38776</v>
      </c>
      <c r="H16" s="23" t="n">
        <v>25000</v>
      </c>
      <c r="I16" s="23" t="n">
        <v>25000</v>
      </c>
      <c r="J16" s="26" t="n">
        <v>0.2349</v>
      </c>
      <c r="K16" s="1" t="n">
        <f aca="false">ROUND((O16*31+P16*28+Q16*31+R16*30+S16*31+T16*30+U16*31+V16*31+W16*30+X16*31+Y16*30+Z16*31)*J16,0)</f>
        <v>2143463</v>
      </c>
      <c r="L16" s="23" t="n">
        <v>25000</v>
      </c>
      <c r="M16" s="27" t="n">
        <v>25000</v>
      </c>
      <c r="N16" s="27" t="n">
        <v>25000</v>
      </c>
      <c r="O16" s="28" t="n">
        <v>25000</v>
      </c>
      <c r="P16" s="27" t="n">
        <v>25000</v>
      </c>
      <c r="Q16" s="27" t="n">
        <v>25000</v>
      </c>
      <c r="R16" s="27" t="n">
        <v>25000</v>
      </c>
      <c r="S16" s="27" t="n">
        <v>25000</v>
      </c>
      <c r="T16" s="27" t="n">
        <v>25000</v>
      </c>
      <c r="U16" s="27" t="n">
        <v>25000</v>
      </c>
      <c r="V16" s="27" t="n">
        <v>25000</v>
      </c>
      <c r="W16" s="27" t="n">
        <v>25000</v>
      </c>
      <c r="X16" s="27" t="n">
        <v>25000</v>
      </c>
      <c r="Y16" s="27" t="n">
        <v>25000</v>
      </c>
      <c r="Z16" s="27" t="n">
        <v>25000</v>
      </c>
      <c r="AA16" s="27" t="n">
        <v>25000</v>
      </c>
      <c r="AB16" s="27" t="n">
        <v>25000</v>
      </c>
      <c r="AC16" s="27" t="n">
        <v>25000</v>
      </c>
      <c r="AD16" s="27" t="n">
        <v>25000</v>
      </c>
      <c r="AE16" s="27" t="n">
        <v>25000</v>
      </c>
      <c r="AF16" s="27" t="n">
        <v>25000</v>
      </c>
      <c r="AG16" s="27" t="n">
        <v>25000</v>
      </c>
      <c r="AH16" s="27" t="n">
        <v>25000</v>
      </c>
      <c r="AI16" s="27" t="n">
        <v>25000</v>
      </c>
      <c r="AJ16" s="27" t="n">
        <v>25000</v>
      </c>
      <c r="AK16" s="27" t="n">
        <v>25000</v>
      </c>
      <c r="AL16" s="27" t="n">
        <v>25000</v>
      </c>
      <c r="AM16" s="27" t="n">
        <v>25000</v>
      </c>
      <c r="AN16" s="27" t="n">
        <v>25000</v>
      </c>
      <c r="AO16" s="27" t="n">
        <v>25000</v>
      </c>
      <c r="AP16" s="27" t="n">
        <v>25000</v>
      </c>
      <c r="AQ16" s="27" t="n">
        <v>25000</v>
      </c>
      <c r="AR16" s="27" t="n">
        <v>25000</v>
      </c>
      <c r="AS16" s="27" t="n">
        <v>25000</v>
      </c>
      <c r="AT16" s="27" t="n">
        <v>25000</v>
      </c>
      <c r="AU16" s="27" t="n">
        <v>25000</v>
      </c>
      <c r="AV16" s="27" t="n">
        <v>25000</v>
      </c>
      <c r="AW16" s="27" t="n">
        <v>25000</v>
      </c>
      <c r="AX16" s="27" t="n">
        <v>25000</v>
      </c>
      <c r="AY16" s="27" t="n">
        <v>25000</v>
      </c>
      <c r="AZ16" s="27" t="n">
        <v>25000</v>
      </c>
      <c r="BA16" s="27" t="n">
        <v>25000</v>
      </c>
      <c r="BB16" s="27" t="n">
        <v>25000</v>
      </c>
      <c r="BC16" s="27" t="n">
        <v>25000</v>
      </c>
      <c r="BD16" s="27" t="n">
        <v>25000</v>
      </c>
      <c r="BE16" s="27" t="n">
        <v>25000</v>
      </c>
      <c r="BF16" s="27" t="n">
        <v>25000</v>
      </c>
      <c r="BG16" s="27" t="n">
        <v>25000</v>
      </c>
      <c r="BH16" s="27" t="n">
        <v>25000</v>
      </c>
      <c r="BI16" s="27" t="n">
        <v>10000</v>
      </c>
      <c r="BJ16" s="35" t="n">
        <v>10000</v>
      </c>
      <c r="BK16" s="27" t="n">
        <v>10000</v>
      </c>
      <c r="BL16" s="27" t="n">
        <v>10000</v>
      </c>
      <c r="BM16" s="27" t="n">
        <v>10000</v>
      </c>
      <c r="BN16" s="27" t="n">
        <v>10000</v>
      </c>
      <c r="BO16" s="27" t="n">
        <v>10000</v>
      </c>
      <c r="BP16" s="27" t="n">
        <v>10000</v>
      </c>
      <c r="BQ16" s="27" t="n">
        <v>10000</v>
      </c>
      <c r="BR16" s="27" t="n">
        <v>10000</v>
      </c>
      <c r="BS16" s="27" t="n">
        <v>10000</v>
      </c>
      <c r="BT16" s="27" t="n">
        <v>10000</v>
      </c>
      <c r="BU16" s="27" t="n">
        <v>10000</v>
      </c>
      <c r="BV16" s="27" t="n">
        <v>10000</v>
      </c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</row>
    <row r="17" customFormat="false" ht="12.75" hidden="false" customHeight="false" outlineLevel="0" collapsed="false">
      <c r="A17" s="0" t="n">
        <v>20747</v>
      </c>
      <c r="B17" s="0" t="s">
        <v>21</v>
      </c>
      <c r="C17" s="23" t="n">
        <v>10000</v>
      </c>
      <c r="D17" s="24" t="n">
        <v>33664</v>
      </c>
      <c r="E17" s="24" t="n">
        <v>37315</v>
      </c>
      <c r="F17" s="0" t="s">
        <v>15</v>
      </c>
      <c r="G17" s="25" t="s">
        <v>22</v>
      </c>
      <c r="H17" s="23" t="n">
        <v>10000</v>
      </c>
      <c r="I17" s="23" t="n">
        <v>10000</v>
      </c>
      <c r="J17" s="37" t="n">
        <v>0.3315</v>
      </c>
      <c r="K17" s="1" t="n">
        <f aca="false">ROUND((O17*31+P17*28+Q17*31+R17*30+S17*31+T17*30+U17*31+V17*31+W17*30+X17*31+Y17*30+Z17*31)*J17,0)</f>
        <v>195585</v>
      </c>
      <c r="L17" s="23" t="n">
        <v>10000</v>
      </c>
      <c r="M17" s="27" t="n">
        <v>10000</v>
      </c>
      <c r="N17" s="27" t="n">
        <v>10000</v>
      </c>
      <c r="O17" s="28" t="n">
        <v>10000</v>
      </c>
      <c r="P17" s="27" t="n">
        <v>10000</v>
      </c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6" t="n">
        <v>25000</v>
      </c>
      <c r="BJ17" s="39" t="n">
        <v>25000</v>
      </c>
      <c r="BK17" s="36" t="n">
        <v>25000</v>
      </c>
      <c r="BL17" s="36" t="n">
        <v>25000</v>
      </c>
      <c r="BM17" s="36" t="n">
        <v>25000</v>
      </c>
      <c r="BN17" s="36" t="n">
        <v>25000</v>
      </c>
      <c r="BO17" s="36" t="n">
        <v>25000</v>
      </c>
      <c r="BP17" s="36" t="n">
        <v>25000</v>
      </c>
      <c r="BQ17" s="36" t="n">
        <v>25000</v>
      </c>
      <c r="BR17" s="36" t="n">
        <v>25000</v>
      </c>
      <c r="BS17" s="36" t="n">
        <v>25000</v>
      </c>
      <c r="BT17" s="36" t="n">
        <v>25000</v>
      </c>
      <c r="BU17" s="36" t="n">
        <v>25000</v>
      </c>
      <c r="BV17" s="36" t="n">
        <v>25000</v>
      </c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</row>
    <row r="18" customFormat="false" ht="12.75" hidden="false" customHeight="false" outlineLevel="0" collapsed="false">
      <c r="A18" s="0" t="n">
        <v>20748</v>
      </c>
      <c r="B18" s="0" t="s">
        <v>21</v>
      </c>
      <c r="C18" s="23" t="n">
        <v>10000</v>
      </c>
      <c r="D18" s="24" t="n">
        <v>33664</v>
      </c>
      <c r="E18" s="24" t="n">
        <v>37315</v>
      </c>
      <c r="F18" s="0" t="s">
        <v>15</v>
      </c>
      <c r="G18" s="25" t="s">
        <v>22</v>
      </c>
      <c r="H18" s="23" t="n">
        <v>10000</v>
      </c>
      <c r="I18" s="23" t="n">
        <v>10000</v>
      </c>
      <c r="J18" s="26" t="n">
        <v>0.3303</v>
      </c>
      <c r="K18" s="1" t="n">
        <f aca="false">ROUND((O18*31+P18*28+Q18*31+R18*30+S18*31+T18*30+U18*31+V18*31+W18*30+X18*31+Y18*30+Z18*31)*J18,0)</f>
        <v>194877</v>
      </c>
      <c r="L18" s="23" t="n">
        <v>10000</v>
      </c>
      <c r="M18" s="27" t="n">
        <v>10000</v>
      </c>
      <c r="N18" s="27" t="n">
        <v>10000</v>
      </c>
      <c r="O18" s="28" t="n">
        <v>10000</v>
      </c>
      <c r="P18" s="27" t="n">
        <v>10000</v>
      </c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29" t="n">
        <v>40000</v>
      </c>
      <c r="BJ18" s="30" t="n">
        <v>40000</v>
      </c>
      <c r="BK18" s="29" t="n">
        <v>40000</v>
      </c>
      <c r="BL18" s="29" t="n">
        <v>40000</v>
      </c>
      <c r="BM18" s="29" t="n">
        <v>40000</v>
      </c>
      <c r="BN18" s="29" t="n">
        <v>40000</v>
      </c>
      <c r="BO18" s="29" t="n">
        <v>40000</v>
      </c>
      <c r="BP18" s="29" t="n">
        <v>40000</v>
      </c>
      <c r="BQ18" s="29" t="n">
        <v>40000</v>
      </c>
      <c r="BR18" s="29" t="n">
        <v>40000</v>
      </c>
      <c r="BS18" s="29" t="n">
        <v>40000</v>
      </c>
      <c r="BT18" s="29" t="n">
        <v>40000</v>
      </c>
      <c r="BU18" s="29" t="n">
        <v>40000</v>
      </c>
      <c r="BV18" s="29" t="n">
        <v>40000</v>
      </c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</row>
    <row r="19" customFormat="false" ht="12.75" hidden="false" customHeight="false" outlineLevel="0" collapsed="false">
      <c r="A19" s="33" t="n">
        <v>27566</v>
      </c>
      <c r="B19" s="0" t="s">
        <v>21</v>
      </c>
      <c r="C19" s="40" t="n">
        <v>20000</v>
      </c>
      <c r="D19" s="25" t="n">
        <v>37316</v>
      </c>
      <c r="E19" s="25" t="n">
        <v>39172</v>
      </c>
      <c r="F19" s="0" t="s">
        <v>15</v>
      </c>
      <c r="G19" s="25" t="n">
        <v>38807</v>
      </c>
      <c r="J19" s="26" t="n">
        <v>0.3679</v>
      </c>
      <c r="K19" s="1" t="n">
        <f aca="false">ROUND((O19*31+P19*28+Q19*31+R19*30+S19*31+T19*30+U19*31+V19*31+W19*30+X19*31+Y19*30+Z19*31)*J19,0)</f>
        <v>2251548</v>
      </c>
      <c r="M19" s="27"/>
      <c r="N19" s="27"/>
      <c r="O19" s="34"/>
      <c r="P19" s="21"/>
      <c r="Q19" s="27" t="n">
        <v>20000</v>
      </c>
      <c r="R19" s="27" t="n">
        <v>20000</v>
      </c>
      <c r="S19" s="27" t="n">
        <v>20000</v>
      </c>
      <c r="T19" s="27" t="n">
        <v>20000</v>
      </c>
      <c r="U19" s="27" t="n">
        <v>20000</v>
      </c>
      <c r="V19" s="27" t="n">
        <v>20000</v>
      </c>
      <c r="W19" s="27" t="n">
        <v>20000</v>
      </c>
      <c r="X19" s="27" t="n">
        <v>20000</v>
      </c>
      <c r="Y19" s="27" t="n">
        <v>20000</v>
      </c>
      <c r="Z19" s="27" t="n">
        <v>20000</v>
      </c>
      <c r="AA19" s="27" t="n">
        <v>20000</v>
      </c>
      <c r="AB19" s="27" t="n">
        <v>20000</v>
      </c>
      <c r="AC19" s="27" t="n">
        <v>20000</v>
      </c>
      <c r="AD19" s="27" t="n">
        <v>20000</v>
      </c>
      <c r="AE19" s="27" t="n">
        <v>20000</v>
      </c>
      <c r="AF19" s="27" t="n">
        <v>20000</v>
      </c>
      <c r="AG19" s="27" t="n">
        <v>20000</v>
      </c>
      <c r="AH19" s="27" t="n">
        <v>20000</v>
      </c>
      <c r="AI19" s="27" t="n">
        <v>20000</v>
      </c>
      <c r="AJ19" s="27" t="n">
        <v>20000</v>
      </c>
      <c r="AK19" s="27" t="n">
        <v>20000</v>
      </c>
      <c r="AL19" s="27" t="n">
        <v>20000</v>
      </c>
      <c r="AM19" s="27" t="n">
        <v>20000</v>
      </c>
      <c r="AN19" s="27" t="n">
        <v>20000</v>
      </c>
      <c r="AO19" s="27" t="n">
        <v>20000</v>
      </c>
      <c r="AP19" s="27" t="n">
        <v>20000</v>
      </c>
      <c r="AQ19" s="27" t="n">
        <v>20000</v>
      </c>
      <c r="AR19" s="27" t="n">
        <v>20000</v>
      </c>
      <c r="AS19" s="27" t="n">
        <v>20000</v>
      </c>
      <c r="AT19" s="27" t="n">
        <v>20000</v>
      </c>
      <c r="AU19" s="27" t="n">
        <v>20000</v>
      </c>
      <c r="AV19" s="27" t="n">
        <v>20000</v>
      </c>
      <c r="AW19" s="27" t="n">
        <v>20000</v>
      </c>
      <c r="AX19" s="27" t="n">
        <v>20000</v>
      </c>
      <c r="AY19" s="27" t="n">
        <v>20000</v>
      </c>
      <c r="AZ19" s="27" t="n">
        <v>20000</v>
      </c>
      <c r="BA19" s="27" t="n">
        <v>20000</v>
      </c>
      <c r="BB19" s="27" t="n">
        <v>20000</v>
      </c>
      <c r="BC19" s="27" t="n">
        <v>20000</v>
      </c>
      <c r="BD19" s="27" t="n">
        <v>20000</v>
      </c>
      <c r="BE19" s="27" t="n">
        <v>20000</v>
      </c>
      <c r="BF19" s="27" t="n">
        <v>20000</v>
      </c>
      <c r="BG19" s="27" t="n">
        <v>20000</v>
      </c>
      <c r="BH19" s="27" t="n">
        <v>20000</v>
      </c>
      <c r="BI19" s="27" t="n">
        <v>20000</v>
      </c>
      <c r="BJ19" s="35" t="n">
        <v>20000</v>
      </c>
      <c r="BK19" s="27" t="n">
        <v>20000</v>
      </c>
      <c r="BL19" s="27" t="n">
        <v>20000</v>
      </c>
      <c r="BM19" s="27" t="n">
        <v>20000</v>
      </c>
      <c r="BN19" s="27" t="n">
        <v>20000</v>
      </c>
      <c r="BO19" s="27" t="n">
        <v>20000</v>
      </c>
      <c r="BP19" s="27" t="n">
        <v>20000</v>
      </c>
      <c r="BQ19" s="27" t="n">
        <v>20000</v>
      </c>
      <c r="BR19" s="27" t="n">
        <v>20000</v>
      </c>
      <c r="BS19" s="27" t="n">
        <v>20000</v>
      </c>
      <c r="BT19" s="27" t="n">
        <v>20000</v>
      </c>
      <c r="BU19" s="27" t="n">
        <v>20000</v>
      </c>
      <c r="BV19" s="27" t="n">
        <v>20000</v>
      </c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</row>
    <row r="20" customFormat="false" ht="12.75" hidden="false" customHeight="false" outlineLevel="0" collapsed="false">
      <c r="A20" s="0" t="n">
        <v>26372</v>
      </c>
      <c r="B20" s="0" t="s">
        <v>23</v>
      </c>
      <c r="C20" s="23" t="n">
        <v>25000</v>
      </c>
      <c r="D20" s="24" t="n">
        <v>36100</v>
      </c>
      <c r="E20" s="24" t="n">
        <v>39172</v>
      </c>
      <c r="F20" s="0" t="s">
        <v>15</v>
      </c>
      <c r="G20" s="25" t="n">
        <v>38807</v>
      </c>
      <c r="H20" s="23" t="n">
        <v>25000</v>
      </c>
      <c r="I20" s="23" t="n">
        <v>25000</v>
      </c>
      <c r="J20" s="26" t="n">
        <v>0.339</v>
      </c>
      <c r="K20" s="1" t="n">
        <f aca="false">ROUND((O20*31+P20*28+Q20*31+R20*30+S20*31+T20*30+U20*31+V20*31+W20*30+X20*31+Y20*30+Z20*31)*J20,0)</f>
        <v>3093375</v>
      </c>
      <c r="L20" s="27" t="n">
        <v>25000</v>
      </c>
      <c r="M20" s="27" t="n">
        <v>25000</v>
      </c>
      <c r="N20" s="27" t="n">
        <v>25000</v>
      </c>
      <c r="O20" s="28" t="n">
        <v>25000</v>
      </c>
      <c r="P20" s="27" t="n">
        <v>25000</v>
      </c>
      <c r="Q20" s="27" t="n">
        <v>25000</v>
      </c>
      <c r="R20" s="27" t="n">
        <v>25000</v>
      </c>
      <c r="S20" s="27" t="n">
        <v>25000</v>
      </c>
      <c r="T20" s="27" t="n">
        <v>25000</v>
      </c>
      <c r="U20" s="27" t="n">
        <v>25000</v>
      </c>
      <c r="V20" s="27" t="n">
        <v>25000</v>
      </c>
      <c r="W20" s="27" t="n">
        <v>25000</v>
      </c>
      <c r="X20" s="27" t="n">
        <v>25000</v>
      </c>
      <c r="Y20" s="27" t="n">
        <v>25000</v>
      </c>
      <c r="Z20" s="27" t="n">
        <v>25000</v>
      </c>
      <c r="AA20" s="27" t="n">
        <v>25000</v>
      </c>
      <c r="AB20" s="27" t="n">
        <v>25000</v>
      </c>
      <c r="AC20" s="27" t="n">
        <v>25000</v>
      </c>
      <c r="AD20" s="27" t="n">
        <v>25000</v>
      </c>
      <c r="AE20" s="27" t="n">
        <v>25000</v>
      </c>
      <c r="AF20" s="27" t="n">
        <v>25000</v>
      </c>
      <c r="AG20" s="27" t="n">
        <v>25000</v>
      </c>
      <c r="AH20" s="27" t="n">
        <v>25000</v>
      </c>
      <c r="AI20" s="27" t="n">
        <v>25000</v>
      </c>
      <c r="AJ20" s="27" t="n">
        <v>25000</v>
      </c>
      <c r="AK20" s="27" t="n">
        <v>25000</v>
      </c>
      <c r="AL20" s="27" t="n">
        <v>25000</v>
      </c>
      <c r="AM20" s="27" t="n">
        <v>25000</v>
      </c>
      <c r="AN20" s="27" t="n">
        <v>25000</v>
      </c>
      <c r="AO20" s="27" t="n">
        <v>25000</v>
      </c>
      <c r="AP20" s="27" t="n">
        <v>25000</v>
      </c>
      <c r="AQ20" s="27" t="n">
        <v>25000</v>
      </c>
      <c r="AR20" s="27" t="n">
        <v>25000</v>
      </c>
      <c r="AS20" s="27" t="n">
        <v>25000</v>
      </c>
      <c r="AT20" s="27" t="n">
        <v>25000</v>
      </c>
      <c r="AU20" s="27" t="n">
        <v>25000</v>
      </c>
      <c r="AV20" s="27" t="n">
        <v>25000</v>
      </c>
      <c r="AW20" s="27" t="n">
        <v>25000</v>
      </c>
      <c r="AX20" s="27" t="n">
        <v>25000</v>
      </c>
      <c r="AY20" s="27" t="n">
        <v>25000</v>
      </c>
      <c r="AZ20" s="27" t="n">
        <v>25000</v>
      </c>
      <c r="BA20" s="27" t="n">
        <v>25000</v>
      </c>
      <c r="BB20" s="27" t="n">
        <v>25000</v>
      </c>
      <c r="BC20" s="27" t="n">
        <v>25000</v>
      </c>
      <c r="BD20" s="27" t="n">
        <v>25000</v>
      </c>
      <c r="BE20" s="27" t="n">
        <v>25000</v>
      </c>
      <c r="BF20" s="27" t="n">
        <v>25000</v>
      </c>
      <c r="BG20" s="27" t="n">
        <v>25000</v>
      </c>
      <c r="BH20" s="27" t="n">
        <v>25000</v>
      </c>
      <c r="BI20" s="29" t="n">
        <v>8600</v>
      </c>
      <c r="BJ20" s="30" t="n">
        <v>8600</v>
      </c>
      <c r="BK20" s="29" t="n">
        <v>8600</v>
      </c>
      <c r="BL20" s="29" t="n">
        <v>8600</v>
      </c>
      <c r="BM20" s="29" t="n">
        <v>8600</v>
      </c>
      <c r="BN20" s="29" t="n">
        <v>8600</v>
      </c>
      <c r="BO20" s="29" t="n">
        <v>8600</v>
      </c>
      <c r="BP20" s="29" t="n">
        <v>8600</v>
      </c>
      <c r="BQ20" s="29" t="n">
        <v>8600</v>
      </c>
      <c r="BR20" s="29" t="n">
        <v>8600</v>
      </c>
      <c r="BS20" s="29" t="n">
        <v>8600</v>
      </c>
      <c r="BT20" s="29" t="n">
        <v>8600</v>
      </c>
      <c r="BU20" s="29" t="n">
        <v>8600</v>
      </c>
      <c r="BV20" s="29" t="n">
        <v>8600</v>
      </c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</row>
    <row r="21" customFormat="false" ht="12.75" hidden="false" customHeight="false" outlineLevel="0" collapsed="false">
      <c r="A21" s="0" t="n">
        <v>26758</v>
      </c>
      <c r="B21" s="0" t="s">
        <v>23</v>
      </c>
      <c r="C21" s="23" t="n">
        <v>40000</v>
      </c>
      <c r="D21" s="24" t="n">
        <v>36647</v>
      </c>
      <c r="E21" s="24" t="n">
        <v>38472</v>
      </c>
      <c r="F21" s="0" t="s">
        <v>15</v>
      </c>
      <c r="G21" s="25" t="n">
        <v>38107</v>
      </c>
      <c r="H21" s="23" t="n">
        <v>40000</v>
      </c>
      <c r="I21" s="23" t="n">
        <v>40000</v>
      </c>
      <c r="J21" s="26" t="n">
        <v>0.1112</v>
      </c>
      <c r="K21" s="1" t="n">
        <f aca="false">ROUND((O21*31+P21*28+Q21*31+R21*30+S21*31+T21*30+U21*31+V21*31+W21*30+X21*31+Y21*30+Z21*31)*J21,0)</f>
        <v>1623520</v>
      </c>
      <c r="L21" s="23" t="n">
        <v>40000</v>
      </c>
      <c r="M21" s="27" t="n">
        <v>40000</v>
      </c>
      <c r="N21" s="27" t="n">
        <v>40000</v>
      </c>
      <c r="O21" s="28" t="n">
        <v>40000</v>
      </c>
      <c r="P21" s="27" t="n">
        <v>40000</v>
      </c>
      <c r="Q21" s="27" t="n">
        <v>40000</v>
      </c>
      <c r="R21" s="27" t="n">
        <v>40000</v>
      </c>
      <c r="S21" s="27" t="n">
        <v>40000</v>
      </c>
      <c r="T21" s="27" t="n">
        <v>40000</v>
      </c>
      <c r="U21" s="27" t="n">
        <v>40000</v>
      </c>
      <c r="V21" s="27" t="n">
        <v>40000</v>
      </c>
      <c r="W21" s="27" t="n">
        <v>40000</v>
      </c>
      <c r="X21" s="27" t="n">
        <v>40000</v>
      </c>
      <c r="Y21" s="27" t="n">
        <v>40000</v>
      </c>
      <c r="Z21" s="27" t="n">
        <v>40000</v>
      </c>
      <c r="AA21" s="27" t="n">
        <v>40000</v>
      </c>
      <c r="AB21" s="27" t="n">
        <v>40000</v>
      </c>
      <c r="AC21" s="27" t="n">
        <v>40000</v>
      </c>
      <c r="AD21" s="27" t="n">
        <v>40000</v>
      </c>
      <c r="AE21" s="27" t="n">
        <v>40000</v>
      </c>
      <c r="AF21" s="27" t="n">
        <v>40000</v>
      </c>
      <c r="AG21" s="27" t="n">
        <v>40000</v>
      </c>
      <c r="AH21" s="27" t="n">
        <v>40000</v>
      </c>
      <c r="AI21" s="27" t="n">
        <v>40000</v>
      </c>
      <c r="AJ21" s="27" t="n">
        <v>40000</v>
      </c>
      <c r="AK21" s="27" t="n">
        <v>40000</v>
      </c>
      <c r="AL21" s="27" t="n">
        <v>40000</v>
      </c>
      <c r="AM21" s="27" t="n">
        <v>40000</v>
      </c>
      <c r="AN21" s="27" t="n">
        <v>40000</v>
      </c>
      <c r="AO21" s="27" t="n">
        <v>40000</v>
      </c>
      <c r="AP21" s="27" t="n">
        <v>40000</v>
      </c>
      <c r="AQ21" s="27" t="n">
        <v>40000</v>
      </c>
      <c r="AR21" s="27" t="n">
        <v>40000</v>
      </c>
      <c r="AS21" s="27" t="n">
        <v>40000</v>
      </c>
      <c r="AT21" s="27" t="n">
        <v>40000</v>
      </c>
      <c r="AU21" s="27" t="n">
        <v>40000</v>
      </c>
      <c r="AV21" s="27" t="n">
        <v>40000</v>
      </c>
      <c r="AW21" s="27" t="n">
        <v>40000</v>
      </c>
      <c r="AX21" s="27" t="n">
        <v>40000</v>
      </c>
      <c r="AY21" s="27" t="n">
        <v>40000</v>
      </c>
      <c r="AZ21" s="27" t="n">
        <v>40000</v>
      </c>
      <c r="BA21" s="27" t="n">
        <v>40000</v>
      </c>
      <c r="BB21" s="27" t="n">
        <v>40000</v>
      </c>
      <c r="BC21" s="29" t="n">
        <v>40000</v>
      </c>
      <c r="BD21" s="29" t="n">
        <v>40000</v>
      </c>
      <c r="BE21" s="29" t="n">
        <v>40000</v>
      </c>
      <c r="BF21" s="29" t="n">
        <v>40000</v>
      </c>
      <c r="BG21" s="29" t="n">
        <v>40000</v>
      </c>
      <c r="BH21" s="29" t="n">
        <v>40000</v>
      </c>
      <c r="BI21" s="29" t="n">
        <v>70000</v>
      </c>
      <c r="BJ21" s="30" t="n">
        <v>70000</v>
      </c>
      <c r="BK21" s="29" t="n">
        <v>70000</v>
      </c>
      <c r="BL21" s="29" t="n">
        <v>70000</v>
      </c>
      <c r="BM21" s="29" t="n">
        <v>70000</v>
      </c>
      <c r="BN21" s="29" t="n">
        <v>70000</v>
      </c>
      <c r="BO21" s="29" t="n">
        <v>70000</v>
      </c>
      <c r="BP21" s="29" t="n">
        <v>70000</v>
      </c>
      <c r="BQ21" s="29" t="n">
        <v>70000</v>
      </c>
      <c r="BR21" s="29" t="n">
        <v>70000</v>
      </c>
      <c r="BS21" s="29" t="n">
        <v>70000</v>
      </c>
      <c r="BT21" s="29" t="n">
        <v>70000</v>
      </c>
      <c r="BU21" s="29" t="n">
        <v>70000</v>
      </c>
      <c r="BV21" s="29" t="n">
        <v>70000</v>
      </c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</row>
    <row r="22" customFormat="false" ht="12.75" hidden="false" customHeight="false" outlineLevel="0" collapsed="false">
      <c r="A22" s="0" t="n">
        <v>27457</v>
      </c>
      <c r="B22" s="0" t="s">
        <v>24</v>
      </c>
      <c r="C22" s="23" t="n">
        <v>13500</v>
      </c>
      <c r="D22" s="24" t="n">
        <v>37226</v>
      </c>
      <c r="E22" s="24" t="n">
        <v>37256</v>
      </c>
      <c r="F22" s="0" t="s">
        <v>17</v>
      </c>
      <c r="G22" s="33"/>
      <c r="J22" s="26" t="n">
        <v>1.01</v>
      </c>
      <c r="K22" s="1" t="n">
        <f aca="false">ROUND((O22*31+P22*28+Q22*31+R22*30+S22*31+T22*30+U22*31+V22*31+W22*30+X22*31+Y22*30+Z22*31)*J22,0)</f>
        <v>0</v>
      </c>
      <c r="M22" s="21"/>
      <c r="N22" s="27" t="n">
        <v>13500</v>
      </c>
      <c r="O22" s="34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9" t="n">
        <v>21000</v>
      </c>
      <c r="BJ22" s="30" t="n">
        <v>21000</v>
      </c>
      <c r="BK22" s="29" t="n">
        <v>21000</v>
      </c>
      <c r="BL22" s="29" t="n">
        <v>21000</v>
      </c>
      <c r="BM22" s="29" t="n">
        <v>21000</v>
      </c>
      <c r="BN22" s="29" t="n">
        <v>21000</v>
      </c>
      <c r="BO22" s="29" t="n">
        <v>21000</v>
      </c>
      <c r="BP22" s="29" t="n">
        <v>21000</v>
      </c>
      <c r="BQ22" s="29" t="n">
        <v>21000</v>
      </c>
      <c r="BR22" s="29" t="n">
        <v>21000</v>
      </c>
      <c r="BS22" s="29" t="n">
        <v>21000</v>
      </c>
      <c r="BT22" s="29" t="n">
        <v>21000</v>
      </c>
      <c r="BU22" s="29" t="n">
        <v>21000</v>
      </c>
      <c r="BV22" s="29" t="n">
        <v>21000</v>
      </c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</row>
    <row r="23" customFormat="false" ht="12.75" hidden="false" customHeight="false" outlineLevel="0" collapsed="false">
      <c r="A23" s="0" t="n">
        <v>27456</v>
      </c>
      <c r="B23" s="0" t="s">
        <v>24</v>
      </c>
      <c r="C23" s="23" t="n">
        <v>21500</v>
      </c>
      <c r="D23" s="24" t="n">
        <v>37561</v>
      </c>
      <c r="E23" s="24" t="n">
        <v>37621</v>
      </c>
      <c r="F23" s="0" t="s">
        <v>17</v>
      </c>
      <c r="G23" s="33"/>
      <c r="J23" s="26" t="n">
        <v>0.91</v>
      </c>
      <c r="K23" s="1" t="n">
        <f aca="false">ROUND((O23*31+P23*28+Q23*31+R23*30+S23*31+T23*30+U23*31+V23*31+W23*30+X23*31+Y23*30+Z23*31)*J23,0)</f>
        <v>1193465</v>
      </c>
      <c r="M23" s="21"/>
      <c r="N23" s="21"/>
      <c r="O23" s="34"/>
      <c r="P23" s="21"/>
      <c r="Q23" s="21"/>
      <c r="R23" s="21"/>
      <c r="S23" s="21"/>
      <c r="T23" s="21"/>
      <c r="U23" s="21"/>
      <c r="V23" s="21"/>
      <c r="W23" s="21"/>
      <c r="X23" s="21"/>
      <c r="Y23" s="27" t="n">
        <v>21500</v>
      </c>
      <c r="Z23" s="27" t="n">
        <v>21500</v>
      </c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7" t="n">
        <v>25000</v>
      </c>
      <c r="BJ23" s="35" t="n">
        <v>25000</v>
      </c>
      <c r="BK23" s="27" t="n">
        <v>25000</v>
      </c>
      <c r="BL23" s="27" t="n">
        <v>25000</v>
      </c>
      <c r="BM23" s="27" t="n">
        <v>25000</v>
      </c>
      <c r="BN23" s="27" t="n">
        <v>25000</v>
      </c>
      <c r="BO23" s="27" t="n">
        <v>25000</v>
      </c>
      <c r="BP23" s="27" t="n">
        <v>25000</v>
      </c>
      <c r="BQ23" s="27" t="n">
        <v>25000</v>
      </c>
      <c r="BR23" s="27" t="n">
        <v>25000</v>
      </c>
      <c r="BS23" s="27" t="n">
        <v>25000</v>
      </c>
      <c r="BT23" s="27" t="n">
        <v>25000</v>
      </c>
      <c r="BU23" s="27" t="n">
        <v>25000</v>
      </c>
      <c r="BV23" s="27" t="n">
        <v>25000</v>
      </c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</row>
    <row r="24" customFormat="false" ht="12.75" hidden="false" customHeight="false" outlineLevel="0" collapsed="false">
      <c r="A24" s="0" t="n">
        <v>27453</v>
      </c>
      <c r="B24" s="0" t="s">
        <v>24</v>
      </c>
      <c r="C24" s="23" t="n">
        <v>35000</v>
      </c>
      <c r="D24" s="24" t="n">
        <v>37622</v>
      </c>
      <c r="E24" s="24" t="n">
        <v>37986</v>
      </c>
      <c r="F24" s="0" t="s">
        <v>17</v>
      </c>
      <c r="G24" s="33"/>
      <c r="J24" s="26" t="n">
        <v>1.1</v>
      </c>
      <c r="K24" s="1" t="n">
        <f aca="false">ROUND((O24*31+P24*28+Q24*31+R24*30+S24*31+T24*30+U24*31+V24*31+W24*30+X24*31+Y24*30+Z24*31)*J24,0)</f>
        <v>0</v>
      </c>
      <c r="M24" s="21"/>
      <c r="N24" s="21"/>
      <c r="O24" s="34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7" t="n">
        <v>35000</v>
      </c>
      <c r="AB24" s="27" t="n">
        <v>35000</v>
      </c>
      <c r="AC24" s="27" t="n">
        <v>35000</v>
      </c>
      <c r="AD24" s="27" t="n">
        <v>35000</v>
      </c>
      <c r="AE24" s="27" t="n">
        <v>35000</v>
      </c>
      <c r="AF24" s="27" t="n">
        <v>35000</v>
      </c>
      <c r="AG24" s="27" t="n">
        <v>35000</v>
      </c>
      <c r="AH24" s="27" t="n">
        <v>35000</v>
      </c>
      <c r="AI24" s="27" t="n">
        <v>35000</v>
      </c>
      <c r="AJ24" s="27" t="n">
        <v>35000</v>
      </c>
      <c r="AK24" s="27" t="n">
        <v>35000</v>
      </c>
      <c r="AL24" s="27" t="n">
        <v>35000</v>
      </c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9" t="n">
        <v>8000</v>
      </c>
      <c r="BJ24" s="30" t="n">
        <v>8000</v>
      </c>
      <c r="BK24" s="29" t="n">
        <v>8000</v>
      </c>
      <c r="BL24" s="29" t="n">
        <v>8000</v>
      </c>
      <c r="BM24" s="29" t="n">
        <v>8000</v>
      </c>
      <c r="BN24" s="29" t="n">
        <v>8000</v>
      </c>
      <c r="BO24" s="29" t="n">
        <v>8000</v>
      </c>
      <c r="BP24" s="29" t="n">
        <v>8000</v>
      </c>
      <c r="BQ24" s="29" t="n">
        <v>8000</v>
      </c>
      <c r="BR24" s="29" t="n">
        <v>8000</v>
      </c>
      <c r="BS24" s="29" t="n">
        <v>8000</v>
      </c>
      <c r="BT24" s="29" t="n">
        <v>8000</v>
      </c>
      <c r="BU24" s="29" t="n">
        <v>8000</v>
      </c>
      <c r="BV24" s="29" t="n">
        <v>8000</v>
      </c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</row>
    <row r="25" customFormat="false" ht="12.75" hidden="false" customHeight="false" outlineLevel="0" collapsed="false">
      <c r="A25" s="0" t="n">
        <v>26125</v>
      </c>
      <c r="B25" s="0" t="s">
        <v>25</v>
      </c>
      <c r="C25" s="23" t="n">
        <v>8600</v>
      </c>
      <c r="D25" s="24" t="n">
        <v>35947</v>
      </c>
      <c r="E25" s="24" t="n">
        <v>37772</v>
      </c>
      <c r="F25" s="0" t="s">
        <v>15</v>
      </c>
      <c r="G25" s="25" t="n">
        <v>37407</v>
      </c>
      <c r="H25" s="23" t="n">
        <v>8600</v>
      </c>
      <c r="I25" s="23" t="n">
        <v>8600</v>
      </c>
      <c r="J25" s="26" t="n">
        <v>0.13</v>
      </c>
      <c r="K25" s="1" t="n">
        <f aca="false">ROUND((O25*31+P25*28+Q25*31+R25*30+S25*31+T25*30+U25*31+V25*31+W25*30+X25*31+Y25*30+Z25*31)*J25,0)</f>
        <v>408070</v>
      </c>
      <c r="L25" s="27" t="n">
        <v>8600</v>
      </c>
      <c r="M25" s="27" t="n">
        <v>8600</v>
      </c>
      <c r="N25" s="27" t="n">
        <v>8600</v>
      </c>
      <c r="O25" s="28" t="n">
        <v>8600</v>
      </c>
      <c r="P25" s="27" t="n">
        <v>8600</v>
      </c>
      <c r="Q25" s="27" t="n">
        <v>8600</v>
      </c>
      <c r="R25" s="27" t="n">
        <v>8600</v>
      </c>
      <c r="S25" s="27" t="n">
        <v>8600</v>
      </c>
      <c r="T25" s="27" t="n">
        <v>8600</v>
      </c>
      <c r="U25" s="27" t="n">
        <v>8600</v>
      </c>
      <c r="V25" s="27" t="n">
        <v>8600</v>
      </c>
      <c r="W25" s="27" t="n">
        <v>8600</v>
      </c>
      <c r="X25" s="27" t="n">
        <v>8600</v>
      </c>
      <c r="Y25" s="27" t="n">
        <v>8600</v>
      </c>
      <c r="Z25" s="27" t="n">
        <v>8600</v>
      </c>
      <c r="AA25" s="27" t="n">
        <v>8600</v>
      </c>
      <c r="AB25" s="27" t="n">
        <v>8600</v>
      </c>
      <c r="AC25" s="27" t="n">
        <v>8600</v>
      </c>
      <c r="AD25" s="27" t="n">
        <v>8600</v>
      </c>
      <c r="AE25" s="27" t="n">
        <v>8600</v>
      </c>
      <c r="AF25" s="29" t="n">
        <v>8600</v>
      </c>
      <c r="AG25" s="29" t="n">
        <v>8600</v>
      </c>
      <c r="AH25" s="29" t="n">
        <v>8600</v>
      </c>
      <c r="AI25" s="29" t="n">
        <v>8600</v>
      </c>
      <c r="AJ25" s="29" t="n">
        <v>8600</v>
      </c>
      <c r="AK25" s="29" t="n">
        <v>8600</v>
      </c>
      <c r="AL25" s="29" t="n">
        <v>8600</v>
      </c>
      <c r="AM25" s="29" t="n">
        <v>8600</v>
      </c>
      <c r="AN25" s="29" t="n">
        <v>8600</v>
      </c>
      <c r="AO25" s="29" t="n">
        <v>8600</v>
      </c>
      <c r="AP25" s="29" t="n">
        <v>8600</v>
      </c>
      <c r="AQ25" s="29" t="n">
        <v>8600</v>
      </c>
      <c r="AR25" s="29" t="n">
        <v>8600</v>
      </c>
      <c r="AS25" s="29" t="n">
        <v>8600</v>
      </c>
      <c r="AT25" s="29" t="n">
        <v>8600</v>
      </c>
      <c r="AU25" s="29" t="n">
        <v>8600</v>
      </c>
      <c r="AV25" s="29" t="n">
        <v>8600</v>
      </c>
      <c r="AW25" s="29" t="n">
        <v>8600</v>
      </c>
      <c r="AX25" s="29" t="n">
        <v>8600</v>
      </c>
      <c r="AY25" s="29" t="n">
        <v>8600</v>
      </c>
      <c r="AZ25" s="29" t="n">
        <v>8600</v>
      </c>
      <c r="BA25" s="29" t="n">
        <v>8600</v>
      </c>
      <c r="BB25" s="29" t="n">
        <v>8600</v>
      </c>
      <c r="BC25" s="29" t="n">
        <v>8600</v>
      </c>
      <c r="BD25" s="29" t="n">
        <v>8600</v>
      </c>
      <c r="BE25" s="29" t="n">
        <v>8600</v>
      </c>
      <c r="BF25" s="29" t="n">
        <v>8600</v>
      </c>
      <c r="BG25" s="29" t="n">
        <v>8600</v>
      </c>
      <c r="BH25" s="29" t="n">
        <v>8600</v>
      </c>
      <c r="BI25" s="27" t="n">
        <v>25000</v>
      </c>
      <c r="BJ25" s="35" t="n">
        <v>25000</v>
      </c>
      <c r="BK25" s="27" t="n">
        <v>25000</v>
      </c>
      <c r="BL25" s="27" t="n">
        <v>25000</v>
      </c>
      <c r="BM25" s="27" t="n">
        <v>25000</v>
      </c>
      <c r="BN25" s="27" t="n">
        <v>25000</v>
      </c>
      <c r="BO25" s="27" t="n">
        <v>25000</v>
      </c>
      <c r="BP25" s="27" t="n">
        <v>25000</v>
      </c>
      <c r="BQ25" s="27" t="n">
        <v>25000</v>
      </c>
      <c r="BR25" s="27" t="n">
        <v>25000</v>
      </c>
      <c r="BS25" s="27" t="n">
        <v>25000</v>
      </c>
      <c r="BT25" s="27" t="n">
        <v>25000</v>
      </c>
      <c r="BU25" s="27" t="n">
        <v>25000</v>
      </c>
      <c r="BV25" s="27" t="n">
        <v>25000</v>
      </c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</row>
    <row r="26" customFormat="false" ht="12.75" hidden="false" customHeight="false" outlineLevel="0" collapsed="false">
      <c r="A26" s="0" t="n">
        <v>26678</v>
      </c>
      <c r="B26" s="0" t="s">
        <v>26</v>
      </c>
      <c r="C26" s="23" t="n">
        <v>25000</v>
      </c>
      <c r="D26" s="24" t="n">
        <v>36251</v>
      </c>
      <c r="E26" s="24" t="n">
        <v>39172</v>
      </c>
      <c r="F26" s="0" t="s">
        <v>15</v>
      </c>
      <c r="G26" s="25" t="n">
        <v>38807</v>
      </c>
      <c r="H26" s="23" t="n">
        <v>25000</v>
      </c>
      <c r="I26" s="23" t="n">
        <v>25000</v>
      </c>
      <c r="J26" s="26" t="n">
        <v>0.3377</v>
      </c>
      <c r="K26" s="1" t="n">
        <f aca="false">ROUND((O26*31+P26*28+Q26*31+R26*30+S26*31+T26*30+U26*31+V26*31+W26*30+X26*31+Y26*30+Z26*31)*J26,0)</f>
        <v>3081513</v>
      </c>
      <c r="L26" s="27" t="n">
        <v>25000</v>
      </c>
      <c r="M26" s="27" t="n">
        <v>25000</v>
      </c>
      <c r="N26" s="27" t="n">
        <v>25000</v>
      </c>
      <c r="O26" s="28" t="n">
        <v>25000</v>
      </c>
      <c r="P26" s="27" t="n">
        <v>25000</v>
      </c>
      <c r="Q26" s="27" t="n">
        <v>25000</v>
      </c>
      <c r="R26" s="27" t="n">
        <v>25000</v>
      </c>
      <c r="S26" s="27" t="n">
        <v>25000</v>
      </c>
      <c r="T26" s="27" t="n">
        <v>25000</v>
      </c>
      <c r="U26" s="27" t="n">
        <v>25000</v>
      </c>
      <c r="V26" s="27" t="n">
        <v>25000</v>
      </c>
      <c r="W26" s="27" t="n">
        <v>25000</v>
      </c>
      <c r="X26" s="27" t="n">
        <v>25000</v>
      </c>
      <c r="Y26" s="27" t="n">
        <v>25000</v>
      </c>
      <c r="Z26" s="27" t="n">
        <v>25000</v>
      </c>
      <c r="AA26" s="27" t="n">
        <v>25000</v>
      </c>
      <c r="AB26" s="27" t="n">
        <v>25000</v>
      </c>
      <c r="AC26" s="27" t="n">
        <v>25000</v>
      </c>
      <c r="AD26" s="27" t="n">
        <v>25000</v>
      </c>
      <c r="AE26" s="27" t="n">
        <v>25000</v>
      </c>
      <c r="AF26" s="27" t="n">
        <v>25000</v>
      </c>
      <c r="AG26" s="27" t="n">
        <v>25000</v>
      </c>
      <c r="AH26" s="27" t="n">
        <v>25000</v>
      </c>
      <c r="AI26" s="27" t="n">
        <v>25000</v>
      </c>
      <c r="AJ26" s="27" t="n">
        <v>25000</v>
      </c>
      <c r="AK26" s="27" t="n">
        <v>25000</v>
      </c>
      <c r="AL26" s="27" t="n">
        <v>25000</v>
      </c>
      <c r="AM26" s="27" t="n">
        <v>25000</v>
      </c>
      <c r="AN26" s="27" t="n">
        <v>25000</v>
      </c>
      <c r="AO26" s="27" t="n">
        <v>25000</v>
      </c>
      <c r="AP26" s="27" t="n">
        <v>25000</v>
      </c>
      <c r="AQ26" s="27" t="n">
        <v>25000</v>
      </c>
      <c r="AR26" s="27" t="n">
        <v>25000</v>
      </c>
      <c r="AS26" s="27" t="n">
        <v>25000</v>
      </c>
      <c r="AT26" s="27" t="n">
        <v>25000</v>
      </c>
      <c r="AU26" s="27" t="n">
        <v>25000</v>
      </c>
      <c r="AV26" s="27" t="n">
        <v>25000</v>
      </c>
      <c r="AW26" s="27" t="n">
        <v>25000</v>
      </c>
      <c r="AX26" s="27" t="n">
        <v>25000</v>
      </c>
      <c r="AY26" s="27" t="n">
        <v>25000</v>
      </c>
      <c r="AZ26" s="27" t="n">
        <v>25000</v>
      </c>
      <c r="BA26" s="27" t="n">
        <v>25000</v>
      </c>
      <c r="BB26" s="27" t="n">
        <v>25000</v>
      </c>
      <c r="BC26" s="27" t="n">
        <v>25000</v>
      </c>
      <c r="BD26" s="27" t="n">
        <v>25000</v>
      </c>
      <c r="BE26" s="27" t="n">
        <v>25000</v>
      </c>
      <c r="BF26" s="27" t="n">
        <v>25000</v>
      </c>
      <c r="BG26" s="27" t="n">
        <v>25000</v>
      </c>
      <c r="BH26" s="27" t="n">
        <v>25000</v>
      </c>
      <c r="BI26" s="32" t="n">
        <v>20000</v>
      </c>
      <c r="BJ26" s="30" t="n">
        <v>20000</v>
      </c>
      <c r="BK26" s="32" t="n">
        <v>20000</v>
      </c>
      <c r="BL26" s="32" t="n">
        <v>20000</v>
      </c>
      <c r="BM26" s="32" t="n">
        <v>20000</v>
      </c>
      <c r="BN26" s="32" t="n">
        <v>20000</v>
      </c>
      <c r="BO26" s="32" t="n">
        <v>20000</v>
      </c>
      <c r="BP26" s="32" t="n">
        <v>20000</v>
      </c>
      <c r="BQ26" s="32" t="n">
        <v>20000</v>
      </c>
      <c r="BR26" s="32" t="n">
        <v>20000</v>
      </c>
      <c r="BS26" s="32" t="n">
        <v>20000</v>
      </c>
      <c r="BT26" s="32" t="n">
        <v>20000</v>
      </c>
      <c r="BU26" s="32" t="n">
        <v>20000</v>
      </c>
      <c r="BV26" s="32" t="n">
        <v>20000</v>
      </c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</row>
    <row r="27" customFormat="false" ht="12.75" hidden="false" customHeight="false" outlineLevel="0" collapsed="false">
      <c r="A27" s="0" t="n">
        <v>26884</v>
      </c>
      <c r="B27" s="0" t="s">
        <v>26</v>
      </c>
      <c r="C27" s="23" t="n">
        <v>40000</v>
      </c>
      <c r="D27" s="24" t="n">
        <v>36647</v>
      </c>
      <c r="E27" s="24" t="n">
        <v>38656</v>
      </c>
      <c r="F27" s="0" t="s">
        <v>15</v>
      </c>
      <c r="G27" s="25" t="n">
        <v>38291</v>
      </c>
      <c r="H27" s="23" t="n">
        <v>40000</v>
      </c>
      <c r="I27" s="23" t="n">
        <v>40000</v>
      </c>
      <c r="J27" s="26" t="n">
        <v>0.2025</v>
      </c>
      <c r="K27" s="1" t="n">
        <f aca="false">ROUND((O27*31+P27*28+Q27*31+R27*30+S27*31+T27*30+U27*31+V27*31+W27*30+X27*31+Y27*30+Z27*31)*J27,0)</f>
        <v>2956500</v>
      </c>
      <c r="L27" s="23" t="n">
        <v>40000</v>
      </c>
      <c r="M27" s="27" t="n">
        <v>40000</v>
      </c>
      <c r="N27" s="27" t="n">
        <v>40000</v>
      </c>
      <c r="O27" s="28" t="n">
        <v>40000</v>
      </c>
      <c r="P27" s="27" t="n">
        <v>40000</v>
      </c>
      <c r="Q27" s="27" t="n">
        <v>40000</v>
      </c>
      <c r="R27" s="27" t="n">
        <v>40000</v>
      </c>
      <c r="S27" s="27" t="n">
        <v>40000</v>
      </c>
      <c r="T27" s="27" t="n">
        <v>40000</v>
      </c>
      <c r="U27" s="27" t="n">
        <v>40000</v>
      </c>
      <c r="V27" s="27" t="n">
        <v>40000</v>
      </c>
      <c r="W27" s="27" t="n">
        <v>40000</v>
      </c>
      <c r="X27" s="27" t="n">
        <v>40000</v>
      </c>
      <c r="Y27" s="27" t="n">
        <v>40000</v>
      </c>
      <c r="Z27" s="27" t="n">
        <v>40000</v>
      </c>
      <c r="AA27" s="27" t="n">
        <v>40000</v>
      </c>
      <c r="AB27" s="27" t="n">
        <v>40000</v>
      </c>
      <c r="AC27" s="27" t="n">
        <v>40000</v>
      </c>
      <c r="AD27" s="27" t="n">
        <v>40000</v>
      </c>
      <c r="AE27" s="27" t="n">
        <v>40000</v>
      </c>
      <c r="AF27" s="27" t="n">
        <v>40000</v>
      </c>
      <c r="AG27" s="27" t="n">
        <v>40000</v>
      </c>
      <c r="AH27" s="27" t="n">
        <v>40000</v>
      </c>
      <c r="AI27" s="27" t="n">
        <v>40000</v>
      </c>
      <c r="AJ27" s="27" t="n">
        <v>40000</v>
      </c>
      <c r="AK27" s="27" t="n">
        <v>40000</v>
      </c>
      <c r="AL27" s="27" t="n">
        <v>40000</v>
      </c>
      <c r="AM27" s="27" t="n">
        <v>40000</v>
      </c>
      <c r="AN27" s="27" t="n">
        <v>40000</v>
      </c>
      <c r="AO27" s="27" t="n">
        <v>40000</v>
      </c>
      <c r="AP27" s="27" t="n">
        <v>40000</v>
      </c>
      <c r="AQ27" s="27" t="n">
        <v>40000</v>
      </c>
      <c r="AR27" s="27" t="n">
        <v>40000</v>
      </c>
      <c r="AS27" s="27" t="n">
        <v>40000</v>
      </c>
      <c r="AT27" s="27" t="n">
        <v>40000</v>
      </c>
      <c r="AU27" s="27" t="n">
        <v>40000</v>
      </c>
      <c r="AV27" s="27" t="n">
        <v>40000</v>
      </c>
      <c r="AW27" s="27" t="n">
        <v>40000</v>
      </c>
      <c r="AX27" s="27" t="n">
        <v>40000</v>
      </c>
      <c r="AY27" s="27" t="n">
        <v>40000</v>
      </c>
      <c r="AZ27" s="27" t="n">
        <v>40000</v>
      </c>
      <c r="BA27" s="27" t="n">
        <v>40000</v>
      </c>
      <c r="BB27" s="27" t="n">
        <v>40000</v>
      </c>
      <c r="BC27" s="27" t="n">
        <v>40000</v>
      </c>
      <c r="BD27" s="27" t="n">
        <v>40000</v>
      </c>
      <c r="BE27" s="27" t="n">
        <v>40000</v>
      </c>
      <c r="BF27" s="27" t="n">
        <v>40000</v>
      </c>
      <c r="BG27" s="27" t="n">
        <v>40000</v>
      </c>
      <c r="BH27" s="27" t="n">
        <v>40000</v>
      </c>
      <c r="BI27" s="21"/>
      <c r="BJ27" s="22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</row>
    <row r="28" customFormat="false" ht="12.75" hidden="false" customHeight="false" outlineLevel="0" collapsed="false">
      <c r="A28" s="0" t="n">
        <v>26813</v>
      </c>
      <c r="B28" s="0" t="s">
        <v>27</v>
      </c>
      <c r="C28" s="23" t="n">
        <v>3500</v>
      </c>
      <c r="D28" s="24" t="n">
        <v>36647</v>
      </c>
      <c r="E28" s="24" t="n">
        <v>39506</v>
      </c>
      <c r="F28" s="0" t="s">
        <v>17</v>
      </c>
      <c r="G28" s="41"/>
      <c r="H28" s="23" t="n">
        <v>3500</v>
      </c>
      <c r="I28" s="23" t="n">
        <v>3500</v>
      </c>
      <c r="J28" s="26" t="n">
        <v>0.1925</v>
      </c>
      <c r="K28" s="1" t="n">
        <f aca="false">ROUND((O28*31+P28*28+Q28*31+R28*30+S28*31+T28*30+U28*31+V28*31+W28*30+X28*31+Y28*30+Z28*31)*J28,0)</f>
        <v>245919</v>
      </c>
      <c r="L28" s="23" t="n">
        <v>3500</v>
      </c>
      <c r="M28" s="27" t="n">
        <v>3500</v>
      </c>
      <c r="N28" s="27" t="n">
        <v>3500</v>
      </c>
      <c r="O28" s="28" t="n">
        <v>3500</v>
      </c>
      <c r="P28" s="27" t="n">
        <v>3500</v>
      </c>
      <c r="Q28" s="27" t="n">
        <v>3500</v>
      </c>
      <c r="R28" s="27" t="n">
        <v>3500</v>
      </c>
      <c r="S28" s="27" t="n">
        <v>3500</v>
      </c>
      <c r="T28" s="27" t="n">
        <v>3500</v>
      </c>
      <c r="U28" s="27" t="n">
        <v>3500</v>
      </c>
      <c r="V28" s="27" t="n">
        <v>3500</v>
      </c>
      <c r="W28" s="27" t="n">
        <v>3500</v>
      </c>
      <c r="X28" s="27" t="n">
        <v>3500</v>
      </c>
      <c r="Y28" s="27" t="n">
        <v>3500</v>
      </c>
      <c r="Z28" s="27" t="n">
        <v>3500</v>
      </c>
      <c r="AA28" s="27" t="n">
        <v>3500</v>
      </c>
      <c r="AB28" s="27" t="n">
        <v>3500</v>
      </c>
      <c r="AC28" s="27" t="n">
        <v>3500</v>
      </c>
      <c r="AD28" s="27" t="n">
        <v>3500</v>
      </c>
      <c r="AE28" s="27" t="n">
        <v>3500</v>
      </c>
      <c r="AF28" s="27" t="n">
        <v>3500</v>
      </c>
      <c r="AG28" s="27" t="n">
        <v>3500</v>
      </c>
      <c r="AH28" s="27" t="n">
        <v>3500</v>
      </c>
      <c r="AI28" s="27" t="n">
        <v>3500</v>
      </c>
      <c r="AJ28" s="27" t="n">
        <v>3500</v>
      </c>
      <c r="AK28" s="27" t="n">
        <v>3500</v>
      </c>
      <c r="AL28" s="27" t="n">
        <v>3500</v>
      </c>
      <c r="AM28" s="27" t="n">
        <v>3500</v>
      </c>
      <c r="AN28" s="27" t="n">
        <v>3500</v>
      </c>
      <c r="AO28" s="27" t="n">
        <v>3500</v>
      </c>
      <c r="AP28" s="27" t="n">
        <v>3500</v>
      </c>
      <c r="AQ28" s="27" t="n">
        <v>3500</v>
      </c>
      <c r="AR28" s="27" t="n">
        <v>3500</v>
      </c>
      <c r="AS28" s="27" t="n">
        <v>3500</v>
      </c>
      <c r="AT28" s="27" t="n">
        <v>3500</v>
      </c>
      <c r="AU28" s="27" t="n">
        <v>3500</v>
      </c>
      <c r="AV28" s="27" t="n">
        <v>3500</v>
      </c>
      <c r="AW28" s="27" t="n">
        <v>3500</v>
      </c>
      <c r="AX28" s="27" t="n">
        <v>3500</v>
      </c>
      <c r="AY28" s="27" t="n">
        <v>3500</v>
      </c>
      <c r="AZ28" s="27" t="n">
        <v>3500</v>
      </c>
      <c r="BA28" s="27" t="n">
        <v>3500</v>
      </c>
      <c r="BB28" s="27" t="n">
        <v>3500</v>
      </c>
      <c r="BC28" s="27" t="n">
        <v>3500</v>
      </c>
      <c r="BD28" s="27" t="n">
        <v>3500</v>
      </c>
      <c r="BE28" s="27" t="n">
        <v>3500</v>
      </c>
      <c r="BF28" s="27" t="n">
        <v>3500</v>
      </c>
      <c r="BG28" s="27" t="n">
        <v>3500</v>
      </c>
      <c r="BH28" s="27" t="n">
        <v>3500</v>
      </c>
      <c r="BI28" s="27" t="n">
        <v>3500</v>
      </c>
      <c r="BJ28" s="35" t="n">
        <v>3500</v>
      </c>
      <c r="BK28" s="27" t="n">
        <v>3500</v>
      </c>
      <c r="BL28" s="27" t="n">
        <v>3500</v>
      </c>
      <c r="BM28" s="27" t="n">
        <v>3500</v>
      </c>
      <c r="BN28" s="27" t="n">
        <v>3500</v>
      </c>
      <c r="BO28" s="27" t="n">
        <v>3500</v>
      </c>
      <c r="BP28" s="27" t="n">
        <v>3500</v>
      </c>
      <c r="BQ28" s="27" t="n">
        <v>3500</v>
      </c>
      <c r="BR28" s="27" t="n">
        <v>3500</v>
      </c>
      <c r="BS28" s="27" t="n">
        <v>3500</v>
      </c>
      <c r="BT28" s="27" t="n">
        <v>3500</v>
      </c>
      <c r="BU28" s="27" t="n">
        <v>3500</v>
      </c>
      <c r="BV28" s="27" t="n">
        <v>3500</v>
      </c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</row>
    <row r="29" customFormat="false" ht="12.75" hidden="false" customHeight="false" outlineLevel="0" collapsed="false">
      <c r="A29" s="0" t="n">
        <v>27340</v>
      </c>
      <c r="B29" s="0" t="s">
        <v>28</v>
      </c>
      <c r="C29" s="23" t="n">
        <v>20000</v>
      </c>
      <c r="D29" s="24" t="n">
        <v>36923</v>
      </c>
      <c r="E29" s="24" t="n">
        <v>37287</v>
      </c>
      <c r="F29" s="0" t="s">
        <v>15</v>
      </c>
      <c r="G29" s="25" t="n">
        <v>37103</v>
      </c>
      <c r="H29" s="23" t="n">
        <v>20000</v>
      </c>
      <c r="I29" s="23" t="n">
        <v>20000</v>
      </c>
      <c r="J29" s="26" t="n">
        <v>0.3798</v>
      </c>
      <c r="K29" s="1" t="n">
        <f aca="false">ROUND((O29*31+P29*28+Q29*31+R29*30+S29*31+T29*30+U29*31+V29*31+W29*30+X29*31+Y29*30+Z29*31)*J29,0)</f>
        <v>2772540</v>
      </c>
      <c r="L29" s="23" t="n">
        <v>20000</v>
      </c>
      <c r="M29" s="27" t="n">
        <v>20000</v>
      </c>
      <c r="N29" s="27" t="n">
        <v>20000</v>
      </c>
      <c r="O29" s="28" t="n">
        <v>20000</v>
      </c>
      <c r="P29" s="29" t="n">
        <v>20000</v>
      </c>
      <c r="Q29" s="29" t="n">
        <v>20000</v>
      </c>
      <c r="R29" s="29" t="n">
        <v>20000</v>
      </c>
      <c r="S29" s="29" t="n">
        <v>20000</v>
      </c>
      <c r="T29" s="29" t="n">
        <v>20000</v>
      </c>
      <c r="U29" s="29" t="n">
        <v>20000</v>
      </c>
      <c r="V29" s="29" t="n">
        <v>20000</v>
      </c>
      <c r="W29" s="29" t="n">
        <v>20000</v>
      </c>
      <c r="X29" s="29" t="n">
        <v>20000</v>
      </c>
      <c r="Y29" s="29" t="n">
        <v>20000</v>
      </c>
      <c r="Z29" s="29" t="n">
        <v>20000</v>
      </c>
      <c r="AA29" s="29" t="n">
        <v>20000</v>
      </c>
      <c r="AB29" s="29" t="n">
        <v>20000</v>
      </c>
      <c r="AC29" s="29" t="n">
        <v>20000</v>
      </c>
      <c r="AD29" s="29" t="n">
        <v>20000</v>
      </c>
      <c r="AE29" s="29" t="n">
        <v>20000</v>
      </c>
      <c r="AF29" s="29" t="n">
        <v>20000</v>
      </c>
      <c r="AG29" s="29" t="n">
        <v>20000</v>
      </c>
      <c r="AH29" s="29" t="n">
        <v>20000</v>
      </c>
      <c r="AI29" s="29" t="n">
        <v>20000</v>
      </c>
      <c r="AJ29" s="29" t="n">
        <v>20000</v>
      </c>
      <c r="AK29" s="29" t="n">
        <v>20000</v>
      </c>
      <c r="AL29" s="29" t="n">
        <v>20000</v>
      </c>
      <c r="AM29" s="29" t="n">
        <v>20000</v>
      </c>
      <c r="AN29" s="29" t="n">
        <v>20000</v>
      </c>
      <c r="AO29" s="29" t="n">
        <v>20000</v>
      </c>
      <c r="AP29" s="29" t="n">
        <v>20000</v>
      </c>
      <c r="AQ29" s="29" t="n">
        <v>20000</v>
      </c>
      <c r="AR29" s="29" t="n">
        <v>20000</v>
      </c>
      <c r="AS29" s="29" t="n">
        <v>20000</v>
      </c>
      <c r="AT29" s="29" t="n">
        <v>20000</v>
      </c>
      <c r="AU29" s="29" t="n">
        <v>20000</v>
      </c>
      <c r="AV29" s="29" t="n">
        <v>20000</v>
      </c>
      <c r="AW29" s="29" t="n">
        <v>20000</v>
      </c>
      <c r="AX29" s="29" t="n">
        <v>20000</v>
      </c>
      <c r="AY29" s="29" t="n">
        <v>20000</v>
      </c>
      <c r="AZ29" s="29" t="n">
        <v>20000</v>
      </c>
      <c r="BA29" s="29" t="n">
        <v>20000</v>
      </c>
      <c r="BB29" s="29" t="n">
        <v>20000</v>
      </c>
      <c r="BC29" s="29" t="n">
        <v>20000</v>
      </c>
      <c r="BD29" s="29" t="n">
        <v>20000</v>
      </c>
      <c r="BE29" s="29" t="n">
        <v>20000</v>
      </c>
      <c r="BF29" s="29" t="n">
        <v>20000</v>
      </c>
      <c r="BG29" s="29" t="n">
        <v>20000</v>
      </c>
      <c r="BH29" s="29" t="n">
        <v>20000</v>
      </c>
      <c r="BI29" s="21"/>
      <c r="BJ29" s="22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</row>
    <row r="30" customFormat="false" ht="12.75" hidden="false" customHeight="false" outlineLevel="0" collapsed="false">
      <c r="A30" s="0" t="n">
        <v>21165</v>
      </c>
      <c r="B30" s="0" t="s">
        <v>29</v>
      </c>
      <c r="C30" s="23" t="n">
        <v>150000</v>
      </c>
      <c r="D30" s="24" t="n">
        <v>33679</v>
      </c>
      <c r="E30" s="24" t="n">
        <v>39172</v>
      </c>
      <c r="F30" s="0" t="s">
        <v>15</v>
      </c>
      <c r="G30" s="25" t="n">
        <v>38807</v>
      </c>
      <c r="H30" s="23" t="n">
        <v>150000</v>
      </c>
      <c r="I30" s="23" t="n">
        <v>150000</v>
      </c>
      <c r="J30" s="26" t="n">
        <v>0.3391</v>
      </c>
      <c r="K30" s="1" t="n">
        <f aca="false">ROUND((O30*31+P30*28+Q30*31+R30*30+S30*31+T30*30+U30*31+V30*31+W30*30+X30*31+Y30*30+Z30*31)*J30,0)</f>
        <v>18565725</v>
      </c>
      <c r="L30" s="23" t="n">
        <v>150000</v>
      </c>
      <c r="M30" s="27" t="n">
        <v>150000</v>
      </c>
      <c r="N30" s="27" t="n">
        <v>150000</v>
      </c>
      <c r="O30" s="28" t="n">
        <v>150000</v>
      </c>
      <c r="P30" s="27" t="n">
        <v>150000</v>
      </c>
      <c r="Q30" s="27" t="n">
        <v>150000</v>
      </c>
      <c r="R30" s="27" t="n">
        <v>150000</v>
      </c>
      <c r="S30" s="27" t="n">
        <v>150000</v>
      </c>
      <c r="T30" s="27" t="n">
        <v>150000</v>
      </c>
      <c r="U30" s="27" t="n">
        <v>150000</v>
      </c>
      <c r="V30" s="27" t="n">
        <v>150000</v>
      </c>
      <c r="W30" s="27" t="n">
        <v>150000</v>
      </c>
      <c r="X30" s="27" t="n">
        <v>150000</v>
      </c>
      <c r="Y30" s="27" t="n">
        <v>150000</v>
      </c>
      <c r="Z30" s="27" t="n">
        <v>150000</v>
      </c>
      <c r="AA30" s="27" t="n">
        <v>150000</v>
      </c>
      <c r="AB30" s="27" t="n">
        <v>150000</v>
      </c>
      <c r="AC30" s="27" t="n">
        <v>150000</v>
      </c>
      <c r="AD30" s="27" t="n">
        <v>150000</v>
      </c>
      <c r="AE30" s="27" t="n">
        <v>150000</v>
      </c>
      <c r="AF30" s="27" t="n">
        <v>150000</v>
      </c>
      <c r="AG30" s="27" t="n">
        <v>150000</v>
      </c>
      <c r="AH30" s="27" t="n">
        <v>150000</v>
      </c>
      <c r="AI30" s="27" t="n">
        <v>150000</v>
      </c>
      <c r="AJ30" s="27" t="n">
        <v>150000</v>
      </c>
      <c r="AK30" s="27" t="n">
        <v>150000</v>
      </c>
      <c r="AL30" s="27" t="n">
        <v>150000</v>
      </c>
      <c r="AM30" s="27" t="n">
        <v>150000</v>
      </c>
      <c r="AN30" s="27" t="n">
        <v>150000</v>
      </c>
      <c r="AO30" s="27" t="n">
        <v>150000</v>
      </c>
      <c r="AP30" s="27" t="n">
        <v>150000</v>
      </c>
      <c r="AQ30" s="27" t="n">
        <v>150000</v>
      </c>
      <c r="AR30" s="27" t="n">
        <v>150000</v>
      </c>
      <c r="AS30" s="27" t="n">
        <v>150000</v>
      </c>
      <c r="AT30" s="27" t="n">
        <v>150000</v>
      </c>
      <c r="AU30" s="27" t="n">
        <v>150000</v>
      </c>
      <c r="AV30" s="27" t="n">
        <v>150000</v>
      </c>
      <c r="AW30" s="27" t="n">
        <v>150000</v>
      </c>
      <c r="AX30" s="27" t="n">
        <v>150000</v>
      </c>
      <c r="AY30" s="27" t="n">
        <v>150000</v>
      </c>
      <c r="AZ30" s="27" t="n">
        <v>150000</v>
      </c>
      <c r="BA30" s="27" t="n">
        <v>150000</v>
      </c>
      <c r="BB30" s="27" t="n">
        <v>150000</v>
      </c>
      <c r="BC30" s="27" t="n">
        <v>150000</v>
      </c>
      <c r="BD30" s="27" t="n">
        <v>150000</v>
      </c>
      <c r="BE30" s="27" t="n">
        <v>150000</v>
      </c>
      <c r="BF30" s="27" t="n">
        <v>150000</v>
      </c>
      <c r="BG30" s="27" t="n">
        <v>150000</v>
      </c>
      <c r="BH30" s="27" t="n">
        <v>150000</v>
      </c>
      <c r="BI30" s="29" t="n">
        <v>40000</v>
      </c>
      <c r="BJ30" s="30" t="n">
        <v>40000</v>
      </c>
      <c r="BK30" s="29" t="n">
        <v>40000</v>
      </c>
      <c r="BL30" s="29" t="n">
        <v>40000</v>
      </c>
      <c r="BM30" s="29" t="n">
        <v>40000</v>
      </c>
      <c r="BN30" s="29" t="n">
        <v>40000</v>
      </c>
      <c r="BO30" s="29" t="n">
        <v>40000</v>
      </c>
      <c r="BP30" s="29" t="n">
        <v>40000</v>
      </c>
      <c r="BQ30" s="29" t="n">
        <v>40000</v>
      </c>
      <c r="BR30" s="29" t="n">
        <v>40000</v>
      </c>
      <c r="BS30" s="29" t="n">
        <v>40000</v>
      </c>
      <c r="BT30" s="29" t="n">
        <v>40000</v>
      </c>
      <c r="BU30" s="29" t="n">
        <v>40000</v>
      </c>
      <c r="BV30" s="29" t="n">
        <v>40000</v>
      </c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</row>
    <row r="31" customFormat="false" ht="12.75" hidden="false" customHeight="false" outlineLevel="0" collapsed="false">
      <c r="A31" s="0" t="n">
        <v>25841</v>
      </c>
      <c r="B31" s="0" t="s">
        <v>30</v>
      </c>
      <c r="C31" s="23" t="n">
        <v>40000</v>
      </c>
      <c r="D31" s="24" t="n">
        <v>35827</v>
      </c>
      <c r="E31" s="24" t="n">
        <v>37560</v>
      </c>
      <c r="F31" s="0" t="s">
        <v>15</v>
      </c>
      <c r="G31" s="25" t="n">
        <v>37195</v>
      </c>
      <c r="H31" s="23" t="n">
        <v>40000</v>
      </c>
      <c r="I31" s="23" t="n">
        <v>40000</v>
      </c>
      <c r="J31" s="26" t="n">
        <v>0.1075</v>
      </c>
      <c r="K31" s="1" t="n">
        <f aca="false">ROUND((O31*31+P31*28+Q31*31+R31*30+S31*31+T31*30+U31*31+V31*31+W31*30+X31*31+Y31*30+Z31*31)*J31,0)</f>
        <v>1569500</v>
      </c>
      <c r="L31" s="27" t="n">
        <v>40000</v>
      </c>
      <c r="M31" s="27" t="n">
        <v>40000</v>
      </c>
      <c r="N31" s="27" t="n">
        <v>40000</v>
      </c>
      <c r="O31" s="28" t="n">
        <v>40000</v>
      </c>
      <c r="P31" s="27" t="n">
        <v>40000</v>
      </c>
      <c r="Q31" s="27" t="n">
        <v>40000</v>
      </c>
      <c r="R31" s="27" t="n">
        <v>40000</v>
      </c>
      <c r="S31" s="27" t="n">
        <v>40000</v>
      </c>
      <c r="T31" s="27" t="n">
        <v>40000</v>
      </c>
      <c r="U31" s="27" t="n">
        <v>40000</v>
      </c>
      <c r="V31" s="27" t="n">
        <v>40000</v>
      </c>
      <c r="W31" s="27" t="n">
        <v>40000</v>
      </c>
      <c r="X31" s="27" t="n">
        <v>40000</v>
      </c>
      <c r="Y31" s="29" t="n">
        <v>40000</v>
      </c>
      <c r="Z31" s="29" t="n">
        <v>40000</v>
      </c>
      <c r="AA31" s="29" t="n">
        <v>40000</v>
      </c>
      <c r="AB31" s="29" t="n">
        <v>40000</v>
      </c>
      <c r="AC31" s="29" t="n">
        <v>40000</v>
      </c>
      <c r="AD31" s="29" t="n">
        <v>40000</v>
      </c>
      <c r="AE31" s="29" t="n">
        <v>40000</v>
      </c>
      <c r="AF31" s="29" t="n">
        <v>40000</v>
      </c>
      <c r="AG31" s="29" t="n">
        <v>40000</v>
      </c>
      <c r="AH31" s="29" t="n">
        <v>40000</v>
      </c>
      <c r="AI31" s="29" t="n">
        <v>40000</v>
      </c>
      <c r="AJ31" s="29" t="n">
        <v>40000</v>
      </c>
      <c r="AK31" s="29" t="n">
        <v>40000</v>
      </c>
      <c r="AL31" s="29" t="n">
        <v>40000</v>
      </c>
      <c r="AM31" s="29" t="n">
        <v>40000</v>
      </c>
      <c r="AN31" s="29" t="n">
        <v>40000</v>
      </c>
      <c r="AO31" s="29" t="n">
        <v>40000</v>
      </c>
      <c r="AP31" s="29" t="n">
        <v>40000</v>
      </c>
      <c r="AQ31" s="29" t="n">
        <v>40000</v>
      </c>
      <c r="AR31" s="29" t="n">
        <v>40000</v>
      </c>
      <c r="AS31" s="29" t="n">
        <v>40000</v>
      </c>
      <c r="AT31" s="29" t="n">
        <v>40000</v>
      </c>
      <c r="AU31" s="29" t="n">
        <v>40000</v>
      </c>
      <c r="AV31" s="29" t="n">
        <v>40000</v>
      </c>
      <c r="AW31" s="29" t="n">
        <v>40000</v>
      </c>
      <c r="AX31" s="29" t="n">
        <v>40000</v>
      </c>
      <c r="AY31" s="29" t="n">
        <v>40000</v>
      </c>
      <c r="AZ31" s="29" t="n">
        <v>40000</v>
      </c>
      <c r="BA31" s="29" t="n">
        <v>40000</v>
      </c>
      <c r="BB31" s="29" t="n">
        <v>40000</v>
      </c>
      <c r="BC31" s="29" t="n">
        <v>40000</v>
      </c>
      <c r="BD31" s="29" t="n">
        <v>40000</v>
      </c>
      <c r="BE31" s="29" t="n">
        <v>40000</v>
      </c>
      <c r="BF31" s="29" t="n">
        <v>40000</v>
      </c>
      <c r="BG31" s="29" t="n">
        <v>40000</v>
      </c>
      <c r="BH31" s="29" t="n">
        <v>40000</v>
      </c>
      <c r="BI31" s="29" t="n">
        <v>40000</v>
      </c>
      <c r="BJ31" s="30" t="n">
        <v>40000</v>
      </c>
      <c r="BK31" s="29" t="n">
        <v>40000</v>
      </c>
      <c r="BL31" s="29" t="n">
        <v>40000</v>
      </c>
      <c r="BM31" s="29" t="n">
        <v>40000</v>
      </c>
      <c r="BN31" s="29" t="n">
        <v>40000</v>
      </c>
      <c r="BO31" s="29" t="n">
        <v>40000</v>
      </c>
      <c r="BP31" s="29" t="n">
        <v>40000</v>
      </c>
      <c r="BQ31" s="29" t="n">
        <v>40000</v>
      </c>
      <c r="BR31" s="29" t="n">
        <v>40000</v>
      </c>
      <c r="BS31" s="29" t="n">
        <v>40000</v>
      </c>
      <c r="BT31" s="29" t="n">
        <v>40000</v>
      </c>
      <c r="BU31" s="29" t="n">
        <v>40000</v>
      </c>
      <c r="BV31" s="29" t="n">
        <v>40000</v>
      </c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</row>
    <row r="32" customFormat="false" ht="12.75" hidden="false" customHeight="false" outlineLevel="0" collapsed="false">
      <c r="A32" s="0" t="n">
        <v>26511</v>
      </c>
      <c r="B32" s="0" t="s">
        <v>30</v>
      </c>
      <c r="C32" s="23" t="n">
        <v>21000</v>
      </c>
      <c r="D32" s="24" t="n">
        <v>36100</v>
      </c>
      <c r="E32" s="24" t="n">
        <v>37560</v>
      </c>
      <c r="F32" s="24" t="s">
        <v>15</v>
      </c>
      <c r="G32" s="25" t="n">
        <v>37195</v>
      </c>
      <c r="H32" s="23" t="n">
        <v>21000</v>
      </c>
      <c r="I32" s="23" t="n">
        <v>21000</v>
      </c>
      <c r="J32" s="26" t="n">
        <v>0.1075</v>
      </c>
      <c r="K32" s="1" t="n">
        <f aca="false">ROUND((O32*31+P32*28+Q32*31+R32*30+S32*31+T32*30+U32*31+V32*31+W32*30+X32*31+Y32*30+Z32*31)*J32,0)</f>
        <v>823988</v>
      </c>
      <c r="L32" s="27" t="n">
        <v>21000</v>
      </c>
      <c r="M32" s="27" t="n">
        <v>21000</v>
      </c>
      <c r="N32" s="27" t="n">
        <v>21000</v>
      </c>
      <c r="O32" s="28" t="n">
        <v>21000</v>
      </c>
      <c r="P32" s="27" t="n">
        <v>21000</v>
      </c>
      <c r="Q32" s="27" t="n">
        <v>21000</v>
      </c>
      <c r="R32" s="27" t="n">
        <v>21000</v>
      </c>
      <c r="S32" s="27" t="n">
        <v>21000</v>
      </c>
      <c r="T32" s="27" t="n">
        <v>21000</v>
      </c>
      <c r="U32" s="27" t="n">
        <v>21000</v>
      </c>
      <c r="V32" s="27" t="n">
        <v>21000</v>
      </c>
      <c r="W32" s="27" t="n">
        <v>21000</v>
      </c>
      <c r="X32" s="27" t="n">
        <v>21000</v>
      </c>
      <c r="Y32" s="29" t="n">
        <v>21000</v>
      </c>
      <c r="Z32" s="29" t="n">
        <v>21000</v>
      </c>
      <c r="AA32" s="29" t="n">
        <v>21000</v>
      </c>
      <c r="AB32" s="29" t="n">
        <v>21000</v>
      </c>
      <c r="AC32" s="29" t="n">
        <v>21000</v>
      </c>
      <c r="AD32" s="29" t="n">
        <v>21000</v>
      </c>
      <c r="AE32" s="29" t="n">
        <v>21000</v>
      </c>
      <c r="AF32" s="29" t="n">
        <v>21000</v>
      </c>
      <c r="AG32" s="29" t="n">
        <v>21000</v>
      </c>
      <c r="AH32" s="29" t="n">
        <v>21000</v>
      </c>
      <c r="AI32" s="29" t="n">
        <v>21000</v>
      </c>
      <c r="AJ32" s="29" t="n">
        <v>21000</v>
      </c>
      <c r="AK32" s="29" t="n">
        <v>21000</v>
      </c>
      <c r="AL32" s="29" t="n">
        <v>21000</v>
      </c>
      <c r="AM32" s="29" t="n">
        <v>21000</v>
      </c>
      <c r="AN32" s="29" t="n">
        <v>21000</v>
      </c>
      <c r="AO32" s="29" t="n">
        <v>21000</v>
      </c>
      <c r="AP32" s="29" t="n">
        <v>21000</v>
      </c>
      <c r="AQ32" s="29" t="n">
        <v>21000</v>
      </c>
      <c r="AR32" s="29" t="n">
        <v>21000</v>
      </c>
      <c r="AS32" s="29" t="n">
        <v>21000</v>
      </c>
      <c r="AT32" s="29" t="n">
        <v>21000</v>
      </c>
      <c r="AU32" s="29" t="n">
        <v>21000</v>
      </c>
      <c r="AV32" s="29" t="n">
        <v>21000</v>
      </c>
      <c r="AW32" s="29" t="n">
        <v>21000</v>
      </c>
      <c r="AX32" s="29" t="n">
        <v>21000</v>
      </c>
      <c r="AY32" s="29" t="n">
        <v>21000</v>
      </c>
      <c r="AZ32" s="29" t="n">
        <v>21000</v>
      </c>
      <c r="BA32" s="29" t="n">
        <v>21000</v>
      </c>
      <c r="BB32" s="29" t="n">
        <v>21000</v>
      </c>
      <c r="BC32" s="29" t="n">
        <v>21000</v>
      </c>
      <c r="BD32" s="29" t="n">
        <v>21000</v>
      </c>
      <c r="BE32" s="29" t="n">
        <v>21000</v>
      </c>
      <c r="BF32" s="29" t="n">
        <v>21000</v>
      </c>
      <c r="BG32" s="29" t="n">
        <v>21000</v>
      </c>
      <c r="BH32" s="29" t="n">
        <v>21000</v>
      </c>
      <c r="BI32" s="29" t="n">
        <v>10000</v>
      </c>
      <c r="BJ32" s="30" t="n">
        <v>10000</v>
      </c>
      <c r="BK32" s="29" t="n">
        <v>10000</v>
      </c>
      <c r="BL32" s="29" t="n">
        <v>10000</v>
      </c>
      <c r="BM32" s="29" t="n">
        <v>10000</v>
      </c>
      <c r="BN32" s="29" t="n">
        <v>10000</v>
      </c>
      <c r="BO32" s="29" t="n">
        <v>10000</v>
      </c>
      <c r="BP32" s="29" t="n">
        <v>10000</v>
      </c>
      <c r="BQ32" s="29" t="n">
        <v>10000</v>
      </c>
      <c r="BR32" s="29" t="n">
        <v>10000</v>
      </c>
      <c r="BS32" s="29" t="n">
        <v>10000</v>
      </c>
      <c r="BT32" s="29" t="n">
        <v>10000</v>
      </c>
      <c r="BU32" s="29" t="n">
        <v>10000</v>
      </c>
      <c r="BV32" s="29" t="n">
        <v>10000</v>
      </c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</row>
    <row r="33" customFormat="false" ht="12.75" hidden="false" customHeight="false" outlineLevel="0" collapsed="false">
      <c r="A33" s="0" t="n">
        <v>26819</v>
      </c>
      <c r="B33" s="0" t="s">
        <v>31</v>
      </c>
      <c r="C33" s="23" t="n">
        <v>10000</v>
      </c>
      <c r="D33" s="24" t="n">
        <v>36647</v>
      </c>
      <c r="E33" s="24" t="n">
        <v>38472</v>
      </c>
      <c r="F33" s="0" t="s">
        <v>15</v>
      </c>
      <c r="G33" s="25" t="n">
        <v>38107</v>
      </c>
      <c r="H33" s="23" t="n">
        <v>10000</v>
      </c>
      <c r="I33" s="23" t="n">
        <v>10000</v>
      </c>
      <c r="J33" s="26" t="n">
        <v>0.12</v>
      </c>
      <c r="K33" s="1" t="n">
        <f aca="false">ROUND((O33*31+P33*28+Q33*31+R33*30+S33*31+T33*30+U33*31+V33*31+W33*30+X33*31+Y33*30+Z33*31)*J33,0)</f>
        <v>438000</v>
      </c>
      <c r="L33" s="23" t="n">
        <v>10000</v>
      </c>
      <c r="M33" s="27" t="n">
        <v>10000</v>
      </c>
      <c r="N33" s="27" t="n">
        <v>10000</v>
      </c>
      <c r="O33" s="28" t="n">
        <v>10000</v>
      </c>
      <c r="P33" s="27" t="n">
        <v>10000</v>
      </c>
      <c r="Q33" s="27" t="n">
        <v>10000</v>
      </c>
      <c r="R33" s="27" t="n">
        <v>10000</v>
      </c>
      <c r="S33" s="27" t="n">
        <v>10000</v>
      </c>
      <c r="T33" s="27" t="n">
        <v>10000</v>
      </c>
      <c r="U33" s="27" t="n">
        <v>10000</v>
      </c>
      <c r="V33" s="27" t="n">
        <v>10000</v>
      </c>
      <c r="W33" s="27" t="n">
        <v>10000</v>
      </c>
      <c r="X33" s="27" t="n">
        <v>10000</v>
      </c>
      <c r="Y33" s="27" t="n">
        <v>10000</v>
      </c>
      <c r="Z33" s="27" t="n">
        <v>10000</v>
      </c>
      <c r="AA33" s="27" t="n">
        <v>10000</v>
      </c>
      <c r="AB33" s="27" t="n">
        <v>10000</v>
      </c>
      <c r="AC33" s="27" t="n">
        <v>10000</v>
      </c>
      <c r="AD33" s="27" t="n">
        <v>10000</v>
      </c>
      <c r="AE33" s="27" t="n">
        <v>10000</v>
      </c>
      <c r="AF33" s="27" t="n">
        <v>10000</v>
      </c>
      <c r="AG33" s="27" t="n">
        <v>10000</v>
      </c>
      <c r="AH33" s="27" t="n">
        <v>10000</v>
      </c>
      <c r="AI33" s="27" t="n">
        <v>10000</v>
      </c>
      <c r="AJ33" s="27" t="n">
        <v>10000</v>
      </c>
      <c r="AK33" s="27" t="n">
        <v>10000</v>
      </c>
      <c r="AL33" s="27" t="n">
        <v>10000</v>
      </c>
      <c r="AM33" s="27" t="n">
        <v>10000</v>
      </c>
      <c r="AN33" s="27" t="n">
        <v>10000</v>
      </c>
      <c r="AO33" s="27" t="n">
        <v>10000</v>
      </c>
      <c r="AP33" s="27" t="n">
        <v>10000</v>
      </c>
      <c r="AQ33" s="27" t="n">
        <v>10000</v>
      </c>
      <c r="AR33" s="27" t="n">
        <v>10000</v>
      </c>
      <c r="AS33" s="27" t="n">
        <v>10000</v>
      </c>
      <c r="AT33" s="27" t="n">
        <v>10000</v>
      </c>
      <c r="AU33" s="27" t="n">
        <v>10000</v>
      </c>
      <c r="AV33" s="27" t="n">
        <v>10000</v>
      </c>
      <c r="AW33" s="27" t="n">
        <v>10000</v>
      </c>
      <c r="AX33" s="27" t="n">
        <v>10000</v>
      </c>
      <c r="AY33" s="27" t="n">
        <v>10000</v>
      </c>
      <c r="AZ33" s="27" t="n">
        <v>10000</v>
      </c>
      <c r="BA33" s="27" t="n">
        <v>10000</v>
      </c>
      <c r="BB33" s="27" t="n">
        <v>10000</v>
      </c>
      <c r="BC33" s="29" t="n">
        <v>10000</v>
      </c>
      <c r="BD33" s="29" t="n">
        <v>10000</v>
      </c>
      <c r="BE33" s="29" t="n">
        <v>10000</v>
      </c>
      <c r="BF33" s="29" t="n">
        <v>10000</v>
      </c>
      <c r="BG33" s="29" t="n">
        <v>10000</v>
      </c>
      <c r="BH33" s="29" t="n">
        <v>10000</v>
      </c>
      <c r="BI33" s="27" t="n">
        <v>14000</v>
      </c>
      <c r="BJ33" s="35" t="n">
        <v>14000</v>
      </c>
      <c r="BK33" s="27" t="n">
        <v>14000</v>
      </c>
      <c r="BL33" s="27" t="n">
        <v>14000</v>
      </c>
      <c r="BM33" s="27" t="n">
        <v>14000</v>
      </c>
      <c r="BN33" s="21"/>
      <c r="BO33" s="21"/>
      <c r="BP33" s="21"/>
      <c r="BQ33" s="21"/>
      <c r="BR33" s="21"/>
      <c r="BS33" s="21"/>
      <c r="BT33" s="21"/>
      <c r="BU33" s="27" t="n">
        <v>14000</v>
      </c>
      <c r="BV33" s="27" t="n">
        <v>14000</v>
      </c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</row>
    <row r="34" customFormat="false" ht="12.75" hidden="false" customHeight="false" outlineLevel="0" collapsed="false">
      <c r="A34" s="0" t="n">
        <v>27454</v>
      </c>
      <c r="B34" s="0" t="s">
        <v>32</v>
      </c>
      <c r="C34" s="23" t="n">
        <v>27500</v>
      </c>
      <c r="D34" s="24" t="n">
        <v>37257</v>
      </c>
      <c r="E34" s="24" t="n">
        <v>37621</v>
      </c>
      <c r="F34" s="0" t="s">
        <v>17</v>
      </c>
      <c r="G34" s="33"/>
      <c r="J34" s="26" t="n">
        <v>1.147</v>
      </c>
      <c r="K34" s="1" t="n">
        <f aca="false">ROUND((O34*31+P34*28+Q34*31+R34*30+S34*31+T34*30+U34*31+V34*31+W34*30+X34*31+Y34*30+Z34*31)*J34,0)</f>
        <v>11513013</v>
      </c>
      <c r="M34" s="21"/>
      <c r="N34" s="21"/>
      <c r="O34" s="28" t="n">
        <v>27500</v>
      </c>
      <c r="P34" s="27" t="n">
        <v>27500</v>
      </c>
      <c r="Q34" s="27" t="n">
        <v>27500</v>
      </c>
      <c r="R34" s="27" t="n">
        <v>27500</v>
      </c>
      <c r="S34" s="27" t="n">
        <v>27500</v>
      </c>
      <c r="T34" s="27" t="n">
        <v>27500</v>
      </c>
      <c r="U34" s="27" t="n">
        <v>27500</v>
      </c>
      <c r="V34" s="27" t="n">
        <v>27500</v>
      </c>
      <c r="W34" s="27" t="n">
        <v>27500</v>
      </c>
      <c r="X34" s="27" t="n">
        <v>27500</v>
      </c>
      <c r="Y34" s="27" t="n">
        <v>27500</v>
      </c>
      <c r="Z34" s="27" t="n">
        <v>27500</v>
      </c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2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</row>
    <row r="35" customFormat="false" ht="12.75" hidden="false" customHeight="false" outlineLevel="0" collapsed="false">
      <c r="A35" s="0" t="n">
        <v>26816</v>
      </c>
      <c r="B35" s="0" t="s">
        <v>33</v>
      </c>
      <c r="C35" s="23" t="n">
        <v>21500</v>
      </c>
      <c r="D35" s="24" t="n">
        <v>36647</v>
      </c>
      <c r="E35" s="24" t="n">
        <v>38472</v>
      </c>
      <c r="F35" s="0" t="s">
        <v>17</v>
      </c>
      <c r="G35" s="33"/>
      <c r="H35" s="23" t="n">
        <v>21500</v>
      </c>
      <c r="I35" s="23" t="n">
        <v>21500</v>
      </c>
      <c r="J35" s="26" t="n">
        <v>0.17</v>
      </c>
      <c r="K35" s="1" t="n">
        <f aca="false">ROUND((O35*31+P35*28+Q35*31+R35*30+S35*31+T35*30+U35*31+V35*31+W35*30+X35*31+Y35*30+Z35*31)*J35,0)</f>
        <v>1334075</v>
      </c>
      <c r="L35" s="23" t="n">
        <v>21500</v>
      </c>
      <c r="M35" s="27" t="n">
        <v>21500</v>
      </c>
      <c r="N35" s="27" t="n">
        <v>21500</v>
      </c>
      <c r="O35" s="28" t="n">
        <v>21500</v>
      </c>
      <c r="P35" s="27" t="n">
        <v>21500</v>
      </c>
      <c r="Q35" s="27" t="n">
        <v>21500</v>
      </c>
      <c r="R35" s="27" t="n">
        <v>21500</v>
      </c>
      <c r="S35" s="27" t="n">
        <v>21500</v>
      </c>
      <c r="T35" s="27" t="n">
        <v>21500</v>
      </c>
      <c r="U35" s="27" t="n">
        <v>21500</v>
      </c>
      <c r="V35" s="27" t="n">
        <v>21500</v>
      </c>
      <c r="W35" s="27" t="n">
        <v>21500</v>
      </c>
      <c r="X35" s="27" t="n">
        <v>21500</v>
      </c>
      <c r="Y35" s="27" t="n">
        <v>21500</v>
      </c>
      <c r="Z35" s="27" t="n">
        <v>21500</v>
      </c>
      <c r="AA35" s="27" t="n">
        <v>21500</v>
      </c>
      <c r="AB35" s="27" t="n">
        <v>21500</v>
      </c>
      <c r="AC35" s="27" t="n">
        <v>21500</v>
      </c>
      <c r="AD35" s="27" t="n">
        <v>21500</v>
      </c>
      <c r="AE35" s="27" t="n">
        <v>21500</v>
      </c>
      <c r="AF35" s="27" t="n">
        <v>21500</v>
      </c>
      <c r="AG35" s="27" t="n">
        <v>21500</v>
      </c>
      <c r="AH35" s="27" t="n">
        <v>21500</v>
      </c>
      <c r="AI35" s="27" t="n">
        <v>21500</v>
      </c>
      <c r="AJ35" s="27" t="n">
        <v>21500</v>
      </c>
      <c r="AK35" s="27" t="n">
        <v>21500</v>
      </c>
      <c r="AL35" s="27" t="n">
        <v>21500</v>
      </c>
      <c r="AM35" s="27" t="n">
        <v>21500</v>
      </c>
      <c r="AN35" s="27" t="n">
        <v>21500</v>
      </c>
      <c r="AO35" s="27" t="n">
        <v>21500</v>
      </c>
      <c r="AP35" s="27" t="n">
        <v>21500</v>
      </c>
      <c r="AQ35" s="27" t="n">
        <v>21500</v>
      </c>
      <c r="AR35" s="27" t="n">
        <v>21500</v>
      </c>
      <c r="AS35" s="27" t="n">
        <v>21500</v>
      </c>
      <c r="AT35" s="27" t="n">
        <v>21500</v>
      </c>
      <c r="AU35" s="27" t="n">
        <v>21500</v>
      </c>
      <c r="AV35" s="27" t="n">
        <v>21500</v>
      </c>
      <c r="AW35" s="27" t="n">
        <v>21500</v>
      </c>
      <c r="AX35" s="27" t="n">
        <v>21500</v>
      </c>
      <c r="AY35" s="27" t="n">
        <v>21500</v>
      </c>
      <c r="AZ35" s="27" t="n">
        <v>21500</v>
      </c>
      <c r="BA35" s="27" t="n">
        <v>21500</v>
      </c>
      <c r="BB35" s="27" t="n">
        <v>21500</v>
      </c>
      <c r="BC35" s="21"/>
      <c r="BD35" s="21"/>
      <c r="BE35" s="21"/>
      <c r="BF35" s="21"/>
      <c r="BG35" s="21"/>
      <c r="BH35" s="21"/>
      <c r="BI35" s="29" t="n">
        <v>20000</v>
      </c>
      <c r="BJ35" s="30" t="n">
        <v>20000</v>
      </c>
      <c r="BK35" s="29" t="n">
        <v>20000</v>
      </c>
      <c r="BL35" s="29" t="n">
        <v>20000</v>
      </c>
      <c r="BM35" s="29" t="n">
        <v>20000</v>
      </c>
      <c r="BN35" s="29" t="n">
        <v>20000</v>
      </c>
      <c r="BO35" s="29" t="n">
        <v>20000</v>
      </c>
      <c r="BP35" s="29" t="n">
        <v>20000</v>
      </c>
      <c r="BQ35" s="29" t="n">
        <v>20000</v>
      </c>
      <c r="BR35" s="29" t="n">
        <v>20000</v>
      </c>
      <c r="BS35" s="29" t="n">
        <v>20000</v>
      </c>
      <c r="BT35" s="29" t="n">
        <v>20000</v>
      </c>
      <c r="BU35" s="29" t="n">
        <v>20000</v>
      </c>
      <c r="BV35" s="29" t="n">
        <v>20000</v>
      </c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</row>
    <row r="36" customFormat="false" ht="12.75" hidden="false" customHeight="false" outlineLevel="0" collapsed="false">
      <c r="A36" s="0" t="n">
        <v>27293</v>
      </c>
      <c r="B36" s="0" t="s">
        <v>34</v>
      </c>
      <c r="C36" s="23" t="n">
        <v>49000</v>
      </c>
      <c r="D36" s="24" t="n">
        <v>36831</v>
      </c>
      <c r="E36" s="24" t="n">
        <v>37195</v>
      </c>
      <c r="F36" s="0" t="s">
        <v>17</v>
      </c>
      <c r="G36" s="33"/>
      <c r="H36" s="23" t="n">
        <v>49000</v>
      </c>
      <c r="I36" s="23" t="n">
        <v>49000</v>
      </c>
      <c r="J36" s="26" t="n">
        <v>0.285</v>
      </c>
      <c r="K36" s="1" t="n">
        <f aca="false">ROUND((O36*31+P36*28+Q36*31+R36*30+S36*31+T36*30+U36*31+V36*31+W36*30+X36*31+Y36*30+Z36*31)*J36,0)</f>
        <v>0</v>
      </c>
      <c r="L36" s="23" t="n">
        <v>49000</v>
      </c>
      <c r="M36" s="21"/>
      <c r="N36" s="21"/>
      <c r="O36" s="34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2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</row>
    <row r="37" customFormat="false" ht="12.75" hidden="false" customHeight="false" outlineLevel="0" collapsed="false">
      <c r="A37" s="0" t="n">
        <v>27352</v>
      </c>
      <c r="B37" s="0" t="s">
        <v>34</v>
      </c>
      <c r="C37" s="23" t="n">
        <v>21500</v>
      </c>
      <c r="D37" s="24" t="n">
        <v>37196</v>
      </c>
      <c r="E37" s="24" t="n">
        <v>37560</v>
      </c>
      <c r="F37" s="0" t="s">
        <v>17</v>
      </c>
      <c r="G37" s="33"/>
      <c r="J37" s="26" t="n">
        <v>0.3</v>
      </c>
      <c r="K37" s="1" t="n">
        <f aca="false">ROUND((O37*31+P37*28+Q37*31+R37*30+S37*31+T37*30+U37*31+V37*31+W37*30+X37*31+Y37*30+Z37*31)*J37,0)</f>
        <v>1960800</v>
      </c>
      <c r="M37" s="27" t="n">
        <v>21500</v>
      </c>
      <c r="N37" s="27" t="n">
        <v>21500</v>
      </c>
      <c r="O37" s="28" t="n">
        <v>21500</v>
      </c>
      <c r="P37" s="27" t="n">
        <v>21500</v>
      </c>
      <c r="Q37" s="27" t="n">
        <v>21500</v>
      </c>
      <c r="R37" s="27" t="n">
        <v>21500</v>
      </c>
      <c r="S37" s="27" t="n">
        <v>21500</v>
      </c>
      <c r="T37" s="27" t="n">
        <v>21500</v>
      </c>
      <c r="U37" s="27" t="n">
        <v>21500</v>
      </c>
      <c r="V37" s="27" t="n">
        <v>21500</v>
      </c>
      <c r="W37" s="27" t="n">
        <v>21500</v>
      </c>
      <c r="X37" s="27" t="n">
        <v>21500</v>
      </c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2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</row>
    <row r="38" customFormat="false" ht="12.75" hidden="false" customHeight="false" outlineLevel="0" collapsed="false">
      <c r="A38" s="33" t="n">
        <v>27504</v>
      </c>
      <c r="B38" s="0" t="s">
        <v>34</v>
      </c>
      <c r="C38" s="40" t="n">
        <v>35000</v>
      </c>
      <c r="D38" s="25" t="n">
        <v>37987</v>
      </c>
      <c r="E38" s="25" t="n">
        <v>38717</v>
      </c>
      <c r="F38" s="0" t="s">
        <v>17</v>
      </c>
      <c r="G38" s="33"/>
      <c r="J38" s="26" t="n">
        <v>0.5</v>
      </c>
      <c r="K38" s="1" t="n">
        <f aca="false">ROUND((O38*31+P38*28+Q38*31+R38*30+S38*31+T38*30+U38*31+V38*31+W38*30+X38*31+Y38*30+Z38*31)*J38,0)</f>
        <v>0</v>
      </c>
      <c r="M38" s="21"/>
      <c r="N38" s="21"/>
      <c r="O38" s="34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42" t="n">
        <v>35000</v>
      </c>
      <c r="AN38" s="42" t="n">
        <v>35000</v>
      </c>
      <c r="AO38" s="42" t="n">
        <v>35000</v>
      </c>
      <c r="AP38" s="42" t="n">
        <v>35000</v>
      </c>
      <c r="AQ38" s="42" t="n">
        <v>35000</v>
      </c>
      <c r="AR38" s="42" t="n">
        <v>35000</v>
      </c>
      <c r="AS38" s="42" t="n">
        <v>35000</v>
      </c>
      <c r="AT38" s="42" t="n">
        <v>35000</v>
      </c>
      <c r="AU38" s="42" t="n">
        <v>35000</v>
      </c>
      <c r="AV38" s="42" t="n">
        <v>35000</v>
      </c>
      <c r="AW38" s="42" t="n">
        <v>35000</v>
      </c>
      <c r="AX38" s="42" t="n">
        <v>35000</v>
      </c>
      <c r="AY38" s="42" t="n">
        <v>35000</v>
      </c>
      <c r="AZ38" s="42" t="n">
        <v>35000</v>
      </c>
      <c r="BA38" s="42" t="n">
        <v>35000</v>
      </c>
      <c r="BB38" s="42" t="n">
        <v>35000</v>
      </c>
      <c r="BC38" s="42" t="n">
        <v>35000</v>
      </c>
      <c r="BD38" s="42" t="n">
        <v>35000</v>
      </c>
      <c r="BE38" s="42" t="n">
        <v>35000</v>
      </c>
      <c r="BF38" s="42" t="n">
        <v>35000</v>
      </c>
      <c r="BG38" s="42" t="n">
        <v>35000</v>
      </c>
      <c r="BH38" s="42" t="n">
        <v>35000</v>
      </c>
      <c r="BI38" s="21"/>
      <c r="BJ38" s="22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</row>
    <row r="39" customFormat="false" ht="12.75" hidden="false" customHeight="false" outlineLevel="0" collapsed="false">
      <c r="A39" s="0" t="n">
        <v>24670</v>
      </c>
      <c r="B39" s="0" t="s">
        <v>35</v>
      </c>
      <c r="C39" s="23" t="n">
        <v>10000</v>
      </c>
      <c r="D39" s="24" t="n">
        <v>35490</v>
      </c>
      <c r="E39" s="24" t="n">
        <v>39172</v>
      </c>
      <c r="F39" s="0" t="s">
        <v>15</v>
      </c>
      <c r="G39" s="25" t="n">
        <v>38807</v>
      </c>
      <c r="H39" s="23" t="n">
        <v>10000</v>
      </c>
      <c r="I39" s="23" t="n">
        <v>10000</v>
      </c>
      <c r="J39" s="26" t="n">
        <v>0.17</v>
      </c>
      <c r="K39" s="1" t="n">
        <f aca="false">ROUND((O39*31+P39*28+Q39*31+R39*30+S39*31+T39*30+U39*31+V39*31+W39*30+X39*31+Y39*30+Z39*31)*J39,0)</f>
        <v>620500</v>
      </c>
      <c r="L39" s="27" t="n">
        <v>10000</v>
      </c>
      <c r="M39" s="27" t="n">
        <v>10000</v>
      </c>
      <c r="N39" s="27" t="n">
        <v>10000</v>
      </c>
      <c r="O39" s="28" t="n">
        <v>10000</v>
      </c>
      <c r="P39" s="27" t="n">
        <v>10000</v>
      </c>
      <c r="Q39" s="27" t="n">
        <v>10000</v>
      </c>
      <c r="R39" s="27" t="n">
        <v>10000</v>
      </c>
      <c r="S39" s="27" t="n">
        <v>10000</v>
      </c>
      <c r="T39" s="27" t="n">
        <v>10000</v>
      </c>
      <c r="U39" s="27" t="n">
        <v>10000</v>
      </c>
      <c r="V39" s="27" t="n">
        <v>10000</v>
      </c>
      <c r="W39" s="27" t="n">
        <v>10000</v>
      </c>
      <c r="X39" s="27" t="n">
        <v>10000</v>
      </c>
      <c r="Y39" s="27" t="n">
        <v>10000</v>
      </c>
      <c r="Z39" s="27" t="n">
        <v>10000</v>
      </c>
      <c r="AA39" s="27" t="n">
        <v>10000</v>
      </c>
      <c r="AB39" s="27" t="n">
        <v>10000</v>
      </c>
      <c r="AC39" s="27" t="n">
        <v>10000</v>
      </c>
      <c r="AD39" s="27" t="n">
        <v>10000</v>
      </c>
      <c r="AE39" s="27" t="n">
        <v>10000</v>
      </c>
      <c r="AF39" s="27" t="n">
        <v>10000</v>
      </c>
      <c r="AG39" s="27" t="n">
        <v>10000</v>
      </c>
      <c r="AH39" s="27" t="n">
        <v>10000</v>
      </c>
      <c r="AI39" s="27" t="n">
        <v>10000</v>
      </c>
      <c r="AJ39" s="27" t="n">
        <v>10000</v>
      </c>
      <c r="AK39" s="27" t="n">
        <v>10000</v>
      </c>
      <c r="AL39" s="27" t="n">
        <v>10000</v>
      </c>
      <c r="AM39" s="27" t="n">
        <v>10000</v>
      </c>
      <c r="AN39" s="27" t="n">
        <v>10000</v>
      </c>
      <c r="AO39" s="27" t="n">
        <v>10000</v>
      </c>
      <c r="AP39" s="27" t="n">
        <v>10000</v>
      </c>
      <c r="AQ39" s="27" t="n">
        <v>10000</v>
      </c>
      <c r="AR39" s="27" t="n">
        <v>10000</v>
      </c>
      <c r="AS39" s="27" t="n">
        <v>10000</v>
      </c>
      <c r="AT39" s="27" t="n">
        <v>10000</v>
      </c>
      <c r="AU39" s="27" t="n">
        <v>10000</v>
      </c>
      <c r="AV39" s="27" t="n">
        <v>10000</v>
      </c>
      <c r="AW39" s="27" t="n">
        <v>10000</v>
      </c>
      <c r="AX39" s="27" t="n">
        <v>10000</v>
      </c>
      <c r="AY39" s="27" t="n">
        <v>10000</v>
      </c>
      <c r="AZ39" s="27" t="n">
        <v>10000</v>
      </c>
      <c r="BA39" s="27" t="n">
        <v>10000</v>
      </c>
      <c r="BB39" s="27" t="n">
        <v>10000</v>
      </c>
      <c r="BC39" s="27" t="n">
        <v>10000</v>
      </c>
      <c r="BD39" s="27" t="n">
        <v>10000</v>
      </c>
      <c r="BE39" s="27" t="n">
        <v>10000</v>
      </c>
      <c r="BF39" s="27" t="n">
        <v>10000</v>
      </c>
      <c r="BG39" s="27" t="n">
        <v>10000</v>
      </c>
      <c r="BH39" s="27" t="n">
        <v>10000</v>
      </c>
      <c r="BI39" s="21"/>
      <c r="BJ39" s="22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</row>
    <row r="40" customFormat="false" ht="12.75" hidden="false" customHeight="false" outlineLevel="0" collapsed="false">
      <c r="A40" s="0" t="n">
        <v>8255</v>
      </c>
      <c r="B40" s="0" t="s">
        <v>36</v>
      </c>
      <c r="C40" s="23" t="n">
        <v>306000</v>
      </c>
      <c r="D40" s="24" t="n">
        <v>32782</v>
      </c>
      <c r="E40" s="24" t="n">
        <v>38656</v>
      </c>
      <c r="F40" s="0" t="s">
        <v>15</v>
      </c>
      <c r="G40" s="25" t="n">
        <v>38291</v>
      </c>
      <c r="H40" s="23" t="n">
        <v>306000</v>
      </c>
      <c r="I40" s="23" t="n">
        <v>306000</v>
      </c>
      <c r="J40" s="26" t="n">
        <v>0.4335</v>
      </c>
      <c r="K40" s="1" t="n">
        <f aca="false">ROUND((O40*31+P40*28+Q40*31+R40*30+S40*31+T40*30+U40*31+V40*31+W40*30+X40*31+Y40*30+Z40*31)*J40,0)</f>
        <v>48417615</v>
      </c>
      <c r="L40" s="23" t="n">
        <v>306000</v>
      </c>
      <c r="M40" s="27" t="n">
        <v>306000</v>
      </c>
      <c r="N40" s="27" t="n">
        <v>306000</v>
      </c>
      <c r="O40" s="28" t="n">
        <v>306000</v>
      </c>
      <c r="P40" s="27" t="n">
        <v>306000</v>
      </c>
      <c r="Q40" s="27" t="n">
        <v>306000</v>
      </c>
      <c r="R40" s="27" t="n">
        <v>306000</v>
      </c>
      <c r="S40" s="27" t="n">
        <v>306000</v>
      </c>
      <c r="T40" s="27" t="n">
        <v>306000</v>
      </c>
      <c r="U40" s="27" t="n">
        <v>306000</v>
      </c>
      <c r="V40" s="27" t="n">
        <v>306000</v>
      </c>
      <c r="W40" s="27" t="n">
        <v>306000</v>
      </c>
      <c r="X40" s="27" t="n">
        <v>306000</v>
      </c>
      <c r="Y40" s="27" t="n">
        <v>306000</v>
      </c>
      <c r="Z40" s="27" t="n">
        <v>306000</v>
      </c>
      <c r="AA40" s="27" t="n">
        <v>306000</v>
      </c>
      <c r="AB40" s="27" t="n">
        <v>306000</v>
      </c>
      <c r="AC40" s="27" t="n">
        <v>306000</v>
      </c>
      <c r="AD40" s="27" t="n">
        <v>306000</v>
      </c>
      <c r="AE40" s="27" t="n">
        <v>306000</v>
      </c>
      <c r="AF40" s="27" t="n">
        <v>306000</v>
      </c>
      <c r="AG40" s="27" t="n">
        <v>306000</v>
      </c>
      <c r="AH40" s="27" t="n">
        <v>306000</v>
      </c>
      <c r="AI40" s="27" t="n">
        <v>306000</v>
      </c>
      <c r="AJ40" s="27" t="n">
        <v>306000</v>
      </c>
      <c r="AK40" s="27" t="n">
        <v>306000</v>
      </c>
      <c r="AL40" s="27" t="n">
        <v>306000</v>
      </c>
      <c r="AM40" s="27" t="n">
        <v>306000</v>
      </c>
      <c r="AN40" s="27" t="n">
        <v>306000</v>
      </c>
      <c r="AO40" s="27" t="n">
        <v>306000</v>
      </c>
      <c r="AP40" s="27" t="n">
        <v>306000</v>
      </c>
      <c r="AQ40" s="27" t="n">
        <v>306000</v>
      </c>
      <c r="AR40" s="27" t="n">
        <v>306000</v>
      </c>
      <c r="AS40" s="27" t="n">
        <v>306000</v>
      </c>
      <c r="AT40" s="27" t="n">
        <v>306000</v>
      </c>
      <c r="AU40" s="27" t="n">
        <v>306000</v>
      </c>
      <c r="AV40" s="27" t="n">
        <v>306000</v>
      </c>
      <c r="AW40" s="27" t="n">
        <v>306000</v>
      </c>
      <c r="AX40" s="27" t="n">
        <v>306000</v>
      </c>
      <c r="AY40" s="27" t="n">
        <v>306000</v>
      </c>
      <c r="AZ40" s="27" t="n">
        <v>306000</v>
      </c>
      <c r="BA40" s="27" t="n">
        <v>306000</v>
      </c>
      <c r="BB40" s="27" t="n">
        <v>306000</v>
      </c>
      <c r="BC40" s="27" t="n">
        <v>306000</v>
      </c>
      <c r="BD40" s="27" t="n">
        <v>306000</v>
      </c>
      <c r="BE40" s="27" t="n">
        <v>306000</v>
      </c>
      <c r="BF40" s="27" t="n">
        <v>306000</v>
      </c>
      <c r="BG40" s="27" t="n">
        <v>306000</v>
      </c>
      <c r="BH40" s="27" t="n">
        <v>306000</v>
      </c>
      <c r="BI40" s="21"/>
      <c r="BJ40" s="22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</row>
    <row r="41" customFormat="false" ht="12.75" hidden="false" customHeight="false" outlineLevel="0" collapsed="false">
      <c r="A41" s="0" t="n">
        <v>26719</v>
      </c>
      <c r="B41" s="0" t="s">
        <v>37</v>
      </c>
      <c r="C41" s="23" t="n">
        <v>25000</v>
      </c>
      <c r="D41" s="24" t="n">
        <v>36647</v>
      </c>
      <c r="E41" s="24" t="n">
        <v>38472</v>
      </c>
      <c r="F41" s="0" t="s">
        <v>17</v>
      </c>
      <c r="G41" s="25"/>
      <c r="H41" s="23" t="n">
        <v>25000</v>
      </c>
      <c r="I41" s="23" t="n">
        <v>25000</v>
      </c>
      <c r="J41" s="26" t="n">
        <v>0.205</v>
      </c>
      <c r="K41" s="1" t="n">
        <f aca="false">ROUND((O41*31+P41*28+Q41*31+R41*30+S41*31+T41*30+U41*31+V41*31+W41*30+X41*31+Y41*30+Z41*31)*J41,0)</f>
        <v>1870625</v>
      </c>
      <c r="L41" s="27" t="n">
        <v>25000</v>
      </c>
      <c r="M41" s="27" t="n">
        <v>25000</v>
      </c>
      <c r="N41" s="27" t="n">
        <v>25000</v>
      </c>
      <c r="O41" s="28" t="n">
        <v>25000</v>
      </c>
      <c r="P41" s="27" t="n">
        <v>25000</v>
      </c>
      <c r="Q41" s="27" t="n">
        <v>25000</v>
      </c>
      <c r="R41" s="27" t="n">
        <v>25000</v>
      </c>
      <c r="S41" s="27" t="n">
        <v>25000</v>
      </c>
      <c r="T41" s="27" t="n">
        <v>25000</v>
      </c>
      <c r="U41" s="27" t="n">
        <v>25000</v>
      </c>
      <c r="V41" s="27" t="n">
        <v>25000</v>
      </c>
      <c r="W41" s="27" t="n">
        <v>25000</v>
      </c>
      <c r="X41" s="27" t="n">
        <v>25000</v>
      </c>
      <c r="Y41" s="27" t="n">
        <v>25000</v>
      </c>
      <c r="Z41" s="27" t="n">
        <v>25000</v>
      </c>
      <c r="AA41" s="27" t="n">
        <v>25000</v>
      </c>
      <c r="AB41" s="27" t="n">
        <v>25000</v>
      </c>
      <c r="AC41" s="27" t="n">
        <v>25000</v>
      </c>
      <c r="AD41" s="27" t="n">
        <v>25000</v>
      </c>
      <c r="AE41" s="27" t="n">
        <v>25000</v>
      </c>
      <c r="AF41" s="27" t="n">
        <v>25000</v>
      </c>
      <c r="AG41" s="27" t="n">
        <v>25000</v>
      </c>
      <c r="AH41" s="27" t="n">
        <v>25000</v>
      </c>
      <c r="AI41" s="27" t="n">
        <v>25000</v>
      </c>
      <c r="AJ41" s="27" t="n">
        <v>25000</v>
      </c>
      <c r="AK41" s="27" t="n">
        <v>25000</v>
      </c>
      <c r="AL41" s="27" t="n">
        <v>25000</v>
      </c>
      <c r="AM41" s="27" t="n">
        <v>25000</v>
      </c>
      <c r="AN41" s="27" t="n">
        <v>25000</v>
      </c>
      <c r="AO41" s="27" t="n">
        <v>25000</v>
      </c>
      <c r="AP41" s="27" t="n">
        <v>25000</v>
      </c>
      <c r="AQ41" s="27" t="n">
        <v>25000</v>
      </c>
      <c r="AR41" s="27" t="n">
        <v>25000</v>
      </c>
      <c r="AS41" s="27" t="n">
        <v>25000</v>
      </c>
      <c r="AT41" s="27" t="n">
        <v>25000</v>
      </c>
      <c r="AU41" s="27" t="n">
        <v>25000</v>
      </c>
      <c r="AV41" s="27" t="n">
        <v>25000</v>
      </c>
      <c r="AW41" s="27" t="n">
        <v>25000</v>
      </c>
      <c r="AX41" s="27" t="n">
        <v>25000</v>
      </c>
      <c r="AY41" s="27" t="n">
        <v>25000</v>
      </c>
      <c r="AZ41" s="27" t="n">
        <v>25000</v>
      </c>
      <c r="BA41" s="27" t="n">
        <v>25000</v>
      </c>
      <c r="BB41" s="27" t="n">
        <v>25000</v>
      </c>
      <c r="BC41" s="21"/>
      <c r="BD41" s="21"/>
      <c r="BE41" s="21"/>
      <c r="BF41" s="21"/>
      <c r="BG41" s="21"/>
      <c r="BH41" s="21"/>
      <c r="BI41" s="27" t="n">
        <v>14000</v>
      </c>
      <c r="BJ41" s="35" t="n">
        <v>14000</v>
      </c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</row>
    <row r="42" customFormat="false" ht="12.75" hidden="false" customHeight="false" outlineLevel="0" collapsed="false">
      <c r="A42" s="0" t="n">
        <v>27252</v>
      </c>
      <c r="B42" s="0" t="s">
        <v>38</v>
      </c>
      <c r="C42" s="23" t="n">
        <v>14000</v>
      </c>
      <c r="D42" s="24" t="n">
        <v>36831</v>
      </c>
      <c r="E42" s="24" t="n">
        <v>40482</v>
      </c>
      <c r="F42" s="0" t="s">
        <v>17</v>
      </c>
      <c r="G42" s="33"/>
      <c r="H42" s="23"/>
      <c r="I42" s="23"/>
      <c r="J42" s="26" t="n">
        <v>0.15</v>
      </c>
      <c r="K42" s="1" t="n">
        <f aca="false">ROUND((O42*31+P42*28+Q42*31+R42*30+S42*31+T42*30+U42*31+V42*31+W42*30+X42*31+Y42*30+Z42*31)*J42,0)</f>
        <v>317100</v>
      </c>
      <c r="L42" s="23"/>
      <c r="M42" s="27" t="n">
        <v>14000</v>
      </c>
      <c r="N42" s="27" t="n">
        <v>14000</v>
      </c>
      <c r="O42" s="28" t="n">
        <v>14000</v>
      </c>
      <c r="P42" s="27" t="n">
        <v>14000</v>
      </c>
      <c r="Q42" s="27" t="n">
        <v>14000</v>
      </c>
      <c r="R42" s="27"/>
      <c r="S42" s="27"/>
      <c r="T42" s="27"/>
      <c r="U42" s="27"/>
      <c r="V42" s="27"/>
      <c r="W42" s="27"/>
      <c r="X42" s="27"/>
      <c r="Y42" s="27" t="n">
        <v>14000</v>
      </c>
      <c r="Z42" s="27" t="n">
        <v>14000</v>
      </c>
      <c r="AA42" s="27" t="n">
        <v>14000</v>
      </c>
      <c r="AB42" s="27" t="n">
        <v>14000</v>
      </c>
      <c r="AC42" s="27" t="n">
        <v>14000</v>
      </c>
      <c r="AD42" s="27"/>
      <c r="AE42" s="27"/>
      <c r="AF42" s="27"/>
      <c r="AG42" s="27"/>
      <c r="AH42" s="27"/>
      <c r="AI42" s="27"/>
      <c r="AJ42" s="27"/>
      <c r="AK42" s="27" t="n">
        <v>14000</v>
      </c>
      <c r="AL42" s="27" t="n">
        <v>14000</v>
      </c>
      <c r="AM42" s="27" t="n">
        <v>14000</v>
      </c>
      <c r="AN42" s="27" t="n">
        <v>14000</v>
      </c>
      <c r="AO42" s="27" t="n">
        <v>14000</v>
      </c>
      <c r="AP42" s="27"/>
      <c r="AQ42" s="27"/>
      <c r="AR42" s="27"/>
      <c r="AS42" s="27"/>
      <c r="AT42" s="27"/>
      <c r="AU42" s="27"/>
      <c r="AV42" s="27"/>
      <c r="AW42" s="27" t="n">
        <v>14000</v>
      </c>
      <c r="AX42" s="27" t="n">
        <v>14000</v>
      </c>
      <c r="AY42" s="27" t="n">
        <v>14000</v>
      </c>
      <c r="AZ42" s="27" t="n">
        <v>14000</v>
      </c>
      <c r="BA42" s="27" t="n">
        <v>14000</v>
      </c>
      <c r="BB42" s="27"/>
      <c r="BC42" s="27"/>
      <c r="BD42" s="27"/>
      <c r="BE42" s="27"/>
      <c r="BF42" s="27"/>
      <c r="BG42" s="27"/>
      <c r="BH42" s="27"/>
      <c r="BI42" s="21"/>
      <c r="BJ42" s="22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</row>
    <row r="43" customFormat="false" ht="12.75" hidden="false" customHeight="false" outlineLevel="0" collapsed="false">
      <c r="A43" s="0" t="n">
        <v>25924</v>
      </c>
      <c r="B43" s="0" t="s">
        <v>39</v>
      </c>
      <c r="C43" s="23" t="n">
        <v>20000</v>
      </c>
      <c r="D43" s="24" t="n">
        <v>35855</v>
      </c>
      <c r="E43" s="24" t="n">
        <v>39141</v>
      </c>
      <c r="F43" s="0" t="s">
        <v>15</v>
      </c>
      <c r="G43" s="25" t="n">
        <v>38776</v>
      </c>
      <c r="H43" s="23" t="n">
        <v>20000</v>
      </c>
      <c r="I43" s="23" t="n">
        <v>20000</v>
      </c>
      <c r="J43" s="26" t="n">
        <v>0.3292</v>
      </c>
      <c r="K43" s="1" t="n">
        <f aca="false">ROUND((O43*31+P43*28+Q43*31+R43*30+S43*31+T43*30+U43*31+V43*31+W43*30+X43*31+Y43*30+Z43*31)*J43,0)</f>
        <v>2403160</v>
      </c>
      <c r="L43" s="27" t="n">
        <v>20000</v>
      </c>
      <c r="M43" s="27" t="n">
        <v>20000</v>
      </c>
      <c r="N43" s="27" t="n">
        <v>20000</v>
      </c>
      <c r="O43" s="28" t="n">
        <v>20000</v>
      </c>
      <c r="P43" s="27" t="n">
        <v>20000</v>
      </c>
      <c r="Q43" s="27" t="n">
        <v>20000</v>
      </c>
      <c r="R43" s="27" t="n">
        <v>20000</v>
      </c>
      <c r="S43" s="27" t="n">
        <v>20000</v>
      </c>
      <c r="T43" s="27" t="n">
        <v>20000</v>
      </c>
      <c r="U43" s="27" t="n">
        <v>20000</v>
      </c>
      <c r="V43" s="27" t="n">
        <v>20000</v>
      </c>
      <c r="W43" s="27" t="n">
        <v>20000</v>
      </c>
      <c r="X43" s="27" t="n">
        <v>20000</v>
      </c>
      <c r="Y43" s="27" t="n">
        <v>20000</v>
      </c>
      <c r="Z43" s="27" t="n">
        <v>20000</v>
      </c>
      <c r="AA43" s="27" t="n">
        <v>20000</v>
      </c>
      <c r="AB43" s="27" t="n">
        <v>20000</v>
      </c>
      <c r="AC43" s="27" t="n">
        <v>20000</v>
      </c>
      <c r="AD43" s="27" t="n">
        <v>20000</v>
      </c>
      <c r="AE43" s="27" t="n">
        <v>20000</v>
      </c>
      <c r="AF43" s="27" t="n">
        <v>20000</v>
      </c>
      <c r="AG43" s="27" t="n">
        <v>20000</v>
      </c>
      <c r="AH43" s="27" t="n">
        <v>20000</v>
      </c>
      <c r="AI43" s="27" t="n">
        <v>20000</v>
      </c>
      <c r="AJ43" s="27" t="n">
        <v>20000</v>
      </c>
      <c r="AK43" s="27" t="n">
        <v>20000</v>
      </c>
      <c r="AL43" s="27" t="n">
        <v>20000</v>
      </c>
      <c r="AM43" s="27" t="n">
        <v>20000</v>
      </c>
      <c r="AN43" s="27" t="n">
        <v>20000</v>
      </c>
      <c r="AO43" s="27" t="n">
        <v>20000</v>
      </c>
      <c r="AP43" s="27" t="n">
        <v>20000</v>
      </c>
      <c r="AQ43" s="27" t="n">
        <v>20000</v>
      </c>
      <c r="AR43" s="27" t="n">
        <v>20000</v>
      </c>
      <c r="AS43" s="27" t="n">
        <v>20000</v>
      </c>
      <c r="AT43" s="27" t="n">
        <v>20000</v>
      </c>
      <c r="AU43" s="27" t="n">
        <v>20000</v>
      </c>
      <c r="AV43" s="27" t="n">
        <v>20000</v>
      </c>
      <c r="AW43" s="27" t="n">
        <v>20000</v>
      </c>
      <c r="AX43" s="27" t="n">
        <v>20000</v>
      </c>
      <c r="AY43" s="27" t="n">
        <v>20000</v>
      </c>
      <c r="AZ43" s="27" t="n">
        <v>20000</v>
      </c>
      <c r="BA43" s="27" t="n">
        <v>20000</v>
      </c>
      <c r="BB43" s="27" t="n">
        <v>20000</v>
      </c>
      <c r="BC43" s="27" t="n">
        <v>20000</v>
      </c>
      <c r="BD43" s="27" t="n">
        <v>20000</v>
      </c>
      <c r="BE43" s="27" t="n">
        <v>20000</v>
      </c>
      <c r="BF43" s="27" t="n">
        <v>20000</v>
      </c>
      <c r="BG43" s="27" t="n">
        <v>20000</v>
      </c>
      <c r="BH43" s="27" t="n">
        <v>20000</v>
      </c>
      <c r="BI43" s="42" t="n">
        <v>35000</v>
      </c>
      <c r="BJ43" s="43" t="n">
        <v>35000</v>
      </c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</row>
    <row r="44" customFormat="false" ht="12.75" hidden="false" customHeight="false" outlineLevel="0" collapsed="false">
      <c r="A44" s="0" t="n">
        <v>26960</v>
      </c>
      <c r="B44" s="0" t="s">
        <v>40</v>
      </c>
      <c r="C44" s="23" t="n">
        <v>20000</v>
      </c>
      <c r="D44" s="24" t="n">
        <v>36617</v>
      </c>
      <c r="E44" s="24" t="n">
        <v>38077</v>
      </c>
      <c r="F44" s="0" t="s">
        <v>15</v>
      </c>
      <c r="G44" s="25" t="n">
        <v>37711</v>
      </c>
      <c r="H44" s="23" t="n">
        <v>20000</v>
      </c>
      <c r="I44" s="23" t="n">
        <v>20000</v>
      </c>
      <c r="J44" s="26" t="n">
        <v>0.19</v>
      </c>
      <c r="K44" s="1" t="n">
        <f aca="false">ROUND((O44*31+P44*28+Q44*31+R44*30+S44*31+T44*30+U44*31+V44*31+W44*30+X44*31+Y44*30+Z44*31)*J44,0)</f>
        <v>1387000</v>
      </c>
      <c r="L44" s="27" t="n">
        <v>20000</v>
      </c>
      <c r="M44" s="27" t="n">
        <v>20000</v>
      </c>
      <c r="N44" s="27" t="n">
        <v>20000</v>
      </c>
      <c r="O44" s="28" t="n">
        <v>20000</v>
      </c>
      <c r="P44" s="27" t="n">
        <v>20000</v>
      </c>
      <c r="Q44" s="27" t="n">
        <v>20000</v>
      </c>
      <c r="R44" s="27" t="n">
        <v>20000</v>
      </c>
      <c r="S44" s="27" t="n">
        <v>20000</v>
      </c>
      <c r="T44" s="27" t="n">
        <v>20000</v>
      </c>
      <c r="U44" s="27" t="n">
        <v>20000</v>
      </c>
      <c r="V44" s="27" t="n">
        <v>20000</v>
      </c>
      <c r="W44" s="27" t="n">
        <v>20000</v>
      </c>
      <c r="X44" s="27" t="n">
        <v>20000</v>
      </c>
      <c r="Y44" s="27" t="n">
        <v>20000</v>
      </c>
      <c r="Z44" s="27" t="n">
        <v>20000</v>
      </c>
      <c r="AA44" s="27" t="n">
        <v>20000</v>
      </c>
      <c r="AB44" s="27" t="n">
        <v>20000</v>
      </c>
      <c r="AC44" s="27" t="n">
        <v>20000</v>
      </c>
      <c r="AD44" s="27" t="n">
        <v>20000</v>
      </c>
      <c r="AE44" s="27" t="n">
        <v>20000</v>
      </c>
      <c r="AF44" s="27" t="n">
        <v>20000</v>
      </c>
      <c r="AG44" s="27" t="n">
        <v>20000</v>
      </c>
      <c r="AH44" s="27" t="n">
        <v>20000</v>
      </c>
      <c r="AI44" s="27" t="n">
        <v>20000</v>
      </c>
      <c r="AJ44" s="27" t="n">
        <v>20000</v>
      </c>
      <c r="AK44" s="27" t="n">
        <v>20000</v>
      </c>
      <c r="AL44" s="27" t="n">
        <v>20000</v>
      </c>
      <c r="AM44" s="27" t="n">
        <v>20000</v>
      </c>
      <c r="AN44" s="27" t="n">
        <v>20000</v>
      </c>
      <c r="AO44" s="27" t="n">
        <v>20000</v>
      </c>
      <c r="AP44" s="32" t="n">
        <v>20000</v>
      </c>
      <c r="AQ44" s="32" t="n">
        <v>20000</v>
      </c>
      <c r="AR44" s="32" t="n">
        <v>20000</v>
      </c>
      <c r="AS44" s="32" t="n">
        <v>20000</v>
      </c>
      <c r="AT44" s="32" t="n">
        <v>20000</v>
      </c>
      <c r="AU44" s="32" t="n">
        <v>20000</v>
      </c>
      <c r="AV44" s="32" t="n">
        <v>20000</v>
      </c>
      <c r="AW44" s="32" t="n">
        <v>20000</v>
      </c>
      <c r="AX44" s="32" t="n">
        <v>20000</v>
      </c>
      <c r="AY44" s="32" t="n">
        <v>20000</v>
      </c>
      <c r="AZ44" s="32" t="n">
        <v>20000</v>
      </c>
      <c r="BA44" s="32" t="n">
        <v>20000</v>
      </c>
      <c r="BB44" s="32" t="n">
        <v>20000</v>
      </c>
      <c r="BC44" s="32" t="n">
        <v>20000</v>
      </c>
      <c r="BD44" s="32" t="n">
        <v>20000</v>
      </c>
      <c r="BE44" s="32" t="n">
        <v>20000</v>
      </c>
      <c r="BF44" s="32" t="n">
        <v>20000</v>
      </c>
      <c r="BG44" s="32" t="n">
        <v>20000</v>
      </c>
      <c r="BH44" s="32" t="n">
        <v>20000</v>
      </c>
      <c r="BI44" s="27" t="n">
        <v>20000</v>
      </c>
      <c r="BJ44" s="35" t="n">
        <v>20000</v>
      </c>
      <c r="BK44" s="27" t="n">
        <v>20000</v>
      </c>
      <c r="BL44" s="27" t="n">
        <v>20000</v>
      </c>
      <c r="BM44" s="27" t="n">
        <v>20000</v>
      </c>
      <c r="BN44" s="27" t="n">
        <v>20000</v>
      </c>
      <c r="BO44" s="27" t="n">
        <v>20000</v>
      </c>
      <c r="BP44" s="27" t="n">
        <v>20000</v>
      </c>
      <c r="BQ44" s="27" t="n">
        <v>20000</v>
      </c>
      <c r="BR44" s="27" t="n">
        <v>20000</v>
      </c>
      <c r="BS44" s="27" t="n">
        <v>20000</v>
      </c>
      <c r="BT44" s="27" t="n">
        <v>20000</v>
      </c>
      <c r="BU44" s="27" t="n">
        <v>20000</v>
      </c>
      <c r="BV44" s="27" t="n">
        <v>20000</v>
      </c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</row>
    <row r="45" customFormat="false" ht="12.75" hidden="false" customHeight="false" outlineLevel="0" collapsed="false">
      <c r="A45" s="33"/>
      <c r="B45" s="0" t="s">
        <v>41</v>
      </c>
      <c r="C45" s="40" t="n">
        <v>3400</v>
      </c>
      <c r="D45" s="25"/>
      <c r="E45" s="25"/>
      <c r="F45" s="25"/>
      <c r="G45" s="25"/>
      <c r="H45" s="44" t="n">
        <v>3400</v>
      </c>
      <c r="I45" s="44" t="n">
        <v>3400</v>
      </c>
      <c r="J45" s="37"/>
      <c r="K45" s="45"/>
      <c r="L45" s="42" t="n">
        <v>3400</v>
      </c>
      <c r="M45" s="42" t="n">
        <v>3400</v>
      </c>
      <c r="N45" s="42" t="n">
        <v>3400</v>
      </c>
      <c r="O45" s="46" t="n">
        <v>3400</v>
      </c>
      <c r="P45" s="42" t="n">
        <v>3400</v>
      </c>
      <c r="Q45" s="42" t="n">
        <v>3400</v>
      </c>
      <c r="R45" s="42" t="n">
        <v>3400</v>
      </c>
      <c r="S45" s="42" t="n">
        <v>3400</v>
      </c>
      <c r="T45" s="42" t="n">
        <v>3400</v>
      </c>
      <c r="U45" s="42" t="n">
        <v>3400</v>
      </c>
      <c r="V45" s="42" t="n">
        <v>3400</v>
      </c>
      <c r="W45" s="42" t="n">
        <v>3400</v>
      </c>
      <c r="X45" s="42" t="n">
        <v>3400</v>
      </c>
      <c r="Y45" s="42" t="n">
        <v>3400</v>
      </c>
      <c r="Z45" s="42" t="n">
        <v>3400</v>
      </c>
      <c r="AA45" s="42" t="n">
        <v>3400</v>
      </c>
      <c r="AB45" s="42" t="n">
        <v>3400</v>
      </c>
      <c r="AC45" s="42" t="n">
        <v>3400</v>
      </c>
      <c r="AD45" s="42" t="n">
        <v>3400</v>
      </c>
      <c r="AE45" s="42" t="n">
        <v>3400</v>
      </c>
      <c r="AF45" s="42" t="n">
        <v>3400</v>
      </c>
      <c r="AG45" s="42" t="n">
        <v>3400</v>
      </c>
      <c r="AH45" s="42" t="n">
        <v>3400</v>
      </c>
      <c r="AI45" s="42" t="n">
        <v>3400</v>
      </c>
      <c r="AJ45" s="42" t="n">
        <v>3400</v>
      </c>
      <c r="AK45" s="42" t="n">
        <v>3400</v>
      </c>
      <c r="AL45" s="42" t="n">
        <v>3400</v>
      </c>
      <c r="AM45" s="42" t="n">
        <v>3400</v>
      </c>
      <c r="AN45" s="42" t="n">
        <v>3400</v>
      </c>
      <c r="AO45" s="42" t="n">
        <v>3400</v>
      </c>
      <c r="AP45" s="42" t="n">
        <v>3400</v>
      </c>
      <c r="AQ45" s="42" t="n">
        <v>3400</v>
      </c>
      <c r="AR45" s="42" t="n">
        <v>3400</v>
      </c>
      <c r="AS45" s="42" t="n">
        <v>3400</v>
      </c>
      <c r="AT45" s="42" t="n">
        <v>3400</v>
      </c>
      <c r="AU45" s="42" t="n">
        <v>3400</v>
      </c>
      <c r="AV45" s="42" t="n">
        <v>3400</v>
      </c>
      <c r="AW45" s="42" t="n">
        <v>3400</v>
      </c>
      <c r="AX45" s="42" t="n">
        <v>3400</v>
      </c>
      <c r="AY45" s="42" t="n">
        <v>3400</v>
      </c>
      <c r="AZ45" s="42" t="n">
        <v>3400</v>
      </c>
      <c r="BA45" s="42" t="n">
        <v>3400</v>
      </c>
      <c r="BB45" s="42" t="n">
        <v>3400</v>
      </c>
      <c r="BC45" s="42" t="n">
        <v>3400</v>
      </c>
      <c r="BD45" s="42" t="n">
        <v>3400</v>
      </c>
      <c r="BE45" s="42" t="n">
        <v>3400</v>
      </c>
      <c r="BF45" s="42" t="n">
        <v>3400</v>
      </c>
      <c r="BG45" s="42" t="n">
        <v>3400</v>
      </c>
      <c r="BH45" s="42" t="n">
        <v>3400</v>
      </c>
      <c r="BI45" s="42" t="n">
        <v>3400</v>
      </c>
      <c r="BJ45" s="43" t="n">
        <v>3400</v>
      </c>
      <c r="BK45" s="42" t="n">
        <v>3400</v>
      </c>
      <c r="BL45" s="42" t="n">
        <v>3400</v>
      </c>
      <c r="BM45" s="42" t="n">
        <v>3400</v>
      </c>
      <c r="BN45" s="42" t="n">
        <v>3400</v>
      </c>
      <c r="BO45" s="42" t="n">
        <v>3400</v>
      </c>
      <c r="BP45" s="42" t="n">
        <v>3400</v>
      </c>
      <c r="BQ45" s="42" t="n">
        <v>3400</v>
      </c>
      <c r="BR45" s="42" t="n">
        <v>3400</v>
      </c>
      <c r="BS45" s="42" t="n">
        <v>3400</v>
      </c>
      <c r="BT45" s="42" t="n">
        <v>3400</v>
      </c>
      <c r="BU45" s="42" t="n">
        <v>3400</v>
      </c>
      <c r="BV45" s="42" t="n">
        <v>3400</v>
      </c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</row>
    <row r="46" customFormat="false" ht="12.75" hidden="false" customHeight="false" outlineLevel="0" collapsed="false">
      <c r="C46" s="47"/>
      <c r="H46" s="23" t="n">
        <f aca="false">SUM(H10:H45)</f>
        <v>1090000</v>
      </c>
      <c r="I46" s="23" t="n">
        <f aca="false">SUM(I10:I45)</f>
        <v>1090000</v>
      </c>
      <c r="J46" s="23"/>
      <c r="K46" s="1" t="n">
        <f aca="false">SUM(K10:K44)</f>
        <v>123549992</v>
      </c>
      <c r="L46" s="23" t="n">
        <f aca="false">SUM(L10:L45)</f>
        <v>1090000</v>
      </c>
      <c r="M46" s="27" t="n">
        <f aca="false">SUM(M10:M45)</f>
        <v>1062500</v>
      </c>
      <c r="N46" s="27" t="n">
        <f aca="false">SUM(N10:N45)</f>
        <v>1076000</v>
      </c>
      <c r="O46" s="28" t="n">
        <f aca="false">SUM(O10:O45)</f>
        <v>1090000</v>
      </c>
      <c r="P46" s="27" t="n">
        <f aca="false">SUM(P10:P45)</f>
        <v>1090000</v>
      </c>
      <c r="Q46" s="27" t="n">
        <f aca="false">SUM(Q10:Q45)</f>
        <v>1090000</v>
      </c>
      <c r="R46" s="27" t="n">
        <f aca="false">SUM(R10:R45)</f>
        <v>1076000</v>
      </c>
      <c r="S46" s="27" t="n">
        <f aca="false">SUM(S10:S45)</f>
        <v>1076000</v>
      </c>
      <c r="T46" s="27" t="n">
        <f aca="false">SUM(T10:T45)</f>
        <v>1076000</v>
      </c>
      <c r="U46" s="27" t="n">
        <f aca="false">SUM(U10:U45)</f>
        <v>1076000</v>
      </c>
      <c r="V46" s="27" t="n">
        <f aca="false">SUM(V10:V45)</f>
        <v>1076000</v>
      </c>
      <c r="W46" s="27" t="n">
        <f aca="false">SUM(W10:W45)</f>
        <v>1076000</v>
      </c>
      <c r="X46" s="27" t="n">
        <f aca="false">SUM(X10:X45)</f>
        <v>1076000</v>
      </c>
      <c r="Y46" s="27" t="n">
        <f aca="false">SUM(Y10:Y45)</f>
        <v>1090000</v>
      </c>
      <c r="Z46" s="27" t="n">
        <f aca="false">SUM(Z10:Z45)</f>
        <v>1090000</v>
      </c>
      <c r="AA46" s="27" t="n">
        <f aca="false">SUM(AA10:AA45)</f>
        <v>1090000</v>
      </c>
      <c r="AB46" s="27" t="n">
        <f aca="false">SUM(AB10:AB45)</f>
        <v>1090000</v>
      </c>
      <c r="AC46" s="27" t="n">
        <f aca="false">SUM(AC10:AC45)</f>
        <v>1090000</v>
      </c>
      <c r="AD46" s="27" t="n">
        <f aca="false">SUM(AD10:AD45)</f>
        <v>1076000</v>
      </c>
      <c r="AE46" s="27" t="n">
        <f aca="false">SUM(AE10:AE45)</f>
        <v>1076000</v>
      </c>
      <c r="AF46" s="27" t="n">
        <f aca="false">SUM(AF10:AF45)</f>
        <v>1076000</v>
      </c>
      <c r="AG46" s="27" t="n">
        <f aca="false">SUM(AG10:AG45)</f>
        <v>1076000</v>
      </c>
      <c r="AH46" s="27" t="n">
        <f aca="false">SUM(AH10:AH45)</f>
        <v>1076000</v>
      </c>
      <c r="AI46" s="27" t="n">
        <f aca="false">SUM(AI10:AI45)</f>
        <v>1076000</v>
      </c>
      <c r="AJ46" s="27" t="n">
        <f aca="false">SUM(AJ10:AJ45)</f>
        <v>1076000</v>
      </c>
      <c r="AK46" s="27" t="n">
        <f aca="false">SUM(AK10:AK45)</f>
        <v>1090000</v>
      </c>
      <c r="AL46" s="27" t="n">
        <f aca="false">SUM(AL10:AL45)</f>
        <v>1090000</v>
      </c>
      <c r="AM46" s="27" t="n">
        <f aca="false">SUM(AM10:AM45)</f>
        <v>1090000</v>
      </c>
      <c r="AN46" s="27" t="n">
        <f aca="false">SUM(AN10:AN45)</f>
        <v>1090000</v>
      </c>
      <c r="AO46" s="27" t="n">
        <f aca="false">SUM(AO10:AO45)</f>
        <v>1090000</v>
      </c>
      <c r="AP46" s="27" t="n">
        <f aca="false">SUM(AP10:AP45)</f>
        <v>1076000</v>
      </c>
      <c r="AQ46" s="27" t="n">
        <f aca="false">SUM(AQ10:AQ45)</f>
        <v>1076000</v>
      </c>
      <c r="AR46" s="27" t="n">
        <f aca="false">SUM(AR10:AR45)</f>
        <v>1076000</v>
      </c>
      <c r="AS46" s="27" t="n">
        <f aca="false">SUM(AS10:AS45)</f>
        <v>1076000</v>
      </c>
      <c r="AT46" s="27" t="n">
        <f aca="false">SUM(AT10:AT45)</f>
        <v>1076000</v>
      </c>
      <c r="AU46" s="27" t="n">
        <f aca="false">SUM(AU10:AU45)</f>
        <v>1076000</v>
      </c>
      <c r="AV46" s="27" t="n">
        <f aca="false">SUM(AV10:AV45)</f>
        <v>1076000</v>
      </c>
      <c r="AW46" s="27" t="n">
        <f aca="false">SUM(AW10:AW45)</f>
        <v>1090000</v>
      </c>
      <c r="AX46" s="27" t="n">
        <f aca="false">SUM(AX10:AX45)</f>
        <v>1090000</v>
      </c>
      <c r="AY46" s="27" t="n">
        <f aca="false">SUM(AY10:AY45)</f>
        <v>1090000</v>
      </c>
      <c r="AZ46" s="27" t="n">
        <f aca="false">SUM(AZ10:AZ45)</f>
        <v>1090000</v>
      </c>
      <c r="BA46" s="27" t="n">
        <f aca="false">SUM(BA10:BA45)</f>
        <v>1090000</v>
      </c>
      <c r="BB46" s="27" t="n">
        <f aca="false">SUM(BB10:BB45)</f>
        <v>1076000</v>
      </c>
      <c r="BC46" s="27" t="n">
        <f aca="false">SUM(BC10:BC45)</f>
        <v>1029500</v>
      </c>
      <c r="BD46" s="27" t="n">
        <f aca="false">SUM(BD10:BD45)</f>
        <v>1029500</v>
      </c>
      <c r="BE46" s="27" t="n">
        <f aca="false">SUM(BE10:BE45)</f>
        <v>1029500</v>
      </c>
      <c r="BF46" s="27" t="n">
        <f aca="false">SUM(BF10:BF45)</f>
        <v>1029500</v>
      </c>
      <c r="BG46" s="27" t="n">
        <f aca="false">SUM(BG10:BG45)</f>
        <v>1029500</v>
      </c>
      <c r="BH46" s="27" t="n">
        <f aca="false">SUM(BH10:BH45)</f>
        <v>1029500</v>
      </c>
      <c r="BI46" s="27" t="n">
        <f aca="false">SUM(BI10:BI45)</f>
        <v>1043500</v>
      </c>
      <c r="BJ46" s="35" t="n">
        <f aca="false">SUM(BJ10:BJ45)</f>
        <v>1043500</v>
      </c>
      <c r="BK46" s="27" t="n">
        <f aca="false">SUM(BK10:BK45)</f>
        <v>994500</v>
      </c>
      <c r="BL46" s="27" t="n">
        <f aca="false">SUM(BL10:BL45)</f>
        <v>994500</v>
      </c>
      <c r="BM46" s="27" t="n">
        <f aca="false">SUM(BM10:BM45)</f>
        <v>994500</v>
      </c>
      <c r="BN46" s="27" t="n">
        <f aca="false">SUM(BN10:BN45)</f>
        <v>980500</v>
      </c>
      <c r="BO46" s="27" t="n">
        <f aca="false">SUM(BO10:BO45)</f>
        <v>980500</v>
      </c>
      <c r="BP46" s="27" t="n">
        <f aca="false">SUM(BP10:BP45)</f>
        <v>980500</v>
      </c>
      <c r="BQ46" s="27" t="n">
        <f aca="false">SUM(BQ10:BQ45)</f>
        <v>980500</v>
      </c>
      <c r="BR46" s="27" t="n">
        <f aca="false">SUM(BR10:BR45)</f>
        <v>980500</v>
      </c>
      <c r="BS46" s="27" t="n">
        <f aca="false">SUM(BS10:BS45)</f>
        <v>980500</v>
      </c>
      <c r="BT46" s="27" t="n">
        <f aca="false">SUM(BT10:BT45)</f>
        <v>980500</v>
      </c>
      <c r="BU46" s="27" t="n">
        <f aca="false">SUM(BU10:BU45)</f>
        <v>994500</v>
      </c>
      <c r="BV46" s="27" t="n">
        <f aca="false">SUM(BV10:BV45)</f>
        <v>994500</v>
      </c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</row>
    <row r="47" customFormat="false" ht="12.75" hidden="false" customHeight="false" outlineLevel="0" collapsed="false">
      <c r="M47" s="21"/>
      <c r="N47" s="21"/>
      <c r="O47" s="34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2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</row>
    <row r="48" customFormat="false" ht="12.75" hidden="false" customHeight="false" outlineLevel="0" collapsed="false">
      <c r="A48" s="47" t="s">
        <v>42</v>
      </c>
      <c r="E48" s="47"/>
      <c r="F48" s="47"/>
      <c r="H48" s="23" t="n">
        <f aca="false">1090000-H46</f>
        <v>0</v>
      </c>
      <c r="I48" s="23" t="n">
        <f aca="false">1090000-I46</f>
        <v>0</v>
      </c>
      <c r="J48" s="23"/>
      <c r="L48" s="23" t="n">
        <f aca="false">1090000-L46</f>
        <v>0</v>
      </c>
      <c r="M48" s="27" t="n">
        <f aca="false">1090000-M46</f>
        <v>27500</v>
      </c>
      <c r="N48" s="27" t="n">
        <f aca="false">1090000-N46</f>
        <v>14000</v>
      </c>
      <c r="O48" s="28" t="n">
        <f aca="false">1090000-O46</f>
        <v>0</v>
      </c>
      <c r="P48" s="27" t="n">
        <f aca="false">1090000-P46</f>
        <v>0</v>
      </c>
      <c r="Q48" s="27" t="n">
        <f aca="false">1090000-Q46</f>
        <v>0</v>
      </c>
      <c r="R48" s="27" t="n">
        <f aca="false">1090000-R46</f>
        <v>14000</v>
      </c>
      <c r="S48" s="27" t="n">
        <f aca="false">1090000-S46</f>
        <v>14000</v>
      </c>
      <c r="T48" s="27" t="n">
        <f aca="false">1090000-T46</f>
        <v>14000</v>
      </c>
      <c r="U48" s="27" t="n">
        <f aca="false">1090000-U46</f>
        <v>14000</v>
      </c>
      <c r="V48" s="27" t="n">
        <f aca="false">1090000-V46</f>
        <v>14000</v>
      </c>
      <c r="W48" s="27" t="n">
        <f aca="false">1090000-W46</f>
        <v>14000</v>
      </c>
      <c r="X48" s="27" t="n">
        <f aca="false">1090000-X46</f>
        <v>14000</v>
      </c>
      <c r="Y48" s="27" t="n">
        <f aca="false">1090000-Y46</f>
        <v>0</v>
      </c>
      <c r="Z48" s="27" t="n">
        <f aca="false">1090000-Z46</f>
        <v>0</v>
      </c>
      <c r="AA48" s="27" t="n">
        <f aca="false">1090000-AA46</f>
        <v>0</v>
      </c>
      <c r="AB48" s="27" t="n">
        <f aca="false">1090000-AB46</f>
        <v>0</v>
      </c>
      <c r="AC48" s="27" t="n">
        <f aca="false">1090000-AC46</f>
        <v>0</v>
      </c>
      <c r="AD48" s="27" t="n">
        <f aca="false">1090000-AD46</f>
        <v>14000</v>
      </c>
      <c r="AE48" s="27" t="n">
        <f aca="false">1090000-AE46</f>
        <v>14000</v>
      </c>
      <c r="AF48" s="27" t="n">
        <f aca="false">1090000-AF46</f>
        <v>14000</v>
      </c>
      <c r="AG48" s="27" t="n">
        <f aca="false">1090000-AG46</f>
        <v>14000</v>
      </c>
      <c r="AH48" s="27" t="n">
        <f aca="false">1090000-AH46</f>
        <v>14000</v>
      </c>
      <c r="AI48" s="27" t="n">
        <f aca="false">1090000-AI46</f>
        <v>14000</v>
      </c>
      <c r="AJ48" s="27" t="n">
        <f aca="false">1090000-AJ46</f>
        <v>14000</v>
      </c>
      <c r="AK48" s="27" t="n">
        <f aca="false">1090000-AK46</f>
        <v>0</v>
      </c>
      <c r="AL48" s="27" t="n">
        <f aca="false">1090000-AL46</f>
        <v>0</v>
      </c>
      <c r="AM48" s="27" t="n">
        <f aca="false">1090000-AM46</f>
        <v>0</v>
      </c>
      <c r="AN48" s="27" t="n">
        <f aca="false">1090000-AN46</f>
        <v>0</v>
      </c>
      <c r="AO48" s="27" t="n">
        <f aca="false">1090000-AO46</f>
        <v>0</v>
      </c>
      <c r="AP48" s="27" t="n">
        <f aca="false">1090000-AP46</f>
        <v>14000</v>
      </c>
      <c r="AQ48" s="27" t="n">
        <f aca="false">1090000-AQ46</f>
        <v>14000</v>
      </c>
      <c r="AR48" s="27" t="n">
        <f aca="false">1090000-AR46</f>
        <v>14000</v>
      </c>
      <c r="AS48" s="27" t="n">
        <f aca="false">1090000-AS46</f>
        <v>14000</v>
      </c>
      <c r="AT48" s="27" t="n">
        <f aca="false">1090000-AT46</f>
        <v>14000</v>
      </c>
      <c r="AU48" s="27" t="n">
        <f aca="false">1090000-AU46</f>
        <v>14000</v>
      </c>
      <c r="AV48" s="27" t="n">
        <f aca="false">1090000-AV46</f>
        <v>14000</v>
      </c>
      <c r="AW48" s="27" t="n">
        <f aca="false">1090000-AW46</f>
        <v>0</v>
      </c>
      <c r="AX48" s="27" t="n">
        <f aca="false">1090000-AX46</f>
        <v>0</v>
      </c>
      <c r="AY48" s="27" t="n">
        <f aca="false">1090000-AY46</f>
        <v>0</v>
      </c>
      <c r="AZ48" s="27" t="n">
        <f aca="false">1090000-AZ46</f>
        <v>0</v>
      </c>
      <c r="BA48" s="27" t="n">
        <f aca="false">1090000-BA46</f>
        <v>0</v>
      </c>
      <c r="BB48" s="27" t="n">
        <f aca="false">1090000-BB46</f>
        <v>14000</v>
      </c>
      <c r="BC48" s="27" t="n">
        <f aca="false">1090000-BC46</f>
        <v>60500</v>
      </c>
      <c r="BD48" s="27" t="n">
        <f aca="false">1090000-BD46</f>
        <v>60500</v>
      </c>
      <c r="BE48" s="27" t="n">
        <f aca="false">1090000-BE46</f>
        <v>60500</v>
      </c>
      <c r="BF48" s="27" t="n">
        <f aca="false">1090000-BF46</f>
        <v>60500</v>
      </c>
      <c r="BG48" s="27" t="n">
        <f aca="false">1090000-BG46</f>
        <v>60500</v>
      </c>
      <c r="BH48" s="27" t="n">
        <f aca="false">1090000-BH46</f>
        <v>60500</v>
      </c>
      <c r="BI48" s="27" t="n">
        <f aca="false">1090000-BI46</f>
        <v>46500</v>
      </c>
      <c r="BJ48" s="35" t="n">
        <f aca="false">1090000-BJ46</f>
        <v>46500</v>
      </c>
      <c r="BK48" s="27" t="n">
        <f aca="false">1090000-BK46</f>
        <v>95500</v>
      </c>
      <c r="BL48" s="27" t="n">
        <f aca="false">1090000-BL46</f>
        <v>95500</v>
      </c>
      <c r="BM48" s="27" t="n">
        <f aca="false">1090000-BM46</f>
        <v>95500</v>
      </c>
      <c r="BN48" s="27" t="n">
        <f aca="false">1090000-BN46</f>
        <v>109500</v>
      </c>
      <c r="BO48" s="27" t="n">
        <f aca="false">1090000-BO46</f>
        <v>109500</v>
      </c>
      <c r="BP48" s="27" t="n">
        <f aca="false">1090000-BP46</f>
        <v>109500</v>
      </c>
      <c r="BQ48" s="27" t="n">
        <f aca="false">1090000-BQ46</f>
        <v>109500</v>
      </c>
      <c r="BR48" s="27" t="n">
        <f aca="false">1090000-BR46</f>
        <v>109500</v>
      </c>
      <c r="BS48" s="27" t="n">
        <f aca="false">1090000-BS46</f>
        <v>109500</v>
      </c>
      <c r="BT48" s="27" t="n">
        <f aca="false">1090000-BT46</f>
        <v>109500</v>
      </c>
      <c r="BU48" s="27" t="n">
        <f aca="false">1090000-BU46</f>
        <v>95500</v>
      </c>
      <c r="BV48" s="27" t="n">
        <f aca="false">1090000-BV46</f>
        <v>95500</v>
      </c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</row>
    <row r="49" customFormat="false" ht="12.75" hidden="false" customHeight="false" outlineLevel="0" collapsed="false">
      <c r="E49" s="47"/>
      <c r="F49" s="47"/>
      <c r="H49" s="23"/>
      <c r="I49" s="23"/>
      <c r="J49" s="23"/>
      <c r="L49" s="23"/>
      <c r="M49" s="27"/>
      <c r="N49" s="27"/>
      <c r="O49" s="28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35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</row>
    <row r="50" customFormat="false" ht="12.75" hidden="false" customHeight="false" outlineLevel="0" collapsed="false">
      <c r="A50" s="47" t="s">
        <v>43</v>
      </c>
      <c r="E50" s="47"/>
      <c r="F50" s="47"/>
      <c r="H50" s="23" t="n">
        <v>0</v>
      </c>
      <c r="I50" s="23" t="n">
        <v>0</v>
      </c>
      <c r="J50" s="23"/>
      <c r="L50" s="23" t="n">
        <v>0</v>
      </c>
      <c r="M50" s="27" t="n">
        <v>0</v>
      </c>
      <c r="N50" s="27" t="n">
        <v>0</v>
      </c>
      <c r="O50" s="28" t="n">
        <v>0</v>
      </c>
      <c r="P50" s="27" t="n">
        <f aca="false">P35</f>
        <v>21500</v>
      </c>
      <c r="Q50" s="27" t="n">
        <f aca="false">Q35</f>
        <v>21500</v>
      </c>
      <c r="R50" s="27" t="n">
        <f aca="false">R35</f>
        <v>21500</v>
      </c>
      <c r="S50" s="27" t="n">
        <f aca="false">S35</f>
        <v>21500</v>
      </c>
      <c r="T50" s="27" t="n">
        <f aca="false">T35</f>
        <v>21500</v>
      </c>
      <c r="U50" s="27" t="n">
        <f aca="false">U35</f>
        <v>21500</v>
      </c>
      <c r="V50" s="27" t="n">
        <f aca="false">V35</f>
        <v>21500</v>
      </c>
      <c r="W50" s="27" t="n">
        <f aca="false">W35</f>
        <v>21500</v>
      </c>
      <c r="X50" s="27" t="n">
        <f aca="false">X35</f>
        <v>21500</v>
      </c>
      <c r="Y50" s="27" t="n">
        <f aca="false">Y35+Y22+Y18</f>
        <v>21500</v>
      </c>
      <c r="Z50" s="27" t="n">
        <f aca="false">Z35+Z22+Z18</f>
        <v>21500</v>
      </c>
      <c r="AA50" s="27" t="n">
        <f aca="false">AA35+AA22+AA18+AA17</f>
        <v>21500</v>
      </c>
      <c r="AB50" s="27" t="n">
        <f aca="false">AB35+AB22+AB18+AB17</f>
        <v>21500</v>
      </c>
      <c r="AC50" s="27" t="n">
        <f aca="false">AC35+AC22+AC18+AC17</f>
        <v>21500</v>
      </c>
      <c r="AD50" s="27" t="n">
        <f aca="false">AD35+AD24+AD22+AD18+AD17</f>
        <v>56500</v>
      </c>
      <c r="AE50" s="27" t="n">
        <f aca="false">AE35+AE24+AE22+AE18+AE17</f>
        <v>56500</v>
      </c>
      <c r="AF50" s="27" t="n">
        <f aca="false">AF35+AF24+AF22+AF18+AF17+AF20</f>
        <v>81500</v>
      </c>
      <c r="AG50" s="27" t="n">
        <f aca="false">AG35+AG24+AG22+AG18+AG17+AG20</f>
        <v>81500</v>
      </c>
      <c r="AH50" s="27" t="n">
        <f aca="false">AH35+AH24+AH22+AH18+AH17+AH20</f>
        <v>81500</v>
      </c>
      <c r="AI50" s="27" t="n">
        <f aca="false">AI35+AI24+AI22+AI18+AI17+AI20</f>
        <v>81500</v>
      </c>
      <c r="AJ50" s="27" t="n">
        <f aca="false">AJ35+AJ24+AJ22+AJ18+AJ17+AJ20</f>
        <v>81500</v>
      </c>
      <c r="AK50" s="27" t="n">
        <f aca="false">AK35+AK24+AK22+AK21+AK20+AK18+AK17</f>
        <v>121500</v>
      </c>
      <c r="AL50" s="27" t="n">
        <f aca="false">AL35+AL24+AL22+AL21+AL20+AL18+AL17</f>
        <v>121500</v>
      </c>
      <c r="AM50" s="27" t="n">
        <f aca="false">AM35+AM24+AM22+AM21+AM20+AM18+AM17</f>
        <v>86500</v>
      </c>
      <c r="AN50" s="27" t="n">
        <f aca="false">AN35+AN24+AN22+AN21+AN20+AN18+AN17</f>
        <v>86500</v>
      </c>
      <c r="AO50" s="27" t="n">
        <f aca="false">AO35+AO24+AO22+AO21+AO20+AO18+AO17</f>
        <v>86500</v>
      </c>
      <c r="AP50" s="27" t="n">
        <f aca="false">AP35+AP24+AP22+AP21+AP20+AP18+AP17+AP26</f>
        <v>111500</v>
      </c>
      <c r="AQ50" s="27" t="n">
        <f aca="false">AQ35+AQ24+AQ22+AQ21+AQ20+AQ18+AQ17+AQ26</f>
        <v>111500</v>
      </c>
      <c r="AR50" s="27" t="n">
        <f aca="false">AR35+AR24+AR22+AR21+AR20+AR18+AR17+AR26</f>
        <v>111500</v>
      </c>
      <c r="AS50" s="27" t="n">
        <f aca="false">AS35+AS24+AS22+AS21+AS20+AS18+AS17+AS26</f>
        <v>111500</v>
      </c>
      <c r="AT50" s="27" t="n">
        <f aca="false">AT35+AT24+AT22+AT21+AT20+AT18+AT17+AT26</f>
        <v>111500</v>
      </c>
      <c r="AU50" s="27" t="n">
        <f aca="false">AU35+AU24+AU22+AU21+AU20+AU18+AU17+AU26</f>
        <v>111500</v>
      </c>
      <c r="AV50" s="27" t="n">
        <f aca="false">AV35+AV24+AV22+AV21+AV20+AV18+AV17+AV26</f>
        <v>111500</v>
      </c>
      <c r="AW50" s="27" t="n">
        <f aca="false">AW35+AW24+AW22+AW21+AW20+AW18+AW17+AW26</f>
        <v>111500</v>
      </c>
      <c r="AX50" s="27" t="n">
        <f aca="false">AX35+AX24+AX22+AX21+AX20+AX18+AX17+AX26</f>
        <v>111500</v>
      </c>
      <c r="AY50" s="27" t="n">
        <f aca="false">AY35+AY24+AY22+AY21+AY20+AY18+AY17+AY26+AY11+AY12</f>
        <v>119500</v>
      </c>
      <c r="AZ50" s="27" t="n">
        <f aca="false">AZ35+AZ24+AZ22+AZ21+AZ20+AZ18+AZ17+AZ26+AZ11+AZ12</f>
        <v>119500</v>
      </c>
      <c r="BA50" s="27" t="n">
        <f aca="false">BA35+BA24+BA22+BA21+BA20+BA18+BA17+BA26+BA11+BA12</f>
        <v>119500</v>
      </c>
      <c r="BB50" s="27" t="n">
        <f aca="false">BB35+BB24+BB22+BB21+BB20+BB18+BB17+BB26+BB11+BB12</f>
        <v>119500</v>
      </c>
      <c r="BC50" s="27" t="n">
        <f aca="false">BC35+BC24+BC22+BC21+BC20+BC18+BC17+BC26+BC11+BC12+BC31+BC32</f>
        <v>159000</v>
      </c>
      <c r="BD50" s="27" t="n">
        <f aca="false">BD35+BD24+BD22+BD21+BD20+BD18+BD17+BD26+BD11+BD12+BD31+BD32</f>
        <v>159000</v>
      </c>
      <c r="BE50" s="27" t="n">
        <f aca="false">BE35+BE24+BE22+BE21+BE20+BE18+BE17+BE26+BE11+BE12+BE31+BE32</f>
        <v>159000</v>
      </c>
      <c r="BF50" s="27" t="n">
        <f aca="false">BF35+BF24+BF22+BF21+BF20+BF18+BF17+BF26+BF11+BF12+BF31+BF32</f>
        <v>159000</v>
      </c>
      <c r="BG50" s="27" t="n">
        <f aca="false">BG35+BG24+BG22+BG21+BG20+BG18+BG17+BG26+BG11+BG12+BG31+BG32</f>
        <v>159000</v>
      </c>
      <c r="BH50" s="27" t="n">
        <f aca="false">BH35+BH24+BH22+BH21+BH20+BH18+BH17+BH26+BH11+BH12+BH31+BH32</f>
        <v>159000</v>
      </c>
      <c r="BI50" s="27" t="n">
        <f aca="false">BI35+BI24+BI22+BI21+BI20+BI18+BI17+BI26+BI31+BI32+BI30+BI10+BI11+BI12</f>
        <v>608600</v>
      </c>
      <c r="BJ50" s="35" t="n">
        <f aca="false">BJ35+BJ24+BJ22+BJ21+BJ20+BJ18+BJ17+BJ26+BJ31+BJ32+BJ30+BJ10+BJ11+BJ12</f>
        <v>608600</v>
      </c>
      <c r="BK50" s="27" t="n">
        <f aca="false">BK35+BK24+BK22+BK21+BK20+BK18+BK17+BK26+BK31+BK32+BK30+BK10+BK11+BK12</f>
        <v>608600</v>
      </c>
      <c r="BL50" s="27" t="n">
        <f aca="false">BL35+BL24+BL22+BL21+BL20+BL18+BL17+BL26+BL31+BL32+BL30+BL10</f>
        <v>608600</v>
      </c>
      <c r="BM50" s="27" t="n">
        <f aca="false">BM35+BM24+BM22+BM21+BM20+BM18+BM17+BM26+BM31+BM32+BM30+BM10</f>
        <v>608600</v>
      </c>
      <c r="BN50" s="27" t="n">
        <f aca="false">BN35+BN24+BN22+BN21+BN20+BN18+BN17+BN26+BN31+BN32+BN30+BN10</f>
        <v>608600</v>
      </c>
      <c r="BO50" s="27" t="n">
        <f aca="false">BO35+BO24+BO22+BO21+BO20+BO18+BO17+BO26+BO31+BO32+BO30+BO10</f>
        <v>608600</v>
      </c>
      <c r="BP50" s="27" t="n">
        <f aca="false">BP35+BP24+BP22+BP21+BP20+BP18+BP17+BP26+BP31+BP32+BP30+BP10</f>
        <v>608600</v>
      </c>
      <c r="BQ50" s="27" t="n">
        <f aca="false">BQ35+BQ24+BQ22+BQ21+BQ20+BQ18+BQ17+BQ26+BQ31+BQ32+BQ30+BQ10</f>
        <v>608600</v>
      </c>
      <c r="BR50" s="27" t="n">
        <f aca="false">BR35+BR24+BR22+BR21+BR20+BR18+BR17+BR26+BR31+BR32+BR30+BR10</f>
        <v>608600</v>
      </c>
      <c r="BS50" s="27" t="n">
        <f aca="false">BS35+BS24+BS22+BS21+BS20+BS18+BS17+BS26+BS31+BS32+BS30+BS10</f>
        <v>608600</v>
      </c>
      <c r="BT50" s="27" t="n">
        <f aca="false">BT35+BT24+BT22+BT21+BT20+BT18+BT17+BT26+BT31+BT32+BT30+BT10</f>
        <v>608600</v>
      </c>
      <c r="BU50" s="27" t="n">
        <f aca="false">BU35+BU24+BU22+BU21+BU20+BU18+BU17+BU26+BU31+BU32+BU30+BU10</f>
        <v>608600</v>
      </c>
      <c r="BV50" s="27" t="n">
        <f aca="false">BV35+BV24+BV22+BV21+BV20+BV18+BV17+BV26+BV31+BV32+BV30+BV10</f>
        <v>608600</v>
      </c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</row>
    <row r="51" customFormat="false" ht="12.75" hidden="false" customHeight="false" outlineLevel="0" collapsed="false">
      <c r="E51" s="47"/>
      <c r="F51" s="47"/>
      <c r="H51" s="23"/>
      <c r="I51" s="23"/>
      <c r="J51" s="23"/>
      <c r="L51" s="23"/>
      <c r="M51" s="27"/>
      <c r="N51" s="27"/>
      <c r="O51" s="28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35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</row>
    <row r="52" customFormat="false" ht="12.75" hidden="false" customHeight="false" outlineLevel="0" collapsed="false">
      <c r="A52" s="47" t="s">
        <v>44</v>
      </c>
      <c r="E52" s="47"/>
      <c r="F52" s="47"/>
      <c r="H52" s="23" t="n">
        <f aca="false">SUM(H10:H45)</f>
        <v>1090000</v>
      </c>
      <c r="I52" s="23" t="n">
        <f aca="false">SUM(I10:I45)</f>
        <v>1090000</v>
      </c>
      <c r="J52" s="23"/>
      <c r="L52" s="23" t="n">
        <f aca="false">SUM(L10:L45)</f>
        <v>1090000</v>
      </c>
      <c r="M52" s="27" t="n">
        <f aca="false">SUM(M10:M45)</f>
        <v>1062500</v>
      </c>
      <c r="N52" s="27" t="n">
        <f aca="false">SUM(N10:N45)</f>
        <v>1076000</v>
      </c>
      <c r="O52" s="28" t="n">
        <f aca="false">SUM(O10:O45)</f>
        <v>1090000</v>
      </c>
      <c r="P52" s="27" t="n">
        <f aca="false">SUM(P10:P45)-P50</f>
        <v>1068500</v>
      </c>
      <c r="Q52" s="27" t="n">
        <f aca="false">SUM(Q10:Q45)-Q50</f>
        <v>1068500</v>
      </c>
      <c r="R52" s="27" t="n">
        <f aca="false">SUM(R10:R45)-R50</f>
        <v>1054500</v>
      </c>
      <c r="S52" s="27" t="n">
        <f aca="false">SUM(S10:S45)-S50</f>
        <v>1054500</v>
      </c>
      <c r="T52" s="27" t="n">
        <f aca="false">SUM(T10:T45)-T50</f>
        <v>1054500</v>
      </c>
      <c r="U52" s="27" t="n">
        <f aca="false">SUM(U10:U45)-U50</f>
        <v>1054500</v>
      </c>
      <c r="V52" s="27" t="n">
        <f aca="false">SUM(V10:V45)-V50</f>
        <v>1054500</v>
      </c>
      <c r="W52" s="27" t="n">
        <f aca="false">SUM(W10:W45)-W50</f>
        <v>1054500</v>
      </c>
      <c r="X52" s="27" t="n">
        <f aca="false">SUM(X10:X45)-X50</f>
        <v>1054500</v>
      </c>
      <c r="Y52" s="27" t="n">
        <f aca="false">SUM(Y10:Y45)-Y50</f>
        <v>1068500</v>
      </c>
      <c r="Z52" s="27" t="n">
        <f aca="false">SUM(Z10:Z45)-Z50</f>
        <v>1068500</v>
      </c>
      <c r="AA52" s="27" t="n">
        <f aca="false">SUM(AA10:AA45)-AA50</f>
        <v>1068500</v>
      </c>
      <c r="AB52" s="27" t="n">
        <f aca="false">SUM(AB10:AB45)-AB50</f>
        <v>1068500</v>
      </c>
      <c r="AC52" s="27" t="n">
        <f aca="false">SUM(AC10:AC45)-AC50</f>
        <v>1068500</v>
      </c>
      <c r="AD52" s="27" t="n">
        <f aca="false">SUM(AD10:AD45)-AD50</f>
        <v>1019500</v>
      </c>
      <c r="AE52" s="27" t="n">
        <f aca="false">SUM(AE10:AE45)-AE50</f>
        <v>1019500</v>
      </c>
      <c r="AF52" s="27" t="n">
        <f aca="false">SUM(AF10:AF45)-AF50</f>
        <v>994500</v>
      </c>
      <c r="AG52" s="27" t="n">
        <f aca="false">SUM(AG10:AG45)-AG50</f>
        <v>994500</v>
      </c>
      <c r="AH52" s="27" t="n">
        <f aca="false">SUM(AH10:AH45)-AH50</f>
        <v>994500</v>
      </c>
      <c r="AI52" s="27" t="n">
        <f aca="false">SUM(AI10:AI45)-AI50</f>
        <v>994500</v>
      </c>
      <c r="AJ52" s="27" t="n">
        <f aca="false">SUM(AJ10:AJ45)-AJ50</f>
        <v>994500</v>
      </c>
      <c r="AK52" s="27" t="n">
        <f aca="false">SUM(AK10:AK45)-AK50</f>
        <v>968500</v>
      </c>
      <c r="AL52" s="27" t="n">
        <f aca="false">SUM(AL10:AL45)-AL50</f>
        <v>968500</v>
      </c>
      <c r="AM52" s="27" t="n">
        <f aca="false">SUM(AM10:AM45)-AM50</f>
        <v>1003500</v>
      </c>
      <c r="AN52" s="27" t="n">
        <f aca="false">SUM(AN10:AN45)-AN50</f>
        <v>1003500</v>
      </c>
      <c r="AO52" s="27" t="n">
        <f aca="false">SUM(AO10:AO45)-AO50</f>
        <v>1003500</v>
      </c>
      <c r="AP52" s="27" t="n">
        <f aca="false">SUM(AP10:AP45)-AP50</f>
        <v>964500</v>
      </c>
      <c r="AQ52" s="27" t="n">
        <f aca="false">SUM(AQ10:AQ45)-AQ50</f>
        <v>964500</v>
      </c>
      <c r="AR52" s="27" t="n">
        <f aca="false">SUM(AR10:AR45)-AR50</f>
        <v>964500</v>
      </c>
      <c r="AS52" s="27" t="n">
        <f aca="false">SUM(AS10:AS45)-AS50</f>
        <v>964500</v>
      </c>
      <c r="AT52" s="27" t="n">
        <f aca="false">SUM(AT10:AT45)-AT50</f>
        <v>964500</v>
      </c>
      <c r="AU52" s="27" t="n">
        <f aca="false">SUM(AU10:AU45)-AU50</f>
        <v>964500</v>
      </c>
      <c r="AV52" s="27" t="n">
        <f aca="false">SUM(AV10:AV45)-AV50</f>
        <v>964500</v>
      </c>
      <c r="AW52" s="27" t="n">
        <f aca="false">SUM(AW10:AW45)-AW50</f>
        <v>978500</v>
      </c>
      <c r="AX52" s="27" t="n">
        <f aca="false">SUM(AX10:AX45)-AX50</f>
        <v>978500</v>
      </c>
      <c r="AY52" s="27" t="n">
        <f aca="false">SUM(AY10:AY45)-AY50</f>
        <v>970500</v>
      </c>
      <c r="AZ52" s="27" t="n">
        <f aca="false">SUM(AZ10:AZ45)-AZ50</f>
        <v>970500</v>
      </c>
      <c r="BA52" s="27" t="n">
        <f aca="false">SUM(BA10:BA45)-BA50</f>
        <v>970500</v>
      </c>
      <c r="BB52" s="27" t="n">
        <f aca="false">SUM(BB10:BB45)-BB50</f>
        <v>956500</v>
      </c>
      <c r="BC52" s="27" t="n">
        <f aca="false">SUM(BC10:BC45)-BC50</f>
        <v>870500</v>
      </c>
      <c r="BD52" s="27" t="n">
        <f aca="false">SUM(BD10:BD45)-BD50</f>
        <v>870500</v>
      </c>
      <c r="BE52" s="27" t="n">
        <f aca="false">SUM(BE10:BE45)-BE50</f>
        <v>870500</v>
      </c>
      <c r="BF52" s="27" t="n">
        <f aca="false">SUM(BF10:BF45)-BF50</f>
        <v>870500</v>
      </c>
      <c r="BG52" s="27" t="n">
        <f aca="false">SUM(BG10:BG45)-BG50</f>
        <v>870500</v>
      </c>
      <c r="BH52" s="27" t="n">
        <f aca="false">SUM(BH10:BH45)-BH50</f>
        <v>870500</v>
      </c>
      <c r="BI52" s="27" t="n">
        <f aca="false">SUM(BI10:BI45)-BI50</f>
        <v>434900</v>
      </c>
      <c r="BJ52" s="35" t="n">
        <f aca="false">SUM(BJ10:BJ45)-BJ50</f>
        <v>434900</v>
      </c>
      <c r="BK52" s="27" t="n">
        <f aca="false">SUM(BK10:BK45)-BK50</f>
        <v>385900</v>
      </c>
      <c r="BL52" s="27" t="n">
        <f aca="false">SUM(BL10:BL45)-BL50</f>
        <v>385900</v>
      </c>
      <c r="BM52" s="27" t="n">
        <f aca="false">SUM(BM10:BM45)-BM50</f>
        <v>385900</v>
      </c>
      <c r="BN52" s="27" t="n">
        <f aca="false">SUM(BN10:BN45)-BN50</f>
        <v>371900</v>
      </c>
      <c r="BO52" s="27" t="n">
        <f aca="false">SUM(BO10:BO45)-BO50</f>
        <v>371900</v>
      </c>
      <c r="BP52" s="27" t="n">
        <f aca="false">SUM(BP10:BP45)-BP50</f>
        <v>371900</v>
      </c>
      <c r="BQ52" s="27" t="n">
        <f aca="false">SUM(BQ10:BQ45)-BQ50</f>
        <v>371900</v>
      </c>
      <c r="BR52" s="27" t="n">
        <f aca="false">SUM(BR10:BR45)-BR50</f>
        <v>371900</v>
      </c>
      <c r="BS52" s="27" t="n">
        <f aca="false">SUM(BS10:BS45)-BS50</f>
        <v>371900</v>
      </c>
      <c r="BT52" s="27" t="n">
        <f aca="false">SUM(BT10:BT45)-BT50</f>
        <v>371900</v>
      </c>
      <c r="BU52" s="27" t="n">
        <f aca="false">SUM(BU10:BU45)-BU50</f>
        <v>385900</v>
      </c>
      <c r="BV52" s="27" t="n">
        <f aca="false">SUM(BV10:BV45)-BV50</f>
        <v>385900</v>
      </c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</row>
    <row r="53" customFormat="false" ht="12.75" hidden="false" customHeight="false" outlineLevel="0" collapsed="false">
      <c r="E53" s="47"/>
      <c r="F53" s="47"/>
      <c r="H53" s="23"/>
      <c r="I53" s="23"/>
      <c r="J53" s="23"/>
      <c r="L53" s="23"/>
      <c r="M53" s="27"/>
      <c r="N53" s="27"/>
      <c r="O53" s="28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35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</row>
    <row r="54" customFormat="false" ht="12.75" hidden="false" customHeight="false" outlineLevel="0" collapsed="false">
      <c r="A54" s="47" t="s">
        <v>45</v>
      </c>
      <c r="D54" s="47"/>
      <c r="E54" s="47"/>
      <c r="F54" s="47"/>
      <c r="H54" s="48" t="n">
        <f aca="false">H52/1090000</f>
        <v>1</v>
      </c>
      <c r="I54" s="48" t="n">
        <f aca="false">I52/1090000</f>
        <v>1</v>
      </c>
      <c r="J54" s="48"/>
      <c r="L54" s="48" t="n">
        <f aca="false">L52/1090000</f>
        <v>1</v>
      </c>
      <c r="M54" s="49" t="n">
        <f aca="false">M52/1090000</f>
        <v>0.974770642201835</v>
      </c>
      <c r="N54" s="49" t="n">
        <f aca="false">N52/1090000</f>
        <v>0.987155963302752</v>
      </c>
      <c r="O54" s="49" t="n">
        <f aca="false">O52/1090000</f>
        <v>1</v>
      </c>
      <c r="P54" s="49" t="n">
        <f aca="false">P52/1090000</f>
        <v>0.980275229357798</v>
      </c>
      <c r="Q54" s="49" t="n">
        <f aca="false">Q52/1090000</f>
        <v>0.980275229357798</v>
      </c>
      <c r="R54" s="49" t="n">
        <f aca="false">R52/1090000</f>
        <v>0.96743119266055</v>
      </c>
      <c r="S54" s="49" t="n">
        <f aca="false">S52/1090000</f>
        <v>0.96743119266055</v>
      </c>
      <c r="T54" s="49" t="n">
        <f aca="false">T52/1090000</f>
        <v>0.96743119266055</v>
      </c>
      <c r="U54" s="49" t="n">
        <f aca="false">U52/1090000</f>
        <v>0.96743119266055</v>
      </c>
      <c r="V54" s="49" t="n">
        <f aca="false">V52/1090000</f>
        <v>0.96743119266055</v>
      </c>
      <c r="W54" s="49" t="n">
        <f aca="false">W52/1090000</f>
        <v>0.96743119266055</v>
      </c>
      <c r="X54" s="49" t="n">
        <f aca="false">X52/1090000</f>
        <v>0.96743119266055</v>
      </c>
      <c r="Y54" s="49" t="n">
        <f aca="false">Y52/1090000</f>
        <v>0.980275229357798</v>
      </c>
      <c r="Z54" s="49" t="n">
        <f aca="false">Z52/1090000</f>
        <v>0.980275229357798</v>
      </c>
      <c r="AA54" s="49" t="n">
        <f aca="false">AA52/1090000</f>
        <v>0.980275229357798</v>
      </c>
      <c r="AB54" s="49" t="n">
        <f aca="false">AB52/1090000</f>
        <v>0.980275229357798</v>
      </c>
      <c r="AC54" s="49" t="n">
        <f aca="false">AC52/1090000</f>
        <v>0.980275229357798</v>
      </c>
      <c r="AD54" s="49" t="n">
        <f aca="false">AD52/1090000</f>
        <v>0.935321100917431</v>
      </c>
      <c r="AE54" s="49" t="n">
        <f aca="false">AE52/1090000</f>
        <v>0.935321100917431</v>
      </c>
      <c r="AF54" s="49" t="n">
        <f aca="false">AF52/1090000</f>
        <v>0.912385321100917</v>
      </c>
      <c r="AG54" s="49" t="n">
        <f aca="false">AG52/1090000</f>
        <v>0.912385321100917</v>
      </c>
      <c r="AH54" s="49" t="n">
        <f aca="false">AH52/1090000</f>
        <v>0.912385321100917</v>
      </c>
      <c r="AI54" s="49" t="n">
        <f aca="false">AI52/1090000</f>
        <v>0.912385321100917</v>
      </c>
      <c r="AJ54" s="49" t="n">
        <f aca="false">AJ52/1090000</f>
        <v>0.912385321100917</v>
      </c>
      <c r="AK54" s="49" t="n">
        <f aca="false">AK52/1090000</f>
        <v>0.888532110091743</v>
      </c>
      <c r="AL54" s="49" t="n">
        <f aca="false">AL52/1090000</f>
        <v>0.888532110091743</v>
      </c>
      <c r="AM54" s="49" t="n">
        <f aca="false">AM52/1090000</f>
        <v>0.920642201834862</v>
      </c>
      <c r="AN54" s="49" t="n">
        <f aca="false">AN52/1090000</f>
        <v>0.920642201834862</v>
      </c>
      <c r="AO54" s="49" t="n">
        <f aca="false">AO52/1090000</f>
        <v>0.920642201834862</v>
      </c>
      <c r="AP54" s="49" t="n">
        <f aca="false">AP52/1090000</f>
        <v>0.884862385321101</v>
      </c>
      <c r="AQ54" s="49" t="n">
        <f aca="false">AQ52/1090000</f>
        <v>0.884862385321101</v>
      </c>
      <c r="AR54" s="49" t="n">
        <f aca="false">AR52/1090000</f>
        <v>0.884862385321101</v>
      </c>
      <c r="AS54" s="49" t="n">
        <f aca="false">AS52/1090000</f>
        <v>0.884862385321101</v>
      </c>
      <c r="AT54" s="49" t="n">
        <f aca="false">AT52/1090000</f>
        <v>0.884862385321101</v>
      </c>
      <c r="AU54" s="49" t="n">
        <f aca="false">AU52/1090000</f>
        <v>0.884862385321101</v>
      </c>
      <c r="AV54" s="49" t="n">
        <f aca="false">AV52/1090000</f>
        <v>0.884862385321101</v>
      </c>
      <c r="AW54" s="49" t="n">
        <f aca="false">AW52/1090000</f>
        <v>0.897706422018349</v>
      </c>
      <c r="AX54" s="49" t="n">
        <f aca="false">AX52/1090000</f>
        <v>0.897706422018349</v>
      </c>
      <c r="AY54" s="49" t="n">
        <f aca="false">AY52/1090000</f>
        <v>0.890366972477064</v>
      </c>
      <c r="AZ54" s="49" t="n">
        <f aca="false">AZ52/1090000</f>
        <v>0.890366972477064</v>
      </c>
      <c r="BA54" s="49" t="n">
        <f aca="false">BA52/1090000</f>
        <v>0.890366972477064</v>
      </c>
      <c r="BB54" s="49" t="n">
        <f aca="false">BB52/1090000</f>
        <v>0.877522935779817</v>
      </c>
      <c r="BC54" s="49" t="n">
        <f aca="false">BC52/1090000</f>
        <v>0.798623853211009</v>
      </c>
      <c r="BD54" s="49" t="n">
        <f aca="false">BD52/1090000</f>
        <v>0.798623853211009</v>
      </c>
      <c r="BE54" s="49" t="n">
        <f aca="false">BE52/1090000</f>
        <v>0.798623853211009</v>
      </c>
      <c r="BF54" s="49" t="n">
        <f aca="false">BF52/1090000</f>
        <v>0.798623853211009</v>
      </c>
      <c r="BG54" s="49" t="n">
        <f aca="false">BG52/1090000</f>
        <v>0.798623853211009</v>
      </c>
      <c r="BH54" s="49" t="n">
        <f aca="false">BH52/1090000</f>
        <v>0.798623853211009</v>
      </c>
      <c r="BI54" s="49" t="n">
        <f aca="false">BI52/1090000</f>
        <v>0.398990825688073</v>
      </c>
      <c r="BJ54" s="50" t="n">
        <f aca="false">BJ52/1090000</f>
        <v>0.398990825688073</v>
      </c>
      <c r="BK54" s="49" t="n">
        <f aca="false">BK52/1090000</f>
        <v>0.354036697247706</v>
      </c>
      <c r="BL54" s="49" t="n">
        <f aca="false">BL52/1090000</f>
        <v>0.354036697247706</v>
      </c>
      <c r="BM54" s="49" t="n">
        <f aca="false">BM52/1090000</f>
        <v>0.354036697247706</v>
      </c>
      <c r="BN54" s="49" t="n">
        <f aca="false">BN52/1090000</f>
        <v>0.341192660550459</v>
      </c>
      <c r="BO54" s="49" t="n">
        <f aca="false">BO52/1090000</f>
        <v>0.341192660550459</v>
      </c>
      <c r="BP54" s="49" t="n">
        <f aca="false">BP52/1090000</f>
        <v>0.341192660550459</v>
      </c>
      <c r="BQ54" s="49" t="n">
        <f aca="false">BQ52/1090000</f>
        <v>0.341192660550459</v>
      </c>
      <c r="BR54" s="49" t="n">
        <f aca="false">BR52/1090000</f>
        <v>0.341192660550459</v>
      </c>
      <c r="BS54" s="49" t="n">
        <f aca="false">BS52/1090000</f>
        <v>0.341192660550459</v>
      </c>
      <c r="BT54" s="49" t="n">
        <f aca="false">BT52/1090000</f>
        <v>0.341192660550459</v>
      </c>
      <c r="BU54" s="49" t="n">
        <f aca="false">BU52/1090000</f>
        <v>0.354036697247706</v>
      </c>
      <c r="BV54" s="49" t="n">
        <f aca="false">BV52/1090000</f>
        <v>0.354036697247706</v>
      </c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</row>
    <row r="55" customFormat="false" ht="12.75" hidden="false" customHeight="false" outlineLevel="0" collapsed="false">
      <c r="H55" s="23"/>
      <c r="I55" s="23"/>
      <c r="J55" s="23"/>
      <c r="L55" s="23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50" t="n">
        <f aca="false">SUM(L54:BJ54)/51</f>
        <v>0.895984889368591</v>
      </c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</row>
    <row r="56" customFormat="false" ht="12.75" hidden="false" customHeight="false" outlineLevel="0" collapsed="false">
      <c r="H56" s="23" t="n">
        <f aca="false">1090000-H52</f>
        <v>0</v>
      </c>
      <c r="I56" s="23" t="n">
        <f aca="false">1090000-I52</f>
        <v>0</v>
      </c>
      <c r="J56" s="23"/>
      <c r="L56" s="23" t="n">
        <f aca="false">1090000-L52</f>
        <v>0</v>
      </c>
      <c r="M56" s="27" t="n">
        <f aca="false">1090000-M52</f>
        <v>27500</v>
      </c>
      <c r="N56" s="27" t="n">
        <f aca="false">1090000-N52</f>
        <v>14000</v>
      </c>
      <c r="O56" s="27" t="n">
        <f aca="false">1090000-O52</f>
        <v>0</v>
      </c>
      <c r="P56" s="27" t="n">
        <f aca="false">1090000-P52</f>
        <v>21500</v>
      </c>
      <c r="Q56" s="27" t="n">
        <f aca="false">1090000-Q52</f>
        <v>21500</v>
      </c>
      <c r="R56" s="27" t="n">
        <f aca="false">1090000-R52</f>
        <v>35500</v>
      </c>
      <c r="S56" s="27" t="n">
        <f aca="false">1090000-S52</f>
        <v>35500</v>
      </c>
      <c r="T56" s="27" t="n">
        <f aca="false">1090000-T52</f>
        <v>35500</v>
      </c>
      <c r="U56" s="27" t="n">
        <f aca="false">1090000-U52</f>
        <v>35500</v>
      </c>
      <c r="V56" s="27" t="n">
        <f aca="false">1090000-V52</f>
        <v>35500</v>
      </c>
      <c r="W56" s="27" t="n">
        <f aca="false">1090000-W52</f>
        <v>35500</v>
      </c>
      <c r="X56" s="27" t="n">
        <f aca="false">1090000-X52</f>
        <v>35500</v>
      </c>
      <c r="Y56" s="27" t="n">
        <f aca="false">1090000-Y52</f>
        <v>21500</v>
      </c>
      <c r="Z56" s="27" t="n">
        <f aca="false">1090000-Z52</f>
        <v>21500</v>
      </c>
      <c r="AA56" s="27" t="n">
        <f aca="false">1090000-AA52</f>
        <v>21500</v>
      </c>
      <c r="AB56" s="27" t="n">
        <f aca="false">1090000-AB52</f>
        <v>21500</v>
      </c>
      <c r="AC56" s="27" t="n">
        <f aca="false">1090000-AC52</f>
        <v>21500</v>
      </c>
      <c r="AD56" s="27" t="n">
        <f aca="false">1090000-AD52</f>
        <v>70500</v>
      </c>
      <c r="AE56" s="27" t="n">
        <f aca="false">1090000-AE52</f>
        <v>70500</v>
      </c>
      <c r="AF56" s="27" t="n">
        <f aca="false">1090000-AF52</f>
        <v>95500</v>
      </c>
      <c r="AG56" s="27" t="n">
        <f aca="false">1090000-AG52</f>
        <v>95500</v>
      </c>
      <c r="AH56" s="27" t="n">
        <f aca="false">1090000-AH52</f>
        <v>95500</v>
      </c>
      <c r="AI56" s="27" t="n">
        <f aca="false">1090000-AI52</f>
        <v>95500</v>
      </c>
      <c r="AJ56" s="27" t="n">
        <f aca="false">1090000-AJ52</f>
        <v>95500</v>
      </c>
      <c r="AK56" s="27" t="n">
        <f aca="false">1090000-AK52</f>
        <v>121500</v>
      </c>
      <c r="AL56" s="27" t="n">
        <f aca="false">1090000-AL52</f>
        <v>121500</v>
      </c>
      <c r="AM56" s="27" t="n">
        <f aca="false">1090000-AM52</f>
        <v>86500</v>
      </c>
      <c r="AN56" s="27" t="n">
        <f aca="false">1090000-AN52</f>
        <v>86500</v>
      </c>
      <c r="AO56" s="27" t="n">
        <f aca="false">1090000-AO52</f>
        <v>86500</v>
      </c>
      <c r="AP56" s="27" t="n">
        <f aca="false">1090000-AP52</f>
        <v>125500</v>
      </c>
      <c r="AQ56" s="27" t="n">
        <f aca="false">1090000-AQ52</f>
        <v>125500</v>
      </c>
      <c r="AR56" s="27" t="n">
        <f aca="false">1090000-AR52</f>
        <v>125500</v>
      </c>
      <c r="AS56" s="27" t="n">
        <f aca="false">1090000-AS52</f>
        <v>125500</v>
      </c>
      <c r="AT56" s="27" t="n">
        <f aca="false">1090000-AT52</f>
        <v>125500</v>
      </c>
      <c r="AU56" s="27" t="n">
        <f aca="false">1090000-AU52</f>
        <v>125500</v>
      </c>
      <c r="AV56" s="27" t="n">
        <f aca="false">1090000-AV52</f>
        <v>125500</v>
      </c>
      <c r="AW56" s="27" t="n">
        <f aca="false">1090000-AW52</f>
        <v>111500</v>
      </c>
      <c r="AX56" s="27" t="n">
        <f aca="false">1090000-AX52</f>
        <v>111500</v>
      </c>
      <c r="AY56" s="27" t="n">
        <f aca="false">1090000-AY52</f>
        <v>119500</v>
      </c>
      <c r="AZ56" s="27" t="n">
        <f aca="false">1090000-AZ52</f>
        <v>119500</v>
      </c>
      <c r="BA56" s="27" t="n">
        <f aca="false">1090000-BA52</f>
        <v>119500</v>
      </c>
      <c r="BB56" s="27" t="n">
        <f aca="false">1090000-BB52</f>
        <v>133500</v>
      </c>
      <c r="BC56" s="27" t="n">
        <f aca="false">1090000-BC52</f>
        <v>219500</v>
      </c>
      <c r="BD56" s="27" t="n">
        <f aca="false">1090000-BD52</f>
        <v>219500</v>
      </c>
      <c r="BE56" s="27" t="n">
        <f aca="false">1090000-BE52</f>
        <v>219500</v>
      </c>
      <c r="BF56" s="27" t="n">
        <f aca="false">1090000-BF52</f>
        <v>219500</v>
      </c>
      <c r="BG56" s="27" t="n">
        <f aca="false">1090000-BG52</f>
        <v>219500</v>
      </c>
      <c r="BH56" s="27" t="n">
        <f aca="false">1090000-BH52</f>
        <v>219500</v>
      </c>
      <c r="BI56" s="27" t="n">
        <f aca="false">1090000-BI52</f>
        <v>655100</v>
      </c>
      <c r="BJ56" s="35" t="n">
        <f aca="false">1090000-BJ52</f>
        <v>655100</v>
      </c>
      <c r="BK56" s="27" t="n">
        <f aca="false">1090000-BK52</f>
        <v>704100</v>
      </c>
      <c r="BL56" s="27" t="n">
        <f aca="false">1090000-BL52</f>
        <v>704100</v>
      </c>
      <c r="BM56" s="27" t="n">
        <f aca="false">1090000-BM52</f>
        <v>704100</v>
      </c>
      <c r="BN56" s="27" t="n">
        <f aca="false">1090000-BN52</f>
        <v>718100</v>
      </c>
      <c r="BO56" s="27" t="n">
        <f aca="false">1090000-BO52</f>
        <v>718100</v>
      </c>
      <c r="BP56" s="27" t="n">
        <f aca="false">1090000-BP52</f>
        <v>718100</v>
      </c>
      <c r="BQ56" s="27" t="n">
        <f aca="false">1090000-BQ52</f>
        <v>718100</v>
      </c>
      <c r="BR56" s="27" t="n">
        <f aca="false">1090000-BR52</f>
        <v>718100</v>
      </c>
      <c r="BS56" s="27" t="n">
        <f aca="false">1090000-BS52</f>
        <v>718100</v>
      </c>
      <c r="BT56" s="27" t="n">
        <f aca="false">1090000-BT52</f>
        <v>718100</v>
      </c>
      <c r="BU56" s="27" t="n">
        <f aca="false">1090000-BU52</f>
        <v>704100</v>
      </c>
      <c r="BV56" s="27" t="n">
        <f aca="false">1090000-BV52</f>
        <v>704100</v>
      </c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</row>
    <row r="57" customFormat="false" ht="12.75" hidden="false" customHeight="false" outlineLevel="0" collapsed="false">
      <c r="A57" s="47" t="s">
        <v>46</v>
      </c>
      <c r="D57" s="47"/>
      <c r="E57" s="47"/>
      <c r="H57" s="48" t="n">
        <f aca="false">H56/1090000</f>
        <v>0</v>
      </c>
      <c r="I57" s="48" t="n">
        <f aca="false">I56/1090000</f>
        <v>0</v>
      </c>
      <c r="J57" s="48"/>
      <c r="L57" s="48" t="n">
        <f aca="false">L56/1090000</f>
        <v>0</v>
      </c>
      <c r="M57" s="49" t="n">
        <f aca="false">M56/1090000</f>
        <v>0.0252293577981651</v>
      </c>
      <c r="N57" s="49" t="n">
        <f aca="false">N56/1090000</f>
        <v>0.0128440366972477</v>
      </c>
      <c r="O57" s="49" t="n">
        <f aca="false">O56/1090000</f>
        <v>0</v>
      </c>
      <c r="P57" s="49" t="n">
        <f aca="false">P56/1090000</f>
        <v>0.0197247706422018</v>
      </c>
      <c r="Q57" s="49" t="n">
        <f aca="false">Q56/1090000</f>
        <v>0.0197247706422018</v>
      </c>
      <c r="R57" s="49" t="n">
        <f aca="false">R56/1090000</f>
        <v>0.0325688073394495</v>
      </c>
      <c r="S57" s="49" t="n">
        <f aca="false">S56/1090000</f>
        <v>0.0325688073394495</v>
      </c>
      <c r="T57" s="49" t="n">
        <f aca="false">T56/1090000</f>
        <v>0.0325688073394495</v>
      </c>
      <c r="U57" s="49" t="n">
        <f aca="false">U56/1090000</f>
        <v>0.0325688073394495</v>
      </c>
      <c r="V57" s="49" t="n">
        <f aca="false">V56/1090000</f>
        <v>0.0325688073394495</v>
      </c>
      <c r="W57" s="49" t="n">
        <f aca="false">W56/1090000</f>
        <v>0.0325688073394495</v>
      </c>
      <c r="X57" s="49" t="n">
        <f aca="false">X56/1090000</f>
        <v>0.0325688073394495</v>
      </c>
      <c r="Y57" s="49" t="n">
        <f aca="false">Y56/1090000</f>
        <v>0.0197247706422018</v>
      </c>
      <c r="Z57" s="49" t="n">
        <f aca="false">Z56/1090000</f>
        <v>0.0197247706422018</v>
      </c>
      <c r="AA57" s="49" t="n">
        <f aca="false">AA56/1090000</f>
        <v>0.0197247706422018</v>
      </c>
      <c r="AB57" s="49" t="n">
        <f aca="false">AB56/1090000</f>
        <v>0.0197247706422018</v>
      </c>
      <c r="AC57" s="49" t="n">
        <f aca="false">AC56/1090000</f>
        <v>0.0197247706422018</v>
      </c>
      <c r="AD57" s="49" t="n">
        <f aca="false">AD56/1090000</f>
        <v>0.0646788990825688</v>
      </c>
      <c r="AE57" s="49" t="n">
        <f aca="false">AE56/1090000</f>
        <v>0.0646788990825688</v>
      </c>
      <c r="AF57" s="49" t="n">
        <f aca="false">AF56/1090000</f>
        <v>0.0876146788990826</v>
      </c>
      <c r="AG57" s="49" t="n">
        <f aca="false">AG56/1090000</f>
        <v>0.0876146788990826</v>
      </c>
      <c r="AH57" s="49" t="n">
        <f aca="false">AH56/1090000</f>
        <v>0.0876146788990826</v>
      </c>
      <c r="AI57" s="49" t="n">
        <f aca="false">AI56/1090000</f>
        <v>0.0876146788990826</v>
      </c>
      <c r="AJ57" s="49" t="n">
        <f aca="false">AJ56/1090000</f>
        <v>0.0876146788990826</v>
      </c>
      <c r="AK57" s="49" t="n">
        <f aca="false">AK56/1090000</f>
        <v>0.111467889908257</v>
      </c>
      <c r="AL57" s="49" t="n">
        <f aca="false">AL56/1090000</f>
        <v>0.111467889908257</v>
      </c>
      <c r="AM57" s="49" t="n">
        <f aca="false">AM56/1090000</f>
        <v>0.0793577981651376</v>
      </c>
      <c r="AN57" s="49" t="n">
        <f aca="false">AN56/1090000</f>
        <v>0.0793577981651376</v>
      </c>
      <c r="AO57" s="49" t="n">
        <f aca="false">AO56/1090000</f>
        <v>0.0793577981651376</v>
      </c>
      <c r="AP57" s="49" t="n">
        <f aca="false">AP56/1090000</f>
        <v>0.115137614678899</v>
      </c>
      <c r="AQ57" s="49" t="n">
        <f aca="false">AQ56/1090000</f>
        <v>0.115137614678899</v>
      </c>
      <c r="AR57" s="49" t="n">
        <f aca="false">AR56/1090000</f>
        <v>0.115137614678899</v>
      </c>
      <c r="AS57" s="49" t="n">
        <f aca="false">AS56/1090000</f>
        <v>0.115137614678899</v>
      </c>
      <c r="AT57" s="49" t="n">
        <f aca="false">AT56/1090000</f>
        <v>0.115137614678899</v>
      </c>
      <c r="AU57" s="49" t="n">
        <f aca="false">AU56/1090000</f>
        <v>0.115137614678899</v>
      </c>
      <c r="AV57" s="49" t="n">
        <f aca="false">AV56/1090000</f>
        <v>0.115137614678899</v>
      </c>
      <c r="AW57" s="49" t="n">
        <f aca="false">AW56/1090000</f>
        <v>0.102293577981651</v>
      </c>
      <c r="AX57" s="49" t="n">
        <f aca="false">AX56/1090000</f>
        <v>0.102293577981651</v>
      </c>
      <c r="AY57" s="49" t="n">
        <f aca="false">AY56/1090000</f>
        <v>0.109633027522936</v>
      </c>
      <c r="AZ57" s="49" t="n">
        <f aca="false">AZ56/1090000</f>
        <v>0.109633027522936</v>
      </c>
      <c r="BA57" s="49" t="n">
        <f aca="false">BA56/1090000</f>
        <v>0.109633027522936</v>
      </c>
      <c r="BB57" s="49" t="n">
        <f aca="false">BB56/1090000</f>
        <v>0.122477064220183</v>
      </c>
      <c r="BC57" s="49" t="n">
        <f aca="false">BC56/1090000</f>
        <v>0.201376146788991</v>
      </c>
      <c r="BD57" s="49" t="n">
        <f aca="false">BD56/1090000</f>
        <v>0.201376146788991</v>
      </c>
      <c r="BE57" s="49" t="n">
        <f aca="false">BE56/1090000</f>
        <v>0.201376146788991</v>
      </c>
      <c r="BF57" s="49" t="n">
        <f aca="false">BF56/1090000</f>
        <v>0.201376146788991</v>
      </c>
      <c r="BG57" s="49" t="n">
        <f aca="false">BG56/1090000</f>
        <v>0.201376146788991</v>
      </c>
      <c r="BH57" s="49" t="n">
        <f aca="false">BH56/1090000</f>
        <v>0.201376146788991</v>
      </c>
      <c r="BI57" s="49" t="n">
        <f aca="false">BI56/1090000</f>
        <v>0.601009174311927</v>
      </c>
      <c r="BJ57" s="50" t="n">
        <f aca="false">BJ56/1090000</f>
        <v>0.601009174311927</v>
      </c>
      <c r="BK57" s="49" t="n">
        <f aca="false">BK56/1090000</f>
        <v>0.645963302752294</v>
      </c>
      <c r="BL57" s="49" t="n">
        <f aca="false">BL56/1090000</f>
        <v>0.645963302752294</v>
      </c>
      <c r="BM57" s="49" t="n">
        <f aca="false">BM56/1090000</f>
        <v>0.645963302752294</v>
      </c>
      <c r="BN57" s="49" t="n">
        <f aca="false">BN56/1090000</f>
        <v>0.658807339449541</v>
      </c>
      <c r="BO57" s="49" t="n">
        <f aca="false">BO56/1090000</f>
        <v>0.658807339449541</v>
      </c>
      <c r="BP57" s="49" t="n">
        <f aca="false">BP56/1090000</f>
        <v>0.658807339449541</v>
      </c>
      <c r="BQ57" s="49" t="n">
        <f aca="false">BQ56/1090000</f>
        <v>0.658807339449541</v>
      </c>
      <c r="BR57" s="49" t="n">
        <f aca="false">BR56/1090000</f>
        <v>0.658807339449541</v>
      </c>
      <c r="BS57" s="49" t="n">
        <f aca="false">BS56/1090000</f>
        <v>0.658807339449541</v>
      </c>
      <c r="BT57" s="49" t="n">
        <f aca="false">BT56/1090000</f>
        <v>0.658807339449541</v>
      </c>
      <c r="BU57" s="49" t="n">
        <f aca="false">BU56/1090000</f>
        <v>0.645963302752294</v>
      </c>
      <c r="BV57" s="49" t="n">
        <f aca="false">BV56/1090000</f>
        <v>0.645963302752294</v>
      </c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</row>
    <row r="58" customFormat="false" ht="12.75" hidden="false" customHeight="false" outlineLevel="0" collapsed="false">
      <c r="M58" s="21"/>
      <c r="N58" s="21"/>
      <c r="O58" s="34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50" t="n">
        <f aca="false">SUM(M57:BJ57)/51</f>
        <v>0.104015110631409</v>
      </c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</row>
    <row r="59" customFormat="false" ht="12.75" hidden="false" customHeight="false" outlineLevel="0" collapsed="false">
      <c r="M59" s="21"/>
      <c r="N59" s="21"/>
      <c r="O59" s="34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2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</row>
    <row r="60" customFormat="false" ht="12.75" hidden="false" customHeight="false" outlineLevel="0" collapsed="false">
      <c r="A60" s="0" t="s">
        <v>47</v>
      </c>
      <c r="M60" s="21"/>
      <c r="N60" s="21"/>
      <c r="O60" s="34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2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</row>
    <row r="61" customFormat="false" ht="12.75" hidden="false" customHeight="false" outlineLevel="0" collapsed="false">
      <c r="M61" s="21"/>
      <c r="N61" s="21"/>
      <c r="O61" s="34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2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</row>
    <row r="62" customFormat="false" ht="12.75" hidden="false" customHeight="false" outlineLevel="0" collapsed="false">
      <c r="M62" s="21"/>
      <c r="N62" s="21"/>
      <c r="O62" s="34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2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</row>
    <row r="63" customFormat="false" ht="12.75" hidden="false" customHeight="false" outlineLevel="0" collapsed="false">
      <c r="M63" s="21"/>
      <c r="N63" s="21"/>
      <c r="O63" s="34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2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</row>
    <row r="64" customFormat="false" ht="12.75" hidden="false" customHeight="false" outlineLevel="0" collapsed="false">
      <c r="M64" s="21"/>
      <c r="N64" s="21"/>
      <c r="O64" s="34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2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</row>
    <row r="65" customFormat="false" ht="12.75" hidden="false" customHeight="false" outlineLevel="0" collapsed="false">
      <c r="M65" s="21"/>
      <c r="N65" s="21"/>
      <c r="O65" s="34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</row>
    <row r="66" customFormat="false" ht="12.75" hidden="false" customHeight="false" outlineLevel="0" collapsed="false">
      <c r="M66" s="21"/>
      <c r="N66" s="21"/>
      <c r="O66" s="34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</row>
    <row r="67" customFormat="false" ht="12.75" hidden="false" customHeight="false" outlineLevel="0" collapsed="false">
      <c r="M67" s="21"/>
      <c r="N67" s="21"/>
      <c r="O67" s="34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</row>
    <row r="68" customFormat="false" ht="12.75" hidden="false" customHeight="false" outlineLevel="0" collapsed="false">
      <c r="M68" s="21"/>
      <c r="N68" s="21"/>
      <c r="O68" s="34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</row>
    <row r="69" customFormat="false" ht="12.75" hidden="false" customHeight="false" outlineLevel="0" collapsed="false"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</row>
    <row r="70" customFormat="false" ht="12.75" hidden="false" customHeight="false" outlineLevel="0" collapsed="false"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</row>
    <row r="71" customFormat="false" ht="12.75" hidden="false" customHeight="false" outlineLevel="0" collapsed="false"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</row>
    <row r="72" customFormat="false" ht="12.75" hidden="false" customHeight="false" outlineLevel="0" collapsed="false"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</row>
    <row r="73" customFormat="false" ht="12.75" hidden="false" customHeight="false" outlineLevel="0" collapsed="false"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</row>
    <row r="74" customFormat="false" ht="12.75" hidden="false" customHeight="false" outlineLevel="0" collapsed="false"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</row>
    <row r="75" customFormat="false" ht="12.75" hidden="false" customHeight="false" outlineLevel="0" collapsed="false"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</row>
    <row r="76" customFormat="false" ht="12.75" hidden="false" customHeight="false" outlineLevel="0" collapsed="false"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</row>
    <row r="77" customFormat="false" ht="12.75" hidden="false" customHeight="false" outlineLevel="0" collapsed="false"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</row>
    <row r="78" customFormat="false" ht="12.75" hidden="false" customHeight="false" outlineLevel="0" collapsed="false"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</row>
    <row r="79" customFormat="false" ht="12.75" hidden="false" customHeight="false" outlineLevel="0" collapsed="false"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</row>
    <row r="80" customFormat="false" ht="12.75" hidden="false" customHeight="false" outlineLevel="0" collapsed="false"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</row>
    <row r="81" customFormat="false" ht="12.75" hidden="false" customHeight="false" outlineLevel="0" collapsed="false"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</row>
    <row r="82" customFormat="false" ht="12.75" hidden="false" customHeight="false" outlineLevel="0" collapsed="false"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</row>
    <row r="83" customFormat="false" ht="12.75" hidden="false" customHeight="false" outlineLevel="0" collapsed="false"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</row>
    <row r="84" customFormat="false" ht="12.75" hidden="false" customHeight="false" outlineLevel="0" collapsed="false"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</row>
    <row r="85" customFormat="false" ht="12.75" hidden="false" customHeight="false" outlineLevel="0" collapsed="false"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</row>
    <row r="86" customFormat="false" ht="12.75" hidden="false" customHeight="false" outlineLevel="0" collapsed="false"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</row>
    <row r="87" customFormat="false" ht="12.75" hidden="false" customHeight="false" outlineLevel="0" collapsed="false"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</row>
    <row r="88" customFormat="false" ht="12.75" hidden="false" customHeight="false" outlineLevel="0" collapsed="false"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</row>
    <row r="89" customFormat="false" ht="12.75" hidden="false" customHeight="false" outlineLevel="0" collapsed="false"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</row>
    <row r="90" customFormat="false" ht="12.75" hidden="false" customHeight="false" outlineLevel="0" collapsed="false"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</row>
    <row r="91" customFormat="false" ht="12.75" hidden="false" customHeight="false" outlineLevel="0" collapsed="false"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</row>
    <row r="92" customFormat="false" ht="12.75" hidden="false" customHeight="false" outlineLevel="0" collapsed="false"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</row>
    <row r="93" customFormat="false" ht="12.75" hidden="false" customHeight="false" outlineLevel="0" collapsed="false"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</row>
    <row r="94" customFormat="false" ht="12.75" hidden="false" customHeight="false" outlineLevel="0" collapsed="false"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</row>
    <row r="95" customFormat="false" ht="12.75" hidden="false" customHeight="false" outlineLevel="0" collapsed="false"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</row>
    <row r="96" customFormat="false" ht="12.75" hidden="false" customHeight="false" outlineLevel="0" collapsed="false"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</row>
    <row r="97" customFormat="false" ht="12.75" hidden="false" customHeight="false" outlineLevel="0" collapsed="false"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</row>
    <row r="98" customFormat="false" ht="12.75" hidden="false" customHeight="false" outlineLevel="0" collapsed="false"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</row>
    <row r="99" customFormat="false" ht="12.75" hidden="false" customHeight="false" outlineLevel="0" collapsed="false"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</row>
    <row r="100" customFormat="false" ht="12.75" hidden="false" customHeight="false" outlineLevel="0" collapsed="false"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</row>
    <row r="101" customFormat="false" ht="12.75" hidden="false" customHeight="false" outlineLevel="0" collapsed="false"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</row>
    <row r="102" customFormat="false" ht="12.75" hidden="false" customHeight="false" outlineLevel="0" collapsed="false"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</row>
    <row r="103" customFormat="false" ht="12.75" hidden="false" customHeight="false" outlineLevel="0" collapsed="false"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</row>
    <row r="104" customFormat="false" ht="12.75" hidden="false" customHeight="false" outlineLevel="0" collapsed="false"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</row>
    <row r="105" customFormat="false" ht="12.75" hidden="false" customHeight="false" outlineLevel="0" collapsed="false"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</row>
    <row r="106" customFormat="false" ht="12.75" hidden="false" customHeight="false" outlineLevel="0" collapsed="false"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</row>
    <row r="107" customFormat="false" ht="12.75" hidden="false" customHeight="false" outlineLevel="0" collapsed="false"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</row>
    <row r="108" customFormat="false" ht="12.75" hidden="false" customHeight="false" outlineLevel="0" collapsed="false"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</row>
    <row r="109" customFormat="false" ht="12.75" hidden="false" customHeight="false" outlineLevel="0" collapsed="false"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</row>
    <row r="110" customFormat="false" ht="12.75" hidden="false" customHeight="false" outlineLevel="0" collapsed="false"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</row>
    <row r="111" customFormat="false" ht="12.75" hidden="false" customHeight="false" outlineLevel="0" collapsed="false"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</row>
    <row r="112" customFormat="false" ht="12.75" hidden="false" customHeight="false" outlineLevel="0" collapsed="false"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</row>
    <row r="113" customFormat="false" ht="12.75" hidden="false" customHeight="false" outlineLevel="0" collapsed="false"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</row>
    <row r="114" customFormat="false" ht="12.75" hidden="false" customHeight="false" outlineLevel="0" collapsed="false"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</row>
    <row r="115" customFormat="false" ht="12.75" hidden="false" customHeight="false" outlineLevel="0" collapsed="false"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</row>
    <row r="116" customFormat="false" ht="12.75" hidden="false" customHeight="false" outlineLevel="0" collapsed="false"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</row>
    <row r="117" customFormat="false" ht="12.75" hidden="false" customHeight="false" outlineLevel="0" collapsed="false"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</row>
    <row r="118" customFormat="false" ht="12.75" hidden="false" customHeight="false" outlineLevel="0" collapsed="false"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</row>
    <row r="119" customFormat="false" ht="12.75" hidden="false" customHeight="false" outlineLevel="0" collapsed="false"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</row>
    <row r="120" customFormat="false" ht="12.75" hidden="false" customHeight="false" outlineLevel="0" collapsed="false"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</row>
    <row r="121" customFormat="false" ht="12.75" hidden="false" customHeight="false" outlineLevel="0" collapsed="false"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</row>
    <row r="122" customFormat="false" ht="12.75" hidden="false" customHeight="false" outlineLevel="0" collapsed="false"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</row>
    <row r="123" customFormat="false" ht="12.75" hidden="false" customHeight="false" outlineLevel="0" collapsed="false"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</row>
    <row r="124" customFormat="false" ht="12.75" hidden="false" customHeight="false" outlineLevel="0" collapsed="false"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</row>
    <row r="125" customFormat="false" ht="12.75" hidden="false" customHeight="false" outlineLevel="0" collapsed="false"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</row>
    <row r="126" customFormat="false" ht="12.75" hidden="false" customHeight="false" outlineLevel="0" collapsed="false"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</row>
    <row r="127" customFormat="false" ht="12.75" hidden="false" customHeight="false" outlineLevel="0" collapsed="false"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</row>
    <row r="128" customFormat="false" ht="12.75" hidden="false" customHeight="false" outlineLevel="0" collapsed="false"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</row>
    <row r="129" customFormat="false" ht="12.75" hidden="false" customHeight="false" outlineLevel="0" collapsed="false"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</row>
    <row r="130" customFormat="false" ht="12.75" hidden="false" customHeight="false" outlineLevel="0" collapsed="false"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</row>
    <row r="131" customFormat="false" ht="12.75" hidden="false" customHeight="false" outlineLevel="0" collapsed="false"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</row>
    <row r="132" customFormat="false" ht="12.75" hidden="false" customHeight="false" outlineLevel="0" collapsed="false"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</row>
    <row r="133" customFormat="false" ht="12.75" hidden="false" customHeight="false" outlineLevel="0" collapsed="false"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</row>
    <row r="134" customFormat="false" ht="12.75" hidden="false" customHeight="false" outlineLevel="0" collapsed="false"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</row>
    <row r="135" customFormat="false" ht="12.75" hidden="false" customHeight="false" outlineLevel="0" collapsed="false"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</row>
    <row r="136" customFormat="false" ht="12.75" hidden="false" customHeight="false" outlineLevel="0" collapsed="false"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</row>
    <row r="137" customFormat="false" ht="12.75" hidden="false" customHeight="false" outlineLevel="0" collapsed="false"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</row>
    <row r="138" customFormat="false" ht="12.75" hidden="false" customHeight="false" outlineLevel="0" collapsed="false"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</row>
    <row r="139" customFormat="false" ht="12.75" hidden="false" customHeight="false" outlineLevel="0" collapsed="false"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</row>
    <row r="140" customFormat="false" ht="12.75" hidden="false" customHeight="false" outlineLevel="0" collapsed="false"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</row>
    <row r="141" customFormat="false" ht="12.75" hidden="false" customHeight="false" outlineLevel="0" collapsed="false"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</row>
    <row r="142" customFormat="false" ht="12.75" hidden="false" customHeight="false" outlineLevel="0" collapsed="false"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</row>
    <row r="143" customFormat="false" ht="12.75" hidden="false" customHeight="false" outlineLevel="0" collapsed="false"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</row>
    <row r="144" customFormat="false" ht="12.75" hidden="false" customHeight="false" outlineLevel="0" collapsed="false"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</row>
    <row r="145" customFormat="false" ht="12.75" hidden="false" customHeight="false" outlineLevel="0" collapsed="false"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</row>
    <row r="146" customFormat="false" ht="12.75" hidden="false" customHeight="false" outlineLevel="0" collapsed="false"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</row>
    <row r="147" customFormat="false" ht="12.75" hidden="false" customHeight="false" outlineLevel="0" collapsed="false"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</row>
    <row r="148" customFormat="false" ht="12.75" hidden="false" customHeight="false" outlineLevel="0" collapsed="false"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</row>
    <row r="149" customFormat="false" ht="12.75" hidden="false" customHeight="false" outlineLevel="0" collapsed="false"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</row>
    <row r="150" customFormat="false" ht="12.75" hidden="false" customHeight="false" outlineLevel="0" collapsed="false"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</row>
    <row r="151" customFormat="false" ht="12.75" hidden="false" customHeight="false" outlineLevel="0" collapsed="false"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</row>
    <row r="152" customFormat="false" ht="12.75" hidden="false" customHeight="false" outlineLevel="0" collapsed="false"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</row>
    <row r="153" customFormat="false" ht="12.75" hidden="false" customHeight="false" outlineLevel="0" collapsed="false"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</row>
    <row r="154" customFormat="false" ht="12.75" hidden="false" customHeight="false" outlineLevel="0" collapsed="false"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</row>
    <row r="155" customFormat="false" ht="12.75" hidden="false" customHeight="false" outlineLevel="0" collapsed="false"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</row>
    <row r="156" customFormat="false" ht="12.75" hidden="false" customHeight="false" outlineLevel="0" collapsed="false"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</row>
    <row r="157" customFormat="false" ht="12.75" hidden="false" customHeight="false" outlineLevel="0" collapsed="false"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</row>
    <row r="158" customFormat="false" ht="12.75" hidden="false" customHeight="false" outlineLevel="0" collapsed="false"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</row>
    <row r="159" customFormat="false" ht="12.75" hidden="false" customHeight="false" outlineLevel="0" collapsed="false"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</row>
    <row r="160" customFormat="false" ht="12.75" hidden="false" customHeight="false" outlineLevel="0" collapsed="false"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</row>
    <row r="161" customFormat="false" ht="12.75" hidden="false" customHeight="false" outlineLevel="0" collapsed="false"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</row>
    <row r="162" customFormat="false" ht="12.75" hidden="false" customHeight="false" outlineLevel="0" collapsed="false"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</row>
    <row r="163" customFormat="false" ht="12.75" hidden="false" customHeight="false" outlineLevel="0" collapsed="false"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</row>
    <row r="164" customFormat="false" ht="12.75" hidden="false" customHeight="false" outlineLevel="0" collapsed="false"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</row>
    <row r="165" customFormat="false" ht="12.75" hidden="false" customHeight="false" outlineLevel="0" collapsed="false"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</row>
    <row r="166" customFormat="false" ht="12.75" hidden="false" customHeight="false" outlineLevel="0" collapsed="false"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</row>
    <row r="167" customFormat="false" ht="12.75" hidden="false" customHeight="false" outlineLevel="0" collapsed="false"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</row>
    <row r="168" customFormat="false" ht="12.75" hidden="false" customHeight="false" outlineLevel="0" collapsed="false"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</row>
    <row r="169" customFormat="false" ht="12.75" hidden="false" customHeight="false" outlineLevel="0" collapsed="false"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</row>
    <row r="170" customFormat="false" ht="12.75" hidden="false" customHeight="false" outlineLevel="0" collapsed="false"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</row>
    <row r="171" customFormat="false" ht="12.75" hidden="false" customHeight="false" outlineLevel="0" collapsed="false"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</row>
    <row r="172" customFormat="false" ht="12.75" hidden="false" customHeight="false" outlineLevel="0" collapsed="false"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</row>
    <row r="173" customFormat="false" ht="12.75" hidden="false" customHeight="false" outlineLevel="0" collapsed="false"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</row>
    <row r="174" customFormat="false" ht="12.75" hidden="false" customHeight="false" outlineLevel="0" collapsed="false"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</row>
    <row r="175" customFormat="false" ht="12.75" hidden="false" customHeight="false" outlineLevel="0" collapsed="false"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</row>
    <row r="176" customFormat="false" ht="12.75" hidden="false" customHeight="false" outlineLevel="0" collapsed="false"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</row>
    <row r="177" customFormat="false" ht="12.75" hidden="false" customHeight="false" outlineLevel="0" collapsed="false"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</row>
    <row r="178" customFormat="false" ht="12.75" hidden="false" customHeight="false" outlineLevel="0" collapsed="false"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</row>
    <row r="179" customFormat="false" ht="12.75" hidden="false" customHeight="false" outlineLevel="0" collapsed="false"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</row>
    <row r="180" customFormat="false" ht="12.75" hidden="false" customHeight="false" outlineLevel="0" collapsed="false"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</row>
    <row r="181" customFormat="false" ht="12.75" hidden="false" customHeight="false" outlineLevel="0" collapsed="false"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</row>
    <row r="182" customFormat="false" ht="12.75" hidden="false" customHeight="false" outlineLevel="0" collapsed="false"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</row>
    <row r="183" customFormat="false" ht="12.75" hidden="false" customHeight="false" outlineLevel="0" collapsed="false"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</row>
    <row r="184" customFormat="false" ht="12.75" hidden="false" customHeight="false" outlineLevel="0" collapsed="false"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</row>
    <row r="185" customFormat="false" ht="12.75" hidden="false" customHeight="false" outlineLevel="0" collapsed="false"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</row>
    <row r="186" customFormat="false" ht="12.75" hidden="false" customHeight="false" outlineLevel="0" collapsed="false"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</row>
    <row r="187" customFormat="false" ht="12.75" hidden="false" customHeight="false" outlineLevel="0" collapsed="false"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</row>
    <row r="188" customFormat="false" ht="12.75" hidden="false" customHeight="false" outlineLevel="0" collapsed="false"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1"/>
      <c r="CP188" s="21"/>
      <c r="CQ188" s="21"/>
      <c r="CR188" s="21"/>
      <c r="CS188" s="21"/>
      <c r="CT188" s="21"/>
      <c r="CU188" s="21"/>
      <c r="CV188" s="21"/>
      <c r="CW188" s="21"/>
      <c r="CX188" s="21"/>
      <c r="CY188" s="21"/>
      <c r="CZ188" s="21"/>
      <c r="DA188" s="21"/>
      <c r="DB188" s="21"/>
      <c r="DC188" s="21"/>
    </row>
    <row r="189" customFormat="false" ht="12.75" hidden="false" customHeight="false" outlineLevel="0" collapsed="false"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1"/>
      <c r="CP189" s="21"/>
      <c r="CQ189" s="21"/>
      <c r="CR189" s="21"/>
      <c r="CS189" s="21"/>
      <c r="CT189" s="21"/>
      <c r="CU189" s="21"/>
      <c r="CV189" s="21"/>
      <c r="CW189" s="21"/>
      <c r="CX189" s="21"/>
      <c r="CY189" s="21"/>
      <c r="CZ189" s="21"/>
      <c r="DA189" s="21"/>
      <c r="DB189" s="21"/>
      <c r="DC189" s="21"/>
    </row>
    <row r="190" customFormat="false" ht="12.75" hidden="false" customHeight="false" outlineLevel="0" collapsed="false"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1"/>
      <c r="CP190" s="21"/>
      <c r="CQ190" s="21"/>
      <c r="CR190" s="21"/>
      <c r="CS190" s="21"/>
      <c r="CT190" s="21"/>
      <c r="CU190" s="21"/>
      <c r="CV190" s="21"/>
      <c r="CW190" s="21"/>
      <c r="CX190" s="21"/>
      <c r="CY190" s="21"/>
      <c r="CZ190" s="21"/>
      <c r="DA190" s="21"/>
      <c r="DB190" s="21"/>
      <c r="DC190" s="21"/>
    </row>
    <row r="191" customFormat="false" ht="12.75" hidden="false" customHeight="false" outlineLevel="0" collapsed="false"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</row>
    <row r="192" customFormat="false" ht="12.75" hidden="false" customHeight="false" outlineLevel="0" collapsed="false"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</row>
    <row r="193" customFormat="false" ht="12.75" hidden="false" customHeight="false" outlineLevel="0" collapsed="false"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1"/>
      <c r="CP193" s="21"/>
      <c r="CQ193" s="21"/>
      <c r="CR193" s="21"/>
      <c r="CS193" s="21"/>
      <c r="CT193" s="21"/>
      <c r="CU193" s="21"/>
      <c r="CV193" s="21"/>
      <c r="CW193" s="21"/>
      <c r="CX193" s="21"/>
      <c r="CY193" s="21"/>
      <c r="CZ193" s="21"/>
      <c r="DA193" s="21"/>
      <c r="DB193" s="21"/>
      <c r="DC193" s="21"/>
    </row>
    <row r="194" customFormat="false" ht="12.75" hidden="false" customHeight="false" outlineLevel="0" collapsed="false"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1"/>
      <c r="CP194" s="21"/>
      <c r="CQ194" s="21"/>
      <c r="CR194" s="21"/>
      <c r="CS194" s="21"/>
      <c r="CT194" s="21"/>
      <c r="CU194" s="21"/>
      <c r="CV194" s="21"/>
      <c r="CW194" s="21"/>
      <c r="CX194" s="21"/>
      <c r="CY194" s="21"/>
      <c r="CZ194" s="21"/>
      <c r="DA194" s="21"/>
      <c r="DB194" s="21"/>
      <c r="DC194" s="21"/>
    </row>
    <row r="195" customFormat="false" ht="12.75" hidden="false" customHeight="false" outlineLevel="0" collapsed="false"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1"/>
      <c r="CP195" s="21"/>
      <c r="CQ195" s="21"/>
      <c r="CR195" s="21"/>
      <c r="CS195" s="21"/>
      <c r="CT195" s="21"/>
      <c r="CU195" s="21"/>
      <c r="CV195" s="21"/>
      <c r="CW195" s="21"/>
      <c r="CX195" s="21"/>
      <c r="CY195" s="21"/>
      <c r="CZ195" s="21"/>
      <c r="DA195" s="21"/>
      <c r="DB195" s="21"/>
      <c r="DC195" s="21"/>
    </row>
    <row r="196" customFormat="false" ht="12.75" hidden="false" customHeight="false" outlineLevel="0" collapsed="false"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1"/>
      <c r="CP196" s="21"/>
      <c r="CQ196" s="21"/>
      <c r="CR196" s="21"/>
      <c r="CS196" s="21"/>
      <c r="CT196" s="21"/>
      <c r="CU196" s="21"/>
      <c r="CV196" s="21"/>
      <c r="CW196" s="21"/>
      <c r="CX196" s="21"/>
      <c r="CY196" s="21"/>
      <c r="CZ196" s="21"/>
      <c r="DA196" s="21"/>
      <c r="DB196" s="21"/>
      <c r="DC196" s="21"/>
    </row>
    <row r="197" customFormat="false" ht="12.75" hidden="false" customHeight="false" outlineLevel="0" collapsed="false"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</row>
    <row r="198" customFormat="false" ht="12.75" hidden="false" customHeight="false" outlineLevel="0" collapsed="false"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</row>
    <row r="199" customFormat="false" ht="12.75" hidden="false" customHeight="false" outlineLevel="0" collapsed="false"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</row>
    <row r="200" customFormat="false" ht="12.75" hidden="false" customHeight="false" outlineLevel="0" collapsed="false"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</row>
    <row r="201" customFormat="false" ht="12.75" hidden="false" customHeight="false" outlineLevel="0" collapsed="false"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1"/>
      <c r="CP201" s="21"/>
      <c r="CQ201" s="21"/>
      <c r="CR201" s="21"/>
      <c r="CS201" s="21"/>
      <c r="CT201" s="21"/>
      <c r="CU201" s="21"/>
      <c r="CV201" s="21"/>
      <c r="CW201" s="21"/>
      <c r="CX201" s="21"/>
      <c r="CY201" s="21"/>
      <c r="CZ201" s="21"/>
      <c r="DA201" s="21"/>
      <c r="DB201" s="21"/>
      <c r="DC201" s="21"/>
    </row>
    <row r="202" customFormat="false" ht="12.75" hidden="false" customHeight="false" outlineLevel="0" collapsed="false"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1"/>
      <c r="CP202" s="21"/>
      <c r="CQ202" s="21"/>
      <c r="CR202" s="21"/>
      <c r="CS202" s="21"/>
      <c r="CT202" s="21"/>
      <c r="CU202" s="21"/>
      <c r="CV202" s="21"/>
      <c r="CW202" s="21"/>
      <c r="CX202" s="21"/>
      <c r="CY202" s="21"/>
      <c r="CZ202" s="21"/>
      <c r="DA202" s="21"/>
      <c r="DB202" s="21"/>
      <c r="DC202" s="21"/>
    </row>
    <row r="203" customFormat="false" ht="12.75" hidden="false" customHeight="false" outlineLevel="0" collapsed="false"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</row>
    <row r="204" customFormat="false" ht="12.75" hidden="false" customHeight="false" outlineLevel="0" collapsed="false"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1"/>
      <c r="CP204" s="21"/>
      <c r="CQ204" s="21"/>
      <c r="CR204" s="21"/>
      <c r="CS204" s="21"/>
      <c r="CT204" s="21"/>
      <c r="CU204" s="21"/>
      <c r="CV204" s="21"/>
      <c r="CW204" s="21"/>
      <c r="CX204" s="21"/>
      <c r="CY204" s="21"/>
      <c r="CZ204" s="21"/>
      <c r="DA204" s="21"/>
      <c r="DB204" s="21"/>
      <c r="DC204" s="21"/>
    </row>
    <row r="205" customFormat="false" ht="12.75" hidden="false" customHeight="false" outlineLevel="0" collapsed="false"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1"/>
      <c r="CP205" s="21"/>
      <c r="CQ205" s="21"/>
      <c r="CR205" s="21"/>
      <c r="CS205" s="21"/>
      <c r="CT205" s="21"/>
      <c r="CU205" s="21"/>
      <c r="CV205" s="21"/>
      <c r="CW205" s="21"/>
      <c r="CX205" s="21"/>
      <c r="CY205" s="21"/>
      <c r="CZ205" s="21"/>
      <c r="DA205" s="21"/>
      <c r="DB205" s="21"/>
      <c r="DC205" s="21"/>
    </row>
    <row r="206" customFormat="false" ht="12.75" hidden="false" customHeight="false" outlineLevel="0" collapsed="false"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1"/>
      <c r="CP206" s="21"/>
      <c r="CQ206" s="21"/>
      <c r="CR206" s="21"/>
      <c r="CS206" s="21"/>
      <c r="CT206" s="21"/>
      <c r="CU206" s="21"/>
      <c r="CV206" s="21"/>
      <c r="CW206" s="21"/>
      <c r="CX206" s="21"/>
      <c r="CY206" s="21"/>
      <c r="CZ206" s="21"/>
      <c r="DA206" s="21"/>
      <c r="DB206" s="21"/>
      <c r="DC206" s="21"/>
    </row>
    <row r="207" customFormat="false" ht="12.75" hidden="false" customHeight="false" outlineLevel="0" collapsed="false"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</row>
    <row r="208" customFormat="false" ht="12.75" hidden="false" customHeight="false" outlineLevel="0" collapsed="false"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</row>
    <row r="209" customFormat="false" ht="12.75" hidden="false" customHeight="false" outlineLevel="0" collapsed="false"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</row>
    <row r="210" customFormat="false" ht="12.75" hidden="false" customHeight="false" outlineLevel="0" collapsed="false"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</row>
    <row r="211" customFormat="false" ht="12.75" hidden="false" customHeight="false" outlineLevel="0" collapsed="false"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1"/>
      <c r="CP211" s="21"/>
      <c r="CQ211" s="21"/>
      <c r="CR211" s="21"/>
      <c r="CS211" s="21"/>
      <c r="CT211" s="21"/>
      <c r="CU211" s="21"/>
      <c r="CV211" s="21"/>
      <c r="CW211" s="21"/>
      <c r="CX211" s="21"/>
      <c r="CY211" s="21"/>
      <c r="CZ211" s="21"/>
      <c r="DA211" s="21"/>
      <c r="DB211" s="21"/>
      <c r="DC211" s="21"/>
    </row>
    <row r="212" customFormat="false" ht="12.75" hidden="false" customHeight="false" outlineLevel="0" collapsed="false"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1"/>
      <c r="CP212" s="21"/>
      <c r="CQ212" s="21"/>
      <c r="CR212" s="21"/>
      <c r="CS212" s="21"/>
      <c r="CT212" s="21"/>
      <c r="CU212" s="21"/>
      <c r="CV212" s="21"/>
      <c r="CW212" s="21"/>
      <c r="CX212" s="21"/>
      <c r="CY212" s="21"/>
      <c r="CZ212" s="21"/>
      <c r="DA212" s="21"/>
      <c r="DB212" s="21"/>
      <c r="DC212" s="21"/>
    </row>
    <row r="213" customFormat="false" ht="12.75" hidden="false" customHeight="false" outlineLevel="0" collapsed="false"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1"/>
      <c r="CP213" s="21"/>
      <c r="CQ213" s="21"/>
      <c r="CR213" s="21"/>
      <c r="CS213" s="21"/>
      <c r="CT213" s="21"/>
      <c r="CU213" s="21"/>
      <c r="CV213" s="21"/>
      <c r="CW213" s="21"/>
      <c r="CX213" s="21"/>
      <c r="CY213" s="21"/>
      <c r="CZ213" s="21"/>
      <c r="DA213" s="21"/>
      <c r="DB213" s="21"/>
      <c r="DC213" s="21"/>
    </row>
    <row r="214" customFormat="false" ht="12.75" hidden="false" customHeight="false" outlineLevel="0" collapsed="false"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1"/>
      <c r="CP214" s="21"/>
      <c r="CQ214" s="21"/>
      <c r="CR214" s="21"/>
      <c r="CS214" s="21"/>
      <c r="CT214" s="21"/>
      <c r="CU214" s="21"/>
      <c r="CV214" s="21"/>
      <c r="CW214" s="21"/>
      <c r="CX214" s="21"/>
      <c r="CY214" s="21"/>
      <c r="CZ214" s="21"/>
      <c r="DA214" s="21"/>
      <c r="DB214" s="21"/>
      <c r="DC214" s="21"/>
    </row>
    <row r="215" customFormat="false" ht="12.75" hidden="false" customHeight="false" outlineLevel="0" collapsed="false"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1"/>
      <c r="CP215" s="21"/>
      <c r="CQ215" s="21"/>
      <c r="CR215" s="21"/>
      <c r="CS215" s="21"/>
      <c r="CT215" s="21"/>
      <c r="CU215" s="21"/>
      <c r="CV215" s="21"/>
      <c r="CW215" s="21"/>
      <c r="CX215" s="21"/>
      <c r="CY215" s="21"/>
      <c r="CZ215" s="21"/>
      <c r="DA215" s="21"/>
      <c r="DB215" s="21"/>
      <c r="DC215" s="21"/>
    </row>
    <row r="216" customFormat="false" ht="12.75" hidden="false" customHeight="false" outlineLevel="0" collapsed="false"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1"/>
      <c r="CP216" s="21"/>
      <c r="CQ216" s="21"/>
      <c r="CR216" s="21"/>
      <c r="CS216" s="21"/>
      <c r="CT216" s="21"/>
      <c r="CU216" s="21"/>
      <c r="CV216" s="21"/>
      <c r="CW216" s="21"/>
      <c r="CX216" s="21"/>
      <c r="CY216" s="21"/>
      <c r="CZ216" s="21"/>
      <c r="DA216" s="21"/>
      <c r="DB216" s="21"/>
      <c r="DC216" s="21"/>
    </row>
    <row r="217" customFormat="false" ht="12.75" hidden="false" customHeight="false" outlineLevel="0" collapsed="false"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</row>
    <row r="218" customFormat="false" ht="12.75" hidden="false" customHeight="false" outlineLevel="0" collapsed="false"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1"/>
      <c r="CP218" s="21"/>
      <c r="CQ218" s="21"/>
      <c r="CR218" s="21"/>
      <c r="CS218" s="21"/>
      <c r="CT218" s="21"/>
      <c r="CU218" s="21"/>
      <c r="CV218" s="21"/>
      <c r="CW218" s="21"/>
      <c r="CX218" s="21"/>
      <c r="CY218" s="21"/>
      <c r="CZ218" s="21"/>
      <c r="DA218" s="21"/>
      <c r="DB218" s="21"/>
      <c r="DC218" s="21"/>
    </row>
    <row r="219" customFormat="false" ht="12.75" hidden="false" customHeight="false" outlineLevel="0" collapsed="false"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1"/>
      <c r="CP219" s="21"/>
      <c r="CQ219" s="21"/>
      <c r="CR219" s="21"/>
      <c r="CS219" s="21"/>
      <c r="CT219" s="21"/>
      <c r="CU219" s="21"/>
      <c r="CV219" s="21"/>
      <c r="CW219" s="21"/>
      <c r="CX219" s="21"/>
      <c r="CY219" s="21"/>
      <c r="CZ219" s="21"/>
      <c r="DA219" s="21"/>
      <c r="DB219" s="21"/>
      <c r="DC219" s="21"/>
    </row>
    <row r="220" customFormat="false" ht="12.75" hidden="false" customHeight="false" outlineLevel="0" collapsed="false"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21"/>
      <c r="CS220" s="21"/>
      <c r="CT220" s="21"/>
      <c r="CU220" s="21"/>
      <c r="CV220" s="21"/>
      <c r="CW220" s="21"/>
      <c r="CX220" s="21"/>
      <c r="CY220" s="21"/>
      <c r="CZ220" s="21"/>
      <c r="DA220" s="21"/>
      <c r="DB220" s="21"/>
      <c r="DC220" s="21"/>
    </row>
    <row r="221" customFormat="false" ht="12.75" hidden="false" customHeight="false" outlineLevel="0" collapsed="false"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1"/>
      <c r="CP221" s="21"/>
      <c r="CQ221" s="21"/>
      <c r="CR221" s="21"/>
      <c r="CS221" s="21"/>
      <c r="CT221" s="21"/>
      <c r="CU221" s="21"/>
      <c r="CV221" s="21"/>
      <c r="CW221" s="21"/>
      <c r="CX221" s="21"/>
      <c r="CY221" s="21"/>
      <c r="CZ221" s="21"/>
      <c r="DA221" s="21"/>
      <c r="DB221" s="21"/>
      <c r="DC221" s="21"/>
    </row>
    <row r="222" customFormat="false" ht="12.75" hidden="false" customHeight="false" outlineLevel="0" collapsed="false"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</row>
    <row r="223" customFormat="false" ht="12.75" hidden="false" customHeight="false" outlineLevel="0" collapsed="false"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</row>
    <row r="224" customFormat="false" ht="12.75" hidden="false" customHeight="false" outlineLevel="0" collapsed="false"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1"/>
      <c r="CP224" s="21"/>
      <c r="CQ224" s="21"/>
      <c r="CR224" s="21"/>
      <c r="CS224" s="21"/>
      <c r="CT224" s="21"/>
      <c r="CU224" s="21"/>
      <c r="CV224" s="21"/>
      <c r="CW224" s="21"/>
      <c r="CX224" s="21"/>
      <c r="CY224" s="21"/>
      <c r="CZ224" s="21"/>
      <c r="DA224" s="21"/>
      <c r="DB224" s="21"/>
      <c r="DC224" s="21"/>
    </row>
    <row r="225" customFormat="false" ht="12.75" hidden="false" customHeight="false" outlineLevel="0" collapsed="false"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</row>
    <row r="226" customFormat="false" ht="12.75" hidden="false" customHeight="false" outlineLevel="0" collapsed="false"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</row>
    <row r="227" customFormat="false" ht="12.75" hidden="false" customHeight="false" outlineLevel="0" collapsed="false"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1"/>
      <c r="CP227" s="21"/>
      <c r="CQ227" s="21"/>
      <c r="CR227" s="21"/>
      <c r="CS227" s="21"/>
      <c r="CT227" s="21"/>
      <c r="CU227" s="21"/>
      <c r="CV227" s="21"/>
      <c r="CW227" s="21"/>
      <c r="CX227" s="21"/>
      <c r="CY227" s="21"/>
      <c r="CZ227" s="21"/>
      <c r="DA227" s="21"/>
      <c r="DB227" s="21"/>
      <c r="DC227" s="21"/>
    </row>
    <row r="228" customFormat="false" ht="12.75" hidden="false" customHeight="false" outlineLevel="0" collapsed="false"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1"/>
      <c r="CP228" s="21"/>
      <c r="CQ228" s="21"/>
      <c r="CR228" s="21"/>
      <c r="CS228" s="21"/>
      <c r="CT228" s="21"/>
      <c r="CU228" s="21"/>
      <c r="CV228" s="21"/>
      <c r="CW228" s="21"/>
      <c r="CX228" s="21"/>
      <c r="CY228" s="21"/>
      <c r="CZ228" s="21"/>
      <c r="DA228" s="21"/>
      <c r="DB228" s="21"/>
      <c r="DC228" s="21"/>
    </row>
    <row r="229" customFormat="false" ht="12.75" hidden="false" customHeight="false" outlineLevel="0" collapsed="false"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1"/>
      <c r="CP229" s="21"/>
      <c r="CQ229" s="21"/>
      <c r="CR229" s="21"/>
      <c r="CS229" s="21"/>
      <c r="CT229" s="21"/>
      <c r="CU229" s="21"/>
      <c r="CV229" s="21"/>
      <c r="CW229" s="21"/>
      <c r="CX229" s="21"/>
      <c r="CY229" s="21"/>
      <c r="CZ229" s="21"/>
      <c r="DA229" s="21"/>
      <c r="DB229" s="21"/>
      <c r="DC229" s="21"/>
    </row>
    <row r="230" customFormat="false" ht="12.75" hidden="false" customHeight="false" outlineLevel="0" collapsed="false"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1"/>
      <c r="CP230" s="21"/>
      <c r="CQ230" s="21"/>
      <c r="CR230" s="21"/>
      <c r="CS230" s="21"/>
      <c r="CT230" s="21"/>
      <c r="CU230" s="21"/>
      <c r="CV230" s="21"/>
      <c r="CW230" s="21"/>
      <c r="CX230" s="21"/>
      <c r="CY230" s="21"/>
      <c r="CZ230" s="21"/>
      <c r="DA230" s="21"/>
      <c r="DB230" s="21"/>
      <c r="DC230" s="21"/>
    </row>
  </sheetData>
  <printOptions headings="false" gridLines="false" gridLinesSet="true" horizontalCentered="false" verticalCentered="true"/>
  <pageMargins left="0.747916666666667" right="0.747916666666667" top="0.845138888888889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W56"/>
  <sheetViews>
    <sheetView showFormulas="false" showGridLines="true" showRowColHeaders="true" showZeros="true" rightToLeft="false" tabSelected="false" showOutlineSymbols="true" defaultGridColor="true" view="normal" topLeftCell="A2" colorId="64" zoomScale="75" zoomScaleNormal="75" zoomScalePageLayoutView="100" workbookViewId="0">
      <selection pane="topLeft" activeCell="K7" activeCellId="0" sqref="K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false" hidden="true" outlineLevel="0" max="122" min="61" style="0" width="9.06"/>
  </cols>
  <sheetData>
    <row r="1" customFormat="false" ht="12.75" hidden="false" customHeight="false" outlineLevel="0" collapsed="false">
      <c r="A1" s="2" t="s">
        <v>0</v>
      </c>
    </row>
    <row r="2" customFormat="false" ht="15" hidden="false" customHeight="false" outlineLevel="0" collapsed="false">
      <c r="A2" s="51"/>
    </row>
    <row r="3" customFormat="false" ht="15.75" hidden="false" customHeight="false" outlineLevel="0" collapsed="false">
      <c r="A3" s="3" t="s">
        <v>1</v>
      </c>
      <c r="B3" s="2"/>
      <c r="C3" s="2"/>
      <c r="D3" s="2"/>
      <c r="E3" s="2"/>
      <c r="F3" s="2"/>
      <c r="O3" s="7"/>
    </row>
    <row r="4" customFormat="false" ht="15" hidden="false" customHeight="false" outlineLevel="0" collapsed="false">
      <c r="A4" s="5" t="s">
        <v>48</v>
      </c>
      <c r="B4" s="2"/>
      <c r="C4" s="2"/>
      <c r="D4" s="2"/>
      <c r="E4" s="2"/>
      <c r="F4" s="2"/>
      <c r="O4" s="7"/>
    </row>
    <row r="5" customFormat="false" ht="15" hidden="false" customHeight="false" outlineLevel="0" collapsed="false">
      <c r="A5" s="6" t="s">
        <v>49</v>
      </c>
      <c r="O5" s="7"/>
    </row>
    <row r="6" customFormat="false" ht="12.75" hidden="false" customHeight="false" outlineLevel="0" collapsed="false">
      <c r="K6" s="9"/>
      <c r="O6" s="7"/>
    </row>
    <row r="7" customFormat="false" ht="13.5" hidden="false" customHeight="false" outlineLevel="0" collapsed="false">
      <c r="H7" s="10" t="s">
        <v>4</v>
      </c>
      <c r="K7" s="9" t="n">
        <v>2002</v>
      </c>
      <c r="O7" s="7"/>
    </row>
    <row r="8" customFormat="false" ht="13.5" hidden="false" customHeight="false" outlineLevel="0" collapsed="false">
      <c r="A8" s="33" t="s">
        <v>5</v>
      </c>
      <c r="B8" s="0" t="s">
        <v>6</v>
      </c>
      <c r="C8" s="33" t="s">
        <v>7</v>
      </c>
      <c r="D8" s="0" t="s">
        <v>8</v>
      </c>
      <c r="E8" s="0" t="s">
        <v>9</v>
      </c>
      <c r="F8" s="0" t="s">
        <v>10</v>
      </c>
      <c r="G8" s="12" t="s">
        <v>11</v>
      </c>
      <c r="H8" s="52" t="s">
        <v>50</v>
      </c>
      <c r="I8" s="17" t="n">
        <v>37104</v>
      </c>
      <c r="J8" s="17" t="n">
        <v>37135</v>
      </c>
      <c r="K8" s="15" t="s">
        <v>13</v>
      </c>
      <c r="L8" s="17" t="n">
        <v>37165</v>
      </c>
      <c r="M8" s="17" t="n">
        <v>37196</v>
      </c>
      <c r="N8" s="17" t="n">
        <v>37226</v>
      </c>
      <c r="O8" s="16" t="n">
        <v>37257</v>
      </c>
      <c r="P8" s="17" t="n">
        <v>37288</v>
      </c>
      <c r="Q8" s="17" t="n">
        <v>37316</v>
      </c>
      <c r="R8" s="17" t="n">
        <v>37347</v>
      </c>
      <c r="S8" s="17" t="n">
        <v>37377</v>
      </c>
      <c r="T8" s="17" t="n">
        <v>37408</v>
      </c>
      <c r="U8" s="17" t="n">
        <v>37438</v>
      </c>
      <c r="V8" s="17" t="n">
        <v>37469</v>
      </c>
      <c r="W8" s="17" t="n">
        <v>37500</v>
      </c>
      <c r="X8" s="17" t="n">
        <v>37530</v>
      </c>
      <c r="Y8" s="17" t="n">
        <v>37561</v>
      </c>
      <c r="Z8" s="17" t="n">
        <v>37591</v>
      </c>
      <c r="AA8" s="17" t="n">
        <v>37622</v>
      </c>
      <c r="AB8" s="17" t="n">
        <v>37653</v>
      </c>
      <c r="AC8" s="17" t="n">
        <v>37681</v>
      </c>
      <c r="AD8" s="17" t="n">
        <v>37712</v>
      </c>
      <c r="AE8" s="17" t="n">
        <v>37742</v>
      </c>
      <c r="AF8" s="17" t="n">
        <v>37773</v>
      </c>
      <c r="AG8" s="17" t="n">
        <v>37803</v>
      </c>
      <c r="AH8" s="17" t="n">
        <v>37834</v>
      </c>
      <c r="AI8" s="17" t="n">
        <v>37865</v>
      </c>
      <c r="AJ8" s="17" t="n">
        <v>37895</v>
      </c>
      <c r="AK8" s="17" t="n">
        <v>37926</v>
      </c>
      <c r="AL8" s="17" t="n">
        <v>37956</v>
      </c>
      <c r="AM8" s="17" t="n">
        <v>37987</v>
      </c>
      <c r="AN8" s="17" t="n">
        <v>38018</v>
      </c>
      <c r="AO8" s="17" t="n">
        <v>38047</v>
      </c>
      <c r="AP8" s="17" t="n">
        <v>38078</v>
      </c>
      <c r="AQ8" s="17" t="n">
        <v>38108</v>
      </c>
      <c r="AR8" s="17" t="n">
        <v>38139</v>
      </c>
      <c r="AS8" s="17" t="n">
        <v>38169</v>
      </c>
      <c r="AT8" s="17" t="n">
        <v>38200</v>
      </c>
      <c r="AU8" s="17" t="n">
        <v>38231</v>
      </c>
      <c r="AV8" s="17" t="n">
        <v>38261</v>
      </c>
      <c r="AW8" s="17" t="n">
        <v>38292</v>
      </c>
      <c r="AX8" s="17" t="n">
        <v>38322</v>
      </c>
      <c r="AY8" s="17" t="n">
        <v>38353</v>
      </c>
      <c r="AZ8" s="17" t="n">
        <v>38384</v>
      </c>
      <c r="BA8" s="17" t="n">
        <v>38412</v>
      </c>
      <c r="BB8" s="17" t="n">
        <v>38443</v>
      </c>
      <c r="BC8" s="17" t="n">
        <v>38473</v>
      </c>
      <c r="BD8" s="17" t="n">
        <v>38504</v>
      </c>
      <c r="BE8" s="17" t="n">
        <v>38534</v>
      </c>
      <c r="BF8" s="17" t="n">
        <v>38565</v>
      </c>
      <c r="BG8" s="17" t="n">
        <v>38596</v>
      </c>
      <c r="BH8" s="17" t="n">
        <v>38626</v>
      </c>
      <c r="BI8" s="17" t="n">
        <v>38657</v>
      </c>
      <c r="BJ8" s="17" t="n">
        <v>38687</v>
      </c>
      <c r="BK8" s="17" t="n">
        <v>38718</v>
      </c>
      <c r="BL8" s="17" t="n">
        <v>38749</v>
      </c>
      <c r="BM8" s="17" t="n">
        <v>38777</v>
      </c>
      <c r="BN8" s="17" t="n">
        <v>38808</v>
      </c>
      <c r="BO8" s="17" t="n">
        <v>38838</v>
      </c>
      <c r="BP8" s="17" t="n">
        <v>38869</v>
      </c>
      <c r="BQ8" s="17" t="n">
        <v>38899</v>
      </c>
      <c r="BR8" s="17" t="n">
        <v>38930</v>
      </c>
      <c r="BS8" s="17" t="n">
        <v>38961</v>
      </c>
      <c r="BT8" s="17" t="n">
        <v>38991</v>
      </c>
      <c r="BU8" s="17" t="n">
        <v>39022</v>
      </c>
      <c r="BV8" s="17" t="n">
        <v>39052</v>
      </c>
    </row>
    <row r="9" customFormat="false" ht="12.75" hidden="false" customHeight="false" outlineLevel="0" collapsed="false">
      <c r="A9" s="33"/>
      <c r="C9" s="33"/>
      <c r="G9" s="53"/>
      <c r="H9" s="53"/>
      <c r="O9" s="7"/>
    </row>
    <row r="10" customFormat="false" ht="12.75" hidden="false" customHeight="false" outlineLevel="0" collapsed="false">
      <c r="A10" s="0" t="n">
        <v>25071</v>
      </c>
      <c r="B10" s="0" t="s">
        <v>18</v>
      </c>
      <c r="C10" s="23" t="n">
        <v>90000</v>
      </c>
      <c r="D10" s="24" t="n">
        <v>35400</v>
      </c>
      <c r="E10" s="24" t="n">
        <v>39782</v>
      </c>
      <c r="F10" s="0" t="s">
        <v>15</v>
      </c>
      <c r="G10" s="25" t="n">
        <v>39416</v>
      </c>
      <c r="H10" s="54" t="s">
        <v>51</v>
      </c>
      <c r="I10" s="23" t="n">
        <v>90000</v>
      </c>
      <c r="J10" s="27" t="n">
        <v>90000</v>
      </c>
      <c r="K10" s="1" t="n">
        <v>0</v>
      </c>
      <c r="L10" s="27" t="n">
        <v>90000</v>
      </c>
      <c r="M10" s="27" t="n">
        <v>90000</v>
      </c>
      <c r="N10" s="27" t="n">
        <v>90000</v>
      </c>
      <c r="O10" s="28" t="n">
        <v>90000</v>
      </c>
      <c r="P10" s="27" t="n">
        <v>90000</v>
      </c>
      <c r="Q10" s="27" t="n">
        <v>90000</v>
      </c>
      <c r="R10" s="27" t="n">
        <v>90000</v>
      </c>
      <c r="S10" s="27" t="n">
        <v>90000</v>
      </c>
      <c r="T10" s="27" t="n">
        <v>90000</v>
      </c>
      <c r="U10" s="27" t="n">
        <v>90000</v>
      </c>
      <c r="V10" s="27" t="n">
        <v>90000</v>
      </c>
      <c r="W10" s="27" t="n">
        <v>90000</v>
      </c>
      <c r="X10" s="27" t="n">
        <v>90000</v>
      </c>
      <c r="Y10" s="27" t="n">
        <v>90000</v>
      </c>
      <c r="Z10" s="27" t="n">
        <v>90000</v>
      </c>
      <c r="AA10" s="27" t="n">
        <v>90000</v>
      </c>
      <c r="AB10" s="27" t="n">
        <v>90000</v>
      </c>
      <c r="AC10" s="27" t="n">
        <v>90000</v>
      </c>
      <c r="AD10" s="27" t="n">
        <v>90000</v>
      </c>
      <c r="AE10" s="27" t="n">
        <v>90000</v>
      </c>
      <c r="AF10" s="27" t="n">
        <v>90000</v>
      </c>
      <c r="AG10" s="27" t="n">
        <v>90000</v>
      </c>
      <c r="AH10" s="27" t="n">
        <v>90000</v>
      </c>
      <c r="AI10" s="27" t="n">
        <v>90000</v>
      </c>
      <c r="AJ10" s="27" t="n">
        <v>90000</v>
      </c>
      <c r="AK10" s="27" t="n">
        <v>90000</v>
      </c>
      <c r="AL10" s="27" t="n">
        <v>90000</v>
      </c>
      <c r="AM10" s="27" t="n">
        <v>90000</v>
      </c>
      <c r="AN10" s="27" t="n">
        <v>90000</v>
      </c>
      <c r="AO10" s="27" t="n">
        <v>90000</v>
      </c>
      <c r="AP10" s="27" t="n">
        <v>90000</v>
      </c>
      <c r="AQ10" s="27" t="n">
        <v>90000</v>
      </c>
      <c r="AR10" s="27" t="n">
        <v>90000</v>
      </c>
      <c r="AS10" s="27" t="n">
        <v>90000</v>
      </c>
      <c r="AT10" s="27" t="n">
        <v>90000</v>
      </c>
      <c r="AU10" s="27" t="n">
        <v>90000</v>
      </c>
      <c r="AV10" s="27" t="n">
        <v>90000</v>
      </c>
      <c r="AW10" s="27" t="n">
        <v>90000</v>
      </c>
      <c r="AX10" s="27" t="n">
        <v>90000</v>
      </c>
      <c r="AY10" s="27" t="n">
        <v>90000</v>
      </c>
      <c r="AZ10" s="27" t="n">
        <v>90000</v>
      </c>
      <c r="BA10" s="27" t="n">
        <v>90000</v>
      </c>
      <c r="BB10" s="27" t="n">
        <v>90000</v>
      </c>
      <c r="BC10" s="27" t="n">
        <v>90000</v>
      </c>
      <c r="BD10" s="27" t="n">
        <v>90000</v>
      </c>
      <c r="BE10" s="27" t="n">
        <v>90000</v>
      </c>
      <c r="BF10" s="27" t="n">
        <v>90000</v>
      </c>
      <c r="BG10" s="27" t="n">
        <v>90000</v>
      </c>
      <c r="BH10" s="27" t="n">
        <v>90000</v>
      </c>
      <c r="BI10" s="27" t="n">
        <v>90000</v>
      </c>
      <c r="BJ10" s="27" t="n">
        <v>90000</v>
      </c>
      <c r="BK10" s="27" t="n">
        <v>90000</v>
      </c>
      <c r="BL10" s="27" t="n">
        <v>90000</v>
      </c>
      <c r="BM10" s="27" t="n">
        <v>90000</v>
      </c>
      <c r="BN10" s="27" t="n">
        <v>90000</v>
      </c>
      <c r="BO10" s="27" t="n">
        <v>90000</v>
      </c>
      <c r="BP10" s="27" t="n">
        <v>90000</v>
      </c>
      <c r="BQ10" s="27" t="n">
        <v>90000</v>
      </c>
      <c r="BR10" s="27" t="n">
        <v>90000</v>
      </c>
      <c r="BS10" s="27" t="n">
        <v>90000</v>
      </c>
      <c r="BT10" s="27" t="n">
        <v>90000</v>
      </c>
      <c r="BU10" s="27" t="n">
        <v>90000</v>
      </c>
      <c r="BV10" s="27" t="n">
        <v>90000</v>
      </c>
      <c r="BW10" s="21"/>
    </row>
    <row r="11" customFormat="false" ht="12.75" hidden="false" customHeight="false" outlineLevel="0" collapsed="false">
      <c r="A11" s="0" t="n">
        <v>25700</v>
      </c>
      <c r="B11" s="0" t="s">
        <v>18</v>
      </c>
      <c r="C11" s="23" t="n">
        <v>25000</v>
      </c>
      <c r="D11" s="24" t="n">
        <v>35796</v>
      </c>
      <c r="E11" s="24" t="n">
        <v>37621</v>
      </c>
      <c r="F11" s="0" t="s">
        <v>15</v>
      </c>
      <c r="G11" s="25" t="n">
        <v>37256</v>
      </c>
      <c r="H11" s="54" t="s">
        <v>51</v>
      </c>
      <c r="I11" s="23" t="n">
        <v>25000</v>
      </c>
      <c r="J11" s="27" t="n">
        <v>25000</v>
      </c>
      <c r="K11" s="1" t="n">
        <v>0</v>
      </c>
      <c r="L11" s="27" t="n">
        <v>25000</v>
      </c>
      <c r="M11" s="27" t="n">
        <v>25000</v>
      </c>
      <c r="N11" s="27" t="n">
        <v>25000</v>
      </c>
      <c r="O11" s="28" t="n">
        <v>25000</v>
      </c>
      <c r="P11" s="27" t="n">
        <v>25000</v>
      </c>
      <c r="Q11" s="27" t="n">
        <v>25000</v>
      </c>
      <c r="R11" s="27" t="n">
        <v>25000</v>
      </c>
      <c r="S11" s="27" t="n">
        <v>25000</v>
      </c>
      <c r="T11" s="27" t="n">
        <v>25000</v>
      </c>
      <c r="U11" s="27" t="n">
        <v>25000</v>
      </c>
      <c r="V11" s="27" t="n">
        <v>25000</v>
      </c>
      <c r="W11" s="27" t="n">
        <v>25000</v>
      </c>
      <c r="X11" s="27" t="n">
        <v>25000</v>
      </c>
      <c r="Y11" s="27" t="n">
        <v>25000</v>
      </c>
      <c r="Z11" s="27" t="n">
        <v>25000</v>
      </c>
      <c r="AA11" s="29" t="n">
        <v>25000</v>
      </c>
      <c r="AB11" s="29" t="n">
        <v>25000</v>
      </c>
      <c r="AC11" s="29" t="n">
        <v>25000</v>
      </c>
      <c r="AD11" s="29" t="n">
        <v>25000</v>
      </c>
      <c r="AE11" s="29" t="n">
        <v>25000</v>
      </c>
      <c r="AF11" s="29" t="n">
        <v>25000</v>
      </c>
      <c r="AG11" s="29" t="n">
        <v>25000</v>
      </c>
      <c r="AH11" s="29" t="n">
        <v>25000</v>
      </c>
      <c r="AI11" s="29" t="n">
        <v>25000</v>
      </c>
      <c r="AJ11" s="29" t="n">
        <v>25000</v>
      </c>
      <c r="AK11" s="29" t="n">
        <v>25000</v>
      </c>
      <c r="AL11" s="29" t="n">
        <v>25000</v>
      </c>
      <c r="AM11" s="29" t="n">
        <v>25000</v>
      </c>
      <c r="AN11" s="29" t="n">
        <v>25000</v>
      </c>
      <c r="AO11" s="29" t="n">
        <v>25000</v>
      </c>
      <c r="AP11" s="29" t="n">
        <v>25000</v>
      </c>
      <c r="AQ11" s="29" t="n">
        <v>25000</v>
      </c>
      <c r="AR11" s="29" t="n">
        <v>25000</v>
      </c>
      <c r="AS11" s="29" t="n">
        <v>25000</v>
      </c>
      <c r="AT11" s="29" t="n">
        <v>25000</v>
      </c>
      <c r="AU11" s="29" t="n">
        <v>25000</v>
      </c>
      <c r="AV11" s="29" t="n">
        <v>25000</v>
      </c>
      <c r="AW11" s="29" t="n">
        <v>25000</v>
      </c>
      <c r="AX11" s="29" t="n">
        <v>25000</v>
      </c>
      <c r="AY11" s="29" t="n">
        <v>25000</v>
      </c>
      <c r="AZ11" s="29" t="n">
        <v>25000</v>
      </c>
      <c r="BA11" s="29" t="n">
        <v>25000</v>
      </c>
      <c r="BB11" s="29" t="n">
        <v>25000</v>
      </c>
      <c r="BC11" s="29" t="n">
        <v>25000</v>
      </c>
      <c r="BD11" s="29" t="n">
        <v>25000</v>
      </c>
      <c r="BE11" s="29" t="n">
        <v>25000</v>
      </c>
      <c r="BF11" s="29" t="n">
        <v>25000</v>
      </c>
      <c r="BG11" s="29" t="n">
        <v>25000</v>
      </c>
      <c r="BH11" s="29" t="n">
        <v>25000</v>
      </c>
      <c r="BI11" s="29" t="n">
        <v>25000</v>
      </c>
      <c r="BJ11" s="29" t="n">
        <v>25000</v>
      </c>
      <c r="BK11" s="29" t="n">
        <v>25000</v>
      </c>
      <c r="BL11" s="29" t="n">
        <v>25000</v>
      </c>
      <c r="BM11" s="29" t="n">
        <v>25000</v>
      </c>
      <c r="BN11" s="29" t="n">
        <v>25000</v>
      </c>
      <c r="BO11" s="29" t="n">
        <v>25000</v>
      </c>
      <c r="BP11" s="29" t="n">
        <v>25000</v>
      </c>
      <c r="BQ11" s="29" t="n">
        <v>25000</v>
      </c>
      <c r="BR11" s="29" t="n">
        <v>25000</v>
      </c>
      <c r="BS11" s="29" t="n">
        <v>25000</v>
      </c>
      <c r="BT11" s="29" t="n">
        <v>25000</v>
      </c>
      <c r="BU11" s="29" t="n">
        <v>25000</v>
      </c>
      <c r="BV11" s="29" t="n">
        <v>25000</v>
      </c>
      <c r="BW11" s="21"/>
    </row>
    <row r="12" customFormat="false" ht="12.75" hidden="false" customHeight="false" outlineLevel="0" collapsed="false">
      <c r="A12" s="0" t="n">
        <v>25025</v>
      </c>
      <c r="B12" s="0" t="s">
        <v>52</v>
      </c>
      <c r="C12" s="23" t="n">
        <v>80000</v>
      </c>
      <c r="D12" s="24" t="n">
        <v>35400</v>
      </c>
      <c r="E12" s="24" t="n">
        <v>39051</v>
      </c>
      <c r="F12" s="0" t="s">
        <v>15</v>
      </c>
      <c r="G12" s="25" t="n">
        <v>38686</v>
      </c>
      <c r="H12" s="54" t="n">
        <v>0.145</v>
      </c>
      <c r="I12" s="23" t="n">
        <v>80000</v>
      </c>
      <c r="J12" s="27" t="n">
        <v>80000</v>
      </c>
      <c r="K12" s="1" t="n">
        <f aca="false">ROUND((O12*31+P12*28+Q12*31+R12*30+S12*31+T12*30+U12*31+V12*31+W12*30+X12*31+Y12*30+Z12*31)*H12,0)</f>
        <v>4234000</v>
      </c>
      <c r="L12" s="27" t="n">
        <v>80000</v>
      </c>
      <c r="M12" s="27" t="n">
        <v>80000</v>
      </c>
      <c r="N12" s="27" t="n">
        <v>80000</v>
      </c>
      <c r="O12" s="28" t="n">
        <v>80000</v>
      </c>
      <c r="P12" s="27" t="n">
        <v>80000</v>
      </c>
      <c r="Q12" s="27" t="n">
        <v>80000</v>
      </c>
      <c r="R12" s="27" t="n">
        <v>80000</v>
      </c>
      <c r="S12" s="27" t="n">
        <v>80000</v>
      </c>
      <c r="T12" s="27" t="n">
        <v>80000</v>
      </c>
      <c r="U12" s="27" t="n">
        <v>80000</v>
      </c>
      <c r="V12" s="27" t="n">
        <v>80000</v>
      </c>
      <c r="W12" s="27" t="n">
        <v>80000</v>
      </c>
      <c r="X12" s="27" t="n">
        <v>80000</v>
      </c>
      <c r="Y12" s="27" t="n">
        <v>80000</v>
      </c>
      <c r="Z12" s="27" t="n">
        <v>80000</v>
      </c>
      <c r="AA12" s="27" t="n">
        <v>80000</v>
      </c>
      <c r="AB12" s="27" t="n">
        <v>80000</v>
      </c>
      <c r="AC12" s="27" t="n">
        <v>80000</v>
      </c>
      <c r="AD12" s="27" t="n">
        <v>80000</v>
      </c>
      <c r="AE12" s="27" t="n">
        <v>80000</v>
      </c>
      <c r="AF12" s="27" t="n">
        <v>80000</v>
      </c>
      <c r="AG12" s="27" t="n">
        <v>80000</v>
      </c>
      <c r="AH12" s="27" t="n">
        <v>80000</v>
      </c>
      <c r="AI12" s="27" t="n">
        <v>80000</v>
      </c>
      <c r="AJ12" s="27" t="n">
        <v>80000</v>
      </c>
      <c r="AK12" s="27" t="n">
        <v>80000</v>
      </c>
      <c r="AL12" s="27" t="n">
        <v>80000</v>
      </c>
      <c r="AM12" s="27" t="n">
        <v>80000</v>
      </c>
      <c r="AN12" s="27" t="n">
        <v>80000</v>
      </c>
      <c r="AO12" s="27" t="n">
        <v>80000</v>
      </c>
      <c r="AP12" s="27" t="n">
        <v>80000</v>
      </c>
      <c r="AQ12" s="27" t="n">
        <v>80000</v>
      </c>
      <c r="AR12" s="27" t="n">
        <v>80000</v>
      </c>
      <c r="AS12" s="27" t="n">
        <v>80000</v>
      </c>
      <c r="AT12" s="27" t="n">
        <v>80000</v>
      </c>
      <c r="AU12" s="27" t="n">
        <v>80000</v>
      </c>
      <c r="AV12" s="27" t="n">
        <v>80000</v>
      </c>
      <c r="AW12" s="27" t="n">
        <v>80000</v>
      </c>
      <c r="AX12" s="27" t="n">
        <v>60000</v>
      </c>
      <c r="AY12" s="27" t="n">
        <v>60000</v>
      </c>
      <c r="AZ12" s="27" t="n">
        <v>60000</v>
      </c>
      <c r="BA12" s="27" t="n">
        <v>60000</v>
      </c>
      <c r="BB12" s="27" t="n">
        <v>60000</v>
      </c>
      <c r="BC12" s="27" t="n">
        <v>60000</v>
      </c>
      <c r="BD12" s="27" t="n">
        <v>60000</v>
      </c>
      <c r="BE12" s="27" t="n">
        <v>60000</v>
      </c>
      <c r="BF12" s="27" t="n">
        <v>60000</v>
      </c>
      <c r="BG12" s="27" t="n">
        <v>60000</v>
      </c>
      <c r="BH12" s="27" t="n">
        <v>60000</v>
      </c>
      <c r="BI12" s="27" t="n">
        <v>60000</v>
      </c>
      <c r="BJ12" s="27" t="n">
        <v>60000</v>
      </c>
      <c r="BK12" s="27" t="n">
        <v>60000</v>
      </c>
      <c r="BL12" s="27" t="n">
        <v>60000</v>
      </c>
      <c r="BM12" s="27" t="n">
        <v>60000</v>
      </c>
      <c r="BN12" s="27" t="n">
        <v>60000</v>
      </c>
      <c r="BO12" s="27" t="n">
        <v>60000</v>
      </c>
      <c r="BP12" s="27" t="n">
        <v>60000</v>
      </c>
      <c r="BQ12" s="27" t="n">
        <v>60000</v>
      </c>
      <c r="BR12" s="27" t="n">
        <v>60000</v>
      </c>
      <c r="BS12" s="27" t="n">
        <v>60000</v>
      </c>
      <c r="BT12" s="27" t="n">
        <v>60000</v>
      </c>
      <c r="BU12" s="27" t="n">
        <v>60000</v>
      </c>
      <c r="BV12" s="32" t="n">
        <v>60000</v>
      </c>
      <c r="BW12" s="21"/>
    </row>
    <row r="13" customFormat="false" ht="12.75" hidden="false" customHeight="false" outlineLevel="0" collapsed="false">
      <c r="A13" s="0" t="n">
        <v>27458</v>
      </c>
      <c r="B13" s="0" t="s">
        <v>19</v>
      </c>
      <c r="C13" s="23" t="n">
        <v>14000</v>
      </c>
      <c r="D13" s="24" t="n">
        <v>37622</v>
      </c>
      <c r="E13" s="24" t="n">
        <v>38717</v>
      </c>
      <c r="F13" s="0" t="s">
        <v>17</v>
      </c>
      <c r="G13" s="33"/>
      <c r="H13" s="54" t="s">
        <v>51</v>
      </c>
      <c r="J13" s="21"/>
      <c r="K13" s="1" t="n">
        <v>0</v>
      </c>
      <c r="L13" s="21"/>
      <c r="M13" s="21"/>
      <c r="N13" s="21"/>
      <c r="O13" s="34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7" t="n">
        <v>14000</v>
      </c>
      <c r="AB13" s="27" t="n">
        <v>14000</v>
      </c>
      <c r="AC13" s="27" t="n">
        <v>14000</v>
      </c>
      <c r="AD13" s="27" t="n">
        <v>14000</v>
      </c>
      <c r="AE13" s="27" t="n">
        <v>14000</v>
      </c>
      <c r="AF13" s="27" t="n">
        <v>14000</v>
      </c>
      <c r="AG13" s="27" t="n">
        <v>14000</v>
      </c>
      <c r="AH13" s="27" t="n">
        <v>14000</v>
      </c>
      <c r="AI13" s="27" t="n">
        <v>14000</v>
      </c>
      <c r="AJ13" s="27" t="n">
        <v>14000</v>
      </c>
      <c r="AK13" s="27" t="n">
        <v>14000</v>
      </c>
      <c r="AL13" s="27" t="n">
        <v>14000</v>
      </c>
      <c r="AM13" s="27" t="n">
        <v>14000</v>
      </c>
      <c r="AN13" s="27" t="n">
        <v>14000</v>
      </c>
      <c r="AO13" s="27" t="n">
        <v>14000</v>
      </c>
      <c r="AP13" s="27" t="n">
        <v>14000</v>
      </c>
      <c r="AQ13" s="27" t="n">
        <v>14000</v>
      </c>
      <c r="AR13" s="27" t="n">
        <v>14000</v>
      </c>
      <c r="AS13" s="27" t="n">
        <v>14000</v>
      </c>
      <c r="AT13" s="27" t="n">
        <v>14000</v>
      </c>
      <c r="AU13" s="27" t="n">
        <v>14000</v>
      </c>
      <c r="AV13" s="27" t="n">
        <v>14000</v>
      </c>
      <c r="AW13" s="27" t="n">
        <v>14000</v>
      </c>
      <c r="AX13" s="27" t="n">
        <v>14000</v>
      </c>
      <c r="AY13" s="27" t="n">
        <v>14000</v>
      </c>
      <c r="AZ13" s="27" t="n">
        <v>14000</v>
      </c>
      <c r="BA13" s="27" t="n">
        <v>14000</v>
      </c>
      <c r="BB13" s="27" t="n">
        <v>14000</v>
      </c>
      <c r="BC13" s="27" t="n">
        <v>14000</v>
      </c>
      <c r="BD13" s="27" t="n">
        <v>14000</v>
      </c>
      <c r="BE13" s="27" t="n">
        <v>14000</v>
      </c>
      <c r="BF13" s="27" t="n">
        <v>14000</v>
      </c>
      <c r="BG13" s="27" t="n">
        <v>14000</v>
      </c>
      <c r="BH13" s="27" t="n">
        <v>14000</v>
      </c>
      <c r="BI13" s="27" t="n">
        <v>14000</v>
      </c>
      <c r="BJ13" s="27" t="n">
        <v>14000</v>
      </c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</row>
    <row r="14" customFormat="false" ht="12.75" hidden="false" customHeight="false" outlineLevel="0" collapsed="false">
      <c r="A14" s="0" t="n">
        <v>20834</v>
      </c>
      <c r="B14" s="0" t="s">
        <v>20</v>
      </c>
      <c r="C14" s="23" t="n">
        <v>25000</v>
      </c>
      <c r="D14" s="24" t="n">
        <v>33664</v>
      </c>
      <c r="E14" s="24" t="n">
        <v>39141</v>
      </c>
      <c r="F14" s="0" t="s">
        <v>15</v>
      </c>
      <c r="G14" s="25" t="n">
        <v>38776</v>
      </c>
      <c r="H14" s="54" t="n">
        <v>0.1063</v>
      </c>
      <c r="I14" s="23" t="n">
        <v>25000</v>
      </c>
      <c r="J14" s="27" t="n">
        <v>25000</v>
      </c>
      <c r="K14" s="1" t="n">
        <f aca="false">ROUND((O14*31+P14*28+Q14*31+R14*30+S14*31+T14*30+U14*31+V14*31+W14*30+X14*31+Y14*30+Z14*31)*H14,0)</f>
        <v>969988</v>
      </c>
      <c r="L14" s="27" t="n">
        <v>25000</v>
      </c>
      <c r="M14" s="27" t="n">
        <v>25000</v>
      </c>
      <c r="N14" s="27" t="n">
        <v>25000</v>
      </c>
      <c r="O14" s="28" t="n">
        <v>25000</v>
      </c>
      <c r="P14" s="27" t="n">
        <v>25000</v>
      </c>
      <c r="Q14" s="27" t="n">
        <v>25000</v>
      </c>
      <c r="R14" s="27" t="n">
        <v>25000</v>
      </c>
      <c r="S14" s="27" t="n">
        <v>25000</v>
      </c>
      <c r="T14" s="27" t="n">
        <v>25000</v>
      </c>
      <c r="U14" s="27" t="n">
        <v>25000</v>
      </c>
      <c r="V14" s="27" t="n">
        <v>25000</v>
      </c>
      <c r="W14" s="27" t="n">
        <v>25000</v>
      </c>
      <c r="X14" s="27" t="n">
        <v>25000</v>
      </c>
      <c r="Y14" s="27" t="n">
        <v>25000</v>
      </c>
      <c r="Z14" s="27" t="n">
        <v>25000</v>
      </c>
      <c r="AA14" s="27" t="n">
        <v>25000</v>
      </c>
      <c r="AB14" s="27" t="n">
        <v>25000</v>
      </c>
      <c r="AC14" s="27" t="n">
        <v>25000</v>
      </c>
      <c r="AD14" s="27" t="n">
        <v>25000</v>
      </c>
      <c r="AE14" s="27" t="n">
        <v>25000</v>
      </c>
      <c r="AF14" s="27" t="n">
        <v>25000</v>
      </c>
      <c r="AG14" s="27" t="n">
        <v>25000</v>
      </c>
      <c r="AH14" s="27" t="n">
        <v>25000</v>
      </c>
      <c r="AI14" s="27" t="n">
        <v>25000</v>
      </c>
      <c r="AJ14" s="27" t="n">
        <v>25000</v>
      </c>
      <c r="AK14" s="27" t="n">
        <v>25000</v>
      </c>
      <c r="AL14" s="27" t="n">
        <v>25000</v>
      </c>
      <c r="AM14" s="27" t="n">
        <v>25000</v>
      </c>
      <c r="AN14" s="27" t="n">
        <v>25000</v>
      </c>
      <c r="AO14" s="27" t="n">
        <v>25000</v>
      </c>
      <c r="AP14" s="27" t="n">
        <v>25000</v>
      </c>
      <c r="AQ14" s="27" t="n">
        <v>25000</v>
      </c>
      <c r="AR14" s="27" t="n">
        <v>25000</v>
      </c>
      <c r="AS14" s="27" t="n">
        <v>25000</v>
      </c>
      <c r="AT14" s="27" t="n">
        <v>25000</v>
      </c>
      <c r="AU14" s="27" t="n">
        <v>25000</v>
      </c>
      <c r="AV14" s="27" t="n">
        <v>25000</v>
      </c>
      <c r="AW14" s="27" t="n">
        <v>25000</v>
      </c>
      <c r="AX14" s="27" t="n">
        <v>25000</v>
      </c>
      <c r="AY14" s="27" t="n">
        <v>25000</v>
      </c>
      <c r="AZ14" s="27" t="n">
        <v>25000</v>
      </c>
      <c r="BA14" s="27" t="n">
        <v>25000</v>
      </c>
      <c r="BB14" s="27" t="n">
        <v>25000</v>
      </c>
      <c r="BC14" s="27" t="n">
        <v>25000</v>
      </c>
      <c r="BD14" s="27" t="n">
        <v>25000</v>
      </c>
      <c r="BE14" s="27" t="n">
        <v>25000</v>
      </c>
      <c r="BF14" s="27" t="n">
        <v>25000</v>
      </c>
      <c r="BG14" s="27" t="n">
        <v>25000</v>
      </c>
      <c r="BH14" s="27" t="n">
        <v>25000</v>
      </c>
      <c r="BI14" s="27" t="n">
        <v>25000</v>
      </c>
      <c r="BJ14" s="27" t="n">
        <v>25000</v>
      </c>
      <c r="BK14" s="27" t="n">
        <v>25000</v>
      </c>
      <c r="BL14" s="27" t="n">
        <v>25000</v>
      </c>
      <c r="BM14" s="27" t="n">
        <v>25000</v>
      </c>
      <c r="BN14" s="27" t="n">
        <v>25000</v>
      </c>
      <c r="BO14" s="27" t="n">
        <v>25000</v>
      </c>
      <c r="BP14" s="27" t="n">
        <v>25000</v>
      </c>
      <c r="BQ14" s="27" t="n">
        <v>25000</v>
      </c>
      <c r="BR14" s="27" t="n">
        <v>25000</v>
      </c>
      <c r="BS14" s="27" t="n">
        <v>25000</v>
      </c>
      <c r="BT14" s="27" t="n">
        <v>25000</v>
      </c>
      <c r="BU14" s="27" t="n">
        <v>25000</v>
      </c>
      <c r="BV14" s="27" t="n">
        <v>25000</v>
      </c>
      <c r="BW14" s="21"/>
    </row>
    <row r="15" customFormat="false" ht="12.75" hidden="false" customHeight="false" outlineLevel="0" collapsed="false">
      <c r="A15" s="0" t="n">
        <v>20835</v>
      </c>
      <c r="B15" s="0" t="s">
        <v>21</v>
      </c>
      <c r="C15" s="23" t="n">
        <v>20000</v>
      </c>
      <c r="D15" s="24" t="n">
        <v>33664</v>
      </c>
      <c r="E15" s="24" t="n">
        <v>37315</v>
      </c>
      <c r="F15" s="0" t="s">
        <v>15</v>
      </c>
      <c r="G15" s="25" t="s">
        <v>22</v>
      </c>
      <c r="H15" s="54" t="n">
        <v>0.1063</v>
      </c>
      <c r="I15" s="23" t="n">
        <v>20000</v>
      </c>
      <c r="J15" s="27" t="n">
        <v>20000</v>
      </c>
      <c r="K15" s="1" t="n">
        <f aca="false">ROUND((O15*31+P15*28+Q15*31+R15*30+S15*31+T15*30+U15*31+V15*31+W15*30+X15*31+Y15*30+Z15*31)*H15,0)</f>
        <v>125434</v>
      </c>
      <c r="L15" s="27" t="n">
        <v>20000</v>
      </c>
      <c r="M15" s="27" t="n">
        <v>20000</v>
      </c>
      <c r="N15" s="27" t="n">
        <v>20000</v>
      </c>
      <c r="O15" s="28" t="n">
        <v>20000</v>
      </c>
      <c r="P15" s="27" t="n">
        <v>20000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</row>
    <row r="16" customFormat="false" ht="12.75" hidden="false" customHeight="false" outlineLevel="0" collapsed="false">
      <c r="A16" s="0" t="n">
        <v>27566</v>
      </c>
      <c r="B16" s="0" t="s">
        <v>21</v>
      </c>
      <c r="C16" s="23" t="n">
        <v>20000</v>
      </c>
      <c r="D16" s="24" t="n">
        <v>37316</v>
      </c>
      <c r="E16" s="24" t="n">
        <v>39172</v>
      </c>
      <c r="F16" s="0" t="s">
        <v>15</v>
      </c>
      <c r="G16" s="25" t="n">
        <v>38807</v>
      </c>
      <c r="H16" s="54" t="s">
        <v>51</v>
      </c>
      <c r="J16" s="21"/>
      <c r="K16" s="1" t="n">
        <v>0</v>
      </c>
      <c r="L16" s="21"/>
      <c r="M16" s="21"/>
      <c r="N16" s="21"/>
      <c r="O16" s="34"/>
      <c r="P16" s="21"/>
      <c r="Q16" s="27" t="n">
        <v>20000</v>
      </c>
      <c r="R16" s="27" t="n">
        <v>20000</v>
      </c>
      <c r="S16" s="27" t="n">
        <v>20000</v>
      </c>
      <c r="T16" s="27" t="n">
        <v>20000</v>
      </c>
      <c r="U16" s="27" t="n">
        <v>20000</v>
      </c>
      <c r="V16" s="27" t="n">
        <v>20000</v>
      </c>
      <c r="W16" s="27" t="n">
        <v>20000</v>
      </c>
      <c r="X16" s="27" t="n">
        <v>20000</v>
      </c>
      <c r="Y16" s="27" t="n">
        <v>20000</v>
      </c>
      <c r="Z16" s="27" t="n">
        <v>20000</v>
      </c>
      <c r="AA16" s="27" t="n">
        <v>20000</v>
      </c>
      <c r="AB16" s="27" t="n">
        <v>20000</v>
      </c>
      <c r="AC16" s="27" t="n">
        <v>20000</v>
      </c>
      <c r="AD16" s="27" t="n">
        <v>20000</v>
      </c>
      <c r="AE16" s="27" t="n">
        <v>20000</v>
      </c>
      <c r="AF16" s="27" t="n">
        <v>20000</v>
      </c>
      <c r="AG16" s="27" t="n">
        <v>20000</v>
      </c>
      <c r="AH16" s="27" t="n">
        <v>20000</v>
      </c>
      <c r="AI16" s="27" t="n">
        <v>20000</v>
      </c>
      <c r="AJ16" s="27" t="n">
        <v>20000</v>
      </c>
      <c r="AK16" s="27" t="n">
        <v>20000</v>
      </c>
      <c r="AL16" s="27" t="n">
        <v>20000</v>
      </c>
      <c r="AM16" s="27" t="n">
        <v>20000</v>
      </c>
      <c r="AN16" s="27" t="n">
        <v>20000</v>
      </c>
      <c r="AO16" s="27" t="n">
        <v>20000</v>
      </c>
      <c r="AP16" s="27" t="n">
        <v>20000</v>
      </c>
      <c r="AQ16" s="27" t="n">
        <v>20000</v>
      </c>
      <c r="AR16" s="27" t="n">
        <v>20000</v>
      </c>
      <c r="AS16" s="27" t="n">
        <v>20000</v>
      </c>
      <c r="AT16" s="27" t="n">
        <v>20000</v>
      </c>
      <c r="AU16" s="27" t="n">
        <v>20000</v>
      </c>
      <c r="AV16" s="27" t="n">
        <v>20000</v>
      </c>
      <c r="AW16" s="27" t="n">
        <v>20000</v>
      </c>
      <c r="AX16" s="27" t="n">
        <v>20000</v>
      </c>
      <c r="AY16" s="27" t="n">
        <v>20000</v>
      </c>
      <c r="AZ16" s="27" t="n">
        <v>20000</v>
      </c>
      <c r="BA16" s="27" t="n">
        <v>20000</v>
      </c>
      <c r="BB16" s="27" t="n">
        <v>20000</v>
      </c>
      <c r="BC16" s="27" t="n">
        <v>20000</v>
      </c>
      <c r="BD16" s="27" t="n">
        <v>20000</v>
      </c>
      <c r="BE16" s="27" t="n">
        <v>20000</v>
      </c>
      <c r="BF16" s="27" t="n">
        <v>20000</v>
      </c>
      <c r="BG16" s="27" t="n">
        <v>20000</v>
      </c>
      <c r="BH16" s="27" t="n">
        <v>20000</v>
      </c>
      <c r="BI16" s="27" t="n">
        <v>20000</v>
      </c>
      <c r="BJ16" s="27" t="n">
        <v>20000</v>
      </c>
      <c r="BK16" s="27" t="n">
        <v>20000</v>
      </c>
      <c r="BL16" s="27" t="n">
        <v>20000</v>
      </c>
      <c r="BM16" s="27" t="n">
        <v>20000</v>
      </c>
      <c r="BN16" s="27" t="n">
        <v>20000</v>
      </c>
      <c r="BO16" s="27" t="n">
        <v>20000</v>
      </c>
      <c r="BP16" s="27" t="n">
        <v>20000</v>
      </c>
      <c r="BQ16" s="27" t="n">
        <v>20000</v>
      </c>
      <c r="BR16" s="27" t="n">
        <v>20000</v>
      </c>
      <c r="BS16" s="27" t="n">
        <v>20000</v>
      </c>
      <c r="BT16" s="27" t="n">
        <v>20000</v>
      </c>
      <c r="BU16" s="27" t="n">
        <v>20000</v>
      </c>
      <c r="BV16" s="27" t="n">
        <v>20000</v>
      </c>
      <c r="BW16" s="21"/>
    </row>
    <row r="17" customFormat="false" ht="12.75" hidden="false" customHeight="false" outlineLevel="0" collapsed="false">
      <c r="A17" s="0" t="n">
        <v>26371</v>
      </c>
      <c r="B17" s="0" t="s">
        <v>23</v>
      </c>
      <c r="C17" s="23" t="n">
        <v>25000</v>
      </c>
      <c r="D17" s="24" t="n">
        <v>36100</v>
      </c>
      <c r="E17" s="24" t="n">
        <v>39172</v>
      </c>
      <c r="F17" s="0" t="s">
        <v>15</v>
      </c>
      <c r="G17" s="25" t="n">
        <v>38807</v>
      </c>
      <c r="H17" s="54" t="n">
        <v>0.1063</v>
      </c>
      <c r="I17" s="23" t="n">
        <v>25000</v>
      </c>
      <c r="J17" s="27" t="n">
        <v>25000</v>
      </c>
      <c r="K17" s="1" t="n">
        <f aca="false">ROUND((O17*31+P17*28+Q17*31+R17*30+S17*31+T17*30+U17*31+V17*31+W17*30+X17*31+Y17*30+Z17*31)*H17,0)</f>
        <v>969988</v>
      </c>
      <c r="L17" s="27" t="n">
        <v>25000</v>
      </c>
      <c r="M17" s="27" t="n">
        <v>25000</v>
      </c>
      <c r="N17" s="27" t="n">
        <v>25000</v>
      </c>
      <c r="O17" s="28" t="n">
        <v>25000</v>
      </c>
      <c r="P17" s="27" t="n">
        <v>25000</v>
      </c>
      <c r="Q17" s="27" t="n">
        <v>25000</v>
      </c>
      <c r="R17" s="27" t="n">
        <v>25000</v>
      </c>
      <c r="S17" s="27" t="n">
        <v>25000</v>
      </c>
      <c r="T17" s="27" t="n">
        <v>25000</v>
      </c>
      <c r="U17" s="27" t="n">
        <v>25000</v>
      </c>
      <c r="V17" s="27" t="n">
        <v>25000</v>
      </c>
      <c r="W17" s="27" t="n">
        <v>25000</v>
      </c>
      <c r="X17" s="27" t="n">
        <v>25000</v>
      </c>
      <c r="Y17" s="27" t="n">
        <v>25000</v>
      </c>
      <c r="Z17" s="27" t="n">
        <v>25000</v>
      </c>
      <c r="AA17" s="27" t="n">
        <v>25000</v>
      </c>
      <c r="AB17" s="27" t="n">
        <v>25000</v>
      </c>
      <c r="AC17" s="27" t="n">
        <v>25000</v>
      </c>
      <c r="AD17" s="27" t="n">
        <v>25000</v>
      </c>
      <c r="AE17" s="27" t="n">
        <v>25000</v>
      </c>
      <c r="AF17" s="27" t="n">
        <v>25000</v>
      </c>
      <c r="AG17" s="27" t="n">
        <v>25000</v>
      </c>
      <c r="AH17" s="27" t="n">
        <v>25000</v>
      </c>
      <c r="AI17" s="27" t="n">
        <v>25000</v>
      </c>
      <c r="AJ17" s="27" t="n">
        <v>25000</v>
      </c>
      <c r="AK17" s="27" t="n">
        <v>25000</v>
      </c>
      <c r="AL17" s="27" t="n">
        <v>25000</v>
      </c>
      <c r="AM17" s="27" t="n">
        <v>25000</v>
      </c>
      <c r="AN17" s="27" t="n">
        <v>25000</v>
      </c>
      <c r="AO17" s="27" t="n">
        <v>25000</v>
      </c>
      <c r="AP17" s="27" t="n">
        <v>25000</v>
      </c>
      <c r="AQ17" s="27" t="n">
        <v>25000</v>
      </c>
      <c r="AR17" s="27" t="n">
        <v>25000</v>
      </c>
      <c r="AS17" s="27" t="n">
        <v>25000</v>
      </c>
      <c r="AT17" s="27" t="n">
        <v>25000</v>
      </c>
      <c r="AU17" s="27" t="n">
        <v>25000</v>
      </c>
      <c r="AV17" s="27" t="n">
        <v>25000</v>
      </c>
      <c r="AW17" s="27" t="n">
        <v>25000</v>
      </c>
      <c r="AX17" s="27" t="n">
        <v>25000</v>
      </c>
      <c r="AY17" s="27" t="n">
        <v>25000</v>
      </c>
      <c r="AZ17" s="27" t="n">
        <v>25000</v>
      </c>
      <c r="BA17" s="27" t="n">
        <v>25000</v>
      </c>
      <c r="BB17" s="27" t="n">
        <v>25000</v>
      </c>
      <c r="BC17" s="27" t="n">
        <v>25000</v>
      </c>
      <c r="BD17" s="27" t="n">
        <v>25000</v>
      </c>
      <c r="BE17" s="27" t="n">
        <v>25000</v>
      </c>
      <c r="BF17" s="27" t="n">
        <v>25000</v>
      </c>
      <c r="BG17" s="27" t="n">
        <v>25000</v>
      </c>
      <c r="BH17" s="27" t="n">
        <v>25000</v>
      </c>
      <c r="BI17" s="27" t="n">
        <v>25000</v>
      </c>
      <c r="BJ17" s="27" t="n">
        <v>25000</v>
      </c>
      <c r="BK17" s="27" t="n">
        <v>25000</v>
      </c>
      <c r="BL17" s="27" t="n">
        <v>25000</v>
      </c>
      <c r="BM17" s="27" t="n">
        <v>25000</v>
      </c>
      <c r="BN17" s="27" t="n">
        <v>25000</v>
      </c>
      <c r="BO17" s="27" t="n">
        <v>25000</v>
      </c>
      <c r="BP17" s="27" t="n">
        <v>25000</v>
      </c>
      <c r="BQ17" s="27" t="n">
        <v>25000</v>
      </c>
      <c r="BR17" s="27" t="n">
        <v>25000</v>
      </c>
      <c r="BS17" s="27" t="n">
        <v>25000</v>
      </c>
      <c r="BT17" s="27" t="n">
        <v>25000</v>
      </c>
      <c r="BU17" s="27" t="n">
        <v>25000</v>
      </c>
      <c r="BV17" s="27" t="n">
        <v>25000</v>
      </c>
      <c r="BW17" s="21"/>
    </row>
    <row r="18" customFormat="false" ht="12.75" hidden="false" customHeight="false" outlineLevel="0" collapsed="false">
      <c r="A18" s="0" t="n">
        <v>27457</v>
      </c>
      <c r="B18" s="0" t="s">
        <v>24</v>
      </c>
      <c r="C18" s="23" t="n">
        <v>13500</v>
      </c>
      <c r="D18" s="24" t="n">
        <v>37226</v>
      </c>
      <c r="E18" s="24" t="n">
        <v>37256</v>
      </c>
      <c r="F18" s="0" t="s">
        <v>17</v>
      </c>
      <c r="G18" s="33"/>
      <c r="H18" s="54" t="s">
        <v>51</v>
      </c>
      <c r="J18" s="21"/>
      <c r="K18" s="1" t="n">
        <v>0</v>
      </c>
      <c r="L18" s="21"/>
      <c r="M18" s="21"/>
      <c r="N18" s="27" t="n">
        <v>13500</v>
      </c>
      <c r="O18" s="34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</row>
    <row r="19" customFormat="false" ht="12.75" hidden="false" customHeight="false" outlineLevel="0" collapsed="false">
      <c r="A19" s="0" t="n">
        <v>27456</v>
      </c>
      <c r="B19" s="0" t="s">
        <v>24</v>
      </c>
      <c r="C19" s="23" t="n">
        <v>21500</v>
      </c>
      <c r="D19" s="24" t="n">
        <v>37561</v>
      </c>
      <c r="E19" s="24" t="n">
        <v>37621</v>
      </c>
      <c r="F19" s="0" t="s">
        <v>17</v>
      </c>
      <c r="G19" s="33"/>
      <c r="H19" s="54" t="s">
        <v>51</v>
      </c>
      <c r="J19" s="21"/>
      <c r="K19" s="1" t="n">
        <v>0</v>
      </c>
      <c r="L19" s="21"/>
      <c r="M19" s="21"/>
      <c r="N19" s="21"/>
      <c r="O19" s="34"/>
      <c r="P19" s="21"/>
      <c r="Q19" s="21"/>
      <c r="R19" s="21"/>
      <c r="S19" s="21"/>
      <c r="T19" s="21"/>
      <c r="U19" s="21"/>
      <c r="V19" s="21"/>
      <c r="W19" s="21"/>
      <c r="X19" s="21"/>
      <c r="Y19" s="27" t="n">
        <v>21500</v>
      </c>
      <c r="Z19" s="27" t="n">
        <v>21500</v>
      </c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</row>
    <row r="20" customFormat="false" ht="12.75" hidden="false" customHeight="false" outlineLevel="0" collapsed="false">
      <c r="A20" s="0" t="n">
        <v>27453</v>
      </c>
      <c r="B20" s="0" t="s">
        <v>24</v>
      </c>
      <c r="C20" s="23" t="n">
        <v>35000</v>
      </c>
      <c r="D20" s="24" t="n">
        <v>37622</v>
      </c>
      <c r="E20" s="24" t="n">
        <v>37986</v>
      </c>
      <c r="F20" s="0" t="s">
        <v>17</v>
      </c>
      <c r="G20" s="33"/>
      <c r="H20" s="54" t="s">
        <v>51</v>
      </c>
      <c r="J20" s="21"/>
      <c r="K20" s="1" t="n">
        <v>0</v>
      </c>
      <c r="L20" s="21"/>
      <c r="M20" s="21"/>
      <c r="N20" s="21"/>
      <c r="O20" s="34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7" t="n">
        <v>35000</v>
      </c>
      <c r="AB20" s="27" t="n">
        <v>35000</v>
      </c>
      <c r="AC20" s="27" t="n">
        <v>35000</v>
      </c>
      <c r="AD20" s="27" t="n">
        <v>35000</v>
      </c>
      <c r="AE20" s="27" t="n">
        <v>35000</v>
      </c>
      <c r="AF20" s="27" t="n">
        <v>35000</v>
      </c>
      <c r="AG20" s="27" t="n">
        <v>35000</v>
      </c>
      <c r="AH20" s="27" t="n">
        <v>35000</v>
      </c>
      <c r="AI20" s="27" t="n">
        <v>35000</v>
      </c>
      <c r="AJ20" s="27" t="n">
        <v>35000</v>
      </c>
      <c r="AK20" s="27" t="n">
        <v>35000</v>
      </c>
      <c r="AL20" s="27" t="n">
        <v>35000</v>
      </c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</row>
    <row r="21" customFormat="false" ht="12.75" hidden="false" customHeight="false" outlineLevel="0" collapsed="false">
      <c r="A21" s="0" t="n">
        <v>24568</v>
      </c>
      <c r="B21" s="0" t="s">
        <v>53</v>
      </c>
      <c r="C21" s="23" t="n">
        <v>32000</v>
      </c>
      <c r="D21" s="24" t="n">
        <v>35400</v>
      </c>
      <c r="E21" s="24" t="n">
        <v>37256</v>
      </c>
      <c r="F21" s="0" t="s">
        <v>15</v>
      </c>
      <c r="G21" s="33" t="s">
        <v>22</v>
      </c>
      <c r="H21" s="54" t="n">
        <v>0.2175</v>
      </c>
      <c r="I21" s="23" t="n">
        <v>32000</v>
      </c>
      <c r="J21" s="27" t="n">
        <v>32000</v>
      </c>
      <c r="K21" s="1" t="n">
        <v>0</v>
      </c>
      <c r="L21" s="27" t="n">
        <v>32000</v>
      </c>
      <c r="M21" s="27" t="n">
        <v>32000</v>
      </c>
      <c r="N21" s="27" t="n">
        <v>32000</v>
      </c>
      <c r="O21" s="32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</row>
    <row r="22" customFormat="false" ht="12.75" hidden="false" customHeight="false" outlineLevel="0" collapsed="false">
      <c r="A22" s="0" t="n">
        <v>24654</v>
      </c>
      <c r="B22" s="0" t="s">
        <v>54</v>
      </c>
      <c r="C22" s="23" t="n">
        <v>8000</v>
      </c>
      <c r="D22" s="24" t="n">
        <v>35400</v>
      </c>
      <c r="E22" s="24" t="n">
        <v>37256</v>
      </c>
      <c r="F22" s="0" t="s">
        <v>15</v>
      </c>
      <c r="G22" s="33" t="s">
        <v>22</v>
      </c>
      <c r="H22" s="54" t="n">
        <v>0.22</v>
      </c>
      <c r="I22" s="23" t="n">
        <v>8000</v>
      </c>
      <c r="J22" s="27" t="n">
        <v>8000</v>
      </c>
      <c r="K22" s="1" t="n">
        <v>0</v>
      </c>
      <c r="L22" s="27" t="n">
        <v>8000</v>
      </c>
      <c r="M22" s="27" t="n">
        <v>8000</v>
      </c>
      <c r="N22" s="27" t="n">
        <v>8000</v>
      </c>
      <c r="O22" s="32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</row>
    <row r="23" customFormat="false" ht="12.75" hidden="false" customHeight="false" outlineLevel="0" collapsed="false">
      <c r="A23" s="0" t="n">
        <v>26125</v>
      </c>
      <c r="B23" s="0" t="s">
        <v>25</v>
      </c>
      <c r="C23" s="23" t="n">
        <v>8600</v>
      </c>
      <c r="D23" s="24" t="n">
        <v>35947</v>
      </c>
      <c r="E23" s="24" t="n">
        <v>37772</v>
      </c>
      <c r="F23" s="0" t="s">
        <v>15</v>
      </c>
      <c r="G23" s="25" t="n">
        <v>37407</v>
      </c>
      <c r="H23" s="54" t="s">
        <v>51</v>
      </c>
      <c r="I23" s="23" t="n">
        <v>8600</v>
      </c>
      <c r="J23" s="27" t="n">
        <v>8600</v>
      </c>
      <c r="K23" s="1" t="n">
        <v>0</v>
      </c>
      <c r="L23" s="27" t="n">
        <v>8600</v>
      </c>
      <c r="M23" s="27" t="n">
        <v>8600</v>
      </c>
      <c r="N23" s="27" t="n">
        <v>8600</v>
      </c>
      <c r="O23" s="28" t="n">
        <v>8600</v>
      </c>
      <c r="P23" s="27" t="n">
        <v>8600</v>
      </c>
      <c r="Q23" s="27" t="n">
        <v>8600</v>
      </c>
      <c r="R23" s="27" t="n">
        <v>8600</v>
      </c>
      <c r="S23" s="27" t="n">
        <v>8600</v>
      </c>
      <c r="T23" s="27" t="n">
        <v>8600</v>
      </c>
      <c r="U23" s="27" t="n">
        <v>8600</v>
      </c>
      <c r="V23" s="27" t="n">
        <v>8600</v>
      </c>
      <c r="W23" s="27" t="n">
        <v>8600</v>
      </c>
      <c r="X23" s="27" t="n">
        <v>8600</v>
      </c>
      <c r="Y23" s="27" t="n">
        <v>8600</v>
      </c>
      <c r="Z23" s="27" t="n">
        <v>8600</v>
      </c>
      <c r="AA23" s="27" t="n">
        <v>8600</v>
      </c>
      <c r="AB23" s="27" t="n">
        <v>8600</v>
      </c>
      <c r="AC23" s="27" t="n">
        <v>8600</v>
      </c>
      <c r="AD23" s="27" t="n">
        <v>8600</v>
      </c>
      <c r="AE23" s="27" t="n">
        <v>8600</v>
      </c>
      <c r="AF23" s="29" t="n">
        <v>8600</v>
      </c>
      <c r="AG23" s="29" t="n">
        <v>8600</v>
      </c>
      <c r="AH23" s="29" t="n">
        <v>8600</v>
      </c>
      <c r="AI23" s="29" t="n">
        <v>8600</v>
      </c>
      <c r="AJ23" s="29" t="n">
        <v>8600</v>
      </c>
      <c r="AK23" s="29" t="n">
        <v>8600</v>
      </c>
      <c r="AL23" s="29" t="n">
        <v>8600</v>
      </c>
      <c r="AM23" s="29" t="n">
        <v>8600</v>
      </c>
      <c r="AN23" s="29" t="n">
        <v>8600</v>
      </c>
      <c r="AO23" s="29" t="n">
        <v>8600</v>
      </c>
      <c r="AP23" s="29" t="n">
        <v>8600</v>
      </c>
      <c r="AQ23" s="29" t="n">
        <v>8600</v>
      </c>
      <c r="AR23" s="29" t="n">
        <v>8600</v>
      </c>
      <c r="AS23" s="29" t="n">
        <v>8600</v>
      </c>
      <c r="AT23" s="29" t="n">
        <v>8600</v>
      </c>
      <c r="AU23" s="29" t="n">
        <v>8600</v>
      </c>
      <c r="AV23" s="29" t="n">
        <v>8600</v>
      </c>
      <c r="AW23" s="29" t="n">
        <v>8600</v>
      </c>
      <c r="AX23" s="29" t="n">
        <v>8600</v>
      </c>
      <c r="AY23" s="29" t="n">
        <v>8600</v>
      </c>
      <c r="AZ23" s="29" t="n">
        <v>8600</v>
      </c>
      <c r="BA23" s="29" t="n">
        <v>8600</v>
      </c>
      <c r="BB23" s="29" t="n">
        <v>8600</v>
      </c>
      <c r="BC23" s="29" t="n">
        <v>8600</v>
      </c>
      <c r="BD23" s="29" t="n">
        <v>8600</v>
      </c>
      <c r="BE23" s="29" t="n">
        <v>8600</v>
      </c>
      <c r="BF23" s="29" t="n">
        <v>8600</v>
      </c>
      <c r="BG23" s="29" t="n">
        <v>8600</v>
      </c>
      <c r="BH23" s="29" t="n">
        <v>8600</v>
      </c>
      <c r="BI23" s="29" t="n">
        <v>8600</v>
      </c>
      <c r="BJ23" s="29" t="n">
        <v>8600</v>
      </c>
      <c r="BK23" s="29" t="n">
        <v>8600</v>
      </c>
      <c r="BL23" s="29" t="n">
        <v>8600</v>
      </c>
      <c r="BM23" s="29" t="n">
        <v>8600</v>
      </c>
      <c r="BN23" s="29" t="n">
        <v>8600</v>
      </c>
      <c r="BO23" s="29" t="n">
        <v>8600</v>
      </c>
      <c r="BP23" s="29" t="n">
        <v>8600</v>
      </c>
      <c r="BQ23" s="29" t="n">
        <v>8600</v>
      </c>
      <c r="BR23" s="29" t="n">
        <v>8600</v>
      </c>
      <c r="BS23" s="29" t="n">
        <v>8600</v>
      </c>
      <c r="BT23" s="29" t="n">
        <v>8600</v>
      </c>
      <c r="BU23" s="29" t="n">
        <v>8600</v>
      </c>
      <c r="BV23" s="29" t="n">
        <v>8600</v>
      </c>
      <c r="BW23" s="21"/>
    </row>
    <row r="24" customFormat="false" ht="12.75" hidden="false" customHeight="false" outlineLevel="0" collapsed="false">
      <c r="A24" s="0" t="n">
        <v>26677</v>
      </c>
      <c r="B24" s="0" t="s">
        <v>26</v>
      </c>
      <c r="C24" s="23" t="n">
        <v>25000</v>
      </c>
      <c r="D24" s="24" t="n">
        <v>36251</v>
      </c>
      <c r="E24" s="24" t="n">
        <v>39172</v>
      </c>
      <c r="F24" s="0" t="s">
        <v>15</v>
      </c>
      <c r="G24" s="25" t="n">
        <v>38807</v>
      </c>
      <c r="H24" s="54" t="n">
        <v>0.1063</v>
      </c>
      <c r="I24" s="23" t="n">
        <v>25000</v>
      </c>
      <c r="J24" s="27" t="n">
        <v>25000</v>
      </c>
      <c r="K24" s="1" t="n">
        <f aca="false">ROUND((O24*31+P24*28+Q24*31+R24*30+S24*31+T24*30+U24*31+V24*31+W24*30+X24*31+Y24*30+Z24*31)*H24,0)</f>
        <v>969988</v>
      </c>
      <c r="L24" s="27" t="n">
        <v>25000</v>
      </c>
      <c r="M24" s="27" t="n">
        <v>25000</v>
      </c>
      <c r="N24" s="27" t="n">
        <v>25000</v>
      </c>
      <c r="O24" s="28" t="n">
        <v>25000</v>
      </c>
      <c r="P24" s="27" t="n">
        <v>25000</v>
      </c>
      <c r="Q24" s="27" t="n">
        <v>25000</v>
      </c>
      <c r="R24" s="27" t="n">
        <v>25000</v>
      </c>
      <c r="S24" s="27" t="n">
        <v>25000</v>
      </c>
      <c r="T24" s="27" t="n">
        <v>25000</v>
      </c>
      <c r="U24" s="27" t="n">
        <v>25000</v>
      </c>
      <c r="V24" s="27" t="n">
        <v>25000</v>
      </c>
      <c r="W24" s="27" t="n">
        <v>25000</v>
      </c>
      <c r="X24" s="27" t="n">
        <v>25000</v>
      </c>
      <c r="Y24" s="27" t="n">
        <v>25000</v>
      </c>
      <c r="Z24" s="27" t="n">
        <v>25000</v>
      </c>
      <c r="AA24" s="27" t="n">
        <v>25000</v>
      </c>
      <c r="AB24" s="27" t="n">
        <v>25000</v>
      </c>
      <c r="AC24" s="27" t="n">
        <v>25000</v>
      </c>
      <c r="AD24" s="27" t="n">
        <v>25000</v>
      </c>
      <c r="AE24" s="27" t="n">
        <v>25000</v>
      </c>
      <c r="AF24" s="27" t="n">
        <v>25000</v>
      </c>
      <c r="AG24" s="27" t="n">
        <v>25000</v>
      </c>
      <c r="AH24" s="27" t="n">
        <v>25000</v>
      </c>
      <c r="AI24" s="27" t="n">
        <v>25000</v>
      </c>
      <c r="AJ24" s="27" t="n">
        <v>25000</v>
      </c>
      <c r="AK24" s="27" t="n">
        <v>25000</v>
      </c>
      <c r="AL24" s="27" t="n">
        <v>25000</v>
      </c>
      <c r="AM24" s="27" t="n">
        <v>25000</v>
      </c>
      <c r="AN24" s="27" t="n">
        <v>25000</v>
      </c>
      <c r="AO24" s="27" t="n">
        <v>25000</v>
      </c>
      <c r="AP24" s="27" t="n">
        <v>25000</v>
      </c>
      <c r="AQ24" s="27" t="n">
        <v>25000</v>
      </c>
      <c r="AR24" s="27" t="n">
        <v>25000</v>
      </c>
      <c r="AS24" s="27" t="n">
        <v>25000</v>
      </c>
      <c r="AT24" s="27" t="n">
        <v>25000</v>
      </c>
      <c r="AU24" s="27" t="n">
        <v>25000</v>
      </c>
      <c r="AV24" s="27" t="n">
        <v>25000</v>
      </c>
      <c r="AW24" s="27" t="n">
        <v>25000</v>
      </c>
      <c r="AX24" s="27" t="n">
        <v>25000</v>
      </c>
      <c r="AY24" s="27" t="n">
        <v>25000</v>
      </c>
      <c r="AZ24" s="27" t="n">
        <v>25000</v>
      </c>
      <c r="BA24" s="27" t="n">
        <v>25000</v>
      </c>
      <c r="BB24" s="27" t="n">
        <v>25000</v>
      </c>
      <c r="BC24" s="27" t="n">
        <v>25000</v>
      </c>
      <c r="BD24" s="27" t="n">
        <v>25000</v>
      </c>
      <c r="BE24" s="27" t="n">
        <v>25000</v>
      </c>
      <c r="BF24" s="27" t="n">
        <v>25000</v>
      </c>
      <c r="BG24" s="27" t="n">
        <v>25000</v>
      </c>
      <c r="BH24" s="27" t="n">
        <v>25000</v>
      </c>
      <c r="BI24" s="27" t="n">
        <v>25000</v>
      </c>
      <c r="BJ24" s="27" t="n">
        <v>25000</v>
      </c>
      <c r="BK24" s="27" t="n">
        <v>25000</v>
      </c>
      <c r="BL24" s="27" t="n">
        <v>25000</v>
      </c>
      <c r="BM24" s="27" t="n">
        <v>25000</v>
      </c>
      <c r="BN24" s="27" t="n">
        <v>25000</v>
      </c>
      <c r="BO24" s="27" t="n">
        <v>25000</v>
      </c>
      <c r="BP24" s="27" t="n">
        <v>25000</v>
      </c>
      <c r="BQ24" s="27" t="n">
        <v>25000</v>
      </c>
      <c r="BR24" s="27" t="n">
        <v>25000</v>
      </c>
      <c r="BS24" s="27" t="n">
        <v>25000</v>
      </c>
      <c r="BT24" s="27" t="n">
        <v>25000</v>
      </c>
      <c r="BU24" s="27" t="n">
        <v>25000</v>
      </c>
      <c r="BV24" s="27" t="n">
        <v>25000</v>
      </c>
      <c r="BW24" s="21"/>
    </row>
    <row r="25" customFormat="false" ht="12.75" hidden="false" customHeight="false" outlineLevel="0" collapsed="false">
      <c r="A25" s="0" t="n">
        <v>26884</v>
      </c>
      <c r="B25" s="0" t="s">
        <v>26</v>
      </c>
      <c r="C25" s="23" t="n">
        <v>40000</v>
      </c>
      <c r="D25" s="24" t="n">
        <v>36647</v>
      </c>
      <c r="E25" s="24" t="n">
        <v>38656</v>
      </c>
      <c r="F25" s="0" t="s">
        <v>15</v>
      </c>
      <c r="G25" s="25" t="n">
        <v>38291</v>
      </c>
      <c r="H25" s="54" t="s">
        <v>51</v>
      </c>
      <c r="I25" s="23" t="n">
        <v>40000</v>
      </c>
      <c r="J25" s="27" t="n">
        <v>40000</v>
      </c>
      <c r="K25" s="1" t="n">
        <v>0</v>
      </c>
      <c r="L25" s="27" t="n">
        <v>40000</v>
      </c>
      <c r="M25" s="27" t="n">
        <v>40000</v>
      </c>
      <c r="N25" s="27" t="n">
        <v>40000</v>
      </c>
      <c r="O25" s="28" t="n">
        <v>40000</v>
      </c>
      <c r="P25" s="27" t="n">
        <v>40000</v>
      </c>
      <c r="Q25" s="27" t="n">
        <v>40000</v>
      </c>
      <c r="R25" s="27" t="n">
        <v>40000</v>
      </c>
      <c r="S25" s="27" t="n">
        <v>40000</v>
      </c>
      <c r="T25" s="27" t="n">
        <v>40000</v>
      </c>
      <c r="U25" s="27" t="n">
        <v>40000</v>
      </c>
      <c r="V25" s="27" t="n">
        <v>40000</v>
      </c>
      <c r="W25" s="27" t="n">
        <v>40000</v>
      </c>
      <c r="X25" s="27" t="n">
        <v>40000</v>
      </c>
      <c r="Y25" s="27" t="n">
        <v>40000</v>
      </c>
      <c r="Z25" s="27" t="n">
        <v>40000</v>
      </c>
      <c r="AA25" s="27" t="n">
        <v>40000</v>
      </c>
      <c r="AB25" s="27" t="n">
        <v>40000</v>
      </c>
      <c r="AC25" s="27" t="n">
        <v>40000</v>
      </c>
      <c r="AD25" s="27" t="n">
        <v>40000</v>
      </c>
      <c r="AE25" s="27" t="n">
        <v>40000</v>
      </c>
      <c r="AF25" s="27" t="n">
        <v>40000</v>
      </c>
      <c r="AG25" s="27" t="n">
        <v>40000</v>
      </c>
      <c r="AH25" s="27" t="n">
        <v>40000</v>
      </c>
      <c r="AI25" s="27" t="n">
        <v>40000</v>
      </c>
      <c r="AJ25" s="27" t="n">
        <v>40000</v>
      </c>
      <c r="AK25" s="27" t="n">
        <v>40000</v>
      </c>
      <c r="AL25" s="27" t="n">
        <v>40000</v>
      </c>
      <c r="AM25" s="27" t="n">
        <v>40000</v>
      </c>
      <c r="AN25" s="27" t="n">
        <v>40000</v>
      </c>
      <c r="AO25" s="27" t="n">
        <v>40000</v>
      </c>
      <c r="AP25" s="27" t="n">
        <v>40000</v>
      </c>
      <c r="AQ25" s="27" t="n">
        <v>40000</v>
      </c>
      <c r="AR25" s="27" t="n">
        <v>40000</v>
      </c>
      <c r="AS25" s="27" t="n">
        <v>40000</v>
      </c>
      <c r="AT25" s="27" t="n">
        <v>40000</v>
      </c>
      <c r="AU25" s="27" t="n">
        <v>40000</v>
      </c>
      <c r="AV25" s="27" t="n">
        <v>40000</v>
      </c>
      <c r="AW25" s="27" t="n">
        <v>40000</v>
      </c>
      <c r="AX25" s="27" t="n">
        <v>40000</v>
      </c>
      <c r="AY25" s="27" t="n">
        <v>40000</v>
      </c>
      <c r="AZ25" s="27" t="n">
        <v>40000</v>
      </c>
      <c r="BA25" s="27" t="n">
        <v>40000</v>
      </c>
      <c r="BB25" s="27" t="n">
        <v>40000</v>
      </c>
      <c r="BC25" s="27" t="n">
        <v>40000</v>
      </c>
      <c r="BD25" s="27" t="n">
        <v>40000</v>
      </c>
      <c r="BE25" s="27" t="n">
        <v>40000</v>
      </c>
      <c r="BF25" s="27" t="n">
        <v>40000</v>
      </c>
      <c r="BG25" s="27" t="n">
        <v>40000</v>
      </c>
      <c r="BH25" s="27" t="n">
        <v>40000</v>
      </c>
      <c r="BI25" s="29" t="n">
        <v>40000</v>
      </c>
      <c r="BJ25" s="29" t="n">
        <v>40000</v>
      </c>
      <c r="BK25" s="29" t="n">
        <v>40000</v>
      </c>
      <c r="BL25" s="29" t="n">
        <v>40000</v>
      </c>
      <c r="BM25" s="29" t="n">
        <v>40000</v>
      </c>
      <c r="BN25" s="29" t="n">
        <v>40000</v>
      </c>
      <c r="BO25" s="29" t="n">
        <v>40000</v>
      </c>
      <c r="BP25" s="29" t="n">
        <v>40000</v>
      </c>
      <c r="BQ25" s="29" t="n">
        <v>40000</v>
      </c>
      <c r="BR25" s="29" t="n">
        <v>40000</v>
      </c>
      <c r="BS25" s="29" t="n">
        <v>40000</v>
      </c>
      <c r="BT25" s="29" t="n">
        <v>40000</v>
      </c>
      <c r="BU25" s="29" t="n">
        <v>40000</v>
      </c>
      <c r="BV25" s="29" t="n">
        <v>40000</v>
      </c>
      <c r="BW25" s="21"/>
    </row>
    <row r="26" customFormat="false" ht="12.75" hidden="false" customHeight="false" outlineLevel="0" collapsed="false">
      <c r="A26" s="0" t="n">
        <v>21372</v>
      </c>
      <c r="B26" s="0" t="s">
        <v>55</v>
      </c>
      <c r="C26" s="23" t="n">
        <v>1346</v>
      </c>
      <c r="D26" s="24" t="n">
        <v>34001</v>
      </c>
      <c r="E26" s="24" t="n">
        <v>37986</v>
      </c>
      <c r="F26" s="0" t="s">
        <v>15</v>
      </c>
      <c r="G26" s="25" t="n">
        <v>37621</v>
      </c>
      <c r="H26" s="54" t="n">
        <v>0.146</v>
      </c>
      <c r="I26" s="23" t="n">
        <v>1346</v>
      </c>
      <c r="J26" s="27" t="n">
        <v>1346</v>
      </c>
      <c r="K26" s="1" t="n">
        <f aca="false">ROUND((O26*31+P26*28+Q26*31+R26*30+S26*31+T26*30+U26*31+V26*31+W26*30+X26*31+Y26*30+Z26*31)*H26,0)</f>
        <v>71728</v>
      </c>
      <c r="L26" s="27" t="n">
        <v>1346</v>
      </c>
      <c r="M26" s="27" t="n">
        <v>1346</v>
      </c>
      <c r="N26" s="27" t="n">
        <v>1346</v>
      </c>
      <c r="O26" s="28" t="n">
        <v>1346</v>
      </c>
      <c r="P26" s="27" t="n">
        <v>1346</v>
      </c>
      <c r="Q26" s="27" t="n">
        <v>1346</v>
      </c>
      <c r="R26" s="27" t="n">
        <v>1346</v>
      </c>
      <c r="S26" s="27" t="n">
        <v>1346</v>
      </c>
      <c r="T26" s="27" t="n">
        <v>1346</v>
      </c>
      <c r="U26" s="27" t="n">
        <v>1346</v>
      </c>
      <c r="V26" s="27" t="n">
        <v>1346</v>
      </c>
      <c r="W26" s="27" t="n">
        <v>1346</v>
      </c>
      <c r="X26" s="27" t="n">
        <v>1346</v>
      </c>
      <c r="Y26" s="27" t="n">
        <v>1346</v>
      </c>
      <c r="Z26" s="27" t="n">
        <v>1346</v>
      </c>
      <c r="AA26" s="27" t="n">
        <v>1346</v>
      </c>
      <c r="AB26" s="27" t="n">
        <v>1346</v>
      </c>
      <c r="AC26" s="27" t="n">
        <v>1346</v>
      </c>
      <c r="AD26" s="27" t="n">
        <v>1346</v>
      </c>
      <c r="AE26" s="27" t="n">
        <v>1346</v>
      </c>
      <c r="AF26" s="27" t="n">
        <v>1346</v>
      </c>
      <c r="AG26" s="27" t="n">
        <v>1346</v>
      </c>
      <c r="AH26" s="27" t="n">
        <v>1346</v>
      </c>
      <c r="AI26" s="27" t="n">
        <v>1346</v>
      </c>
      <c r="AJ26" s="27" t="n">
        <v>1346</v>
      </c>
      <c r="AK26" s="27" t="n">
        <v>1346</v>
      </c>
      <c r="AL26" s="27" t="n">
        <v>1346</v>
      </c>
      <c r="AM26" s="29" t="n">
        <v>1346</v>
      </c>
      <c r="AN26" s="29" t="n">
        <v>1346</v>
      </c>
      <c r="AO26" s="29" t="n">
        <v>1346</v>
      </c>
      <c r="AP26" s="29" t="n">
        <v>1346</v>
      </c>
      <c r="AQ26" s="29" t="n">
        <v>1346</v>
      </c>
      <c r="AR26" s="29" t="n">
        <v>1346</v>
      </c>
      <c r="AS26" s="29" t="n">
        <v>1346</v>
      </c>
      <c r="AT26" s="29" t="n">
        <v>1346</v>
      </c>
      <c r="AU26" s="29" t="n">
        <v>1346</v>
      </c>
      <c r="AV26" s="29" t="n">
        <v>1346</v>
      </c>
      <c r="AW26" s="29" t="n">
        <v>1346</v>
      </c>
      <c r="AX26" s="29" t="n">
        <v>1346</v>
      </c>
      <c r="AY26" s="29" t="n">
        <v>1346</v>
      </c>
      <c r="AZ26" s="29" t="n">
        <v>1346</v>
      </c>
      <c r="BA26" s="29" t="n">
        <v>1346</v>
      </c>
      <c r="BB26" s="29" t="n">
        <v>1346</v>
      </c>
      <c r="BC26" s="29" t="n">
        <v>1346</v>
      </c>
      <c r="BD26" s="29" t="n">
        <v>1346</v>
      </c>
      <c r="BE26" s="29" t="n">
        <v>1346</v>
      </c>
      <c r="BF26" s="29" t="n">
        <v>1346</v>
      </c>
      <c r="BG26" s="29" t="n">
        <v>1346</v>
      </c>
      <c r="BH26" s="29" t="n">
        <v>1346</v>
      </c>
      <c r="BI26" s="29" t="n">
        <v>1346</v>
      </c>
      <c r="BJ26" s="29" t="n">
        <v>1346</v>
      </c>
      <c r="BK26" s="29" t="n">
        <v>1346</v>
      </c>
      <c r="BL26" s="29" t="n">
        <v>1346</v>
      </c>
      <c r="BM26" s="29" t="n">
        <v>1346</v>
      </c>
      <c r="BN26" s="29" t="n">
        <v>1346</v>
      </c>
      <c r="BO26" s="29" t="n">
        <v>1346</v>
      </c>
      <c r="BP26" s="29" t="n">
        <v>1346</v>
      </c>
      <c r="BQ26" s="29" t="n">
        <v>1346</v>
      </c>
      <c r="BR26" s="29" t="n">
        <v>1346</v>
      </c>
      <c r="BS26" s="29" t="n">
        <v>1346</v>
      </c>
      <c r="BT26" s="29" t="n">
        <v>1346</v>
      </c>
      <c r="BU26" s="29" t="n">
        <v>1346</v>
      </c>
      <c r="BV26" s="29" t="n">
        <v>1346</v>
      </c>
      <c r="BW26" s="21"/>
    </row>
    <row r="27" customFormat="false" ht="12.75" hidden="false" customHeight="false" outlineLevel="0" collapsed="false">
      <c r="A27" s="0" t="n">
        <v>26813</v>
      </c>
      <c r="B27" s="0" t="s">
        <v>27</v>
      </c>
      <c r="C27" s="23" t="n">
        <v>3500</v>
      </c>
      <c r="D27" s="24" t="n">
        <v>36647</v>
      </c>
      <c r="E27" s="24" t="n">
        <v>39506</v>
      </c>
      <c r="F27" s="0" t="s">
        <v>17</v>
      </c>
      <c r="G27" s="41"/>
      <c r="H27" s="54" t="s">
        <v>51</v>
      </c>
      <c r="I27" s="23" t="n">
        <v>3500</v>
      </c>
      <c r="J27" s="27" t="n">
        <v>3500</v>
      </c>
      <c r="K27" s="1" t="n">
        <v>0</v>
      </c>
      <c r="L27" s="27" t="n">
        <v>3500</v>
      </c>
      <c r="M27" s="27" t="n">
        <v>3500</v>
      </c>
      <c r="N27" s="27" t="n">
        <v>3500</v>
      </c>
      <c r="O27" s="28" t="n">
        <v>3500</v>
      </c>
      <c r="P27" s="27" t="n">
        <v>3500</v>
      </c>
      <c r="Q27" s="27" t="n">
        <v>3500</v>
      </c>
      <c r="R27" s="27" t="n">
        <v>3500</v>
      </c>
      <c r="S27" s="27" t="n">
        <v>3500</v>
      </c>
      <c r="T27" s="27" t="n">
        <v>3500</v>
      </c>
      <c r="U27" s="27" t="n">
        <v>3500</v>
      </c>
      <c r="V27" s="27" t="n">
        <v>3500</v>
      </c>
      <c r="W27" s="27" t="n">
        <v>3500</v>
      </c>
      <c r="X27" s="27" t="n">
        <v>3500</v>
      </c>
      <c r="Y27" s="27" t="n">
        <v>3500</v>
      </c>
      <c r="Z27" s="27" t="n">
        <v>3500</v>
      </c>
      <c r="AA27" s="27" t="n">
        <v>3500</v>
      </c>
      <c r="AB27" s="27" t="n">
        <v>3500</v>
      </c>
      <c r="AC27" s="27" t="n">
        <v>3500</v>
      </c>
      <c r="AD27" s="27" t="n">
        <v>3500</v>
      </c>
      <c r="AE27" s="27" t="n">
        <v>3500</v>
      </c>
      <c r="AF27" s="27" t="n">
        <v>3500</v>
      </c>
      <c r="AG27" s="27" t="n">
        <v>3500</v>
      </c>
      <c r="AH27" s="27" t="n">
        <v>3500</v>
      </c>
      <c r="AI27" s="27" t="n">
        <v>3500</v>
      </c>
      <c r="AJ27" s="27" t="n">
        <v>3500</v>
      </c>
      <c r="AK27" s="27" t="n">
        <v>3500</v>
      </c>
      <c r="AL27" s="27" t="n">
        <v>3500</v>
      </c>
      <c r="AM27" s="27" t="n">
        <v>3500</v>
      </c>
      <c r="AN27" s="27" t="n">
        <v>3500</v>
      </c>
      <c r="AO27" s="27" t="n">
        <v>3500</v>
      </c>
      <c r="AP27" s="27" t="n">
        <v>3500</v>
      </c>
      <c r="AQ27" s="27" t="n">
        <v>3500</v>
      </c>
      <c r="AR27" s="27" t="n">
        <v>3500</v>
      </c>
      <c r="AS27" s="27" t="n">
        <v>3500</v>
      </c>
      <c r="AT27" s="27" t="n">
        <v>3500</v>
      </c>
      <c r="AU27" s="27" t="n">
        <v>3500</v>
      </c>
      <c r="AV27" s="27" t="n">
        <v>3500</v>
      </c>
      <c r="AW27" s="27" t="n">
        <v>3500</v>
      </c>
      <c r="AX27" s="27" t="n">
        <v>3500</v>
      </c>
      <c r="AY27" s="27" t="n">
        <v>3500</v>
      </c>
      <c r="AZ27" s="27" t="n">
        <v>3500</v>
      </c>
      <c r="BA27" s="27" t="n">
        <v>3500</v>
      </c>
      <c r="BB27" s="27" t="n">
        <v>3500</v>
      </c>
      <c r="BC27" s="27" t="n">
        <v>3500</v>
      </c>
      <c r="BD27" s="27" t="n">
        <v>3500</v>
      </c>
      <c r="BE27" s="27" t="n">
        <v>3500</v>
      </c>
      <c r="BF27" s="27" t="n">
        <v>3500</v>
      </c>
      <c r="BG27" s="27" t="n">
        <v>3500</v>
      </c>
      <c r="BH27" s="27" t="n">
        <v>3500</v>
      </c>
      <c r="BI27" s="27" t="n">
        <v>3500</v>
      </c>
      <c r="BJ27" s="27" t="n">
        <v>3500</v>
      </c>
      <c r="BK27" s="27" t="n">
        <v>3500</v>
      </c>
      <c r="BL27" s="27" t="n">
        <v>3500</v>
      </c>
      <c r="BM27" s="27" t="n">
        <v>3500</v>
      </c>
      <c r="BN27" s="27" t="n">
        <v>3500</v>
      </c>
      <c r="BO27" s="27" t="n">
        <v>3500</v>
      </c>
      <c r="BP27" s="27" t="n">
        <v>3500</v>
      </c>
      <c r="BQ27" s="27" t="n">
        <v>3500</v>
      </c>
      <c r="BR27" s="27" t="n">
        <v>3500</v>
      </c>
      <c r="BS27" s="27" t="n">
        <v>3500</v>
      </c>
      <c r="BT27" s="27" t="n">
        <v>3500</v>
      </c>
      <c r="BU27" s="27" t="n">
        <v>3500</v>
      </c>
      <c r="BV27" s="27" t="n">
        <v>3500</v>
      </c>
      <c r="BW27" s="21"/>
    </row>
    <row r="28" customFormat="false" ht="12.75" hidden="false" customHeight="false" outlineLevel="0" collapsed="false">
      <c r="A28" s="0" t="n">
        <v>21175</v>
      </c>
      <c r="B28" s="21" t="s">
        <v>29</v>
      </c>
      <c r="C28" s="23" t="n">
        <v>150000</v>
      </c>
      <c r="D28" s="24" t="n">
        <v>33679</v>
      </c>
      <c r="E28" s="24" t="n">
        <v>39172</v>
      </c>
      <c r="F28" s="0" t="s">
        <v>15</v>
      </c>
      <c r="G28" s="25" t="n">
        <v>38807</v>
      </c>
      <c r="H28" s="54" t="n">
        <v>0.1063</v>
      </c>
      <c r="I28" s="23" t="n">
        <v>150000</v>
      </c>
      <c r="J28" s="27" t="n">
        <v>150000</v>
      </c>
      <c r="K28" s="1" t="n">
        <f aca="false">ROUND((O28*31+P28*28+Q28*31+R28*30+S28*31+T28*30+U28*31+V28*31+W28*30+X28*31+Y28*30+Z28*31)*H28,0)</f>
        <v>5819925</v>
      </c>
      <c r="L28" s="27" t="n">
        <v>150000</v>
      </c>
      <c r="M28" s="27" t="n">
        <v>150000</v>
      </c>
      <c r="N28" s="27" t="n">
        <v>150000</v>
      </c>
      <c r="O28" s="28" t="n">
        <v>150000</v>
      </c>
      <c r="P28" s="27" t="n">
        <v>150000</v>
      </c>
      <c r="Q28" s="27" t="n">
        <v>150000</v>
      </c>
      <c r="R28" s="27" t="n">
        <v>150000</v>
      </c>
      <c r="S28" s="27" t="n">
        <v>150000</v>
      </c>
      <c r="T28" s="27" t="n">
        <v>150000</v>
      </c>
      <c r="U28" s="27" t="n">
        <v>150000</v>
      </c>
      <c r="V28" s="27" t="n">
        <v>150000</v>
      </c>
      <c r="W28" s="27" t="n">
        <v>150000</v>
      </c>
      <c r="X28" s="27" t="n">
        <v>150000</v>
      </c>
      <c r="Y28" s="27" t="n">
        <v>150000</v>
      </c>
      <c r="Z28" s="27" t="n">
        <v>150000</v>
      </c>
      <c r="AA28" s="27" t="n">
        <v>150000</v>
      </c>
      <c r="AB28" s="27" t="n">
        <v>150000</v>
      </c>
      <c r="AC28" s="27" t="n">
        <v>150000</v>
      </c>
      <c r="AD28" s="27" t="n">
        <v>150000</v>
      </c>
      <c r="AE28" s="27" t="n">
        <v>150000</v>
      </c>
      <c r="AF28" s="27" t="n">
        <v>150000</v>
      </c>
      <c r="AG28" s="27" t="n">
        <v>150000</v>
      </c>
      <c r="AH28" s="27" t="n">
        <v>150000</v>
      </c>
      <c r="AI28" s="27" t="n">
        <v>150000</v>
      </c>
      <c r="AJ28" s="27" t="n">
        <v>150000</v>
      </c>
      <c r="AK28" s="27" t="n">
        <v>150000</v>
      </c>
      <c r="AL28" s="27" t="n">
        <v>150000</v>
      </c>
      <c r="AM28" s="27" t="n">
        <v>150000</v>
      </c>
      <c r="AN28" s="27" t="n">
        <v>150000</v>
      </c>
      <c r="AO28" s="27" t="n">
        <v>150000</v>
      </c>
      <c r="AP28" s="27" t="n">
        <v>150000</v>
      </c>
      <c r="AQ28" s="27" t="n">
        <v>150000</v>
      </c>
      <c r="AR28" s="27" t="n">
        <v>150000</v>
      </c>
      <c r="AS28" s="27" t="n">
        <v>150000</v>
      </c>
      <c r="AT28" s="27" t="n">
        <v>150000</v>
      </c>
      <c r="AU28" s="27" t="n">
        <v>150000</v>
      </c>
      <c r="AV28" s="27" t="n">
        <v>150000</v>
      </c>
      <c r="AW28" s="27" t="n">
        <v>150000</v>
      </c>
      <c r="AX28" s="27" t="n">
        <v>150000</v>
      </c>
      <c r="AY28" s="27" t="n">
        <v>150000</v>
      </c>
      <c r="AZ28" s="27" t="n">
        <v>150000</v>
      </c>
      <c r="BA28" s="27" t="n">
        <v>150000</v>
      </c>
      <c r="BB28" s="27" t="n">
        <v>150000</v>
      </c>
      <c r="BC28" s="27" t="n">
        <v>150000</v>
      </c>
      <c r="BD28" s="27" t="n">
        <v>150000</v>
      </c>
      <c r="BE28" s="27" t="n">
        <v>150000</v>
      </c>
      <c r="BF28" s="27" t="n">
        <v>150000</v>
      </c>
      <c r="BG28" s="27" t="n">
        <v>150000</v>
      </c>
      <c r="BH28" s="27" t="n">
        <v>150000</v>
      </c>
      <c r="BI28" s="27" t="n">
        <v>150000</v>
      </c>
      <c r="BJ28" s="27" t="n">
        <v>150000</v>
      </c>
      <c r="BK28" s="27" t="n">
        <v>150000</v>
      </c>
      <c r="BL28" s="27" t="n">
        <v>150000</v>
      </c>
      <c r="BM28" s="27" t="n">
        <v>150000</v>
      </c>
      <c r="BN28" s="27" t="n">
        <v>150000</v>
      </c>
      <c r="BO28" s="27" t="n">
        <v>150000</v>
      </c>
      <c r="BP28" s="27" t="n">
        <v>150000</v>
      </c>
      <c r="BQ28" s="27" t="n">
        <v>150000</v>
      </c>
      <c r="BR28" s="27" t="n">
        <v>150000</v>
      </c>
      <c r="BS28" s="27" t="n">
        <v>150000</v>
      </c>
      <c r="BT28" s="27" t="n">
        <v>150000</v>
      </c>
      <c r="BU28" s="27" t="n">
        <v>150000</v>
      </c>
      <c r="BV28" s="27" t="n">
        <v>150000</v>
      </c>
      <c r="BW28" s="21"/>
    </row>
    <row r="29" customFormat="false" ht="12.75" hidden="false" customHeight="false" outlineLevel="0" collapsed="false">
      <c r="A29" s="0" t="n">
        <v>24809</v>
      </c>
      <c r="B29" s="21" t="s">
        <v>25</v>
      </c>
      <c r="C29" s="23" t="n">
        <v>20000</v>
      </c>
      <c r="D29" s="24" t="n">
        <v>35400</v>
      </c>
      <c r="E29" s="24" t="n">
        <v>37225</v>
      </c>
      <c r="F29" s="0" t="s">
        <v>15</v>
      </c>
      <c r="G29" s="33" t="s">
        <v>22</v>
      </c>
      <c r="H29" s="54" t="n">
        <v>0.2243</v>
      </c>
      <c r="I29" s="23" t="n">
        <v>20000</v>
      </c>
      <c r="J29" s="27" t="n">
        <v>20000</v>
      </c>
      <c r="K29" s="1" t="n">
        <v>0</v>
      </c>
      <c r="L29" s="27" t="n">
        <v>20000</v>
      </c>
      <c r="M29" s="27" t="n">
        <v>20000</v>
      </c>
      <c r="N29" s="29"/>
      <c r="O29" s="32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</row>
    <row r="30" customFormat="false" ht="12.75" hidden="false" customHeight="false" outlineLevel="0" collapsed="false">
      <c r="A30" s="0" t="n">
        <v>27454</v>
      </c>
      <c r="B30" s="21" t="s">
        <v>32</v>
      </c>
      <c r="C30" s="23" t="n">
        <v>27500</v>
      </c>
      <c r="D30" s="24" t="n">
        <v>37257</v>
      </c>
      <c r="E30" s="24" t="n">
        <v>37621</v>
      </c>
      <c r="F30" s="0" t="s">
        <v>17</v>
      </c>
      <c r="G30" s="33"/>
      <c r="H30" s="54" t="s">
        <v>51</v>
      </c>
      <c r="J30" s="21"/>
      <c r="K30" s="1" t="n">
        <v>0</v>
      </c>
      <c r="L30" s="21"/>
      <c r="M30" s="21"/>
      <c r="N30" s="21"/>
      <c r="O30" s="28" t="n">
        <v>27500</v>
      </c>
      <c r="P30" s="27" t="n">
        <v>27500</v>
      </c>
      <c r="Q30" s="27" t="n">
        <v>27500</v>
      </c>
      <c r="R30" s="27" t="n">
        <v>27500</v>
      </c>
      <c r="S30" s="27" t="n">
        <v>27500</v>
      </c>
      <c r="T30" s="27" t="n">
        <v>27500</v>
      </c>
      <c r="U30" s="27" t="n">
        <v>27500</v>
      </c>
      <c r="V30" s="27" t="n">
        <v>27500</v>
      </c>
      <c r="W30" s="27" t="n">
        <v>27500</v>
      </c>
      <c r="X30" s="27" t="n">
        <v>27500</v>
      </c>
      <c r="Y30" s="27" t="n">
        <v>27500</v>
      </c>
      <c r="Z30" s="27" t="n">
        <v>27500</v>
      </c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</row>
    <row r="31" customFormat="false" ht="12.75" hidden="false" customHeight="false" outlineLevel="0" collapsed="false">
      <c r="A31" s="0" t="n">
        <v>26816</v>
      </c>
      <c r="B31" s="0" t="s">
        <v>33</v>
      </c>
      <c r="C31" s="23" t="n">
        <v>21500</v>
      </c>
      <c r="D31" s="24" t="n">
        <v>36647</v>
      </c>
      <c r="E31" s="24" t="n">
        <v>38472</v>
      </c>
      <c r="F31" s="0" t="s">
        <v>17</v>
      </c>
      <c r="G31" s="33"/>
      <c r="H31" s="54" t="s">
        <v>51</v>
      </c>
      <c r="I31" s="23" t="n">
        <v>21500</v>
      </c>
      <c r="J31" s="27" t="n">
        <v>21500</v>
      </c>
      <c r="K31" s="1" t="n">
        <v>0</v>
      </c>
      <c r="L31" s="27" t="n">
        <v>21500</v>
      </c>
      <c r="M31" s="27" t="n">
        <v>21500</v>
      </c>
      <c r="N31" s="27" t="n">
        <v>21500</v>
      </c>
      <c r="O31" s="28" t="n">
        <v>21500</v>
      </c>
      <c r="P31" s="27" t="n">
        <v>21500</v>
      </c>
      <c r="Q31" s="27" t="n">
        <v>21500</v>
      </c>
      <c r="R31" s="27" t="n">
        <v>21500</v>
      </c>
      <c r="S31" s="27" t="n">
        <v>21500</v>
      </c>
      <c r="T31" s="27" t="n">
        <v>21500</v>
      </c>
      <c r="U31" s="27" t="n">
        <v>21500</v>
      </c>
      <c r="V31" s="27" t="n">
        <v>21500</v>
      </c>
      <c r="W31" s="27" t="n">
        <v>21500</v>
      </c>
      <c r="X31" s="27" t="n">
        <v>21500</v>
      </c>
      <c r="Y31" s="27" t="n">
        <v>21500</v>
      </c>
      <c r="Z31" s="27" t="n">
        <v>21500</v>
      </c>
      <c r="AA31" s="27" t="n">
        <v>21500</v>
      </c>
      <c r="AB31" s="27" t="n">
        <v>21500</v>
      </c>
      <c r="AC31" s="27" t="n">
        <v>21500</v>
      </c>
      <c r="AD31" s="27" t="n">
        <v>21500</v>
      </c>
      <c r="AE31" s="27" t="n">
        <v>21500</v>
      </c>
      <c r="AF31" s="27" t="n">
        <v>21500</v>
      </c>
      <c r="AG31" s="27" t="n">
        <v>21500</v>
      </c>
      <c r="AH31" s="27" t="n">
        <v>21500</v>
      </c>
      <c r="AI31" s="27" t="n">
        <v>21500</v>
      </c>
      <c r="AJ31" s="27" t="n">
        <v>21500</v>
      </c>
      <c r="AK31" s="27" t="n">
        <v>21500</v>
      </c>
      <c r="AL31" s="27" t="n">
        <v>21500</v>
      </c>
      <c r="AM31" s="27" t="n">
        <v>21500</v>
      </c>
      <c r="AN31" s="27" t="n">
        <v>21500</v>
      </c>
      <c r="AO31" s="27" t="n">
        <v>21500</v>
      </c>
      <c r="AP31" s="27" t="n">
        <v>21500</v>
      </c>
      <c r="AQ31" s="27" t="n">
        <v>21500</v>
      </c>
      <c r="AR31" s="27" t="n">
        <v>21500</v>
      </c>
      <c r="AS31" s="27" t="n">
        <v>21500</v>
      </c>
      <c r="AT31" s="27" t="n">
        <v>21500</v>
      </c>
      <c r="AU31" s="27" t="n">
        <v>21500</v>
      </c>
      <c r="AV31" s="27" t="n">
        <v>21500</v>
      </c>
      <c r="AW31" s="27" t="n">
        <v>21500</v>
      </c>
      <c r="AX31" s="27" t="n">
        <v>21500</v>
      </c>
      <c r="AY31" s="27" t="n">
        <v>21500</v>
      </c>
      <c r="AZ31" s="27" t="n">
        <v>21500</v>
      </c>
      <c r="BA31" s="27" t="n">
        <v>21500</v>
      </c>
      <c r="BB31" s="27" t="n">
        <v>21500</v>
      </c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</row>
    <row r="32" customFormat="false" ht="12.75" hidden="false" customHeight="false" outlineLevel="0" collapsed="false">
      <c r="A32" s="33" t="n">
        <v>27504</v>
      </c>
      <c r="B32" s="0" t="s">
        <v>34</v>
      </c>
      <c r="C32" s="40" t="n">
        <v>35000</v>
      </c>
      <c r="D32" s="25" t="n">
        <v>37987</v>
      </c>
      <c r="E32" s="25" t="n">
        <v>38717</v>
      </c>
      <c r="F32" s="0" t="s">
        <v>17</v>
      </c>
      <c r="G32" s="33"/>
      <c r="H32" s="54" t="s">
        <v>51</v>
      </c>
      <c r="J32" s="21"/>
      <c r="K32" s="1" t="n">
        <v>0</v>
      </c>
      <c r="L32" s="21"/>
      <c r="M32" s="21"/>
      <c r="N32" s="21"/>
      <c r="O32" s="34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42" t="n">
        <v>35000</v>
      </c>
      <c r="AN32" s="42" t="n">
        <v>35000</v>
      </c>
      <c r="AO32" s="42" t="n">
        <v>35000</v>
      </c>
      <c r="AP32" s="42" t="n">
        <v>35000</v>
      </c>
      <c r="AQ32" s="42" t="n">
        <v>35000</v>
      </c>
      <c r="AR32" s="42" t="n">
        <v>35000</v>
      </c>
      <c r="AS32" s="42" t="n">
        <v>35000</v>
      </c>
      <c r="AT32" s="42" t="n">
        <v>35000</v>
      </c>
      <c r="AU32" s="42" t="n">
        <v>35000</v>
      </c>
      <c r="AV32" s="42" t="n">
        <v>35000</v>
      </c>
      <c r="AW32" s="42" t="n">
        <v>35000</v>
      </c>
      <c r="AX32" s="42" t="n">
        <v>35000</v>
      </c>
      <c r="AY32" s="42" t="n">
        <v>35000</v>
      </c>
      <c r="AZ32" s="42" t="n">
        <v>35000</v>
      </c>
      <c r="BA32" s="42" t="n">
        <v>35000</v>
      </c>
      <c r="BB32" s="42" t="n">
        <v>35000</v>
      </c>
      <c r="BC32" s="42" t="n">
        <v>35000</v>
      </c>
      <c r="BD32" s="42" t="n">
        <v>35000</v>
      </c>
      <c r="BE32" s="42" t="n">
        <v>35000</v>
      </c>
      <c r="BF32" s="42" t="n">
        <v>35000</v>
      </c>
      <c r="BG32" s="42" t="n">
        <v>35000</v>
      </c>
      <c r="BH32" s="42" t="n">
        <v>35000</v>
      </c>
      <c r="BI32" s="42" t="n">
        <v>35000</v>
      </c>
      <c r="BJ32" s="42" t="n">
        <v>35000</v>
      </c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</row>
    <row r="33" customFormat="false" ht="12.75" hidden="false" customHeight="false" outlineLevel="0" collapsed="false">
      <c r="A33" s="0" t="n">
        <v>24670</v>
      </c>
      <c r="B33" s="0" t="s">
        <v>35</v>
      </c>
      <c r="C33" s="23" t="n">
        <v>10000</v>
      </c>
      <c r="D33" s="24" t="n">
        <v>35490</v>
      </c>
      <c r="E33" s="24" t="n">
        <v>39172</v>
      </c>
      <c r="F33" s="0" t="s">
        <v>15</v>
      </c>
      <c r="G33" s="25" t="n">
        <v>38807</v>
      </c>
      <c r="H33" s="54" t="s">
        <v>51</v>
      </c>
      <c r="I33" s="23" t="n">
        <v>10000</v>
      </c>
      <c r="J33" s="27" t="n">
        <v>10000</v>
      </c>
      <c r="K33" s="1" t="n">
        <v>0</v>
      </c>
      <c r="L33" s="27" t="n">
        <v>10000</v>
      </c>
      <c r="M33" s="27" t="n">
        <v>10000</v>
      </c>
      <c r="N33" s="27" t="n">
        <v>10000</v>
      </c>
      <c r="O33" s="28" t="n">
        <v>10000</v>
      </c>
      <c r="P33" s="27" t="n">
        <v>10000</v>
      </c>
      <c r="Q33" s="27" t="n">
        <v>10000</v>
      </c>
      <c r="R33" s="27" t="n">
        <v>10000</v>
      </c>
      <c r="S33" s="27" t="n">
        <v>10000</v>
      </c>
      <c r="T33" s="27" t="n">
        <v>10000</v>
      </c>
      <c r="U33" s="27" t="n">
        <v>10000</v>
      </c>
      <c r="V33" s="27" t="n">
        <v>10000</v>
      </c>
      <c r="W33" s="27" t="n">
        <v>10000</v>
      </c>
      <c r="X33" s="27" t="n">
        <v>10000</v>
      </c>
      <c r="Y33" s="27" t="n">
        <v>10000</v>
      </c>
      <c r="Z33" s="27" t="n">
        <v>10000</v>
      </c>
      <c r="AA33" s="27" t="n">
        <v>10000</v>
      </c>
      <c r="AB33" s="27" t="n">
        <v>10000</v>
      </c>
      <c r="AC33" s="27" t="n">
        <v>10000</v>
      </c>
      <c r="AD33" s="27" t="n">
        <v>10000</v>
      </c>
      <c r="AE33" s="27" t="n">
        <v>10000</v>
      </c>
      <c r="AF33" s="27" t="n">
        <v>10000</v>
      </c>
      <c r="AG33" s="27" t="n">
        <v>10000</v>
      </c>
      <c r="AH33" s="27" t="n">
        <v>10000</v>
      </c>
      <c r="AI33" s="27" t="n">
        <v>10000</v>
      </c>
      <c r="AJ33" s="27" t="n">
        <v>10000</v>
      </c>
      <c r="AK33" s="27" t="n">
        <v>10000</v>
      </c>
      <c r="AL33" s="27" t="n">
        <v>10000</v>
      </c>
      <c r="AM33" s="27" t="n">
        <v>10000</v>
      </c>
      <c r="AN33" s="27" t="n">
        <v>10000</v>
      </c>
      <c r="AO33" s="27" t="n">
        <v>10000</v>
      </c>
      <c r="AP33" s="27" t="n">
        <v>10000</v>
      </c>
      <c r="AQ33" s="27" t="n">
        <v>10000</v>
      </c>
      <c r="AR33" s="27" t="n">
        <v>10000</v>
      </c>
      <c r="AS33" s="27" t="n">
        <v>10000</v>
      </c>
      <c r="AT33" s="27" t="n">
        <v>10000</v>
      </c>
      <c r="AU33" s="27" t="n">
        <v>10000</v>
      </c>
      <c r="AV33" s="27" t="n">
        <v>10000</v>
      </c>
      <c r="AW33" s="27" t="n">
        <v>10000</v>
      </c>
      <c r="AX33" s="27" t="n">
        <v>10000</v>
      </c>
      <c r="AY33" s="27" t="n">
        <v>10000</v>
      </c>
      <c r="AZ33" s="27" t="n">
        <v>10000</v>
      </c>
      <c r="BA33" s="27" t="n">
        <v>10000</v>
      </c>
      <c r="BB33" s="27" t="n">
        <v>10000</v>
      </c>
      <c r="BC33" s="27" t="n">
        <v>10000</v>
      </c>
      <c r="BD33" s="27" t="n">
        <v>10000</v>
      </c>
      <c r="BE33" s="27" t="n">
        <v>10000</v>
      </c>
      <c r="BF33" s="27" t="n">
        <v>10000</v>
      </c>
      <c r="BG33" s="27" t="n">
        <v>10000</v>
      </c>
      <c r="BH33" s="27" t="n">
        <v>10000</v>
      </c>
      <c r="BI33" s="27" t="n">
        <v>10000</v>
      </c>
      <c r="BJ33" s="27" t="n">
        <v>10000</v>
      </c>
      <c r="BK33" s="27" t="n">
        <v>10000</v>
      </c>
      <c r="BL33" s="27" t="n">
        <v>10000</v>
      </c>
      <c r="BM33" s="27" t="n">
        <v>10000</v>
      </c>
      <c r="BN33" s="27" t="n">
        <v>10000</v>
      </c>
      <c r="BO33" s="27" t="n">
        <v>10000</v>
      </c>
      <c r="BP33" s="27" t="n">
        <v>10000</v>
      </c>
      <c r="BQ33" s="27" t="n">
        <v>10000</v>
      </c>
      <c r="BR33" s="27" t="n">
        <v>10000</v>
      </c>
      <c r="BS33" s="27" t="n">
        <v>10000</v>
      </c>
      <c r="BT33" s="27" t="n">
        <v>10000</v>
      </c>
      <c r="BU33" s="27" t="n">
        <v>10000</v>
      </c>
      <c r="BV33" s="27" t="n">
        <v>10000</v>
      </c>
      <c r="BW33" s="21"/>
    </row>
    <row r="34" customFormat="false" ht="12.75" hidden="false" customHeight="false" outlineLevel="0" collapsed="false">
      <c r="A34" s="0" t="n">
        <v>20715</v>
      </c>
      <c r="B34" s="0" t="s">
        <v>56</v>
      </c>
      <c r="C34" s="23" t="n">
        <v>200000</v>
      </c>
      <c r="D34" s="24" t="n">
        <v>33664</v>
      </c>
      <c r="E34" s="24" t="n">
        <v>38656</v>
      </c>
      <c r="F34" s="0" t="s">
        <v>15</v>
      </c>
      <c r="G34" s="25" t="n">
        <v>38291</v>
      </c>
      <c r="H34" s="54" t="n">
        <v>0.1063</v>
      </c>
      <c r="I34" s="23" t="n">
        <v>200000</v>
      </c>
      <c r="J34" s="27" t="n">
        <v>200000</v>
      </c>
      <c r="K34" s="1" t="n">
        <f aca="false">ROUND((O34*31+P34*28+Q34*31+R34*30+S34*31+T34*30+U34*31+V34*31+W34*30+X34*31+Y34*30+Z34*31)*H34,0)</f>
        <v>7759900</v>
      </c>
      <c r="L34" s="27" t="n">
        <v>200000</v>
      </c>
      <c r="M34" s="27" t="n">
        <v>200000</v>
      </c>
      <c r="N34" s="27" t="n">
        <v>200000</v>
      </c>
      <c r="O34" s="28" t="n">
        <v>200000</v>
      </c>
      <c r="P34" s="27" t="n">
        <v>200000</v>
      </c>
      <c r="Q34" s="27" t="n">
        <v>200000</v>
      </c>
      <c r="R34" s="27" t="n">
        <v>200000</v>
      </c>
      <c r="S34" s="27" t="n">
        <v>200000</v>
      </c>
      <c r="T34" s="27" t="n">
        <v>200000</v>
      </c>
      <c r="U34" s="27" t="n">
        <v>200000</v>
      </c>
      <c r="V34" s="27" t="n">
        <v>200000</v>
      </c>
      <c r="W34" s="27" t="n">
        <v>200000</v>
      </c>
      <c r="X34" s="27" t="n">
        <v>200000</v>
      </c>
      <c r="Y34" s="27" t="n">
        <v>200000</v>
      </c>
      <c r="Z34" s="27" t="n">
        <v>200000</v>
      </c>
      <c r="AA34" s="27" t="n">
        <v>200000</v>
      </c>
      <c r="AB34" s="27" t="n">
        <v>200000</v>
      </c>
      <c r="AC34" s="27" t="n">
        <v>200000</v>
      </c>
      <c r="AD34" s="27" t="n">
        <v>200000</v>
      </c>
      <c r="AE34" s="27" t="n">
        <v>200000</v>
      </c>
      <c r="AF34" s="27" t="n">
        <v>200000</v>
      </c>
      <c r="AG34" s="27" t="n">
        <v>200000</v>
      </c>
      <c r="AH34" s="27" t="n">
        <v>200000</v>
      </c>
      <c r="AI34" s="27" t="n">
        <v>200000</v>
      </c>
      <c r="AJ34" s="27" t="n">
        <v>200000</v>
      </c>
      <c r="AK34" s="27" t="n">
        <v>200000</v>
      </c>
      <c r="AL34" s="27" t="n">
        <v>200000</v>
      </c>
      <c r="AM34" s="27" t="n">
        <v>200000</v>
      </c>
      <c r="AN34" s="27" t="n">
        <v>200000</v>
      </c>
      <c r="AO34" s="27" t="n">
        <v>200000</v>
      </c>
      <c r="AP34" s="27" t="n">
        <v>200000</v>
      </c>
      <c r="AQ34" s="27" t="n">
        <v>200000</v>
      </c>
      <c r="AR34" s="27" t="n">
        <v>200000</v>
      </c>
      <c r="AS34" s="27" t="n">
        <v>200000</v>
      </c>
      <c r="AT34" s="27" t="n">
        <v>200000</v>
      </c>
      <c r="AU34" s="27" t="n">
        <v>200000</v>
      </c>
      <c r="AV34" s="27" t="n">
        <v>200000</v>
      </c>
      <c r="AW34" s="27" t="n">
        <v>200000</v>
      </c>
      <c r="AX34" s="27" t="n">
        <v>200000</v>
      </c>
      <c r="AY34" s="27" t="n">
        <v>200000</v>
      </c>
      <c r="AZ34" s="27" t="n">
        <v>200000</v>
      </c>
      <c r="BA34" s="27" t="n">
        <v>200000</v>
      </c>
      <c r="BB34" s="27" t="n">
        <v>200000</v>
      </c>
      <c r="BC34" s="27" t="n">
        <v>200000</v>
      </c>
      <c r="BD34" s="27" t="n">
        <v>200000</v>
      </c>
      <c r="BE34" s="27" t="n">
        <v>200000</v>
      </c>
      <c r="BF34" s="27" t="n">
        <v>200000</v>
      </c>
      <c r="BG34" s="27" t="n">
        <v>200000</v>
      </c>
      <c r="BH34" s="27" t="n">
        <v>200000</v>
      </c>
      <c r="BI34" s="29" t="n">
        <v>200000</v>
      </c>
      <c r="BJ34" s="29" t="n">
        <v>200000</v>
      </c>
      <c r="BK34" s="29" t="n">
        <v>200000</v>
      </c>
      <c r="BL34" s="29" t="n">
        <v>200000</v>
      </c>
      <c r="BM34" s="29" t="n">
        <v>200000</v>
      </c>
      <c r="BN34" s="29" t="n">
        <v>200000</v>
      </c>
      <c r="BO34" s="29" t="n">
        <v>200000</v>
      </c>
      <c r="BP34" s="29" t="n">
        <v>200000</v>
      </c>
      <c r="BQ34" s="29" t="n">
        <v>200000</v>
      </c>
      <c r="BR34" s="29" t="n">
        <v>200000</v>
      </c>
      <c r="BS34" s="29" t="n">
        <v>200000</v>
      </c>
      <c r="BT34" s="29" t="n">
        <v>200000</v>
      </c>
      <c r="BU34" s="29" t="n">
        <v>200000</v>
      </c>
      <c r="BV34" s="29" t="n">
        <v>200000</v>
      </c>
      <c r="BW34" s="21"/>
    </row>
    <row r="35" customFormat="false" ht="12.75" hidden="false" customHeight="false" outlineLevel="0" collapsed="false">
      <c r="A35" s="0" t="n">
        <v>26719</v>
      </c>
      <c r="B35" s="0" t="s">
        <v>57</v>
      </c>
      <c r="C35" s="23" t="n">
        <v>25000</v>
      </c>
      <c r="D35" s="24" t="n">
        <v>36647</v>
      </c>
      <c r="E35" s="24" t="n">
        <v>38472</v>
      </c>
      <c r="F35" s="0" t="s">
        <v>17</v>
      </c>
      <c r="G35" s="25"/>
      <c r="H35" s="54" t="s">
        <v>51</v>
      </c>
      <c r="I35" s="23" t="n">
        <v>25000</v>
      </c>
      <c r="J35" s="27" t="n">
        <v>25000</v>
      </c>
      <c r="K35" s="1" t="n">
        <v>0</v>
      </c>
      <c r="L35" s="27" t="n">
        <v>25000</v>
      </c>
      <c r="M35" s="27" t="n">
        <v>25000</v>
      </c>
      <c r="N35" s="27" t="n">
        <v>25000</v>
      </c>
      <c r="O35" s="28" t="n">
        <v>25000</v>
      </c>
      <c r="P35" s="27" t="n">
        <v>25000</v>
      </c>
      <c r="Q35" s="27" t="n">
        <v>25000</v>
      </c>
      <c r="R35" s="27" t="n">
        <v>25000</v>
      </c>
      <c r="S35" s="27" t="n">
        <v>25000</v>
      </c>
      <c r="T35" s="27" t="n">
        <v>25000</v>
      </c>
      <c r="U35" s="27" t="n">
        <v>25000</v>
      </c>
      <c r="V35" s="27" t="n">
        <v>25000</v>
      </c>
      <c r="W35" s="27" t="n">
        <v>25000</v>
      </c>
      <c r="X35" s="27" t="n">
        <v>25000</v>
      </c>
      <c r="Y35" s="27" t="n">
        <v>25000</v>
      </c>
      <c r="Z35" s="27" t="n">
        <v>25000</v>
      </c>
      <c r="AA35" s="27" t="n">
        <v>25000</v>
      </c>
      <c r="AB35" s="27" t="n">
        <v>25000</v>
      </c>
      <c r="AC35" s="27" t="n">
        <v>25000</v>
      </c>
      <c r="AD35" s="27" t="n">
        <v>25000</v>
      </c>
      <c r="AE35" s="27" t="n">
        <v>25000</v>
      </c>
      <c r="AF35" s="27" t="n">
        <v>25000</v>
      </c>
      <c r="AG35" s="27" t="n">
        <v>25000</v>
      </c>
      <c r="AH35" s="27" t="n">
        <v>25000</v>
      </c>
      <c r="AI35" s="27" t="n">
        <v>25000</v>
      </c>
      <c r="AJ35" s="27" t="n">
        <v>25000</v>
      </c>
      <c r="AK35" s="27" t="n">
        <v>25000</v>
      </c>
      <c r="AL35" s="27" t="n">
        <v>25000</v>
      </c>
      <c r="AM35" s="27" t="n">
        <v>25000</v>
      </c>
      <c r="AN35" s="27" t="n">
        <v>25000</v>
      </c>
      <c r="AO35" s="27" t="n">
        <v>25000</v>
      </c>
      <c r="AP35" s="27" t="n">
        <v>25000</v>
      </c>
      <c r="AQ35" s="27" t="n">
        <v>25000</v>
      </c>
      <c r="AR35" s="27" t="n">
        <v>25000</v>
      </c>
      <c r="AS35" s="27" t="n">
        <v>25000</v>
      </c>
      <c r="AT35" s="27" t="n">
        <v>25000</v>
      </c>
      <c r="AU35" s="27" t="n">
        <v>25000</v>
      </c>
      <c r="AV35" s="27" t="n">
        <v>25000</v>
      </c>
      <c r="AW35" s="27" t="n">
        <v>25000</v>
      </c>
      <c r="AX35" s="27" t="n">
        <v>25000</v>
      </c>
      <c r="AY35" s="27" t="n">
        <v>25000</v>
      </c>
      <c r="AZ35" s="27" t="n">
        <v>25000</v>
      </c>
      <c r="BA35" s="27" t="n">
        <v>25000</v>
      </c>
      <c r="BB35" s="27" t="n">
        <v>25000</v>
      </c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</row>
    <row r="36" customFormat="false" ht="12.75" hidden="false" customHeight="false" outlineLevel="0" collapsed="false">
      <c r="A36" s="0" t="n">
        <v>25923</v>
      </c>
      <c r="B36" s="0" t="s">
        <v>39</v>
      </c>
      <c r="C36" s="23" t="n">
        <v>20000</v>
      </c>
      <c r="D36" s="24" t="n">
        <v>35855</v>
      </c>
      <c r="E36" s="24" t="n">
        <v>39141</v>
      </c>
      <c r="F36" s="0" t="s">
        <v>15</v>
      </c>
      <c r="G36" s="25" t="n">
        <v>38776</v>
      </c>
      <c r="H36" s="54" t="n">
        <v>0.1063</v>
      </c>
      <c r="I36" s="23" t="n">
        <v>20000</v>
      </c>
      <c r="J36" s="27" t="n">
        <v>20000</v>
      </c>
      <c r="K36" s="1" t="n">
        <f aca="false">ROUND((O36*31+P36*28+Q36*31+R36*30+S36*31+T36*30+U36*31+V36*31+W36*30+X36*31+Y36*30+Z36*31)*H36,0)</f>
        <v>775990</v>
      </c>
      <c r="L36" s="27" t="n">
        <v>20000</v>
      </c>
      <c r="M36" s="27" t="n">
        <v>20000</v>
      </c>
      <c r="N36" s="27" t="n">
        <v>20000</v>
      </c>
      <c r="O36" s="28" t="n">
        <v>20000</v>
      </c>
      <c r="P36" s="27" t="n">
        <v>20000</v>
      </c>
      <c r="Q36" s="27" t="n">
        <v>20000</v>
      </c>
      <c r="R36" s="27" t="n">
        <v>20000</v>
      </c>
      <c r="S36" s="27" t="n">
        <v>20000</v>
      </c>
      <c r="T36" s="27" t="n">
        <v>20000</v>
      </c>
      <c r="U36" s="27" t="n">
        <v>20000</v>
      </c>
      <c r="V36" s="27" t="n">
        <v>20000</v>
      </c>
      <c r="W36" s="27" t="n">
        <v>20000</v>
      </c>
      <c r="X36" s="27" t="n">
        <v>20000</v>
      </c>
      <c r="Y36" s="27" t="n">
        <v>20000</v>
      </c>
      <c r="Z36" s="27" t="n">
        <v>20000</v>
      </c>
      <c r="AA36" s="27" t="n">
        <v>20000</v>
      </c>
      <c r="AB36" s="27" t="n">
        <v>20000</v>
      </c>
      <c r="AC36" s="27" t="n">
        <v>20000</v>
      </c>
      <c r="AD36" s="27" t="n">
        <v>20000</v>
      </c>
      <c r="AE36" s="27" t="n">
        <v>20000</v>
      </c>
      <c r="AF36" s="27" t="n">
        <v>20000</v>
      </c>
      <c r="AG36" s="27" t="n">
        <v>20000</v>
      </c>
      <c r="AH36" s="27" t="n">
        <v>20000</v>
      </c>
      <c r="AI36" s="27" t="n">
        <v>20000</v>
      </c>
      <c r="AJ36" s="27" t="n">
        <v>20000</v>
      </c>
      <c r="AK36" s="27" t="n">
        <v>20000</v>
      </c>
      <c r="AL36" s="27" t="n">
        <v>20000</v>
      </c>
      <c r="AM36" s="27" t="n">
        <v>20000</v>
      </c>
      <c r="AN36" s="27" t="n">
        <v>20000</v>
      </c>
      <c r="AO36" s="27" t="n">
        <v>20000</v>
      </c>
      <c r="AP36" s="27" t="n">
        <v>20000</v>
      </c>
      <c r="AQ36" s="27" t="n">
        <v>20000</v>
      </c>
      <c r="AR36" s="27" t="n">
        <v>20000</v>
      </c>
      <c r="AS36" s="27" t="n">
        <v>20000</v>
      </c>
      <c r="AT36" s="27" t="n">
        <v>20000</v>
      </c>
      <c r="AU36" s="27" t="n">
        <v>20000</v>
      </c>
      <c r="AV36" s="27" t="n">
        <v>20000</v>
      </c>
      <c r="AW36" s="27" t="n">
        <v>20000</v>
      </c>
      <c r="AX36" s="27" t="n">
        <v>20000</v>
      </c>
      <c r="AY36" s="27" t="n">
        <v>20000</v>
      </c>
      <c r="AZ36" s="27" t="n">
        <v>20000</v>
      </c>
      <c r="BA36" s="27" t="n">
        <v>20000</v>
      </c>
      <c r="BB36" s="27" t="n">
        <v>20000</v>
      </c>
      <c r="BC36" s="27" t="n">
        <v>20000</v>
      </c>
      <c r="BD36" s="27" t="n">
        <v>20000</v>
      </c>
      <c r="BE36" s="27" t="n">
        <v>20000</v>
      </c>
      <c r="BF36" s="27" t="n">
        <v>20000</v>
      </c>
      <c r="BG36" s="27" t="n">
        <v>20000</v>
      </c>
      <c r="BH36" s="27" t="n">
        <v>20000</v>
      </c>
      <c r="BI36" s="27" t="n">
        <v>20000</v>
      </c>
      <c r="BJ36" s="27" t="n">
        <v>20000</v>
      </c>
      <c r="BK36" s="27" t="n">
        <v>20000</v>
      </c>
      <c r="BL36" s="27" t="n">
        <v>20000</v>
      </c>
      <c r="BM36" s="27" t="n">
        <v>20000</v>
      </c>
      <c r="BN36" s="27" t="n">
        <v>20000</v>
      </c>
      <c r="BO36" s="27" t="n">
        <v>20000</v>
      </c>
      <c r="BP36" s="27" t="n">
        <v>20000</v>
      </c>
      <c r="BQ36" s="27" t="n">
        <v>20000</v>
      </c>
      <c r="BR36" s="27" t="n">
        <v>20000</v>
      </c>
      <c r="BS36" s="27" t="n">
        <v>20000</v>
      </c>
      <c r="BT36" s="27" t="n">
        <v>20000</v>
      </c>
      <c r="BU36" s="27" t="n">
        <v>20000</v>
      </c>
      <c r="BV36" s="27" t="n">
        <v>20000</v>
      </c>
      <c r="BW36" s="21"/>
    </row>
    <row r="37" customFormat="false" ht="12.75" hidden="false" customHeight="false" outlineLevel="0" collapsed="false">
      <c r="A37" s="0" t="n">
        <v>26960</v>
      </c>
      <c r="B37" s="0" t="s">
        <v>40</v>
      </c>
      <c r="C37" s="23" t="n">
        <v>20000</v>
      </c>
      <c r="D37" s="24" t="n">
        <v>36617</v>
      </c>
      <c r="E37" s="24" t="n">
        <v>38077</v>
      </c>
      <c r="F37" s="0" t="s">
        <v>15</v>
      </c>
      <c r="G37" s="25" t="n">
        <v>37711</v>
      </c>
      <c r="H37" s="54" t="s">
        <v>51</v>
      </c>
      <c r="I37" s="55" t="n">
        <v>20000</v>
      </c>
      <c r="J37" s="55" t="n">
        <v>20000</v>
      </c>
      <c r="K37" s="56" t="n">
        <v>0</v>
      </c>
      <c r="L37" s="55" t="n">
        <v>20000</v>
      </c>
      <c r="M37" s="55" t="n">
        <v>20000</v>
      </c>
      <c r="N37" s="55" t="n">
        <v>20000</v>
      </c>
      <c r="O37" s="57" t="n">
        <v>20000</v>
      </c>
      <c r="P37" s="55" t="n">
        <v>20000</v>
      </c>
      <c r="Q37" s="55" t="n">
        <v>20000</v>
      </c>
      <c r="R37" s="55" t="n">
        <v>20000</v>
      </c>
      <c r="S37" s="55" t="n">
        <v>20000</v>
      </c>
      <c r="T37" s="55" t="n">
        <v>20000</v>
      </c>
      <c r="U37" s="55" t="n">
        <v>20000</v>
      </c>
      <c r="V37" s="55" t="n">
        <v>20000</v>
      </c>
      <c r="W37" s="55" t="n">
        <v>20000</v>
      </c>
      <c r="X37" s="55" t="n">
        <v>20000</v>
      </c>
      <c r="Y37" s="55" t="n">
        <v>20000</v>
      </c>
      <c r="Z37" s="55" t="n">
        <v>20000</v>
      </c>
      <c r="AA37" s="55" t="n">
        <v>20000</v>
      </c>
      <c r="AB37" s="55" t="n">
        <v>20000</v>
      </c>
      <c r="AC37" s="55" t="n">
        <v>20000</v>
      </c>
      <c r="AD37" s="55" t="n">
        <v>20000</v>
      </c>
      <c r="AE37" s="55" t="n">
        <v>20000</v>
      </c>
      <c r="AF37" s="55" t="n">
        <v>20000</v>
      </c>
      <c r="AG37" s="55" t="n">
        <v>20000</v>
      </c>
      <c r="AH37" s="55" t="n">
        <v>20000</v>
      </c>
      <c r="AI37" s="55" t="n">
        <v>20000</v>
      </c>
      <c r="AJ37" s="55" t="n">
        <v>20000</v>
      </c>
      <c r="AK37" s="55" t="n">
        <v>20000</v>
      </c>
      <c r="AL37" s="55" t="n">
        <v>20000</v>
      </c>
      <c r="AM37" s="55" t="n">
        <v>20000</v>
      </c>
      <c r="AN37" s="55" t="n">
        <v>20000</v>
      </c>
      <c r="AO37" s="55" t="n">
        <v>20000</v>
      </c>
      <c r="AP37" s="58" t="n">
        <v>20000</v>
      </c>
      <c r="AQ37" s="58" t="n">
        <v>20000</v>
      </c>
      <c r="AR37" s="58" t="n">
        <v>20000</v>
      </c>
      <c r="AS37" s="58" t="n">
        <v>20000</v>
      </c>
      <c r="AT37" s="58" t="n">
        <v>20000</v>
      </c>
      <c r="AU37" s="58" t="n">
        <v>20000</v>
      </c>
      <c r="AV37" s="58" t="n">
        <v>20000</v>
      </c>
      <c r="AW37" s="58" t="n">
        <v>20000</v>
      </c>
      <c r="AX37" s="58" t="n">
        <v>20000</v>
      </c>
      <c r="AY37" s="58" t="n">
        <v>20000</v>
      </c>
      <c r="AZ37" s="58" t="n">
        <v>20000</v>
      </c>
      <c r="BA37" s="58" t="n">
        <v>20000</v>
      </c>
      <c r="BB37" s="58" t="n">
        <v>20000</v>
      </c>
      <c r="BC37" s="58" t="n">
        <v>20000</v>
      </c>
      <c r="BD37" s="58" t="n">
        <v>20000</v>
      </c>
      <c r="BE37" s="58" t="n">
        <v>20000</v>
      </c>
      <c r="BF37" s="58" t="n">
        <v>20000</v>
      </c>
      <c r="BG37" s="58" t="n">
        <v>20000</v>
      </c>
      <c r="BH37" s="58" t="n">
        <v>20000</v>
      </c>
      <c r="BI37" s="58" t="n">
        <v>20000</v>
      </c>
      <c r="BJ37" s="58" t="n">
        <v>20000</v>
      </c>
      <c r="BK37" s="58" t="n">
        <v>20000</v>
      </c>
      <c r="BL37" s="58" t="n">
        <v>20000</v>
      </c>
      <c r="BM37" s="58" t="n">
        <v>20000</v>
      </c>
      <c r="BN37" s="58" t="n">
        <v>20000</v>
      </c>
      <c r="BO37" s="58" t="n">
        <v>20000</v>
      </c>
      <c r="BP37" s="58" t="n">
        <v>20000</v>
      </c>
      <c r="BQ37" s="58" t="n">
        <v>20000</v>
      </c>
      <c r="BR37" s="58" t="n">
        <v>20000</v>
      </c>
      <c r="BS37" s="58" t="n">
        <v>20000</v>
      </c>
      <c r="BT37" s="58" t="n">
        <v>20000</v>
      </c>
      <c r="BU37" s="58" t="n">
        <v>20000</v>
      </c>
      <c r="BV37" s="58" t="n">
        <v>20000</v>
      </c>
      <c r="BW37" s="21"/>
    </row>
    <row r="38" customFormat="false" ht="12.75" hidden="false" customHeight="false" outlineLevel="0" collapsed="false">
      <c r="G38" s="53"/>
      <c r="H38" s="59"/>
      <c r="I38" s="23" t="n">
        <f aca="false">SUM(I10:I37)</f>
        <v>849946</v>
      </c>
      <c r="J38" s="23" t="n">
        <f aca="false">SUM(J10:J37)</f>
        <v>849946</v>
      </c>
      <c r="K38" s="1" t="n">
        <f aca="false">SUM(K10:K37)</f>
        <v>21696941</v>
      </c>
      <c r="L38" s="23" t="n">
        <f aca="false">SUM(L10:L37)</f>
        <v>849946</v>
      </c>
      <c r="M38" s="23" t="n">
        <f aca="false">SUM(M10:M37)</f>
        <v>849946</v>
      </c>
      <c r="N38" s="23" t="n">
        <f aca="false">SUM(N10:N37)</f>
        <v>843446</v>
      </c>
      <c r="O38" s="60" t="n">
        <f aca="false">SUM(O10:O37)</f>
        <v>817446</v>
      </c>
      <c r="P38" s="23" t="n">
        <f aca="false">SUM(P10:P37)</f>
        <v>817446</v>
      </c>
      <c r="Q38" s="23" t="n">
        <f aca="false">SUM(Q10:Q37)</f>
        <v>817446</v>
      </c>
      <c r="R38" s="23" t="n">
        <f aca="false">SUM(R10:R37)</f>
        <v>817446</v>
      </c>
      <c r="S38" s="23" t="n">
        <f aca="false">SUM(S10:S37)</f>
        <v>817446</v>
      </c>
      <c r="T38" s="23" t="n">
        <f aca="false">SUM(T10:T37)</f>
        <v>817446</v>
      </c>
      <c r="U38" s="23" t="n">
        <f aca="false">SUM(U10:U37)</f>
        <v>817446</v>
      </c>
      <c r="V38" s="23" t="n">
        <f aca="false">SUM(V10:V37)</f>
        <v>817446</v>
      </c>
      <c r="W38" s="23" t="n">
        <f aca="false">SUM(W10:W37)</f>
        <v>817446</v>
      </c>
      <c r="X38" s="23" t="n">
        <f aca="false">SUM(X10:X37)</f>
        <v>817446</v>
      </c>
      <c r="Y38" s="23" t="n">
        <f aca="false">SUM(Y10:Y37)</f>
        <v>838946</v>
      </c>
      <c r="Z38" s="23" t="n">
        <f aca="false">SUM(Z10:Z37)</f>
        <v>838946</v>
      </c>
      <c r="AA38" s="23" t="n">
        <f aca="false">SUM(AA10:AA37)</f>
        <v>838946</v>
      </c>
      <c r="AB38" s="23" t="n">
        <f aca="false">SUM(AB10:AB37)</f>
        <v>838946</v>
      </c>
      <c r="AC38" s="23" t="n">
        <f aca="false">SUM(AC10:AC37)</f>
        <v>838946</v>
      </c>
      <c r="AD38" s="23" t="n">
        <f aca="false">SUM(AD10:AD37)</f>
        <v>838946</v>
      </c>
      <c r="AE38" s="23" t="n">
        <f aca="false">SUM(AE10:AE37)</f>
        <v>838946</v>
      </c>
      <c r="AF38" s="23" t="n">
        <f aca="false">SUM(AF10:AF37)</f>
        <v>838946</v>
      </c>
      <c r="AG38" s="23" t="n">
        <f aca="false">SUM(AG10:AG37)</f>
        <v>838946</v>
      </c>
      <c r="AH38" s="23" t="n">
        <f aca="false">SUM(AH10:AH37)</f>
        <v>838946</v>
      </c>
      <c r="AI38" s="23" t="n">
        <f aca="false">SUM(AI10:AI37)</f>
        <v>838946</v>
      </c>
      <c r="AJ38" s="23" t="n">
        <f aca="false">SUM(AJ10:AJ37)</f>
        <v>838946</v>
      </c>
      <c r="AK38" s="23" t="n">
        <f aca="false">SUM(AK10:AK37)</f>
        <v>838946</v>
      </c>
      <c r="AL38" s="23" t="n">
        <f aca="false">SUM(AL10:AL37)</f>
        <v>838946</v>
      </c>
      <c r="AM38" s="23" t="n">
        <f aca="false">SUM(AM10:AM37)</f>
        <v>838946</v>
      </c>
      <c r="AN38" s="23" t="n">
        <f aca="false">SUM(AN10:AN37)</f>
        <v>838946</v>
      </c>
      <c r="AO38" s="23" t="n">
        <f aca="false">SUM(AO10:AO37)</f>
        <v>838946</v>
      </c>
      <c r="AP38" s="23" t="n">
        <f aca="false">SUM(AP10:AP37)</f>
        <v>838946</v>
      </c>
      <c r="AQ38" s="23" t="n">
        <f aca="false">SUM(AQ10:AQ37)</f>
        <v>838946</v>
      </c>
      <c r="AR38" s="23" t="n">
        <f aca="false">SUM(AR10:AR37)</f>
        <v>838946</v>
      </c>
      <c r="AS38" s="23" t="n">
        <f aca="false">SUM(AS10:AS37)</f>
        <v>838946</v>
      </c>
      <c r="AT38" s="23" t="n">
        <f aca="false">SUM(AT10:AT37)</f>
        <v>838946</v>
      </c>
      <c r="AU38" s="23" t="n">
        <f aca="false">SUM(AU10:AU37)</f>
        <v>838946</v>
      </c>
      <c r="AV38" s="23" t="n">
        <f aca="false">SUM(AV10:AV37)</f>
        <v>838946</v>
      </c>
      <c r="AW38" s="23" t="n">
        <f aca="false">SUM(AW10:AW37)</f>
        <v>838946</v>
      </c>
      <c r="AX38" s="23" t="n">
        <f aca="false">SUM(AX10:AX37)</f>
        <v>818946</v>
      </c>
      <c r="AY38" s="23" t="n">
        <f aca="false">SUM(AY10:AY37)</f>
        <v>818946</v>
      </c>
      <c r="AZ38" s="23" t="n">
        <f aca="false">SUM(AZ10:AZ37)</f>
        <v>818946</v>
      </c>
      <c r="BA38" s="23" t="n">
        <f aca="false">SUM(BA10:BA37)</f>
        <v>818946</v>
      </c>
      <c r="BB38" s="23" t="n">
        <f aca="false">SUM(BB10:BB37)</f>
        <v>818946</v>
      </c>
      <c r="BC38" s="23" t="n">
        <f aca="false">SUM(BC10:BC37)</f>
        <v>772446</v>
      </c>
      <c r="BD38" s="23" t="n">
        <f aca="false">SUM(BD10:BD37)</f>
        <v>772446</v>
      </c>
      <c r="BE38" s="23" t="n">
        <f aca="false">SUM(BE10:BE37)</f>
        <v>772446</v>
      </c>
      <c r="BF38" s="23" t="n">
        <f aca="false">SUM(BF10:BF37)</f>
        <v>772446</v>
      </c>
      <c r="BG38" s="23" t="n">
        <f aca="false">SUM(BG10:BG37)</f>
        <v>772446</v>
      </c>
      <c r="BH38" s="23" t="n">
        <f aca="false">SUM(BH10:BH37)</f>
        <v>772446</v>
      </c>
      <c r="BI38" s="23" t="n">
        <f aca="false">SUM(BI10:BI37)</f>
        <v>772446</v>
      </c>
      <c r="BJ38" s="23" t="n">
        <f aca="false">SUM(BJ10:BJ37)</f>
        <v>772446</v>
      </c>
      <c r="BK38" s="23" t="n">
        <f aca="false">SUM(BK10:BK37)</f>
        <v>723446</v>
      </c>
      <c r="BL38" s="23" t="n">
        <f aca="false">SUM(BL10:BL37)</f>
        <v>723446</v>
      </c>
      <c r="BM38" s="23" t="n">
        <f aca="false">SUM(BM10:BM37)</f>
        <v>723446</v>
      </c>
      <c r="BN38" s="23" t="n">
        <f aca="false">SUM(BN10:BN37)</f>
        <v>723446</v>
      </c>
      <c r="BO38" s="23" t="n">
        <f aca="false">SUM(BO10:BO37)</f>
        <v>723446</v>
      </c>
      <c r="BP38" s="23" t="n">
        <f aca="false">SUM(BP10:BP37)</f>
        <v>723446</v>
      </c>
      <c r="BQ38" s="23" t="n">
        <f aca="false">SUM(BQ10:BQ37)</f>
        <v>723446</v>
      </c>
      <c r="BR38" s="23" t="n">
        <f aca="false">SUM(BR10:BR37)</f>
        <v>723446</v>
      </c>
      <c r="BS38" s="23" t="n">
        <f aca="false">SUM(BS10:BS37)</f>
        <v>723446</v>
      </c>
      <c r="BT38" s="23" t="n">
        <f aca="false">SUM(BT10:BT37)</f>
        <v>723446</v>
      </c>
      <c r="BU38" s="23" t="n">
        <f aca="false">SUM(BU10:BU37)</f>
        <v>723446</v>
      </c>
      <c r="BV38" s="23" t="n">
        <f aca="false">SUM(BV10:BV37)</f>
        <v>723446</v>
      </c>
    </row>
    <row r="39" customFormat="false" ht="12.75" hidden="false" customHeight="false" outlineLevel="0" collapsed="false">
      <c r="D39" s="24"/>
      <c r="E39" s="24"/>
      <c r="G39" s="25"/>
      <c r="H39" s="25"/>
      <c r="O39" s="7"/>
    </row>
    <row r="40" customFormat="false" ht="12.75" hidden="false" customHeight="false" outlineLevel="0" collapsed="false">
      <c r="A40" s="47" t="s">
        <v>42</v>
      </c>
      <c r="C40" s="47"/>
      <c r="E40" s="24"/>
      <c r="G40" s="25"/>
      <c r="H40" s="25"/>
      <c r="I40" s="61" t="n">
        <f aca="false">850000-I38</f>
        <v>54</v>
      </c>
      <c r="J40" s="61" t="n">
        <f aca="false">850000-J38</f>
        <v>54</v>
      </c>
      <c r="K40" s="61"/>
      <c r="L40" s="61" t="n">
        <f aca="false">850000-L38</f>
        <v>54</v>
      </c>
      <c r="M40" s="61" t="n">
        <f aca="false">850000-M38</f>
        <v>54</v>
      </c>
      <c r="N40" s="61" t="n">
        <f aca="false">850000-N38</f>
        <v>6554</v>
      </c>
      <c r="O40" s="62" t="n">
        <f aca="false">850000-O38</f>
        <v>32554</v>
      </c>
      <c r="P40" s="61" t="n">
        <f aca="false">850000-P38</f>
        <v>32554</v>
      </c>
      <c r="Q40" s="61" t="n">
        <f aca="false">850000-Q38</f>
        <v>32554</v>
      </c>
      <c r="R40" s="61" t="n">
        <f aca="false">850000-R38</f>
        <v>32554</v>
      </c>
      <c r="S40" s="61" t="n">
        <f aca="false">850000-S38</f>
        <v>32554</v>
      </c>
      <c r="T40" s="61" t="n">
        <f aca="false">850000-T38</f>
        <v>32554</v>
      </c>
      <c r="U40" s="61" t="n">
        <f aca="false">850000-U38</f>
        <v>32554</v>
      </c>
      <c r="V40" s="61" t="n">
        <f aca="false">850000-V38</f>
        <v>32554</v>
      </c>
      <c r="W40" s="61" t="n">
        <f aca="false">850000-W38</f>
        <v>32554</v>
      </c>
      <c r="X40" s="61" t="n">
        <f aca="false">850000-X38</f>
        <v>32554</v>
      </c>
      <c r="Y40" s="61" t="n">
        <f aca="false">850000-Y38</f>
        <v>11054</v>
      </c>
      <c r="Z40" s="61" t="n">
        <f aca="false">850000-Z38</f>
        <v>11054</v>
      </c>
      <c r="AA40" s="61" t="n">
        <f aca="false">850000-AA38</f>
        <v>11054</v>
      </c>
      <c r="AB40" s="61" t="n">
        <f aca="false">850000-AB38</f>
        <v>11054</v>
      </c>
      <c r="AC40" s="61" t="n">
        <f aca="false">850000-AC38</f>
        <v>11054</v>
      </c>
      <c r="AD40" s="61" t="n">
        <f aca="false">850000-AD38</f>
        <v>11054</v>
      </c>
      <c r="AE40" s="61" t="n">
        <f aca="false">850000-AE38</f>
        <v>11054</v>
      </c>
      <c r="AF40" s="61" t="n">
        <f aca="false">850000-AF38</f>
        <v>11054</v>
      </c>
      <c r="AG40" s="61" t="n">
        <f aca="false">850000-AG38</f>
        <v>11054</v>
      </c>
      <c r="AH40" s="61" t="n">
        <f aca="false">850000-AH38</f>
        <v>11054</v>
      </c>
      <c r="AI40" s="61" t="n">
        <f aca="false">850000-AI38</f>
        <v>11054</v>
      </c>
      <c r="AJ40" s="61" t="n">
        <f aca="false">850000-AJ38</f>
        <v>11054</v>
      </c>
      <c r="AK40" s="61" t="n">
        <f aca="false">850000-AK38</f>
        <v>11054</v>
      </c>
      <c r="AL40" s="61" t="n">
        <f aca="false">850000-AL38</f>
        <v>11054</v>
      </c>
      <c r="AM40" s="61" t="n">
        <f aca="false">850000-AM38</f>
        <v>11054</v>
      </c>
      <c r="AN40" s="61" t="n">
        <f aca="false">850000-AN38</f>
        <v>11054</v>
      </c>
      <c r="AO40" s="61" t="n">
        <f aca="false">850000-AO38</f>
        <v>11054</v>
      </c>
      <c r="AP40" s="61" t="n">
        <f aca="false">850000-AP38</f>
        <v>11054</v>
      </c>
      <c r="AQ40" s="61" t="n">
        <f aca="false">850000-AQ38</f>
        <v>11054</v>
      </c>
      <c r="AR40" s="61" t="n">
        <f aca="false">850000-AR38</f>
        <v>11054</v>
      </c>
      <c r="AS40" s="61" t="n">
        <f aca="false">850000-AS38</f>
        <v>11054</v>
      </c>
      <c r="AT40" s="61" t="n">
        <f aca="false">850000-AT38</f>
        <v>11054</v>
      </c>
      <c r="AU40" s="61" t="n">
        <f aca="false">850000-AU38</f>
        <v>11054</v>
      </c>
      <c r="AV40" s="61" t="n">
        <f aca="false">850000-AV38</f>
        <v>11054</v>
      </c>
      <c r="AW40" s="61" t="n">
        <f aca="false">850000-AW38</f>
        <v>11054</v>
      </c>
      <c r="AX40" s="61" t="n">
        <f aca="false">850000-AX38</f>
        <v>31054</v>
      </c>
      <c r="AY40" s="61" t="n">
        <f aca="false">850000-AY38</f>
        <v>31054</v>
      </c>
      <c r="AZ40" s="61" t="n">
        <f aca="false">850000-AZ38</f>
        <v>31054</v>
      </c>
      <c r="BA40" s="61" t="n">
        <f aca="false">850000-BA38</f>
        <v>31054</v>
      </c>
      <c r="BB40" s="61" t="n">
        <f aca="false">850000-BB38</f>
        <v>31054</v>
      </c>
      <c r="BC40" s="61" t="n">
        <f aca="false">850000-BC38</f>
        <v>77554</v>
      </c>
      <c r="BD40" s="61" t="n">
        <f aca="false">850000-BD38</f>
        <v>77554</v>
      </c>
      <c r="BE40" s="61" t="n">
        <f aca="false">850000-BE38</f>
        <v>77554</v>
      </c>
      <c r="BF40" s="61" t="n">
        <f aca="false">850000-BF38</f>
        <v>77554</v>
      </c>
      <c r="BG40" s="61" t="n">
        <f aca="false">850000-BG38</f>
        <v>77554</v>
      </c>
      <c r="BH40" s="61" t="n">
        <f aca="false">850000-BH38</f>
        <v>77554</v>
      </c>
      <c r="BI40" s="61" t="n">
        <f aca="false">850000-BI38</f>
        <v>77554</v>
      </c>
      <c r="BJ40" s="61" t="n">
        <f aca="false">850000-BJ38</f>
        <v>77554</v>
      </c>
      <c r="BK40" s="61" t="n">
        <f aca="false">850000-BK38</f>
        <v>126554</v>
      </c>
      <c r="BL40" s="61" t="n">
        <f aca="false">850000-BL38</f>
        <v>126554</v>
      </c>
      <c r="BM40" s="61" t="n">
        <f aca="false">850000-BM38</f>
        <v>126554</v>
      </c>
      <c r="BN40" s="61" t="n">
        <f aca="false">850000-BN38</f>
        <v>126554</v>
      </c>
      <c r="BO40" s="61" t="n">
        <f aca="false">850000-BO38</f>
        <v>126554</v>
      </c>
      <c r="BP40" s="61" t="n">
        <f aca="false">850000-BP38</f>
        <v>126554</v>
      </c>
      <c r="BQ40" s="61" t="n">
        <f aca="false">850000-BQ38</f>
        <v>126554</v>
      </c>
      <c r="BR40" s="61" t="n">
        <f aca="false">850000-BR38</f>
        <v>126554</v>
      </c>
      <c r="BS40" s="61" t="n">
        <f aca="false">850000-BS38</f>
        <v>126554</v>
      </c>
      <c r="BT40" s="61" t="n">
        <f aca="false">850000-BT38</f>
        <v>126554</v>
      </c>
      <c r="BU40" s="61" t="n">
        <f aca="false">850000-BU38</f>
        <v>126554</v>
      </c>
      <c r="BV40" s="61" t="n">
        <f aca="false">850000-BV38</f>
        <v>126554</v>
      </c>
    </row>
    <row r="41" customFormat="false" ht="12.75" hidden="false" customHeight="false" outlineLevel="0" collapsed="false">
      <c r="E41" s="24"/>
      <c r="G41" s="25"/>
      <c r="H41" s="25"/>
      <c r="O41" s="7"/>
    </row>
    <row r="42" customFormat="false" ht="12.75" hidden="false" customHeight="false" outlineLevel="0" collapsed="false">
      <c r="A42" s="47" t="s">
        <v>58</v>
      </c>
      <c r="B42" s="47"/>
      <c r="C42" s="47"/>
      <c r="D42" s="47"/>
      <c r="E42" s="63"/>
      <c r="F42" s="24"/>
      <c r="G42" s="25"/>
      <c r="H42" s="25"/>
      <c r="I42" s="0" t="n">
        <v>0</v>
      </c>
      <c r="J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  <c r="R42" s="0" t="n">
        <v>0</v>
      </c>
      <c r="S42" s="0" t="n">
        <v>0</v>
      </c>
      <c r="T42" s="0" t="n">
        <v>0</v>
      </c>
      <c r="U42" s="0" t="n">
        <v>0</v>
      </c>
      <c r="V42" s="0" t="n">
        <v>0</v>
      </c>
      <c r="W42" s="0" t="n">
        <v>0</v>
      </c>
      <c r="X42" s="0" t="n">
        <v>0</v>
      </c>
      <c r="Y42" s="0" t="n">
        <v>0</v>
      </c>
      <c r="Z42" s="0" t="n">
        <v>0</v>
      </c>
      <c r="AA42" s="23" t="n">
        <f aca="false">AA21</f>
        <v>0</v>
      </c>
      <c r="AB42" s="23" t="n">
        <f aca="false">AB21</f>
        <v>0</v>
      </c>
      <c r="AC42" s="23" t="n">
        <f aca="false">AC21</f>
        <v>0</v>
      </c>
      <c r="AD42" s="23" t="n">
        <f aca="false">AD21</f>
        <v>0</v>
      </c>
      <c r="AE42" s="23" t="n">
        <f aca="false">AE21</f>
        <v>0</v>
      </c>
      <c r="AF42" s="23" t="n">
        <f aca="false">AF21+AF23</f>
        <v>8600</v>
      </c>
      <c r="AG42" s="23" t="n">
        <f aca="false">AG21+AG23</f>
        <v>8600</v>
      </c>
      <c r="AH42" s="23" t="n">
        <f aca="false">AH21+AH23</f>
        <v>8600</v>
      </c>
      <c r="AI42" s="23" t="n">
        <f aca="false">AI21+AI23</f>
        <v>8600</v>
      </c>
      <c r="AJ42" s="23" t="n">
        <f aca="false">AJ21+AJ23</f>
        <v>8600</v>
      </c>
      <c r="AK42" s="23" t="n">
        <f aca="false">AK21+AK23</f>
        <v>8600</v>
      </c>
      <c r="AL42" s="23" t="n">
        <f aca="false">AL21+AL23</f>
        <v>8600</v>
      </c>
      <c r="AM42" s="23" t="n">
        <f aca="false">AM21+AM23+AM14</f>
        <v>33600</v>
      </c>
      <c r="AN42" s="23" t="n">
        <f aca="false">AN21+AN23+AN14</f>
        <v>33600</v>
      </c>
      <c r="AO42" s="23" t="n">
        <f aca="false">AO21+AO23+AO14</f>
        <v>33600</v>
      </c>
      <c r="AP42" s="23" t="n">
        <f aca="false">AP21+AP23+AP14+AP26</f>
        <v>34946</v>
      </c>
      <c r="AQ42" s="23" t="n">
        <f aca="false">AQ21+AQ23+AQ14+AQ26</f>
        <v>34946</v>
      </c>
      <c r="AR42" s="23" t="n">
        <f aca="false">AR21+AR23+AR14+AR26</f>
        <v>34946</v>
      </c>
      <c r="AS42" s="23" t="n">
        <f aca="false">AS21+AS23+AS14+AS26</f>
        <v>34946</v>
      </c>
      <c r="AT42" s="23" t="n">
        <f aca="false">AT21+AT23+AT14+AT26</f>
        <v>34946</v>
      </c>
      <c r="AU42" s="23" t="n">
        <f aca="false">AU21+AU23+AU14+AU26</f>
        <v>34946</v>
      </c>
      <c r="AV42" s="23" t="n">
        <f aca="false">AV21+AV23+AV14+AV26</f>
        <v>34946</v>
      </c>
      <c r="AW42" s="23" t="n">
        <f aca="false">AW21+AW23+AW14+AW26</f>
        <v>34946</v>
      </c>
      <c r="AX42" s="23" t="n">
        <f aca="false">AX21+AX23+AX14+AX26</f>
        <v>34946</v>
      </c>
      <c r="AY42" s="23" t="n">
        <f aca="false">AY21+AY23+AY14+AY26</f>
        <v>34946</v>
      </c>
      <c r="AZ42" s="23" t="n">
        <f aca="false">AZ21+AZ23+AZ14+AZ26+AZ12</f>
        <v>94946</v>
      </c>
      <c r="BA42" s="23" t="n">
        <f aca="false">BA21+BA23+BA14+BA26+BA12</f>
        <v>94946</v>
      </c>
      <c r="BB42" s="23" t="n">
        <f aca="false">BB21+BB23+BB14+BB26+BB12</f>
        <v>94946</v>
      </c>
      <c r="BC42" s="23" t="n">
        <f aca="false">BC21+BC23+BC14+BC26+BC12</f>
        <v>94946</v>
      </c>
      <c r="BD42" s="23" t="n">
        <f aca="false">BD21+BD23+BD14+BD26+BD12</f>
        <v>94946</v>
      </c>
      <c r="BE42" s="23" t="n">
        <f aca="false">BE21+BE23+BE14+BE26+BE12</f>
        <v>94946</v>
      </c>
      <c r="BF42" s="23" t="n">
        <f aca="false">BF21+BF23+BF14+BF26+BF12</f>
        <v>94946</v>
      </c>
      <c r="BG42" s="23" t="n">
        <f aca="false">BG21+BG23+BG14+BG26+BG12</f>
        <v>94946</v>
      </c>
      <c r="BH42" s="23" t="n">
        <f aca="false">BH21+BH23+BH14+BH26+BH12</f>
        <v>94946</v>
      </c>
      <c r="BI42" s="23" t="n">
        <f aca="false">BI21+BI23+BI14+BI26+BI12+BI10+BI30</f>
        <v>184946</v>
      </c>
      <c r="BJ42" s="23" t="n">
        <f aca="false">BJ21+BJ23+BJ14+BJ26+BJ12+BJ10+BJ30</f>
        <v>184946</v>
      </c>
      <c r="BK42" s="23" t="n">
        <f aca="false">BK21+BK23+BK14+BK26+BK12+BK10+BK30</f>
        <v>184946</v>
      </c>
      <c r="BL42" s="23" t="n">
        <f aca="false">BL21+BL23+BL14+BL26+BL12+BL10+BL30</f>
        <v>184946</v>
      </c>
      <c r="BM42" s="23" t="n">
        <f aca="false">BM21+BM23+BM14+BM26+BM12+BM10+BM30</f>
        <v>184946</v>
      </c>
      <c r="BN42" s="23" t="n">
        <f aca="false">BN21+BN23+BN14+BN26+BN12+BN10+BN30</f>
        <v>184946</v>
      </c>
      <c r="BO42" s="23" t="n">
        <f aca="false">BO21+BO23+BO14+BO26+BO12+BO10+BO30</f>
        <v>184946</v>
      </c>
      <c r="BP42" s="23" t="n">
        <f aca="false">BP21+BP23+BP14+BP26+BP12+BP10+BP30</f>
        <v>184946</v>
      </c>
      <c r="BQ42" s="23" t="n">
        <f aca="false">BQ21+BQ23+BQ14+BQ26+BQ12+BQ10+BQ30</f>
        <v>184946</v>
      </c>
      <c r="BR42" s="23" t="n">
        <f aca="false">BR21+BR23+BR14+BR26+BR12+BR10+BR30</f>
        <v>184946</v>
      </c>
      <c r="BS42" s="23" t="n">
        <f aca="false">BS21+BS23+BS14+BS26+BS12+BS10+BS30</f>
        <v>184946</v>
      </c>
      <c r="BT42" s="23" t="n">
        <f aca="false">BT21+BT23+BT14+BT26+BT12+BT10+BT30</f>
        <v>184946</v>
      </c>
      <c r="BU42" s="23" t="n">
        <f aca="false">BU21+BU23+BU14+BU26+BU12+BU10+BU30</f>
        <v>184946</v>
      </c>
      <c r="BV42" s="23" t="n">
        <f aca="false">BV21+BV23+BV14+BV26+BV12+BV10+BV30+BV19</f>
        <v>184946</v>
      </c>
    </row>
    <row r="43" customFormat="false" ht="12.75" hidden="false" customHeight="false" outlineLevel="0" collapsed="false">
      <c r="E43" s="24"/>
      <c r="G43" s="25"/>
      <c r="H43" s="25"/>
    </row>
    <row r="44" customFormat="false" ht="12.75" hidden="false" customHeight="false" outlineLevel="0" collapsed="false">
      <c r="A44" s="47" t="s">
        <v>46</v>
      </c>
      <c r="D44" s="47"/>
      <c r="E44" s="47"/>
      <c r="J44" s="23" t="n">
        <f aca="false">SUM(J10:J37)</f>
        <v>849946</v>
      </c>
      <c r="K44" s="23"/>
      <c r="L44" s="23" t="n">
        <f aca="false">SUM(L10:L37)</f>
        <v>849946</v>
      </c>
      <c r="M44" s="23" t="n">
        <f aca="false">SUM(M10:M37)</f>
        <v>849946</v>
      </c>
      <c r="N44" s="23" t="n">
        <f aca="false">SUM(N10:N37)</f>
        <v>843446</v>
      </c>
      <c r="O44" s="23" t="n">
        <f aca="false">SUM(O10:O37)</f>
        <v>817446</v>
      </c>
      <c r="P44" s="23" t="n">
        <f aca="false">SUM(P10:P37)</f>
        <v>817446</v>
      </c>
      <c r="Q44" s="23" t="n">
        <f aca="false">SUM(Q10:Q37)</f>
        <v>817446</v>
      </c>
      <c r="R44" s="23" t="n">
        <f aca="false">SUM(R10:R37)</f>
        <v>817446</v>
      </c>
      <c r="S44" s="23" t="n">
        <f aca="false">SUM(S10:S37)</f>
        <v>817446</v>
      </c>
      <c r="T44" s="23" t="n">
        <f aca="false">SUM(T10:T37)</f>
        <v>817446</v>
      </c>
      <c r="U44" s="23" t="n">
        <f aca="false">SUM(U10:U37)</f>
        <v>817446</v>
      </c>
      <c r="V44" s="23" t="n">
        <f aca="false">SUM(V10:V37)</f>
        <v>817446</v>
      </c>
      <c r="W44" s="23" t="n">
        <f aca="false">SUM(W10:W37)</f>
        <v>817446</v>
      </c>
      <c r="X44" s="23" t="n">
        <f aca="false">SUM(X10:X37)</f>
        <v>817446</v>
      </c>
      <c r="Y44" s="23" t="n">
        <f aca="false">SUM(Y10:Y37)</f>
        <v>838946</v>
      </c>
      <c r="Z44" s="23" t="n">
        <f aca="false">SUM(Z10:Z37)</f>
        <v>838946</v>
      </c>
      <c r="AA44" s="23" t="n">
        <f aca="false">SUM(AA10:AA37)-AA42</f>
        <v>838946</v>
      </c>
      <c r="AB44" s="23" t="n">
        <f aca="false">SUM(AB10:AB37)-AB42</f>
        <v>838946</v>
      </c>
      <c r="AC44" s="23" t="n">
        <f aca="false">SUM(AC10:AC37)-AC42</f>
        <v>838946</v>
      </c>
      <c r="AD44" s="23" t="n">
        <f aca="false">SUM(AD10:AD37)-AD42</f>
        <v>838946</v>
      </c>
      <c r="AE44" s="23" t="n">
        <f aca="false">SUM(AE10:AE37)-AE42</f>
        <v>838946</v>
      </c>
      <c r="AF44" s="23" t="n">
        <f aca="false">SUM(AF10:AF37)-AF42</f>
        <v>830346</v>
      </c>
      <c r="AG44" s="23" t="n">
        <f aca="false">SUM(AG10:AG37)-AG42</f>
        <v>830346</v>
      </c>
      <c r="AH44" s="23" t="n">
        <f aca="false">SUM(AH10:AH37)-AH42</f>
        <v>830346</v>
      </c>
      <c r="AI44" s="23" t="n">
        <f aca="false">SUM(AI10:AI37)-AI42</f>
        <v>830346</v>
      </c>
      <c r="AJ44" s="23" t="n">
        <f aca="false">SUM(AJ10:AJ37)-AJ42</f>
        <v>830346</v>
      </c>
      <c r="AK44" s="23" t="n">
        <f aca="false">SUM(AK10:AK37)-AK42</f>
        <v>830346</v>
      </c>
      <c r="AL44" s="23" t="n">
        <f aca="false">SUM(AL10:AL37)-AL42</f>
        <v>830346</v>
      </c>
      <c r="AM44" s="23" t="n">
        <f aca="false">SUM(AM10:AM37)-AM42</f>
        <v>805346</v>
      </c>
      <c r="AN44" s="23" t="n">
        <f aca="false">SUM(AN10:AN37)-AN42</f>
        <v>805346</v>
      </c>
      <c r="AO44" s="23" t="n">
        <f aca="false">SUM(AO10:AO37)-AO42</f>
        <v>805346</v>
      </c>
      <c r="AP44" s="23" t="n">
        <f aca="false">SUM(AP10:AP37)-AP42</f>
        <v>804000</v>
      </c>
      <c r="AQ44" s="23" t="n">
        <f aca="false">SUM(AQ10:AQ37)-AQ42</f>
        <v>804000</v>
      </c>
      <c r="AR44" s="23" t="n">
        <f aca="false">SUM(AR10:AR37)-AR42</f>
        <v>804000</v>
      </c>
      <c r="AS44" s="23" t="n">
        <f aca="false">SUM(AS10:AS37)-AS42</f>
        <v>804000</v>
      </c>
      <c r="AT44" s="23" t="n">
        <f aca="false">SUM(AT10:AT37)-AT42</f>
        <v>804000</v>
      </c>
      <c r="AU44" s="23" t="n">
        <f aca="false">SUM(AU10:AU37)-AU42</f>
        <v>804000</v>
      </c>
      <c r="AV44" s="23" t="n">
        <f aca="false">SUM(AV10:AV37)-AV42</f>
        <v>804000</v>
      </c>
      <c r="AW44" s="23" t="n">
        <f aca="false">SUM(AW10:AW37)-AW42</f>
        <v>804000</v>
      </c>
      <c r="AX44" s="23" t="n">
        <f aca="false">SUM(AX10:AX37)-AX42</f>
        <v>784000</v>
      </c>
      <c r="AY44" s="23" t="n">
        <f aca="false">SUM(AY10:AY37)-AY42</f>
        <v>784000</v>
      </c>
      <c r="AZ44" s="23" t="n">
        <f aca="false">SUM(AZ10:AZ37)-AZ42</f>
        <v>724000</v>
      </c>
      <c r="BA44" s="23" t="n">
        <f aca="false">SUM(BA10:BA37)-BA42</f>
        <v>724000</v>
      </c>
      <c r="BB44" s="23" t="n">
        <f aca="false">SUM(BB10:BB37)-BB42</f>
        <v>724000</v>
      </c>
      <c r="BC44" s="23" t="n">
        <f aca="false">SUM(BC10:BC37)-BC42</f>
        <v>677500</v>
      </c>
      <c r="BD44" s="23" t="n">
        <f aca="false">SUM(BD10:BD37)-BD42</f>
        <v>677500</v>
      </c>
      <c r="BE44" s="23" t="n">
        <f aca="false">SUM(BE10:BE37)-BE42</f>
        <v>677500</v>
      </c>
      <c r="BF44" s="23" t="n">
        <f aca="false">SUM(BF10:BF37)-BF42</f>
        <v>677500</v>
      </c>
      <c r="BG44" s="23" t="n">
        <f aca="false">SUM(BG10:BG37)-BG42</f>
        <v>677500</v>
      </c>
      <c r="BH44" s="23" t="n">
        <f aca="false">SUM(BH10:BH37)-BH42</f>
        <v>677500</v>
      </c>
      <c r="BI44" s="23" t="n">
        <f aca="false">SUM(BI10:BI37)-BI42</f>
        <v>587500</v>
      </c>
      <c r="BJ44" s="23" t="n">
        <f aca="false">SUM(BJ10:BJ37)-BJ42</f>
        <v>587500</v>
      </c>
      <c r="BK44" s="23" t="n">
        <f aca="false">SUM(BK10:BK37)-BK42</f>
        <v>538500</v>
      </c>
      <c r="BL44" s="23" t="n">
        <f aca="false">SUM(BL10:BL37)-BL42</f>
        <v>538500</v>
      </c>
      <c r="BM44" s="23" t="n">
        <f aca="false">SUM(BM10:BM37)-BM42</f>
        <v>538500</v>
      </c>
      <c r="BN44" s="23" t="n">
        <f aca="false">SUM(BN10:BN37)-BN42</f>
        <v>538500</v>
      </c>
      <c r="BO44" s="23" t="n">
        <f aca="false">SUM(BO10:BO37)-BO42</f>
        <v>538500</v>
      </c>
      <c r="BP44" s="23" t="n">
        <f aca="false">SUM(BP10:BP37)-BP42</f>
        <v>538500</v>
      </c>
      <c r="BQ44" s="23" t="n">
        <f aca="false">SUM(BQ10:BQ37)-BQ42</f>
        <v>538500</v>
      </c>
      <c r="BR44" s="23" t="n">
        <f aca="false">SUM(BR10:BR37)-BR42</f>
        <v>538500</v>
      </c>
      <c r="BS44" s="23" t="n">
        <f aca="false">SUM(BS10:BS37)-BS42</f>
        <v>538500</v>
      </c>
      <c r="BT44" s="23" t="n">
        <f aca="false">SUM(BT10:BT37)-BT42</f>
        <v>538500</v>
      </c>
      <c r="BU44" s="23" t="n">
        <f aca="false">SUM(BU10:BU37)-BU42</f>
        <v>538500</v>
      </c>
      <c r="BV44" s="23" t="n">
        <f aca="false">SUM(BV10:BV37)-BV42</f>
        <v>538500</v>
      </c>
    </row>
    <row r="45" customFormat="false" ht="12.75" hidden="false" customHeight="false" outlineLevel="0" collapsed="false">
      <c r="D45" s="24"/>
      <c r="E45" s="24"/>
      <c r="G45" s="25"/>
      <c r="H45" s="25"/>
    </row>
    <row r="46" customFormat="false" ht="12.75" hidden="false" customHeight="false" outlineLevel="0" collapsed="false">
      <c r="BJ46" s="61"/>
    </row>
    <row r="47" customFormat="false" ht="12.75" hidden="false" customHeight="false" outlineLevel="0" collapsed="false">
      <c r="E47" s="47"/>
      <c r="F47" s="47"/>
    </row>
    <row r="48" customFormat="false" ht="12.75" hidden="false" customHeight="false" outlineLevel="0" collapsed="false">
      <c r="A48" s="0" t="s">
        <v>59</v>
      </c>
      <c r="E48" s="47"/>
      <c r="F48" s="47"/>
    </row>
    <row r="49" customFormat="false" ht="12.75" hidden="false" customHeight="false" outlineLevel="0" collapsed="false">
      <c r="A49" s="47"/>
      <c r="E49" s="47"/>
      <c r="F49" s="47"/>
    </row>
    <row r="50" customFormat="false" ht="12.75" hidden="false" customHeight="false" outlineLevel="0" collapsed="false">
      <c r="E50" s="47"/>
      <c r="F50" s="47"/>
    </row>
    <row r="51" customFormat="false" ht="12.75" hidden="false" customHeight="false" outlineLevel="0" collapsed="false">
      <c r="A51" s="47"/>
      <c r="E51" s="47"/>
      <c r="F51" s="47"/>
    </row>
    <row r="52" customFormat="false" ht="12.75" hidden="false" customHeight="false" outlineLevel="0" collapsed="false">
      <c r="E52" s="47"/>
      <c r="F52" s="47"/>
    </row>
    <row r="53" customFormat="false" ht="12.75" hidden="false" customHeight="false" outlineLevel="0" collapsed="false">
      <c r="A53" s="47"/>
      <c r="D53" s="47"/>
      <c r="E53" s="47"/>
      <c r="F53" s="47"/>
    </row>
    <row r="56" customFormat="false" ht="12.75" hidden="false" customHeight="false" outlineLevel="0" collapsed="false">
      <c r="D56" s="47"/>
      <c r="E56" s="47"/>
    </row>
  </sheetData>
  <printOptions headings="false" gridLines="false" gridLinesSet="true" horizontalCentered="true" verticalCentered="false"/>
  <pageMargins left="0.5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C226"/>
  <sheetViews>
    <sheetView showFormulas="false" showGridLines="true" showRowColHeaders="true" showZeros="true" rightToLeft="false" tabSelected="false" showOutlineSymbols="true" defaultGridColor="true" view="normal" topLeftCell="A27" colorId="64" zoomScale="75" zoomScaleNormal="75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21.13"/>
    <col collapsed="false" customWidth="true" hidden="false" outlineLevel="0" max="3" min="3" style="0" width="9.28"/>
    <col collapsed="false" customWidth="true" hidden="true" outlineLevel="0" max="4" min="4" style="0" width="9.85"/>
    <col collapsed="false" customWidth="true" hidden="false" outlineLevel="0" max="5" min="5" style="0" width="10.71"/>
    <col collapsed="false" customWidth="true" hidden="true" outlineLevel="0" max="7" min="7" style="0" width="10.71"/>
    <col collapsed="false" customWidth="true" hidden="true" outlineLevel="0" max="9" min="8" style="0" width="9.28"/>
    <col collapsed="false" customWidth="true" hidden="false" outlineLevel="0" max="10" min="10" style="0" width="9.28"/>
    <col collapsed="false" customWidth="true" hidden="false" outlineLevel="0" max="11" min="11" style="0" width="11.7"/>
    <col collapsed="false" customWidth="true" hidden="false" outlineLevel="0" max="20" min="12" style="0" width="9.28"/>
    <col collapsed="false" customWidth="false" hidden="true" outlineLevel="0" max="74" min="61" style="0" width="9.06"/>
  </cols>
  <sheetData>
    <row r="1" customFormat="false" ht="12.75" hidden="false" customHeight="false" outlineLevel="0" collapsed="false">
      <c r="A1" s="2" t="s">
        <v>0</v>
      </c>
    </row>
    <row r="3" customFormat="false" ht="15.75" hidden="false" customHeight="false" outlineLevel="0" collapsed="false">
      <c r="A3" s="64" t="s">
        <v>1</v>
      </c>
    </row>
    <row r="4" customFormat="false" ht="15.75" hidden="false" customHeight="false" outlineLevel="0" collapsed="false">
      <c r="A4" s="64"/>
    </row>
    <row r="5" customFormat="false" ht="15.75" hidden="false" customHeight="false" outlineLevel="0" collapsed="false">
      <c r="A5" s="65" t="s">
        <v>60</v>
      </c>
      <c r="B5" s="65"/>
      <c r="C5" s="65"/>
      <c r="D5" s="65"/>
      <c r="E5" s="65"/>
      <c r="F5" s="65"/>
      <c r="G5" s="64"/>
      <c r="H5" s="64"/>
      <c r="I5" s="64"/>
      <c r="J5" s="64"/>
      <c r="K5" s="64"/>
      <c r="L5" s="66"/>
    </row>
    <row r="6" customFormat="false" ht="15.75" hidden="false" customHeight="false" outlineLevel="0" collapsed="false">
      <c r="A6" s="65" t="s">
        <v>61</v>
      </c>
      <c r="B6" s="65"/>
      <c r="C6" s="65"/>
      <c r="D6" s="65"/>
      <c r="E6" s="65"/>
      <c r="F6" s="65"/>
      <c r="G6" s="64"/>
      <c r="H6" s="64"/>
      <c r="I6" s="64"/>
      <c r="J6" s="64"/>
      <c r="K6" s="64"/>
      <c r="L6" s="66"/>
    </row>
    <row r="7" customFormat="false" ht="15.75" hidden="false" customHeight="false" outlineLevel="0" collapsed="false">
      <c r="A7" s="65" t="s">
        <v>62</v>
      </c>
      <c r="B7" s="65"/>
      <c r="C7" s="65"/>
      <c r="D7" s="65"/>
      <c r="E7" s="65"/>
      <c r="F7" s="65"/>
      <c r="G7" s="64"/>
      <c r="H7" s="64"/>
      <c r="I7" s="64"/>
      <c r="J7" s="64"/>
      <c r="K7" s="64"/>
      <c r="L7" s="66"/>
    </row>
    <row r="8" customFormat="false" ht="15.75" hidden="false" customHeight="false" outlineLevel="0" collapsed="false">
      <c r="A8" s="65" t="s">
        <v>63</v>
      </c>
      <c r="B8" s="65"/>
      <c r="C8" s="65"/>
      <c r="D8" s="65"/>
      <c r="E8" s="65"/>
      <c r="F8" s="65"/>
      <c r="G8" s="64"/>
      <c r="H8" s="64"/>
      <c r="I8" s="64"/>
      <c r="J8" s="64"/>
      <c r="K8" s="64"/>
      <c r="L8" s="66"/>
    </row>
    <row r="9" customFormat="false" ht="15" hidden="false" customHeight="false" outlineLevel="0" collapsed="false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</row>
    <row r="10" customFormat="false" ht="12.75" hidden="false" customHeight="false" outlineLevel="0" collapsed="false">
      <c r="A10" s="68" t="s">
        <v>64</v>
      </c>
      <c r="B10" s="21"/>
      <c r="C10" s="21"/>
      <c r="D10" s="21"/>
      <c r="E10" s="21"/>
      <c r="F10" s="21"/>
      <c r="G10" s="53"/>
    </row>
    <row r="11" customFormat="false" ht="12.75" hidden="false" customHeight="false" outlineLevel="0" collapsed="false">
      <c r="A11" s="21"/>
      <c r="B11" s="21"/>
      <c r="C11" s="21"/>
      <c r="D11" s="21"/>
      <c r="E11" s="21"/>
      <c r="F11" s="21"/>
      <c r="G11" s="53"/>
      <c r="H11" s="21"/>
      <c r="I11" s="21"/>
      <c r="J11" s="52" t="s">
        <v>4</v>
      </c>
      <c r="K11" s="9" t="n">
        <v>2002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customFormat="false" ht="12.75" hidden="false" customHeight="false" outlineLevel="0" collapsed="false">
      <c r="A12" s="33" t="s">
        <v>5</v>
      </c>
      <c r="B12" s="0" t="s">
        <v>6</v>
      </c>
      <c r="C12" s="33" t="s">
        <v>7</v>
      </c>
      <c r="D12" s="0" t="s">
        <v>8</v>
      </c>
      <c r="E12" s="0" t="s">
        <v>9</v>
      </c>
      <c r="F12" s="21" t="s">
        <v>10</v>
      </c>
      <c r="G12" s="53" t="s">
        <v>11</v>
      </c>
      <c r="H12" s="19" t="n">
        <v>37104</v>
      </c>
      <c r="I12" s="19" t="n">
        <v>37135</v>
      </c>
      <c r="J12" s="69" t="s">
        <v>12</v>
      </c>
      <c r="K12" s="15" t="s">
        <v>13</v>
      </c>
      <c r="L12" s="19" t="n">
        <v>37165</v>
      </c>
      <c r="M12" s="19" t="n">
        <v>37196</v>
      </c>
      <c r="N12" s="19" t="n">
        <v>37226</v>
      </c>
      <c r="O12" s="19" t="n">
        <v>37257</v>
      </c>
      <c r="P12" s="19" t="n">
        <v>37288</v>
      </c>
      <c r="Q12" s="19" t="n">
        <v>37316</v>
      </c>
      <c r="R12" s="19" t="n">
        <v>37347</v>
      </c>
      <c r="S12" s="19" t="n">
        <v>37377</v>
      </c>
      <c r="T12" s="19" t="n">
        <v>37408</v>
      </c>
      <c r="U12" s="19" t="n">
        <v>37438</v>
      </c>
      <c r="V12" s="19" t="n">
        <v>37469</v>
      </c>
      <c r="W12" s="19" t="n">
        <v>37500</v>
      </c>
      <c r="X12" s="19" t="n">
        <v>37530</v>
      </c>
      <c r="Y12" s="19" t="n">
        <v>37561</v>
      </c>
      <c r="Z12" s="19" t="n">
        <v>37591</v>
      </c>
      <c r="AA12" s="19" t="n">
        <v>37622</v>
      </c>
      <c r="AB12" s="19" t="n">
        <v>37653</v>
      </c>
      <c r="AC12" s="19" t="n">
        <v>37681</v>
      </c>
      <c r="AD12" s="19" t="n">
        <v>37712</v>
      </c>
      <c r="AE12" s="19" t="n">
        <v>37742</v>
      </c>
      <c r="AF12" s="19" t="n">
        <v>37773</v>
      </c>
      <c r="AG12" s="19" t="n">
        <v>37803</v>
      </c>
      <c r="AH12" s="19" t="n">
        <v>37834</v>
      </c>
      <c r="AI12" s="19" t="n">
        <v>37865</v>
      </c>
      <c r="AJ12" s="19" t="n">
        <v>37895</v>
      </c>
      <c r="AK12" s="19" t="n">
        <v>37926</v>
      </c>
      <c r="AL12" s="19" t="n">
        <v>37956</v>
      </c>
      <c r="AM12" s="19" t="n">
        <v>37987</v>
      </c>
      <c r="AN12" s="19" t="n">
        <v>38018</v>
      </c>
      <c r="AO12" s="19" t="n">
        <v>38047</v>
      </c>
      <c r="AP12" s="19" t="n">
        <v>38078</v>
      </c>
      <c r="AQ12" s="19" t="n">
        <v>38108</v>
      </c>
      <c r="AR12" s="19" t="n">
        <v>38139</v>
      </c>
      <c r="AS12" s="17" t="n">
        <v>38169</v>
      </c>
      <c r="AT12" s="17" t="n">
        <v>38200</v>
      </c>
      <c r="AU12" s="17" t="n">
        <v>38231</v>
      </c>
      <c r="AV12" s="17" t="n">
        <v>38261</v>
      </c>
      <c r="AW12" s="17" t="n">
        <v>38292</v>
      </c>
      <c r="AX12" s="17" t="n">
        <v>38322</v>
      </c>
      <c r="AY12" s="17" t="n">
        <v>38353</v>
      </c>
      <c r="AZ12" s="17" t="n">
        <v>38384</v>
      </c>
      <c r="BA12" s="17" t="n">
        <v>38412</v>
      </c>
      <c r="BB12" s="17" t="n">
        <v>38443</v>
      </c>
      <c r="BC12" s="17" t="n">
        <v>38473</v>
      </c>
      <c r="BD12" s="17" t="n">
        <v>38504</v>
      </c>
      <c r="BE12" s="17" t="n">
        <v>38534</v>
      </c>
      <c r="BF12" s="17" t="n">
        <v>38565</v>
      </c>
      <c r="BG12" s="17" t="n">
        <v>38596</v>
      </c>
      <c r="BH12" s="17" t="n">
        <v>38626</v>
      </c>
      <c r="BI12" s="17" t="n">
        <v>38657</v>
      </c>
      <c r="BJ12" s="17" t="n">
        <v>38687</v>
      </c>
      <c r="BK12" s="17" t="n">
        <v>38718</v>
      </c>
      <c r="BL12" s="17" t="n">
        <v>38749</v>
      </c>
      <c r="BM12" s="17" t="n">
        <v>38777</v>
      </c>
      <c r="BN12" s="17" t="n">
        <v>38808</v>
      </c>
      <c r="BO12" s="17" t="n">
        <v>38838</v>
      </c>
      <c r="BP12" s="17" t="n">
        <v>38869</v>
      </c>
      <c r="BQ12" s="17" t="n">
        <v>38899</v>
      </c>
      <c r="BR12" s="17" t="n">
        <v>38930</v>
      </c>
      <c r="BS12" s="17" t="n">
        <v>38961</v>
      </c>
      <c r="BT12" s="17" t="n">
        <v>38991</v>
      </c>
      <c r="BU12" s="17" t="n">
        <v>39022</v>
      </c>
      <c r="BV12" s="17" t="n">
        <v>39052</v>
      </c>
    </row>
    <row r="13" customFormat="false" ht="12.75" hidden="false" customHeight="false" outlineLevel="0" collapsed="false">
      <c r="A13" s="53"/>
      <c r="B13" s="21"/>
      <c r="C13" s="53"/>
      <c r="D13" s="53"/>
      <c r="E13" s="53"/>
      <c r="F13" s="21"/>
      <c r="G13" s="53"/>
      <c r="H13" s="21"/>
      <c r="I13" s="21"/>
      <c r="J13" s="26"/>
      <c r="K13" s="26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customFormat="false" ht="12.75" hidden="false" customHeight="false" outlineLevel="0" collapsed="false">
      <c r="A14" s="21" t="n">
        <v>24924</v>
      </c>
      <c r="B14" s="21" t="s">
        <v>54</v>
      </c>
      <c r="C14" s="27" t="n">
        <v>25000</v>
      </c>
      <c r="D14" s="70" t="n">
        <v>35309</v>
      </c>
      <c r="E14" s="70" t="n">
        <v>38017</v>
      </c>
      <c r="F14" s="21" t="s">
        <v>15</v>
      </c>
      <c r="G14" s="71" t="n">
        <v>37652</v>
      </c>
      <c r="H14" s="27" t="n">
        <v>25000</v>
      </c>
      <c r="I14" s="27" t="n">
        <v>25000</v>
      </c>
      <c r="J14" s="26" t="n">
        <v>0.06</v>
      </c>
      <c r="K14" s="72" t="n">
        <f aca="false">ROUND((O14*31+P14*28+Q14*31+R14*30+S14*31+T14*30+U14*31+V14*31+W14*30+X14*31+Y14*30+Z14*31)*J14,0)</f>
        <v>547500</v>
      </c>
      <c r="L14" s="27" t="n">
        <v>25000</v>
      </c>
      <c r="M14" s="27" t="n">
        <v>25000</v>
      </c>
      <c r="N14" s="27" t="n">
        <v>25000</v>
      </c>
      <c r="O14" s="27" t="n">
        <v>25000</v>
      </c>
      <c r="P14" s="27" t="n">
        <v>25000</v>
      </c>
      <c r="Q14" s="27" t="n">
        <v>25000</v>
      </c>
      <c r="R14" s="27" t="n">
        <v>25000</v>
      </c>
      <c r="S14" s="27" t="n">
        <v>25000</v>
      </c>
      <c r="T14" s="27" t="n">
        <v>25000</v>
      </c>
      <c r="U14" s="27" t="n">
        <v>25000</v>
      </c>
      <c r="V14" s="27" t="n">
        <v>25000</v>
      </c>
      <c r="W14" s="27" t="n">
        <v>25000</v>
      </c>
      <c r="X14" s="27" t="n">
        <v>25000</v>
      </c>
      <c r="Y14" s="27" t="n">
        <v>25000</v>
      </c>
      <c r="Z14" s="27" t="n">
        <v>25000</v>
      </c>
      <c r="AA14" s="27" t="n">
        <v>25000</v>
      </c>
      <c r="AB14" s="27" t="n">
        <v>25000</v>
      </c>
      <c r="AC14" s="27" t="n">
        <v>25000</v>
      </c>
      <c r="AD14" s="27" t="n">
        <v>25000</v>
      </c>
      <c r="AE14" s="27" t="n">
        <v>25000</v>
      </c>
      <c r="AF14" s="27" t="n">
        <v>25000</v>
      </c>
      <c r="AG14" s="27" t="n">
        <v>25000</v>
      </c>
      <c r="AH14" s="27" t="n">
        <v>25000</v>
      </c>
      <c r="AI14" s="27" t="n">
        <v>25000</v>
      </c>
      <c r="AJ14" s="27" t="n">
        <v>25000</v>
      </c>
      <c r="AK14" s="27" t="n">
        <v>25000</v>
      </c>
      <c r="AL14" s="27" t="n">
        <v>25000</v>
      </c>
      <c r="AM14" s="27" t="n">
        <v>25000</v>
      </c>
      <c r="AN14" s="32" t="n">
        <v>25000</v>
      </c>
      <c r="AO14" s="32" t="n">
        <v>25000</v>
      </c>
      <c r="AP14" s="32" t="n">
        <v>25000</v>
      </c>
      <c r="AQ14" s="32" t="n">
        <v>25000</v>
      </c>
      <c r="AR14" s="32" t="n">
        <v>25000</v>
      </c>
      <c r="AS14" s="32" t="n">
        <v>25000</v>
      </c>
      <c r="AT14" s="32" t="n">
        <v>25000</v>
      </c>
      <c r="AU14" s="32" t="n">
        <v>25000</v>
      </c>
      <c r="AV14" s="32" t="n">
        <v>25000</v>
      </c>
      <c r="AW14" s="32" t="n">
        <v>25000</v>
      </c>
      <c r="AX14" s="32" t="n">
        <v>25000</v>
      </c>
      <c r="AY14" s="32" t="n">
        <v>25000</v>
      </c>
      <c r="AZ14" s="32" t="n">
        <v>25000</v>
      </c>
      <c r="BA14" s="32" t="n">
        <v>25000</v>
      </c>
      <c r="BB14" s="32" t="n">
        <v>25000</v>
      </c>
      <c r="BC14" s="32" t="n">
        <v>25000</v>
      </c>
      <c r="BD14" s="32" t="n">
        <v>25000</v>
      </c>
      <c r="BE14" s="32" t="n">
        <v>25000</v>
      </c>
      <c r="BF14" s="32" t="n">
        <v>25000</v>
      </c>
      <c r="BG14" s="32" t="n">
        <v>25000</v>
      </c>
      <c r="BH14" s="32" t="n">
        <v>25000</v>
      </c>
      <c r="BI14" s="32" t="n">
        <v>25000</v>
      </c>
      <c r="BJ14" s="32" t="n">
        <v>25000</v>
      </c>
      <c r="BK14" s="32" t="n">
        <v>25000</v>
      </c>
      <c r="BL14" s="32" t="n">
        <v>25000</v>
      </c>
      <c r="BM14" s="32" t="n">
        <v>25000</v>
      </c>
      <c r="BN14" s="32" t="n">
        <v>25000</v>
      </c>
      <c r="BO14" s="32" t="n">
        <v>25000</v>
      </c>
      <c r="BP14" s="32" t="n">
        <v>25000</v>
      </c>
      <c r="BQ14" s="32" t="n">
        <v>25000</v>
      </c>
      <c r="BR14" s="32" t="n">
        <v>25000</v>
      </c>
      <c r="BS14" s="32" t="n">
        <v>25000</v>
      </c>
      <c r="BT14" s="32" t="n">
        <v>25000</v>
      </c>
      <c r="BU14" s="32" t="n">
        <v>25000</v>
      </c>
      <c r="BV14" s="32" t="n">
        <v>25000</v>
      </c>
    </row>
    <row r="15" customFormat="false" ht="12.75" hidden="false" customHeight="false" outlineLevel="0" collapsed="false">
      <c r="A15" s="21" t="n">
        <v>24925</v>
      </c>
      <c r="B15" s="21" t="s">
        <v>65</v>
      </c>
      <c r="C15" s="27" t="n">
        <v>100000</v>
      </c>
      <c r="D15" s="70" t="n">
        <v>35309</v>
      </c>
      <c r="E15" s="70" t="n">
        <v>38017</v>
      </c>
      <c r="F15" s="21" t="s">
        <v>15</v>
      </c>
      <c r="G15" s="71" t="n">
        <v>37652</v>
      </c>
      <c r="H15" s="27" t="n">
        <v>100000</v>
      </c>
      <c r="I15" s="27" t="n">
        <v>100000</v>
      </c>
      <c r="J15" s="26" t="n">
        <v>0.06</v>
      </c>
      <c r="K15" s="72" t="n">
        <f aca="false">ROUND((O15*31+P15*28+Q15*31+R15*30+S15*31+T15*30+U15*31+V15*31+W15*30+X15*31+Y15*30+Z15*31)*J15,0)</f>
        <v>2190000</v>
      </c>
      <c r="L15" s="27" t="n">
        <v>100000</v>
      </c>
      <c r="M15" s="27" t="n">
        <v>100000</v>
      </c>
      <c r="N15" s="27" t="n">
        <v>100000</v>
      </c>
      <c r="O15" s="27" t="n">
        <v>100000</v>
      </c>
      <c r="P15" s="27" t="n">
        <v>100000</v>
      </c>
      <c r="Q15" s="27" t="n">
        <v>100000</v>
      </c>
      <c r="R15" s="27" t="n">
        <v>100000</v>
      </c>
      <c r="S15" s="27" t="n">
        <v>100000</v>
      </c>
      <c r="T15" s="27" t="n">
        <v>100000</v>
      </c>
      <c r="U15" s="27" t="n">
        <v>100000</v>
      </c>
      <c r="V15" s="27" t="n">
        <v>100000</v>
      </c>
      <c r="W15" s="27" t="n">
        <v>100000</v>
      </c>
      <c r="X15" s="27" t="n">
        <v>100000</v>
      </c>
      <c r="Y15" s="27" t="n">
        <v>100000</v>
      </c>
      <c r="Z15" s="27" t="n">
        <v>100000</v>
      </c>
      <c r="AA15" s="27" t="n">
        <v>100000</v>
      </c>
      <c r="AB15" s="27" t="n">
        <v>100000</v>
      </c>
      <c r="AC15" s="27" t="n">
        <v>100000</v>
      </c>
      <c r="AD15" s="27" t="n">
        <v>100000</v>
      </c>
      <c r="AE15" s="27" t="n">
        <v>100000</v>
      </c>
      <c r="AF15" s="27" t="n">
        <v>100000</v>
      </c>
      <c r="AG15" s="27" t="n">
        <v>100000</v>
      </c>
      <c r="AH15" s="27" t="n">
        <v>100000</v>
      </c>
      <c r="AI15" s="27" t="n">
        <v>100000</v>
      </c>
      <c r="AJ15" s="27" t="n">
        <v>100000</v>
      </c>
      <c r="AK15" s="27" t="n">
        <v>100000</v>
      </c>
      <c r="AL15" s="27" t="n">
        <v>100000</v>
      </c>
      <c r="AM15" s="27" t="n">
        <v>100000</v>
      </c>
      <c r="AN15" s="32" t="n">
        <v>100000</v>
      </c>
      <c r="AO15" s="32" t="n">
        <v>100000</v>
      </c>
      <c r="AP15" s="32" t="n">
        <v>100000</v>
      </c>
      <c r="AQ15" s="32" t="n">
        <v>100000</v>
      </c>
      <c r="AR15" s="32" t="n">
        <v>100000</v>
      </c>
      <c r="AS15" s="32" t="n">
        <v>100000</v>
      </c>
      <c r="AT15" s="32" t="n">
        <v>100000</v>
      </c>
      <c r="AU15" s="32" t="n">
        <v>100000</v>
      </c>
      <c r="AV15" s="32" t="n">
        <v>100000</v>
      </c>
      <c r="AW15" s="32" t="n">
        <v>100000</v>
      </c>
      <c r="AX15" s="32" t="n">
        <v>100000</v>
      </c>
      <c r="AY15" s="32" t="n">
        <v>100000</v>
      </c>
      <c r="AZ15" s="32" t="n">
        <v>100000</v>
      </c>
      <c r="BA15" s="32" t="n">
        <v>100000</v>
      </c>
      <c r="BB15" s="32" t="n">
        <v>100000</v>
      </c>
      <c r="BC15" s="32" t="n">
        <v>100000</v>
      </c>
      <c r="BD15" s="32" t="n">
        <v>100000</v>
      </c>
      <c r="BE15" s="32" t="n">
        <v>100000</v>
      </c>
      <c r="BF15" s="32" t="n">
        <v>100000</v>
      </c>
      <c r="BG15" s="32" t="n">
        <v>100000</v>
      </c>
      <c r="BH15" s="32" t="n">
        <v>100000</v>
      </c>
      <c r="BI15" s="32" t="n">
        <v>100000</v>
      </c>
      <c r="BJ15" s="32" t="n">
        <v>100000</v>
      </c>
      <c r="BK15" s="32" t="n">
        <v>100000</v>
      </c>
      <c r="BL15" s="32" t="n">
        <v>100000</v>
      </c>
      <c r="BM15" s="32" t="n">
        <v>100000</v>
      </c>
      <c r="BN15" s="32" t="n">
        <v>100000</v>
      </c>
      <c r="BO15" s="32" t="n">
        <v>100000</v>
      </c>
      <c r="BP15" s="32" t="n">
        <v>100000</v>
      </c>
      <c r="BQ15" s="32" t="n">
        <v>100000</v>
      </c>
      <c r="BR15" s="32" t="n">
        <v>100000</v>
      </c>
      <c r="BS15" s="32" t="n">
        <v>100000</v>
      </c>
      <c r="BT15" s="32" t="n">
        <v>100000</v>
      </c>
      <c r="BU15" s="32" t="n">
        <v>100000</v>
      </c>
      <c r="BV15" s="32" t="n">
        <v>100000</v>
      </c>
    </row>
    <row r="16" customFormat="false" ht="12.75" hidden="false" customHeight="false" outlineLevel="0" collapsed="false">
      <c r="A16" s="21" t="n">
        <v>24927</v>
      </c>
      <c r="B16" s="21" t="s">
        <v>66</v>
      </c>
      <c r="C16" s="27" t="n">
        <v>30000</v>
      </c>
      <c r="D16" s="70" t="n">
        <v>35309</v>
      </c>
      <c r="E16" s="70" t="n">
        <v>38748</v>
      </c>
      <c r="F16" s="21" t="s">
        <v>15</v>
      </c>
      <c r="G16" s="71" t="n">
        <v>38383</v>
      </c>
      <c r="H16" s="27" t="n">
        <v>30000</v>
      </c>
      <c r="I16" s="27" t="n">
        <v>30000</v>
      </c>
      <c r="J16" s="26" t="n">
        <v>0.04</v>
      </c>
      <c r="K16" s="72" t="n">
        <f aca="false">ROUND((O16*31+P16*28+Q16*31+R16*30+S16*31+T16*30+U16*31+V16*31+W16*30+X16*31+Y16*30+Z16*31)*J16,0)</f>
        <v>438000</v>
      </c>
      <c r="L16" s="27" t="n">
        <v>30000</v>
      </c>
      <c r="M16" s="27" t="n">
        <v>30000</v>
      </c>
      <c r="N16" s="27" t="n">
        <v>30000</v>
      </c>
      <c r="O16" s="27" t="n">
        <v>30000</v>
      </c>
      <c r="P16" s="27" t="n">
        <v>30000</v>
      </c>
      <c r="Q16" s="27" t="n">
        <v>30000</v>
      </c>
      <c r="R16" s="27" t="n">
        <v>30000</v>
      </c>
      <c r="S16" s="27" t="n">
        <v>30000</v>
      </c>
      <c r="T16" s="27" t="n">
        <v>30000</v>
      </c>
      <c r="U16" s="27" t="n">
        <v>30000</v>
      </c>
      <c r="V16" s="27" t="n">
        <v>30000</v>
      </c>
      <c r="W16" s="27" t="n">
        <v>30000</v>
      </c>
      <c r="X16" s="27" t="n">
        <v>30000</v>
      </c>
      <c r="Y16" s="27" t="n">
        <v>30000</v>
      </c>
      <c r="Z16" s="27" t="n">
        <v>30000</v>
      </c>
      <c r="AA16" s="27" t="n">
        <v>30000</v>
      </c>
      <c r="AB16" s="27" t="n">
        <v>30000</v>
      </c>
      <c r="AC16" s="27" t="n">
        <v>30000</v>
      </c>
      <c r="AD16" s="27" t="n">
        <v>30000</v>
      </c>
      <c r="AE16" s="27" t="n">
        <v>30000</v>
      </c>
      <c r="AF16" s="27" t="n">
        <v>30000</v>
      </c>
      <c r="AG16" s="27" t="n">
        <v>30000</v>
      </c>
      <c r="AH16" s="27" t="n">
        <v>30000</v>
      </c>
      <c r="AI16" s="27" t="n">
        <v>30000</v>
      </c>
      <c r="AJ16" s="27" t="n">
        <v>30000</v>
      </c>
      <c r="AK16" s="27" t="n">
        <v>30000</v>
      </c>
      <c r="AL16" s="27" t="n">
        <v>30000</v>
      </c>
      <c r="AM16" s="27" t="n">
        <v>30000</v>
      </c>
      <c r="AN16" s="27" t="n">
        <v>30000</v>
      </c>
      <c r="AO16" s="27" t="n">
        <v>30000</v>
      </c>
      <c r="AP16" s="27" t="n">
        <v>30000</v>
      </c>
      <c r="AQ16" s="27" t="n">
        <v>30000</v>
      </c>
      <c r="AR16" s="27" t="n">
        <v>30000</v>
      </c>
      <c r="AS16" s="27" t="n">
        <v>30000</v>
      </c>
      <c r="AT16" s="27" t="n">
        <v>30000</v>
      </c>
      <c r="AU16" s="27" t="n">
        <v>30000</v>
      </c>
      <c r="AV16" s="27" t="n">
        <v>30000</v>
      </c>
      <c r="AW16" s="27" t="n">
        <v>30000</v>
      </c>
      <c r="AX16" s="27" t="n">
        <v>30000</v>
      </c>
      <c r="AY16" s="27" t="n">
        <v>30000</v>
      </c>
      <c r="AZ16" s="27" t="n">
        <v>30000</v>
      </c>
      <c r="BA16" s="27" t="n">
        <v>30000</v>
      </c>
      <c r="BB16" s="27" t="n">
        <v>30000</v>
      </c>
      <c r="BC16" s="27" t="n">
        <v>30000</v>
      </c>
      <c r="BD16" s="27" t="n">
        <v>30000</v>
      </c>
      <c r="BE16" s="27" t="n">
        <v>30000</v>
      </c>
      <c r="BF16" s="27" t="n">
        <v>30000</v>
      </c>
      <c r="BG16" s="27" t="n">
        <v>30000</v>
      </c>
      <c r="BH16" s="27" t="n">
        <v>30000</v>
      </c>
      <c r="BI16" s="27" t="n">
        <v>30000</v>
      </c>
      <c r="BJ16" s="27" t="n">
        <v>30000</v>
      </c>
      <c r="BK16" s="27" t="n">
        <v>30000</v>
      </c>
      <c r="BL16" s="29" t="n">
        <v>30000</v>
      </c>
      <c r="BM16" s="29" t="n">
        <v>30000</v>
      </c>
      <c r="BN16" s="29" t="n">
        <v>30000</v>
      </c>
      <c r="BO16" s="29" t="n">
        <v>30000</v>
      </c>
      <c r="BP16" s="29" t="n">
        <v>30000</v>
      </c>
      <c r="BQ16" s="29" t="n">
        <v>30000</v>
      </c>
      <c r="BR16" s="29" t="n">
        <v>30000</v>
      </c>
      <c r="BS16" s="29" t="n">
        <v>30000</v>
      </c>
      <c r="BT16" s="29" t="n">
        <v>30000</v>
      </c>
      <c r="BU16" s="29" t="n">
        <v>30000</v>
      </c>
      <c r="BV16" s="29" t="n">
        <v>30000</v>
      </c>
    </row>
    <row r="17" customFormat="false" ht="12.75" hidden="false" customHeight="false" outlineLevel="0" collapsed="false">
      <c r="A17" s="21" t="n">
        <v>25067</v>
      </c>
      <c r="B17" s="21" t="s">
        <v>67</v>
      </c>
      <c r="C17" s="27" t="n">
        <v>15000</v>
      </c>
      <c r="D17" s="70" t="n">
        <v>35309</v>
      </c>
      <c r="E17" s="70" t="n">
        <v>37225</v>
      </c>
      <c r="F17" s="21" t="s">
        <v>15</v>
      </c>
      <c r="G17" s="53" t="s">
        <v>22</v>
      </c>
      <c r="H17" s="27" t="n">
        <v>15000</v>
      </c>
      <c r="I17" s="27" t="n">
        <v>15000</v>
      </c>
      <c r="J17" s="26" t="n">
        <v>0.045</v>
      </c>
      <c r="K17" s="72" t="n">
        <f aca="false">ROUND((O17*31+P17*28+Q17*31+R17*30+S17*31+T17*30+U17*31+V17*31+W17*30+X17*31+Y17*30+Z17*31)*J17,0)</f>
        <v>0</v>
      </c>
      <c r="L17" s="27" t="n">
        <v>15000</v>
      </c>
      <c r="M17" s="27" t="n">
        <v>15000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Y17" s="21"/>
      <c r="AZ17" s="21"/>
      <c r="BA17" s="21"/>
    </row>
    <row r="18" customFormat="false" ht="12.75" hidden="false" customHeight="false" outlineLevel="0" collapsed="false">
      <c r="A18" s="21" t="n">
        <v>25397</v>
      </c>
      <c r="B18" s="21" t="s">
        <v>68</v>
      </c>
      <c r="C18" s="27" t="n">
        <v>10000</v>
      </c>
      <c r="D18" s="70" t="n">
        <v>35886</v>
      </c>
      <c r="E18" s="70" t="n">
        <v>37711</v>
      </c>
      <c r="F18" s="21" t="s">
        <v>15</v>
      </c>
      <c r="G18" s="71" t="n">
        <v>37346</v>
      </c>
      <c r="H18" s="27" t="n">
        <v>10000</v>
      </c>
      <c r="I18" s="27" t="n">
        <v>10000</v>
      </c>
      <c r="J18" s="26" t="n">
        <v>0.03</v>
      </c>
      <c r="K18" s="72" t="n">
        <f aca="false">ROUND((O18*31+P18*28+Q18*31+R18*30+S18*31+T18*30+U18*31+V18*31+W18*30+X18*31+Y18*30+Z18*31)*J18,0)</f>
        <v>109500</v>
      </c>
      <c r="L18" s="27" t="n">
        <v>10000</v>
      </c>
      <c r="M18" s="27" t="n">
        <v>10000</v>
      </c>
      <c r="N18" s="27" t="n">
        <v>10000</v>
      </c>
      <c r="O18" s="27" t="n">
        <v>10000</v>
      </c>
      <c r="P18" s="27" t="n">
        <v>10000</v>
      </c>
      <c r="Q18" s="27" t="n">
        <v>10000</v>
      </c>
      <c r="R18" s="27" t="n">
        <v>10000</v>
      </c>
      <c r="S18" s="27" t="n">
        <v>10000</v>
      </c>
      <c r="T18" s="27" t="n">
        <v>10000</v>
      </c>
      <c r="U18" s="27" t="n">
        <v>10000</v>
      </c>
      <c r="V18" s="27" t="n">
        <v>10000</v>
      </c>
      <c r="W18" s="27" t="n">
        <v>10000</v>
      </c>
      <c r="X18" s="27" t="n">
        <v>10000</v>
      </c>
      <c r="Y18" s="27" t="n">
        <v>10000</v>
      </c>
      <c r="Z18" s="27" t="n">
        <v>10000</v>
      </c>
      <c r="AA18" s="27" t="n">
        <v>10000</v>
      </c>
      <c r="AB18" s="27" t="n">
        <v>10000</v>
      </c>
      <c r="AC18" s="27" t="n">
        <v>10000</v>
      </c>
      <c r="AD18" s="32" t="n">
        <v>10000</v>
      </c>
      <c r="AE18" s="32" t="n">
        <v>10000</v>
      </c>
      <c r="AF18" s="32" t="n">
        <v>10000</v>
      </c>
      <c r="AG18" s="32" t="n">
        <v>10000</v>
      </c>
      <c r="AH18" s="32" t="n">
        <v>10000</v>
      </c>
      <c r="AI18" s="32" t="n">
        <v>10000</v>
      </c>
      <c r="AJ18" s="32" t="n">
        <v>10000</v>
      </c>
      <c r="AK18" s="32" t="n">
        <v>10000</v>
      </c>
      <c r="AL18" s="32" t="n">
        <v>10000</v>
      </c>
      <c r="AM18" s="32" t="n">
        <v>10000</v>
      </c>
      <c r="AN18" s="32" t="n">
        <v>10000</v>
      </c>
      <c r="AO18" s="32" t="n">
        <v>10000</v>
      </c>
      <c r="AP18" s="32" t="n">
        <v>10000</v>
      </c>
      <c r="AQ18" s="32" t="n">
        <v>10000</v>
      </c>
      <c r="AR18" s="32" t="n">
        <v>10000</v>
      </c>
      <c r="AS18" s="32" t="n">
        <v>10000</v>
      </c>
      <c r="AT18" s="32" t="n">
        <v>10000</v>
      </c>
      <c r="AU18" s="32" t="n">
        <v>10000</v>
      </c>
      <c r="AV18" s="32" t="n">
        <v>10000</v>
      </c>
      <c r="AW18" s="32" t="n">
        <v>10000</v>
      </c>
      <c r="AX18" s="32" t="n">
        <v>10000</v>
      </c>
      <c r="AY18" s="32" t="n">
        <v>10000</v>
      </c>
      <c r="AZ18" s="32" t="n">
        <v>10000</v>
      </c>
      <c r="BA18" s="32" t="n">
        <v>10000</v>
      </c>
      <c r="BB18" s="32" t="n">
        <v>10000</v>
      </c>
      <c r="BC18" s="32" t="n">
        <v>10000</v>
      </c>
      <c r="BD18" s="32" t="n">
        <v>10000</v>
      </c>
      <c r="BE18" s="32" t="n">
        <v>10000</v>
      </c>
      <c r="BF18" s="32" t="n">
        <v>10000</v>
      </c>
      <c r="BG18" s="32" t="n">
        <v>10000</v>
      </c>
      <c r="BH18" s="32" t="n">
        <v>10000</v>
      </c>
      <c r="BI18" s="32" t="n">
        <v>10000</v>
      </c>
      <c r="BJ18" s="32" t="n">
        <v>10000</v>
      </c>
      <c r="BK18" s="32" t="n">
        <v>10000</v>
      </c>
      <c r="BL18" s="32" t="n">
        <v>10000</v>
      </c>
      <c r="BM18" s="32" t="n">
        <v>10000</v>
      </c>
      <c r="BN18" s="32" t="n">
        <v>10000</v>
      </c>
      <c r="BO18" s="32" t="n">
        <v>10000</v>
      </c>
      <c r="BP18" s="32" t="n">
        <v>10000</v>
      </c>
      <c r="BQ18" s="32" t="n">
        <v>10000</v>
      </c>
      <c r="BR18" s="32" t="n">
        <v>10000</v>
      </c>
      <c r="BS18" s="32" t="n">
        <v>10000</v>
      </c>
      <c r="BT18" s="32" t="n">
        <v>10000</v>
      </c>
      <c r="BU18" s="32" t="n">
        <v>10000</v>
      </c>
      <c r="BV18" s="32" t="n">
        <v>10000</v>
      </c>
    </row>
    <row r="19" customFormat="false" ht="12.75" hidden="false" customHeight="false" outlineLevel="0" collapsed="false">
      <c r="A19" s="21" t="n">
        <v>26044</v>
      </c>
      <c r="B19" s="21" t="s">
        <v>69</v>
      </c>
      <c r="C19" s="27" t="n">
        <v>85000</v>
      </c>
      <c r="D19" s="70" t="n">
        <v>35886</v>
      </c>
      <c r="E19" s="70" t="n">
        <v>37925</v>
      </c>
      <c r="F19" s="21" t="s">
        <v>15</v>
      </c>
      <c r="G19" s="71" t="n">
        <v>37560</v>
      </c>
      <c r="H19" s="27" t="n">
        <v>85000</v>
      </c>
      <c r="I19" s="27" t="n">
        <v>85000</v>
      </c>
      <c r="J19" s="26" t="n">
        <v>0.03</v>
      </c>
      <c r="K19" s="72" t="n">
        <f aca="false">ROUND((O19*31+P19*28+Q19*31+R19*30+S19*31+T19*30+U19*31+V19*31+W19*30+X19*31+Y19*30+Z19*31)*J19,0)</f>
        <v>930750</v>
      </c>
      <c r="L19" s="27" t="n">
        <v>85000</v>
      </c>
      <c r="M19" s="27" t="n">
        <v>85000</v>
      </c>
      <c r="N19" s="27" t="n">
        <v>85000</v>
      </c>
      <c r="O19" s="27" t="n">
        <v>85000</v>
      </c>
      <c r="P19" s="27" t="n">
        <v>85000</v>
      </c>
      <c r="Q19" s="27" t="n">
        <v>85000</v>
      </c>
      <c r="R19" s="27" t="n">
        <v>85000</v>
      </c>
      <c r="S19" s="27" t="n">
        <v>85000</v>
      </c>
      <c r="T19" s="27" t="n">
        <v>85000</v>
      </c>
      <c r="U19" s="27" t="n">
        <v>85000</v>
      </c>
      <c r="V19" s="27" t="n">
        <v>85000</v>
      </c>
      <c r="W19" s="27" t="n">
        <v>85000</v>
      </c>
      <c r="X19" s="27" t="n">
        <v>85000</v>
      </c>
      <c r="Y19" s="27" t="n">
        <v>85000</v>
      </c>
      <c r="Z19" s="27" t="n">
        <v>85000</v>
      </c>
      <c r="AA19" s="27" t="n">
        <v>85000</v>
      </c>
      <c r="AB19" s="27" t="n">
        <v>85000</v>
      </c>
      <c r="AC19" s="27" t="n">
        <v>85000</v>
      </c>
      <c r="AD19" s="27" t="n">
        <v>85000</v>
      </c>
      <c r="AE19" s="27" t="n">
        <v>85000</v>
      </c>
      <c r="AF19" s="27" t="n">
        <v>85000</v>
      </c>
      <c r="AG19" s="27" t="n">
        <v>85000</v>
      </c>
      <c r="AH19" s="27" t="n">
        <v>85000</v>
      </c>
      <c r="AI19" s="27" t="n">
        <v>85000</v>
      </c>
      <c r="AJ19" s="27" t="n">
        <v>85000</v>
      </c>
      <c r="AK19" s="32" t="n">
        <v>85000</v>
      </c>
      <c r="AL19" s="32" t="n">
        <v>85000</v>
      </c>
      <c r="AM19" s="32" t="n">
        <v>85000</v>
      </c>
      <c r="AN19" s="32" t="n">
        <v>85000</v>
      </c>
      <c r="AO19" s="32" t="n">
        <v>85000</v>
      </c>
      <c r="AP19" s="32" t="n">
        <v>85000</v>
      </c>
      <c r="AQ19" s="32" t="n">
        <v>85000</v>
      </c>
      <c r="AR19" s="32" t="n">
        <v>85000</v>
      </c>
      <c r="AS19" s="32" t="n">
        <v>85000</v>
      </c>
      <c r="AT19" s="32" t="n">
        <v>85000</v>
      </c>
      <c r="AU19" s="32" t="n">
        <v>85000</v>
      </c>
      <c r="AV19" s="32" t="n">
        <v>85000</v>
      </c>
      <c r="AW19" s="32" t="n">
        <v>85000</v>
      </c>
      <c r="AX19" s="32" t="n">
        <v>85000</v>
      </c>
      <c r="AY19" s="32" t="n">
        <v>85000</v>
      </c>
      <c r="AZ19" s="32" t="n">
        <v>85000</v>
      </c>
      <c r="BA19" s="32" t="n">
        <v>85000</v>
      </c>
      <c r="BB19" s="32" t="n">
        <v>85000</v>
      </c>
      <c r="BC19" s="32" t="n">
        <v>85000</v>
      </c>
      <c r="BD19" s="32" t="n">
        <v>85000</v>
      </c>
      <c r="BE19" s="32" t="n">
        <v>85000</v>
      </c>
      <c r="BF19" s="32" t="n">
        <v>85000</v>
      </c>
      <c r="BG19" s="32" t="n">
        <v>85000</v>
      </c>
      <c r="BH19" s="32" t="n">
        <v>85000</v>
      </c>
      <c r="BI19" s="32" t="n">
        <v>85000</v>
      </c>
      <c r="BJ19" s="32" t="n">
        <v>85000</v>
      </c>
      <c r="BK19" s="32" t="n">
        <v>85000</v>
      </c>
      <c r="BL19" s="32" t="n">
        <v>85000</v>
      </c>
      <c r="BM19" s="32" t="n">
        <v>85000</v>
      </c>
      <c r="BN19" s="32" t="n">
        <v>85000</v>
      </c>
      <c r="BO19" s="32" t="n">
        <v>85000</v>
      </c>
      <c r="BP19" s="32" t="n">
        <v>85000</v>
      </c>
      <c r="BQ19" s="32" t="n">
        <v>85000</v>
      </c>
      <c r="BR19" s="32" t="n">
        <v>85000</v>
      </c>
      <c r="BS19" s="32" t="n">
        <v>85000</v>
      </c>
      <c r="BT19" s="32" t="n">
        <v>85000</v>
      </c>
      <c r="BU19" s="32" t="n">
        <v>85000</v>
      </c>
      <c r="BV19" s="32" t="n">
        <v>85000</v>
      </c>
    </row>
    <row r="20" customFormat="false" ht="12.75" hidden="false" customHeight="false" outlineLevel="0" collapsed="false">
      <c r="A20" s="21" t="n">
        <v>26436</v>
      </c>
      <c r="B20" s="21" t="s">
        <v>69</v>
      </c>
      <c r="C20" s="27" t="n">
        <v>59000</v>
      </c>
      <c r="D20" s="70" t="n">
        <v>36100</v>
      </c>
      <c r="E20" s="70" t="n">
        <v>37925</v>
      </c>
      <c r="F20" s="21" t="s">
        <v>15</v>
      </c>
      <c r="G20" s="71" t="n">
        <v>37560</v>
      </c>
      <c r="H20" s="27" t="n">
        <v>59000</v>
      </c>
      <c r="I20" s="27" t="n">
        <v>59000</v>
      </c>
      <c r="J20" s="26" t="n">
        <v>0.05</v>
      </c>
      <c r="K20" s="72" t="n">
        <f aca="false">ROUND((O20*31+P20*28+Q20*31+R20*30+S20*31+T20*30+U20*31+V20*31+W20*30+X20*31+Y20*30+Z20*31)*J20,0)</f>
        <v>1076750</v>
      </c>
      <c r="L20" s="27" t="n">
        <v>59000</v>
      </c>
      <c r="M20" s="27" t="n">
        <v>59000</v>
      </c>
      <c r="N20" s="27" t="n">
        <v>59000</v>
      </c>
      <c r="O20" s="27" t="n">
        <v>59000</v>
      </c>
      <c r="P20" s="27" t="n">
        <v>59000</v>
      </c>
      <c r="Q20" s="27" t="n">
        <v>59000</v>
      </c>
      <c r="R20" s="27" t="n">
        <v>59000</v>
      </c>
      <c r="S20" s="27" t="n">
        <v>59000</v>
      </c>
      <c r="T20" s="27" t="n">
        <v>59000</v>
      </c>
      <c r="U20" s="27" t="n">
        <v>59000</v>
      </c>
      <c r="V20" s="27" t="n">
        <v>59000</v>
      </c>
      <c r="W20" s="27" t="n">
        <v>59000</v>
      </c>
      <c r="X20" s="27" t="n">
        <v>59000</v>
      </c>
      <c r="Y20" s="27" t="n">
        <v>59000</v>
      </c>
      <c r="Z20" s="27" t="n">
        <v>59000</v>
      </c>
      <c r="AA20" s="27" t="n">
        <v>59000</v>
      </c>
      <c r="AB20" s="27" t="n">
        <v>59000</v>
      </c>
      <c r="AC20" s="27" t="n">
        <v>59000</v>
      </c>
      <c r="AD20" s="27" t="n">
        <v>59000</v>
      </c>
      <c r="AE20" s="27" t="n">
        <v>59000</v>
      </c>
      <c r="AF20" s="27" t="n">
        <v>59000</v>
      </c>
      <c r="AG20" s="27" t="n">
        <v>59000</v>
      </c>
      <c r="AH20" s="27" t="n">
        <v>59000</v>
      </c>
      <c r="AI20" s="27" t="n">
        <v>59000</v>
      </c>
      <c r="AJ20" s="27" t="n">
        <v>59000</v>
      </c>
      <c r="AK20" s="32" t="n">
        <v>59000</v>
      </c>
      <c r="AL20" s="32" t="n">
        <v>59000</v>
      </c>
      <c r="AM20" s="32" t="n">
        <v>59000</v>
      </c>
      <c r="AN20" s="32" t="n">
        <v>59000</v>
      </c>
      <c r="AO20" s="32" t="n">
        <v>59000</v>
      </c>
      <c r="AP20" s="32" t="n">
        <v>59000</v>
      </c>
      <c r="AQ20" s="32" t="n">
        <v>59000</v>
      </c>
      <c r="AR20" s="32" t="n">
        <v>59000</v>
      </c>
      <c r="AS20" s="32" t="n">
        <v>59000</v>
      </c>
      <c r="AT20" s="32" t="n">
        <v>59000</v>
      </c>
      <c r="AU20" s="32" t="n">
        <v>59000</v>
      </c>
      <c r="AV20" s="32" t="n">
        <v>59000</v>
      </c>
      <c r="AW20" s="32" t="n">
        <v>59000</v>
      </c>
      <c r="AX20" s="32" t="n">
        <v>59000</v>
      </c>
      <c r="AY20" s="32" t="n">
        <v>59000</v>
      </c>
      <c r="AZ20" s="32" t="n">
        <v>59000</v>
      </c>
      <c r="BA20" s="32" t="n">
        <v>59000</v>
      </c>
      <c r="BB20" s="32" t="n">
        <v>59000</v>
      </c>
      <c r="BC20" s="32" t="n">
        <v>59000</v>
      </c>
      <c r="BD20" s="32" t="n">
        <v>59000</v>
      </c>
      <c r="BE20" s="32" t="n">
        <v>59000</v>
      </c>
      <c r="BF20" s="32" t="n">
        <v>59000</v>
      </c>
      <c r="BG20" s="32" t="n">
        <v>59000</v>
      </c>
      <c r="BH20" s="32" t="n">
        <v>59000</v>
      </c>
      <c r="BI20" s="32" t="n">
        <v>59000</v>
      </c>
      <c r="BJ20" s="32" t="n">
        <v>59000</v>
      </c>
      <c r="BK20" s="32" t="n">
        <v>59000</v>
      </c>
      <c r="BL20" s="32" t="n">
        <v>59000</v>
      </c>
      <c r="BM20" s="32" t="n">
        <v>59000</v>
      </c>
      <c r="BN20" s="32" t="n">
        <v>59000</v>
      </c>
      <c r="BO20" s="32" t="n">
        <v>59000</v>
      </c>
      <c r="BP20" s="32" t="n">
        <v>59000</v>
      </c>
      <c r="BQ20" s="32" t="n">
        <v>59000</v>
      </c>
      <c r="BR20" s="32" t="n">
        <v>59000</v>
      </c>
      <c r="BS20" s="32" t="n">
        <v>59000</v>
      </c>
      <c r="BT20" s="32" t="n">
        <v>59000</v>
      </c>
      <c r="BU20" s="32" t="n">
        <v>59000</v>
      </c>
      <c r="BV20" s="32" t="n">
        <v>59000</v>
      </c>
      <c r="BW20" s="21"/>
      <c r="BX20" s="21"/>
      <c r="BY20" s="21"/>
      <c r="BZ20" s="21"/>
      <c r="CA20" s="21"/>
      <c r="CB20" s="21"/>
      <c r="CC20" s="21"/>
    </row>
    <row r="21" customFormat="false" ht="12.75" hidden="false" customHeight="false" outlineLevel="0" collapsed="false">
      <c r="A21" s="21" t="n">
        <v>27342</v>
      </c>
      <c r="B21" s="21" t="s">
        <v>33</v>
      </c>
      <c r="C21" s="27" t="n">
        <v>30000</v>
      </c>
      <c r="D21" s="70" t="n">
        <v>36892</v>
      </c>
      <c r="E21" s="70" t="n">
        <v>37621</v>
      </c>
      <c r="F21" s="21" t="s">
        <v>15</v>
      </c>
      <c r="G21" s="71" t="n">
        <v>37437</v>
      </c>
      <c r="H21" s="27" t="n">
        <v>30000</v>
      </c>
      <c r="I21" s="27" t="n">
        <v>30000</v>
      </c>
      <c r="J21" s="26" t="n">
        <v>0.06</v>
      </c>
      <c r="K21" s="72" t="n">
        <f aca="false">ROUND((O21*31+P21*28+Q21*31+R21*30+S21*31+T21*30+U21*31+V21*31+W21*30+X21*31+Y21*30+Z21*31)*J21,0)</f>
        <v>657000</v>
      </c>
      <c r="L21" s="27" t="n">
        <v>30000</v>
      </c>
      <c r="M21" s="27" t="n">
        <v>30000</v>
      </c>
      <c r="N21" s="27" t="n">
        <v>30000</v>
      </c>
      <c r="O21" s="38" t="n">
        <v>30000</v>
      </c>
      <c r="P21" s="38" t="n">
        <v>30000</v>
      </c>
      <c r="Q21" s="38" t="n">
        <v>30000</v>
      </c>
      <c r="R21" s="38" t="n">
        <v>30000</v>
      </c>
      <c r="S21" s="38" t="n">
        <v>30000</v>
      </c>
      <c r="T21" s="38" t="n">
        <v>30000</v>
      </c>
      <c r="U21" s="38" t="n">
        <v>30000</v>
      </c>
      <c r="V21" s="38" t="n">
        <v>30000</v>
      </c>
      <c r="W21" s="38" t="n">
        <v>30000</v>
      </c>
      <c r="X21" s="38" t="n">
        <v>30000</v>
      </c>
      <c r="Y21" s="38" t="n">
        <v>30000</v>
      </c>
      <c r="Z21" s="38" t="n">
        <v>30000</v>
      </c>
      <c r="AA21" s="32" t="n">
        <v>30000</v>
      </c>
      <c r="AB21" s="32" t="n">
        <v>30000</v>
      </c>
      <c r="AC21" s="32" t="n">
        <v>30000</v>
      </c>
      <c r="AD21" s="32" t="n">
        <v>30000</v>
      </c>
      <c r="AE21" s="32" t="n">
        <v>30000</v>
      </c>
      <c r="AF21" s="32" t="n">
        <v>30000</v>
      </c>
      <c r="AG21" s="32" t="n">
        <v>30000</v>
      </c>
      <c r="AH21" s="32" t="n">
        <v>30000</v>
      </c>
      <c r="AI21" s="32" t="n">
        <v>30000</v>
      </c>
      <c r="AJ21" s="32" t="n">
        <v>30000</v>
      </c>
      <c r="AK21" s="32" t="n">
        <v>30000</v>
      </c>
      <c r="AL21" s="32" t="n">
        <v>30000</v>
      </c>
      <c r="AM21" s="32" t="n">
        <v>30000</v>
      </c>
      <c r="AN21" s="32" t="n">
        <v>30000</v>
      </c>
      <c r="AO21" s="32" t="n">
        <v>30000</v>
      </c>
      <c r="AP21" s="32" t="n">
        <v>30000</v>
      </c>
      <c r="AQ21" s="32" t="n">
        <v>30000</v>
      </c>
      <c r="AR21" s="32" t="n">
        <v>30000</v>
      </c>
      <c r="AS21" s="32" t="n">
        <v>30000</v>
      </c>
      <c r="AT21" s="32" t="n">
        <v>30000</v>
      </c>
      <c r="AU21" s="32" t="n">
        <v>30000</v>
      </c>
      <c r="AV21" s="32" t="n">
        <v>30000</v>
      </c>
      <c r="AW21" s="32" t="n">
        <v>30000</v>
      </c>
      <c r="AX21" s="32" t="n">
        <v>30000</v>
      </c>
      <c r="AY21" s="32" t="n">
        <v>30000</v>
      </c>
      <c r="AZ21" s="32" t="n">
        <v>30000</v>
      </c>
      <c r="BA21" s="32" t="n">
        <v>30000</v>
      </c>
      <c r="BB21" s="32" t="n">
        <v>30000</v>
      </c>
      <c r="BC21" s="32" t="n">
        <v>30000</v>
      </c>
      <c r="BD21" s="32" t="n">
        <v>30000</v>
      </c>
      <c r="BE21" s="32" t="n">
        <v>30000</v>
      </c>
      <c r="BF21" s="32" t="n">
        <v>30000</v>
      </c>
      <c r="BG21" s="32" t="n">
        <v>30000</v>
      </c>
      <c r="BH21" s="32" t="n">
        <v>30000</v>
      </c>
      <c r="BI21" s="32" t="n">
        <v>30000</v>
      </c>
      <c r="BJ21" s="32" t="n">
        <v>30000</v>
      </c>
      <c r="BK21" s="32" t="n">
        <v>30000</v>
      </c>
      <c r="BL21" s="32" t="n">
        <v>30000</v>
      </c>
      <c r="BM21" s="32" t="n">
        <v>30000</v>
      </c>
      <c r="BN21" s="32" t="n">
        <v>30000</v>
      </c>
      <c r="BO21" s="32" t="n">
        <v>30000</v>
      </c>
      <c r="BP21" s="32" t="n">
        <v>30000</v>
      </c>
      <c r="BQ21" s="32" t="n">
        <v>30000</v>
      </c>
      <c r="BR21" s="32" t="n">
        <v>30000</v>
      </c>
      <c r="BS21" s="32" t="n">
        <v>30000</v>
      </c>
      <c r="BT21" s="32" t="n">
        <v>30000</v>
      </c>
      <c r="BU21" s="32" t="n">
        <v>30000</v>
      </c>
      <c r="BV21" s="32" t="n">
        <v>30000</v>
      </c>
      <c r="BW21" s="21"/>
      <c r="BX21" s="21"/>
      <c r="BY21" s="21"/>
      <c r="BZ21" s="21"/>
      <c r="CA21" s="21"/>
      <c r="CB21" s="21"/>
      <c r="CC21" s="21"/>
    </row>
    <row r="22" customFormat="false" ht="12.75" hidden="false" customHeight="false" outlineLevel="0" collapsed="false">
      <c r="A22" s="21" t="n">
        <v>27370</v>
      </c>
      <c r="B22" s="21" t="s">
        <v>18</v>
      </c>
      <c r="C22" s="27" t="n">
        <v>22000</v>
      </c>
      <c r="D22" s="70" t="n">
        <v>36892</v>
      </c>
      <c r="E22" s="70" t="n">
        <v>37621</v>
      </c>
      <c r="F22" s="21" t="s">
        <v>15</v>
      </c>
      <c r="G22" s="71" t="n">
        <v>37437</v>
      </c>
      <c r="H22" s="27" t="n">
        <v>22000</v>
      </c>
      <c r="I22" s="27" t="n">
        <v>22000</v>
      </c>
      <c r="J22" s="26" t="n">
        <v>0.07</v>
      </c>
      <c r="K22" s="72" t="n">
        <f aca="false">ROUND((O22*31+P22*28+Q22*31+R22*30+S22*31+T22*30+U22*31+V22*31+W22*30+X22*31+Y22*30+Z22*31)*J22,0)</f>
        <v>562100</v>
      </c>
      <c r="L22" s="27" t="n">
        <v>22000</v>
      </c>
      <c r="M22" s="27" t="n">
        <v>22000</v>
      </c>
      <c r="N22" s="27" t="n">
        <v>22000</v>
      </c>
      <c r="O22" s="38" t="n">
        <v>22000</v>
      </c>
      <c r="P22" s="38" t="n">
        <v>22000</v>
      </c>
      <c r="Q22" s="38" t="n">
        <v>22000</v>
      </c>
      <c r="R22" s="38" t="n">
        <v>22000</v>
      </c>
      <c r="S22" s="38" t="n">
        <v>22000</v>
      </c>
      <c r="T22" s="38" t="n">
        <v>22000</v>
      </c>
      <c r="U22" s="38" t="n">
        <v>22000</v>
      </c>
      <c r="V22" s="38" t="n">
        <v>22000</v>
      </c>
      <c r="W22" s="38" t="n">
        <v>22000</v>
      </c>
      <c r="X22" s="38" t="n">
        <v>22000</v>
      </c>
      <c r="Y22" s="38" t="n">
        <v>22000</v>
      </c>
      <c r="Z22" s="38" t="n">
        <v>22000</v>
      </c>
      <c r="AA22" s="32" t="n">
        <v>22000</v>
      </c>
      <c r="AB22" s="32" t="n">
        <v>22000</v>
      </c>
      <c r="AC22" s="32" t="n">
        <v>22000</v>
      </c>
      <c r="AD22" s="32" t="n">
        <v>22000</v>
      </c>
      <c r="AE22" s="32" t="n">
        <v>22000</v>
      </c>
      <c r="AF22" s="32" t="n">
        <v>22000</v>
      </c>
      <c r="AG22" s="32" t="n">
        <v>22000</v>
      </c>
      <c r="AH22" s="32" t="n">
        <v>22000</v>
      </c>
      <c r="AI22" s="32" t="n">
        <v>22000</v>
      </c>
      <c r="AJ22" s="32" t="n">
        <v>22000</v>
      </c>
      <c r="AK22" s="32" t="n">
        <v>22000</v>
      </c>
      <c r="AL22" s="32" t="n">
        <v>22000</v>
      </c>
      <c r="AM22" s="32" t="n">
        <v>22000</v>
      </c>
      <c r="AN22" s="32" t="n">
        <v>22000</v>
      </c>
      <c r="AO22" s="32" t="n">
        <v>22000</v>
      </c>
      <c r="AP22" s="32" t="n">
        <v>22000</v>
      </c>
      <c r="AQ22" s="32" t="n">
        <v>22000</v>
      </c>
      <c r="AR22" s="32" t="n">
        <v>22000</v>
      </c>
      <c r="AS22" s="32" t="n">
        <v>22000</v>
      </c>
      <c r="AT22" s="32" t="n">
        <v>22000</v>
      </c>
      <c r="AU22" s="32" t="n">
        <v>22000</v>
      </c>
      <c r="AV22" s="32" t="n">
        <v>22000</v>
      </c>
      <c r="AW22" s="32" t="n">
        <v>22000</v>
      </c>
      <c r="AX22" s="32" t="n">
        <v>22000</v>
      </c>
      <c r="AY22" s="32" t="n">
        <v>22000</v>
      </c>
      <c r="AZ22" s="32" t="n">
        <v>22000</v>
      </c>
      <c r="BA22" s="32" t="n">
        <v>22000</v>
      </c>
      <c r="BB22" s="32" t="n">
        <v>22000</v>
      </c>
      <c r="BC22" s="32" t="n">
        <v>22000</v>
      </c>
      <c r="BD22" s="32" t="n">
        <v>22000</v>
      </c>
      <c r="BE22" s="32" t="n">
        <v>22000</v>
      </c>
      <c r="BF22" s="32" t="n">
        <v>22000</v>
      </c>
      <c r="BG22" s="32" t="n">
        <v>22000</v>
      </c>
      <c r="BH22" s="32" t="n">
        <v>22000</v>
      </c>
      <c r="BI22" s="32" t="n">
        <v>22000</v>
      </c>
      <c r="BJ22" s="32" t="n">
        <v>22000</v>
      </c>
      <c r="BK22" s="32" t="n">
        <v>22000</v>
      </c>
      <c r="BL22" s="32" t="n">
        <v>22000</v>
      </c>
      <c r="BM22" s="32" t="n">
        <v>22000</v>
      </c>
      <c r="BN22" s="32" t="n">
        <v>22000</v>
      </c>
      <c r="BO22" s="32" t="n">
        <v>22000</v>
      </c>
      <c r="BP22" s="32" t="n">
        <v>22000</v>
      </c>
      <c r="BQ22" s="32" t="n">
        <v>22000</v>
      </c>
      <c r="BR22" s="32" t="n">
        <v>22000</v>
      </c>
      <c r="BS22" s="32" t="n">
        <v>22000</v>
      </c>
      <c r="BT22" s="32" t="n">
        <v>22000</v>
      </c>
      <c r="BU22" s="32" t="n">
        <v>22000</v>
      </c>
      <c r="BV22" s="32" t="n">
        <v>22000</v>
      </c>
      <c r="BW22" s="21"/>
      <c r="BX22" s="21"/>
      <c r="BY22" s="21"/>
      <c r="BZ22" s="21"/>
      <c r="CA22" s="21"/>
      <c r="CB22" s="21"/>
      <c r="CC22" s="21"/>
    </row>
    <row r="23" customFormat="false" ht="12.75" hidden="false" customHeight="false" outlineLevel="0" collapsed="false">
      <c r="A23" s="21" t="n">
        <v>24568</v>
      </c>
      <c r="B23" s="21" t="s">
        <v>70</v>
      </c>
      <c r="C23" s="27" t="n">
        <v>32000</v>
      </c>
      <c r="D23" s="70" t="n">
        <v>35400</v>
      </c>
      <c r="E23" s="70" t="n">
        <v>37256</v>
      </c>
      <c r="F23" s="21" t="s">
        <v>15</v>
      </c>
      <c r="G23" s="53" t="s">
        <v>22</v>
      </c>
      <c r="H23" s="27" t="n">
        <v>32000</v>
      </c>
      <c r="I23" s="27" t="n">
        <v>32000</v>
      </c>
      <c r="J23" s="37" t="s">
        <v>51</v>
      </c>
      <c r="K23" s="72" t="n">
        <v>0</v>
      </c>
      <c r="L23" s="27" t="n">
        <v>32000</v>
      </c>
      <c r="M23" s="27" t="n">
        <v>32000</v>
      </c>
      <c r="N23" s="27" t="n">
        <v>32000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</row>
    <row r="24" customFormat="false" ht="12.75" hidden="false" customHeight="false" outlineLevel="0" collapsed="false">
      <c r="A24" s="21" t="n">
        <v>24654</v>
      </c>
      <c r="B24" s="21" t="s">
        <v>54</v>
      </c>
      <c r="C24" s="27" t="n">
        <v>8000</v>
      </c>
      <c r="D24" s="70" t="n">
        <v>35400</v>
      </c>
      <c r="E24" s="70" t="n">
        <v>37256</v>
      </c>
      <c r="F24" s="21" t="s">
        <v>15</v>
      </c>
      <c r="G24" s="53" t="s">
        <v>22</v>
      </c>
      <c r="H24" s="27" t="n">
        <v>8000</v>
      </c>
      <c r="I24" s="27" t="n">
        <v>8000</v>
      </c>
      <c r="J24" s="37" t="s">
        <v>51</v>
      </c>
      <c r="K24" s="72" t="n">
        <v>0</v>
      </c>
      <c r="L24" s="27" t="n">
        <v>8000</v>
      </c>
      <c r="M24" s="27" t="n">
        <v>8000</v>
      </c>
      <c r="N24" s="27" t="n">
        <v>8000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</row>
    <row r="25" customFormat="false" ht="12.75" hidden="false" customHeight="false" outlineLevel="0" collapsed="false">
      <c r="A25" s="34" t="n">
        <v>27460</v>
      </c>
      <c r="B25" s="34" t="s">
        <v>18</v>
      </c>
      <c r="C25" s="27" t="n">
        <v>55000</v>
      </c>
      <c r="D25" s="70" t="n">
        <v>37257</v>
      </c>
      <c r="E25" s="70" t="n">
        <v>37986</v>
      </c>
      <c r="F25" s="34" t="s">
        <v>15</v>
      </c>
      <c r="G25" s="71" t="n">
        <v>37802</v>
      </c>
      <c r="H25" s="27"/>
      <c r="I25" s="27"/>
      <c r="J25" s="26" t="n">
        <v>0.1063</v>
      </c>
      <c r="K25" s="72" t="n">
        <f aca="false">ROUND((O25*31+P25*28+Q25*31+R25*30+S25*31+T25*30+U25*31+V25*31+W25*30+X25*31+Y25*30+Z25*31)*J25,0)</f>
        <v>2133973</v>
      </c>
      <c r="L25" s="27"/>
      <c r="M25" s="27"/>
      <c r="N25" s="27"/>
      <c r="O25" s="27" t="n">
        <v>55000</v>
      </c>
      <c r="P25" s="27" t="n">
        <v>55000</v>
      </c>
      <c r="Q25" s="27" t="n">
        <v>55000</v>
      </c>
      <c r="R25" s="27" t="n">
        <v>55000</v>
      </c>
      <c r="S25" s="27" t="n">
        <v>55000</v>
      </c>
      <c r="T25" s="27" t="n">
        <v>55000</v>
      </c>
      <c r="U25" s="27" t="n">
        <v>55000</v>
      </c>
      <c r="V25" s="27" t="n">
        <v>55000</v>
      </c>
      <c r="W25" s="27" t="n">
        <v>55000</v>
      </c>
      <c r="X25" s="27" t="n">
        <v>55000</v>
      </c>
      <c r="Y25" s="27" t="n">
        <v>55000</v>
      </c>
      <c r="Z25" s="27" t="n">
        <v>55000</v>
      </c>
      <c r="AA25" s="27" t="n">
        <v>20000</v>
      </c>
      <c r="AB25" s="27" t="n">
        <v>20000</v>
      </c>
      <c r="AC25" s="27" t="n">
        <v>20000</v>
      </c>
      <c r="AD25" s="27" t="n">
        <v>20000</v>
      </c>
      <c r="AE25" s="27" t="n">
        <v>20000</v>
      </c>
      <c r="AF25" s="27" t="n">
        <v>20000</v>
      </c>
      <c r="AG25" s="27" t="n">
        <v>20000</v>
      </c>
      <c r="AH25" s="27" t="n">
        <v>20000</v>
      </c>
      <c r="AI25" s="27" t="n">
        <v>20000</v>
      </c>
      <c r="AJ25" s="27" t="n">
        <v>20000</v>
      </c>
      <c r="AK25" s="27" t="n">
        <v>20000</v>
      </c>
      <c r="AL25" s="27" t="n">
        <v>20000</v>
      </c>
      <c r="AM25" s="32" t="n">
        <v>20000</v>
      </c>
      <c r="AN25" s="32" t="n">
        <v>20000</v>
      </c>
      <c r="AO25" s="32" t="n">
        <v>20000</v>
      </c>
      <c r="AP25" s="32" t="n">
        <v>20000</v>
      </c>
      <c r="AQ25" s="32" t="n">
        <v>20000</v>
      </c>
      <c r="AR25" s="32" t="n">
        <v>20000</v>
      </c>
      <c r="AS25" s="32" t="n">
        <v>20000</v>
      </c>
      <c r="AT25" s="32" t="n">
        <v>20000</v>
      </c>
      <c r="AU25" s="32" t="n">
        <v>20000</v>
      </c>
      <c r="AV25" s="32" t="n">
        <v>20000</v>
      </c>
      <c r="AW25" s="32" t="n">
        <v>20000</v>
      </c>
      <c r="AX25" s="32" t="n">
        <v>20000</v>
      </c>
      <c r="AY25" s="32" t="n">
        <v>20000</v>
      </c>
      <c r="AZ25" s="32" t="n">
        <v>20000</v>
      </c>
      <c r="BA25" s="32" t="n">
        <v>20000</v>
      </c>
      <c r="BB25" s="32" t="n">
        <v>20000</v>
      </c>
      <c r="BC25" s="32" t="n">
        <v>20000</v>
      </c>
      <c r="BD25" s="32" t="n">
        <v>20000</v>
      </c>
      <c r="BE25" s="32" t="n">
        <v>20000</v>
      </c>
      <c r="BF25" s="32" t="n">
        <v>20000</v>
      </c>
      <c r="BG25" s="32" t="n">
        <v>20000</v>
      </c>
      <c r="BH25" s="32" t="n">
        <v>20000</v>
      </c>
      <c r="BI25" s="32" t="n">
        <v>20000</v>
      </c>
      <c r="BJ25" s="32" t="n">
        <v>20000</v>
      </c>
      <c r="BK25" s="32" t="n">
        <v>20000</v>
      </c>
      <c r="BL25" s="32" t="n">
        <v>20000</v>
      </c>
      <c r="BM25" s="32" t="n">
        <v>20000</v>
      </c>
      <c r="BN25" s="32" t="n">
        <v>20000</v>
      </c>
      <c r="BO25" s="32" t="n">
        <v>20000</v>
      </c>
      <c r="BP25" s="32" t="n">
        <v>20000</v>
      </c>
      <c r="BQ25" s="32" t="n">
        <v>20000</v>
      </c>
      <c r="BR25" s="32" t="n">
        <v>20000</v>
      </c>
      <c r="BS25" s="32" t="n">
        <v>20000</v>
      </c>
      <c r="BT25" s="32" t="n">
        <v>20000</v>
      </c>
      <c r="BU25" s="32" t="n">
        <v>20000</v>
      </c>
      <c r="BV25" s="32" t="n">
        <v>20000</v>
      </c>
      <c r="BW25" s="21"/>
      <c r="BX25" s="21"/>
      <c r="BY25" s="21"/>
      <c r="BZ25" s="21"/>
      <c r="CA25" s="21"/>
      <c r="CB25" s="21"/>
      <c r="CC25" s="21"/>
    </row>
    <row r="26" customFormat="false" ht="12.75" hidden="false" customHeight="false" outlineLevel="0" collapsed="false">
      <c r="A26" s="34" t="n">
        <v>27453</v>
      </c>
      <c r="B26" s="34" t="s">
        <v>24</v>
      </c>
      <c r="C26" s="27" t="n">
        <v>35000</v>
      </c>
      <c r="D26" s="70" t="n">
        <v>37622</v>
      </c>
      <c r="E26" s="70" t="n">
        <v>37986</v>
      </c>
      <c r="F26" s="34" t="s">
        <v>17</v>
      </c>
      <c r="G26" s="71"/>
      <c r="H26" s="27"/>
      <c r="I26" s="27"/>
      <c r="J26" s="37" t="s">
        <v>51</v>
      </c>
      <c r="K26" s="72" t="n">
        <v>0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 t="n">
        <v>35000</v>
      </c>
      <c r="AB26" s="27" t="n">
        <v>35000</v>
      </c>
      <c r="AC26" s="27" t="n">
        <v>35000</v>
      </c>
      <c r="AD26" s="27" t="n">
        <v>35000</v>
      </c>
      <c r="AE26" s="27" t="n">
        <v>35000</v>
      </c>
      <c r="AF26" s="27" t="n">
        <v>35000</v>
      </c>
      <c r="AG26" s="27" t="n">
        <v>35000</v>
      </c>
      <c r="AH26" s="27" t="n">
        <v>35000</v>
      </c>
      <c r="AI26" s="27" t="n">
        <v>35000</v>
      </c>
      <c r="AJ26" s="27" t="n">
        <v>35000</v>
      </c>
      <c r="AK26" s="27" t="n">
        <v>35000</v>
      </c>
      <c r="AL26" s="27" t="n">
        <v>35000</v>
      </c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21"/>
      <c r="BX26" s="21"/>
      <c r="BY26" s="21"/>
      <c r="BZ26" s="21"/>
      <c r="CA26" s="21"/>
      <c r="CB26" s="21"/>
      <c r="CC26" s="21"/>
    </row>
    <row r="27" customFormat="false" ht="12.75" hidden="false" customHeight="false" outlineLevel="0" collapsed="false">
      <c r="A27" s="21" t="n">
        <v>25071</v>
      </c>
      <c r="B27" s="21" t="s">
        <v>18</v>
      </c>
      <c r="C27" s="27" t="n">
        <v>60000</v>
      </c>
      <c r="D27" s="70" t="n">
        <v>35400</v>
      </c>
      <c r="E27" s="70" t="n">
        <v>39782</v>
      </c>
      <c r="F27" s="21" t="s">
        <v>15</v>
      </c>
      <c r="G27" s="71" t="n">
        <v>39416</v>
      </c>
      <c r="H27" s="27" t="n">
        <v>60000</v>
      </c>
      <c r="I27" s="27" t="n">
        <v>60000</v>
      </c>
      <c r="J27" s="37" t="s">
        <v>51</v>
      </c>
      <c r="K27" s="72" t="n">
        <v>0</v>
      </c>
      <c r="L27" s="27" t="n">
        <v>60000</v>
      </c>
      <c r="M27" s="27" t="n">
        <v>60000</v>
      </c>
      <c r="N27" s="27" t="n">
        <v>60000</v>
      </c>
      <c r="O27" s="27" t="n">
        <v>60000</v>
      </c>
      <c r="P27" s="27" t="n">
        <v>60000</v>
      </c>
      <c r="Q27" s="27" t="n">
        <v>60000</v>
      </c>
      <c r="R27" s="27" t="n">
        <v>60000</v>
      </c>
      <c r="S27" s="27" t="n">
        <v>60000</v>
      </c>
      <c r="T27" s="27" t="n">
        <v>60000</v>
      </c>
      <c r="U27" s="27" t="n">
        <v>60000</v>
      </c>
      <c r="V27" s="27" t="n">
        <v>60000</v>
      </c>
      <c r="W27" s="27" t="n">
        <v>60000</v>
      </c>
      <c r="X27" s="27" t="n">
        <v>60000</v>
      </c>
      <c r="Y27" s="27" t="n">
        <v>60000</v>
      </c>
      <c r="Z27" s="27" t="n">
        <v>60000</v>
      </c>
      <c r="AA27" s="27" t="n">
        <v>60000</v>
      </c>
      <c r="AB27" s="27" t="n">
        <v>60000</v>
      </c>
      <c r="AC27" s="27" t="n">
        <v>60000</v>
      </c>
      <c r="AD27" s="27" t="n">
        <v>60000</v>
      </c>
      <c r="AE27" s="27" t="n">
        <v>60000</v>
      </c>
      <c r="AF27" s="27" t="n">
        <v>60000</v>
      </c>
      <c r="AG27" s="27" t="n">
        <v>60000</v>
      </c>
      <c r="AH27" s="27" t="n">
        <v>60000</v>
      </c>
      <c r="AI27" s="27" t="n">
        <v>60000</v>
      </c>
      <c r="AJ27" s="27" t="n">
        <v>60000</v>
      </c>
      <c r="AK27" s="27" t="n">
        <v>60000</v>
      </c>
      <c r="AL27" s="27" t="n">
        <v>60000</v>
      </c>
      <c r="AM27" s="27" t="n">
        <v>60000</v>
      </c>
      <c r="AN27" s="27" t="n">
        <v>60000</v>
      </c>
      <c r="AO27" s="27" t="n">
        <v>60000</v>
      </c>
      <c r="AP27" s="27" t="n">
        <v>60000</v>
      </c>
      <c r="AQ27" s="27" t="n">
        <v>60000</v>
      </c>
      <c r="AR27" s="27" t="n">
        <v>60000</v>
      </c>
      <c r="AS27" s="27" t="n">
        <v>60000</v>
      </c>
      <c r="AT27" s="27" t="n">
        <v>60000</v>
      </c>
      <c r="AU27" s="27" t="n">
        <v>60000</v>
      </c>
      <c r="AV27" s="27" t="n">
        <v>60000</v>
      </c>
      <c r="AW27" s="27" t="n">
        <v>60000</v>
      </c>
      <c r="AX27" s="27" t="n">
        <v>60000</v>
      </c>
      <c r="AY27" s="27" t="n">
        <v>60000</v>
      </c>
      <c r="AZ27" s="27" t="n">
        <v>60000</v>
      </c>
      <c r="BA27" s="27" t="n">
        <v>60000</v>
      </c>
      <c r="BB27" s="27" t="n">
        <v>60000</v>
      </c>
      <c r="BC27" s="27" t="n">
        <v>60000</v>
      </c>
      <c r="BD27" s="27" t="n">
        <v>60000</v>
      </c>
      <c r="BE27" s="27" t="n">
        <v>60000</v>
      </c>
      <c r="BF27" s="27" t="n">
        <v>60000</v>
      </c>
      <c r="BG27" s="27" t="n">
        <v>60000</v>
      </c>
      <c r="BH27" s="27" t="n">
        <v>60000</v>
      </c>
      <c r="BI27" s="27" t="n">
        <v>60000</v>
      </c>
      <c r="BJ27" s="27" t="n">
        <v>60000</v>
      </c>
      <c r="BK27" s="27" t="n">
        <v>60000</v>
      </c>
      <c r="BL27" s="27" t="n">
        <v>60000</v>
      </c>
      <c r="BM27" s="27" t="n">
        <v>60000</v>
      </c>
      <c r="BN27" s="27" t="n">
        <v>60000</v>
      </c>
      <c r="BO27" s="27" t="n">
        <v>60000</v>
      </c>
      <c r="BP27" s="27" t="n">
        <v>60000</v>
      </c>
      <c r="BQ27" s="27" t="n">
        <v>60000</v>
      </c>
      <c r="BR27" s="27" t="n">
        <v>60000</v>
      </c>
      <c r="BS27" s="27" t="n">
        <v>60000</v>
      </c>
      <c r="BT27" s="27" t="n">
        <v>60000</v>
      </c>
      <c r="BU27" s="27" t="n">
        <v>60000</v>
      </c>
      <c r="BV27" s="27" t="n">
        <v>60000</v>
      </c>
      <c r="BW27" s="21"/>
      <c r="BX27" s="21"/>
      <c r="BY27" s="21"/>
      <c r="BZ27" s="21"/>
      <c r="CA27" s="21"/>
      <c r="CB27" s="21"/>
      <c r="CC27" s="21"/>
    </row>
    <row r="28" customFormat="false" ht="12.75" hidden="false" customHeight="false" outlineLevel="0" collapsed="false">
      <c r="A28" s="21"/>
      <c r="B28" s="21"/>
      <c r="C28" s="21"/>
      <c r="D28" s="21"/>
      <c r="E28" s="21"/>
      <c r="F28" s="21"/>
      <c r="G28" s="21"/>
      <c r="H28" s="27" t="n">
        <f aca="false">SUM(H14:H27)</f>
        <v>476000</v>
      </c>
      <c r="I28" s="27" t="n">
        <f aca="false">SUM(I14:I27)</f>
        <v>476000</v>
      </c>
      <c r="J28" s="26"/>
      <c r="K28" s="72" t="n">
        <f aca="false">SUM(K14:K27)</f>
        <v>8645573</v>
      </c>
      <c r="L28" s="27" t="n">
        <f aca="false">SUM(L14:L27)</f>
        <v>476000</v>
      </c>
      <c r="M28" s="27" t="n">
        <f aca="false">SUM(M14:M27)</f>
        <v>476000</v>
      </c>
      <c r="N28" s="27" t="n">
        <f aca="false">SUM(N14:N27)</f>
        <v>461000</v>
      </c>
      <c r="O28" s="27" t="n">
        <f aca="false">SUM(O14:O27)</f>
        <v>476000</v>
      </c>
      <c r="P28" s="27" t="n">
        <f aca="false">SUM(P14:P27)</f>
        <v>476000</v>
      </c>
      <c r="Q28" s="27" t="n">
        <f aca="false">SUM(Q14:Q27)</f>
        <v>476000</v>
      </c>
      <c r="R28" s="27" t="n">
        <f aca="false">SUM(R14:R27)</f>
        <v>476000</v>
      </c>
      <c r="S28" s="27" t="n">
        <f aca="false">SUM(S14:S27)</f>
        <v>476000</v>
      </c>
      <c r="T28" s="27" t="n">
        <f aca="false">SUM(T14:T27)</f>
        <v>476000</v>
      </c>
      <c r="U28" s="27" t="n">
        <f aca="false">SUM(U14:U27)</f>
        <v>476000</v>
      </c>
      <c r="V28" s="27" t="n">
        <f aca="false">SUM(V14:V27)</f>
        <v>476000</v>
      </c>
      <c r="W28" s="27" t="n">
        <f aca="false">SUM(W14:W27)</f>
        <v>476000</v>
      </c>
      <c r="X28" s="27" t="n">
        <f aca="false">SUM(X14:X27)</f>
        <v>476000</v>
      </c>
      <c r="Y28" s="27" t="n">
        <f aca="false">SUM(Y14:Y27)</f>
        <v>476000</v>
      </c>
      <c r="Z28" s="27" t="n">
        <f aca="false">SUM(Z14:Z27)</f>
        <v>476000</v>
      </c>
      <c r="AA28" s="27" t="n">
        <f aca="false">SUM(AA14:AA27)</f>
        <v>476000</v>
      </c>
      <c r="AB28" s="27" t="n">
        <f aca="false">SUM(AB14:AB27)</f>
        <v>476000</v>
      </c>
      <c r="AC28" s="27" t="n">
        <f aca="false">SUM(AC14:AC27)</f>
        <v>476000</v>
      </c>
      <c r="AD28" s="27" t="n">
        <f aca="false">SUM(AD14:AD27)</f>
        <v>476000</v>
      </c>
      <c r="AE28" s="27" t="n">
        <f aca="false">SUM(AE14:AE27)</f>
        <v>476000</v>
      </c>
      <c r="AF28" s="27" t="n">
        <f aca="false">SUM(AF14:AF27)</f>
        <v>476000</v>
      </c>
      <c r="AG28" s="27" t="n">
        <f aca="false">SUM(AG14:AG27)</f>
        <v>476000</v>
      </c>
      <c r="AH28" s="27" t="n">
        <f aca="false">SUM(AH14:AH27)</f>
        <v>476000</v>
      </c>
      <c r="AI28" s="27" t="n">
        <f aca="false">SUM(AI14:AI27)</f>
        <v>476000</v>
      </c>
      <c r="AJ28" s="27" t="n">
        <f aca="false">SUM(AJ14:AJ27)</f>
        <v>476000</v>
      </c>
      <c r="AK28" s="27" t="n">
        <f aca="false">SUM(AK14:AK27)</f>
        <v>476000</v>
      </c>
      <c r="AL28" s="27" t="n">
        <f aca="false">SUM(AL14:AL27)</f>
        <v>476000</v>
      </c>
      <c r="AM28" s="27" t="n">
        <f aca="false">SUM(AM14:AM27)</f>
        <v>441000</v>
      </c>
      <c r="AN28" s="27" t="n">
        <f aca="false">SUM(AN14:AN27)</f>
        <v>441000</v>
      </c>
      <c r="AO28" s="27" t="n">
        <f aca="false">SUM(AO14:AO27)</f>
        <v>441000</v>
      </c>
      <c r="AP28" s="27" t="n">
        <f aca="false">SUM(AP14:AP27)</f>
        <v>441000</v>
      </c>
      <c r="AQ28" s="27" t="n">
        <f aca="false">SUM(AQ14:AQ27)</f>
        <v>441000</v>
      </c>
      <c r="AR28" s="27" t="n">
        <f aca="false">SUM(AR14:AR27)</f>
        <v>441000</v>
      </c>
      <c r="AS28" s="27" t="n">
        <f aca="false">SUM(AS14:AS27)</f>
        <v>441000</v>
      </c>
      <c r="AT28" s="27" t="n">
        <f aca="false">SUM(AT14:AT27)</f>
        <v>441000</v>
      </c>
      <c r="AU28" s="27" t="n">
        <f aca="false">SUM(AU14:AU27)</f>
        <v>441000</v>
      </c>
      <c r="AV28" s="27" t="n">
        <f aca="false">SUM(AV14:AV27)</f>
        <v>441000</v>
      </c>
      <c r="AW28" s="27" t="n">
        <f aca="false">SUM(AW14:AW27)</f>
        <v>441000</v>
      </c>
      <c r="AX28" s="27" t="n">
        <f aca="false">SUM(AX14:AX27)</f>
        <v>441000</v>
      </c>
      <c r="AY28" s="27" t="n">
        <f aca="false">SUM(AY14:AY27)</f>
        <v>441000</v>
      </c>
      <c r="AZ28" s="27" t="n">
        <f aca="false">SUM(AZ14:AZ27)</f>
        <v>441000</v>
      </c>
      <c r="BA28" s="27" t="n">
        <f aca="false">SUM(BA14:BA27)</f>
        <v>441000</v>
      </c>
      <c r="BB28" s="27" t="n">
        <f aca="false">SUM(BB14:BB27)</f>
        <v>441000</v>
      </c>
      <c r="BC28" s="27" t="n">
        <f aca="false">SUM(BC14:BC27)</f>
        <v>441000</v>
      </c>
      <c r="BD28" s="27" t="n">
        <f aca="false">SUM(BD14:BD27)</f>
        <v>441000</v>
      </c>
      <c r="BE28" s="27" t="n">
        <f aca="false">SUM(BE14:BE27)</f>
        <v>441000</v>
      </c>
      <c r="BF28" s="27" t="n">
        <f aca="false">SUM(BF14:BF27)</f>
        <v>441000</v>
      </c>
      <c r="BG28" s="27" t="n">
        <f aca="false">SUM(BG14:BG27)</f>
        <v>441000</v>
      </c>
      <c r="BH28" s="27" t="n">
        <f aca="false">SUM(BH14:BH27)</f>
        <v>441000</v>
      </c>
      <c r="BI28" s="27" t="n">
        <f aca="false">SUM(BI14:BI27)</f>
        <v>441000</v>
      </c>
      <c r="BJ28" s="27" t="n">
        <f aca="false">SUM(BJ14:BJ27)</f>
        <v>441000</v>
      </c>
      <c r="BK28" s="27" t="n">
        <f aca="false">SUM(BK14:BK27)</f>
        <v>441000</v>
      </c>
      <c r="BL28" s="27" t="n">
        <f aca="false">SUM(BL14:BL27)</f>
        <v>441000</v>
      </c>
      <c r="BM28" s="27" t="n">
        <f aca="false">SUM(BM14:BM27)</f>
        <v>441000</v>
      </c>
      <c r="BN28" s="27" t="n">
        <f aca="false">SUM(BN14:BN27)</f>
        <v>441000</v>
      </c>
      <c r="BO28" s="27" t="n">
        <f aca="false">SUM(BO14:BO27)</f>
        <v>441000</v>
      </c>
      <c r="BP28" s="27" t="n">
        <f aca="false">SUM(BP14:BP27)</f>
        <v>441000</v>
      </c>
      <c r="BQ28" s="27" t="n">
        <f aca="false">SUM(BQ14:BQ27)</f>
        <v>441000</v>
      </c>
      <c r="BR28" s="27" t="n">
        <f aca="false">SUM(BR14:BR27)</f>
        <v>441000</v>
      </c>
      <c r="BS28" s="27" t="n">
        <f aca="false">SUM(BS14:BS27)</f>
        <v>441000</v>
      </c>
      <c r="BT28" s="27" t="n">
        <f aca="false">SUM(BT14:BT27)</f>
        <v>441000</v>
      </c>
      <c r="BU28" s="27" t="n">
        <f aca="false">SUM(BU14:BU27)</f>
        <v>441000</v>
      </c>
      <c r="BV28" s="27" t="n">
        <f aca="false">SUM(BV14:BV27)</f>
        <v>441000</v>
      </c>
      <c r="BW28" s="21"/>
      <c r="BX28" s="21"/>
      <c r="BY28" s="21"/>
      <c r="BZ28" s="21"/>
      <c r="CA28" s="21"/>
      <c r="CB28" s="21"/>
      <c r="CC28" s="21"/>
    </row>
    <row r="29" customFormat="false" ht="12.75" hidden="false" customHeight="false" outlineLevel="0" collapsed="false">
      <c r="A29" s="21"/>
      <c r="B29" s="21"/>
      <c r="C29" s="21"/>
      <c r="D29" s="21"/>
      <c r="E29" s="21"/>
      <c r="F29" s="21"/>
      <c r="G29" s="21"/>
      <c r="H29" s="27"/>
      <c r="I29" s="27"/>
      <c r="J29" s="26"/>
      <c r="K29" s="26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</row>
    <row r="30" customFormat="false" ht="12.75" hidden="false" customHeight="false" outlineLevel="0" collapsed="false">
      <c r="B30" s="47" t="s">
        <v>71</v>
      </c>
      <c r="C30" s="21"/>
      <c r="D30" s="21"/>
      <c r="E30" s="21"/>
      <c r="F30" s="21"/>
      <c r="G30" s="21"/>
      <c r="H30" s="27" t="n">
        <f aca="false">476000-H28</f>
        <v>0</v>
      </c>
      <c r="I30" s="27" t="n">
        <f aca="false">476000-I28</f>
        <v>0</v>
      </c>
      <c r="J30" s="26"/>
      <c r="K30" s="26"/>
      <c r="L30" s="27" t="n">
        <f aca="false">476000-L28</f>
        <v>0</v>
      </c>
      <c r="M30" s="27" t="n">
        <f aca="false">476000-M28</f>
        <v>0</v>
      </c>
      <c r="N30" s="27" t="n">
        <f aca="false">476000-N28</f>
        <v>15000</v>
      </c>
      <c r="O30" s="27" t="n">
        <f aca="false">476000-O28</f>
        <v>0</v>
      </c>
      <c r="P30" s="27" t="n">
        <f aca="false">476000-P28</f>
        <v>0</v>
      </c>
      <c r="Q30" s="27" t="n">
        <f aca="false">476000-Q28</f>
        <v>0</v>
      </c>
      <c r="R30" s="27" t="n">
        <f aca="false">476000-R28</f>
        <v>0</v>
      </c>
      <c r="S30" s="27" t="n">
        <f aca="false">476000-S28</f>
        <v>0</v>
      </c>
      <c r="T30" s="27" t="n">
        <f aca="false">476000-T28</f>
        <v>0</v>
      </c>
      <c r="U30" s="27" t="n">
        <f aca="false">476000-U28</f>
        <v>0</v>
      </c>
      <c r="V30" s="27" t="n">
        <f aca="false">476000-V28</f>
        <v>0</v>
      </c>
      <c r="W30" s="27" t="n">
        <f aca="false">476000-W28</f>
        <v>0</v>
      </c>
      <c r="X30" s="27" t="n">
        <f aca="false">476000-X28</f>
        <v>0</v>
      </c>
      <c r="Y30" s="27" t="n">
        <f aca="false">476000-Y28</f>
        <v>0</v>
      </c>
      <c r="Z30" s="27" t="n">
        <f aca="false">476000-Z28</f>
        <v>0</v>
      </c>
      <c r="AA30" s="27" t="n">
        <f aca="false">476000-AA28</f>
        <v>0</v>
      </c>
      <c r="AB30" s="27" t="n">
        <f aca="false">476000-AB28</f>
        <v>0</v>
      </c>
      <c r="AC30" s="27" t="n">
        <f aca="false">476000-AC28</f>
        <v>0</v>
      </c>
      <c r="AD30" s="27" t="n">
        <f aca="false">476000-AD28</f>
        <v>0</v>
      </c>
      <c r="AE30" s="27" t="n">
        <f aca="false">476000-AE28</f>
        <v>0</v>
      </c>
      <c r="AF30" s="27" t="n">
        <f aca="false">476000-AF28</f>
        <v>0</v>
      </c>
      <c r="AG30" s="27" t="n">
        <f aca="false">476000-AG28</f>
        <v>0</v>
      </c>
      <c r="AH30" s="27" t="n">
        <f aca="false">476000-AH28</f>
        <v>0</v>
      </c>
      <c r="AI30" s="27" t="n">
        <f aca="false">476000-AI28</f>
        <v>0</v>
      </c>
      <c r="AJ30" s="27" t="n">
        <f aca="false">476000-AJ28</f>
        <v>0</v>
      </c>
      <c r="AK30" s="27" t="n">
        <f aca="false">476000-AK28</f>
        <v>0</v>
      </c>
      <c r="AL30" s="27" t="n">
        <f aca="false">476000-AL28</f>
        <v>0</v>
      </c>
      <c r="AM30" s="27" t="n">
        <f aca="false">476000-AM28</f>
        <v>35000</v>
      </c>
      <c r="AN30" s="27" t="n">
        <f aca="false">476000-AN28</f>
        <v>35000</v>
      </c>
      <c r="AO30" s="27" t="n">
        <f aca="false">476000-AO28</f>
        <v>35000</v>
      </c>
      <c r="AP30" s="27" t="n">
        <f aca="false">476000-AP28</f>
        <v>35000</v>
      </c>
      <c r="AQ30" s="27" t="n">
        <f aca="false">476000-AQ28</f>
        <v>35000</v>
      </c>
      <c r="AR30" s="27" t="n">
        <f aca="false">476000-AR28</f>
        <v>35000</v>
      </c>
      <c r="AS30" s="27" t="n">
        <f aca="false">476000-AS28</f>
        <v>35000</v>
      </c>
      <c r="AT30" s="27" t="n">
        <f aca="false">476000-AT28</f>
        <v>35000</v>
      </c>
      <c r="AU30" s="27" t="n">
        <f aca="false">476000-AU28</f>
        <v>35000</v>
      </c>
      <c r="AV30" s="27" t="n">
        <f aca="false">476000-AV28</f>
        <v>35000</v>
      </c>
      <c r="AW30" s="27" t="n">
        <f aca="false">476000-AW28</f>
        <v>35000</v>
      </c>
      <c r="AX30" s="27" t="n">
        <f aca="false">476000-AX28</f>
        <v>35000</v>
      </c>
      <c r="AY30" s="27" t="n">
        <f aca="false">476000-AY28</f>
        <v>35000</v>
      </c>
      <c r="AZ30" s="27" t="n">
        <f aca="false">476000-AZ28</f>
        <v>35000</v>
      </c>
      <c r="BA30" s="27" t="n">
        <f aca="false">476000-BA28</f>
        <v>35000</v>
      </c>
      <c r="BB30" s="27" t="n">
        <f aca="false">476000-BB28</f>
        <v>35000</v>
      </c>
      <c r="BC30" s="27" t="n">
        <f aca="false">476000-BC28</f>
        <v>35000</v>
      </c>
      <c r="BD30" s="27" t="n">
        <f aca="false">476000-BD28</f>
        <v>35000</v>
      </c>
      <c r="BE30" s="27" t="n">
        <f aca="false">476000-BE28</f>
        <v>35000</v>
      </c>
      <c r="BF30" s="27" t="n">
        <f aca="false">476000-BF28</f>
        <v>35000</v>
      </c>
      <c r="BG30" s="27" t="n">
        <f aca="false">476000-BG28</f>
        <v>35000</v>
      </c>
      <c r="BH30" s="27" t="n">
        <f aca="false">476000-BH28</f>
        <v>35000</v>
      </c>
      <c r="BI30" s="27" t="n">
        <f aca="false">476000-BI28</f>
        <v>35000</v>
      </c>
      <c r="BJ30" s="27" t="n">
        <f aca="false">476000-BJ28</f>
        <v>35000</v>
      </c>
      <c r="BK30" s="27" t="n">
        <f aca="false">476000-BK28</f>
        <v>35000</v>
      </c>
      <c r="BL30" s="27" t="n">
        <f aca="false">476000-BL28</f>
        <v>35000</v>
      </c>
      <c r="BM30" s="27" t="n">
        <f aca="false">476000-BM28</f>
        <v>35000</v>
      </c>
      <c r="BN30" s="27" t="n">
        <f aca="false">476000-BN28</f>
        <v>35000</v>
      </c>
      <c r="BO30" s="27" t="n">
        <f aca="false">476000-BO28</f>
        <v>35000</v>
      </c>
      <c r="BP30" s="27" t="n">
        <f aca="false">476000-BP28</f>
        <v>35000</v>
      </c>
      <c r="BQ30" s="27" t="n">
        <f aca="false">476000-BQ28</f>
        <v>35000</v>
      </c>
      <c r="BR30" s="27" t="n">
        <f aca="false">476000-BR28</f>
        <v>35000</v>
      </c>
      <c r="BS30" s="27" t="n">
        <f aca="false">476000-BS28</f>
        <v>35000</v>
      </c>
      <c r="BT30" s="27" t="n">
        <f aca="false">476000-BT28</f>
        <v>35000</v>
      </c>
      <c r="BU30" s="27" t="n">
        <f aca="false">476000-BU28</f>
        <v>35000</v>
      </c>
      <c r="BV30" s="27" t="n">
        <f aca="false">476000-BV28</f>
        <v>35000</v>
      </c>
      <c r="BW30" s="21"/>
      <c r="BX30" s="21"/>
      <c r="BY30" s="21"/>
      <c r="BZ30" s="21"/>
      <c r="CA30" s="21"/>
      <c r="CB30" s="21"/>
      <c r="CC30" s="21"/>
    </row>
    <row r="31" customFormat="false" ht="12.75" hidden="false" customHeight="false" outlineLevel="0" collapsed="false">
      <c r="C31" s="21"/>
      <c r="D31" s="21"/>
      <c r="E31" s="21"/>
      <c r="F31" s="21"/>
      <c r="G31" s="21"/>
      <c r="H31" s="27"/>
      <c r="I31" s="27"/>
      <c r="J31" s="26"/>
      <c r="K31" s="26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</row>
    <row r="32" customFormat="false" ht="12.75" hidden="false" customHeight="false" outlineLevel="0" collapsed="false">
      <c r="B32" s="47" t="s">
        <v>72</v>
      </c>
      <c r="C32" s="21"/>
      <c r="D32" s="21"/>
      <c r="E32" s="21"/>
      <c r="F32" s="21"/>
      <c r="G32" s="21"/>
      <c r="H32" s="27" t="n">
        <v>0</v>
      </c>
      <c r="I32" s="27" t="n">
        <v>0</v>
      </c>
      <c r="J32" s="26"/>
      <c r="K32" s="26"/>
      <c r="L32" s="27" t="n">
        <v>0</v>
      </c>
      <c r="M32" s="27" t="n">
        <v>0</v>
      </c>
      <c r="N32" s="27" t="n">
        <v>0</v>
      </c>
      <c r="O32" s="27" t="n">
        <f aca="false">O21</f>
        <v>30000</v>
      </c>
      <c r="P32" s="27" t="n">
        <f aca="false">P21</f>
        <v>30000</v>
      </c>
      <c r="Q32" s="27" t="n">
        <f aca="false">Q21</f>
        <v>30000</v>
      </c>
      <c r="R32" s="27" t="n">
        <f aca="false">R21</f>
        <v>30000</v>
      </c>
      <c r="S32" s="27" t="n">
        <f aca="false">S21</f>
        <v>30000</v>
      </c>
      <c r="T32" s="27" t="n">
        <f aca="false">T21</f>
        <v>30000</v>
      </c>
      <c r="U32" s="27" t="n">
        <f aca="false">U21</f>
        <v>30000</v>
      </c>
      <c r="V32" s="27" t="n">
        <f aca="false">V21</f>
        <v>30000</v>
      </c>
      <c r="W32" s="27" t="n">
        <f aca="false">W21</f>
        <v>30000</v>
      </c>
      <c r="X32" s="27" t="n">
        <f aca="false">X21</f>
        <v>30000</v>
      </c>
      <c r="Y32" s="27" t="n">
        <f aca="false">Y21</f>
        <v>30000</v>
      </c>
      <c r="Z32" s="27" t="n">
        <f aca="false">Z21</f>
        <v>30000</v>
      </c>
      <c r="AA32" s="27" t="n">
        <f aca="false">AA21+AA22</f>
        <v>52000</v>
      </c>
      <c r="AB32" s="27" t="n">
        <f aca="false">AB21+AB22</f>
        <v>52000</v>
      </c>
      <c r="AC32" s="27" t="n">
        <f aca="false">AC21+AC22</f>
        <v>52000</v>
      </c>
      <c r="AD32" s="27" t="n">
        <f aca="false">AD21+AD22+AD18</f>
        <v>62000</v>
      </c>
      <c r="AE32" s="27" t="n">
        <f aca="false">AE21+AE22+AE18</f>
        <v>62000</v>
      </c>
      <c r="AF32" s="27" t="n">
        <f aca="false">AF21+AF22+AF18</f>
        <v>62000</v>
      </c>
      <c r="AG32" s="27" t="n">
        <f aca="false">AG21+AG22+AG18</f>
        <v>62000</v>
      </c>
      <c r="AH32" s="27" t="n">
        <f aca="false">AH21+AH22+AH18</f>
        <v>62000</v>
      </c>
      <c r="AI32" s="27" t="n">
        <f aca="false">AI21+AI22+AI18</f>
        <v>62000</v>
      </c>
      <c r="AJ32" s="27" t="n">
        <f aca="false">AJ21+AJ22+AJ18</f>
        <v>62000</v>
      </c>
      <c r="AK32" s="27" t="n">
        <f aca="false">AK21+AK22+AK18+AK19+AK20</f>
        <v>206000</v>
      </c>
      <c r="AL32" s="27" t="n">
        <f aca="false">AL21+AL22+AL18+AL19+AL20</f>
        <v>206000</v>
      </c>
      <c r="AM32" s="27" t="n">
        <f aca="false">AM21+AM22+AM18+AM19+AM20+AM25</f>
        <v>226000</v>
      </c>
      <c r="AN32" s="27" t="n">
        <f aca="false">AN21+AN22+AN18+AN19+AN20+AN25+AN14+AN15</f>
        <v>351000</v>
      </c>
      <c r="AO32" s="27" t="n">
        <f aca="false">AO21+AO22+AO18+AO19+AO20+AO25+AO14+AO15</f>
        <v>351000</v>
      </c>
      <c r="AP32" s="27" t="n">
        <f aca="false">AP21+AP22+AP18+AP19+AP20+AP25+AP14+AP15</f>
        <v>351000</v>
      </c>
      <c r="AQ32" s="27" t="n">
        <f aca="false">AQ21+AQ22+AQ18+AQ19+AQ20+AQ25+AQ14+AQ15</f>
        <v>351000</v>
      </c>
      <c r="AR32" s="27" t="n">
        <f aca="false">AR21+AR22+AR18+AR19+AR20+AR25+AR14+AR15</f>
        <v>351000</v>
      </c>
      <c r="AS32" s="27" t="n">
        <f aca="false">AS21+AS22+AS18+AS19+AS20+AS25+AS14+AS15</f>
        <v>351000</v>
      </c>
      <c r="AT32" s="27" t="n">
        <f aca="false">AT21+AT22+AT18+AT19+AT20+AT25+AT14+AT15</f>
        <v>351000</v>
      </c>
      <c r="AU32" s="27" t="n">
        <f aca="false">AU21+AU22+AU18+AU19+AU20+AU25+AU14+AU15</f>
        <v>351000</v>
      </c>
      <c r="AV32" s="27" t="n">
        <f aca="false">AV21+AV22+AV18+AV19+AV20+AV25+AV14+AV15</f>
        <v>351000</v>
      </c>
      <c r="AW32" s="27" t="n">
        <f aca="false">AW21+AW22+AW18+AW19+AW20+AW25+AW14+AW15</f>
        <v>351000</v>
      </c>
      <c r="AX32" s="27" t="n">
        <f aca="false">AX21+AX22+AX18+AX19+AX20+AX25+AX14+AX15</f>
        <v>351000</v>
      </c>
      <c r="AY32" s="27" t="n">
        <f aca="false">AY21+AY22+AY18+AY19+AY20+AY25+AY14+AY15</f>
        <v>351000</v>
      </c>
      <c r="AZ32" s="27" t="n">
        <f aca="false">AZ21+AZ22+AZ18+AZ19+AZ20+AZ25+AZ14+AZ15</f>
        <v>351000</v>
      </c>
      <c r="BA32" s="27" t="n">
        <f aca="false">BA21+BA22+BA18+BA19+BA20+BA25+BA14+BA15</f>
        <v>351000</v>
      </c>
      <c r="BB32" s="27" t="n">
        <f aca="false">BB21+BB22+BB18+BB19+BB20+BB25+BB14+BB15</f>
        <v>351000</v>
      </c>
      <c r="BC32" s="27" t="n">
        <f aca="false">BC21+BC22+BC18+BC19+BC20+BC25+BC14+BC15</f>
        <v>351000</v>
      </c>
      <c r="BD32" s="27" t="n">
        <f aca="false">BD21+BD22+BD18+BD19+BD20+BD25+BD14+BD15</f>
        <v>351000</v>
      </c>
      <c r="BE32" s="27" t="n">
        <f aca="false">BE21+BE22+BE18+BE19+BE20+BE25+BE14+BE15</f>
        <v>351000</v>
      </c>
      <c r="BF32" s="27" t="n">
        <f aca="false">BF21+BF22+BF18+BF19+BF20+BF25+BF14+BF15</f>
        <v>351000</v>
      </c>
      <c r="BG32" s="27" t="n">
        <f aca="false">BG21+BG22+BG18+BG19+BG20+BG25+BG14+BG15</f>
        <v>351000</v>
      </c>
      <c r="BH32" s="27" t="n">
        <f aca="false">BH21+BH22+BH18+BH19+BH20+BH25+BH14+BH15</f>
        <v>351000</v>
      </c>
      <c r="BI32" s="27" t="n">
        <f aca="false">BI21+BI22+BI18+BI19+BI20+BI25+BI14+BI15</f>
        <v>351000</v>
      </c>
      <c r="BJ32" s="27" t="n">
        <f aca="false">BJ21+BJ22+BJ18+BJ19+BJ20+BJ25+BJ14+BJ15</f>
        <v>351000</v>
      </c>
      <c r="BK32" s="27" t="n">
        <f aca="false">BK21+BK22+BK18+BK19+BK20+BK25+BK14+BK15</f>
        <v>351000</v>
      </c>
      <c r="BL32" s="27" t="n">
        <f aca="false">BL21+BL22+BL18+BL19+BL20+BL25+BL14+BL15+BL16</f>
        <v>381000</v>
      </c>
      <c r="BM32" s="27" t="n">
        <f aca="false">BM21+BM22+BM18+BM19+BM20+BM25+BM14+BM15+BM16</f>
        <v>381000</v>
      </c>
      <c r="BN32" s="27" t="n">
        <f aca="false">BN21+BN22+BN18+BN19+BN20+BN25+BN14+BN15+BN16</f>
        <v>381000</v>
      </c>
      <c r="BO32" s="27" t="n">
        <f aca="false">BO21+BO22+BO18+BO19+BO20+BO25+BO14+BO15+BO16</f>
        <v>381000</v>
      </c>
      <c r="BP32" s="27" t="n">
        <f aca="false">BP21+BP22+BP18+BP19+BP20+BP25+BP14+BP15+BP16</f>
        <v>381000</v>
      </c>
      <c r="BQ32" s="27" t="n">
        <f aca="false">BQ21+BQ22+BQ18+BQ19+BQ20+BQ25+BQ14+BQ15+BQ16</f>
        <v>381000</v>
      </c>
      <c r="BR32" s="27" t="n">
        <f aca="false">BR21+BR22+BR18+BR19+BR20+BR25+BR14+BR15+BR16</f>
        <v>381000</v>
      </c>
      <c r="BS32" s="27" t="n">
        <f aca="false">BS21+BS22+BS18+BS19+BS20+BS25+BS14+BS15+BS16</f>
        <v>381000</v>
      </c>
      <c r="BT32" s="27" t="n">
        <f aca="false">BT21+BT22+BT18+BT19+BT20+BT25+BT14+BT15+BT16</f>
        <v>381000</v>
      </c>
      <c r="BU32" s="27" t="n">
        <f aca="false">BU21+BU22+BU18+BU19+BU20+BU25+BU14+BU15+BU16</f>
        <v>381000</v>
      </c>
      <c r="BV32" s="27" t="n">
        <f aca="false">BV21+BV22+BV18+BV19+BV20+BV25+BV14+BV15+BV16</f>
        <v>381000</v>
      </c>
      <c r="BW32" s="21"/>
      <c r="BX32" s="21"/>
      <c r="BY32" s="21"/>
      <c r="BZ32" s="21"/>
      <c r="CA32" s="21"/>
      <c r="CB32" s="21"/>
      <c r="CC32" s="21"/>
    </row>
    <row r="33" customFormat="false" ht="12.75" hidden="false" customHeight="false" outlineLevel="0" collapsed="false">
      <c r="C33" s="21"/>
      <c r="D33" s="21"/>
      <c r="E33" s="21"/>
      <c r="F33" s="21"/>
      <c r="G33" s="21"/>
      <c r="H33" s="27"/>
      <c r="I33" s="27"/>
      <c r="J33" s="26"/>
      <c r="K33" s="26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</row>
    <row r="34" customFormat="false" ht="12.75" hidden="false" customHeight="false" outlineLevel="0" collapsed="false">
      <c r="B34" s="47" t="s">
        <v>73</v>
      </c>
      <c r="C34" s="21"/>
      <c r="D34" s="21"/>
      <c r="E34" s="21"/>
      <c r="F34" s="21"/>
      <c r="G34" s="21"/>
      <c r="H34" s="27" t="n">
        <f aca="false">SUM(H14:H27)</f>
        <v>476000</v>
      </c>
      <c r="I34" s="27" t="n">
        <f aca="false">SUM(I14:I27)</f>
        <v>476000</v>
      </c>
      <c r="J34" s="26"/>
      <c r="K34" s="26"/>
      <c r="L34" s="27" t="n">
        <f aca="false">SUM(L14:L27)</f>
        <v>476000</v>
      </c>
      <c r="M34" s="27" t="n">
        <f aca="false">SUM(M14:M27)</f>
        <v>476000</v>
      </c>
      <c r="N34" s="27" t="n">
        <f aca="false">SUM(N14:N27)</f>
        <v>461000</v>
      </c>
      <c r="O34" s="27" t="n">
        <f aca="false">SUM(O14:O27)-O21</f>
        <v>446000</v>
      </c>
      <c r="P34" s="27" t="n">
        <f aca="false">SUM(P14:P27)-P21</f>
        <v>446000</v>
      </c>
      <c r="Q34" s="27" t="n">
        <f aca="false">SUM(Q14:Q27)-Q21</f>
        <v>446000</v>
      </c>
      <c r="R34" s="27" t="n">
        <f aca="false">SUM(R14:R27)-R21</f>
        <v>446000</v>
      </c>
      <c r="S34" s="27" t="n">
        <f aca="false">SUM(S14:S27)-S21</f>
        <v>446000</v>
      </c>
      <c r="T34" s="27" t="n">
        <f aca="false">SUM(T14:T27)-T21</f>
        <v>446000</v>
      </c>
      <c r="U34" s="27" t="n">
        <f aca="false">SUM(U14:U27)-U21</f>
        <v>446000</v>
      </c>
      <c r="V34" s="27" t="n">
        <f aca="false">SUM(V14:V27)-V21</f>
        <v>446000</v>
      </c>
      <c r="W34" s="27" t="n">
        <f aca="false">SUM(W14:W27)-W21</f>
        <v>446000</v>
      </c>
      <c r="X34" s="27" t="n">
        <f aca="false">SUM(X14:X27)-X21</f>
        <v>446000</v>
      </c>
      <c r="Y34" s="27" t="n">
        <f aca="false">SUM(Y14:Y27)-Y21</f>
        <v>446000</v>
      </c>
      <c r="Z34" s="27" t="n">
        <f aca="false">SUM(Z14:Z27)-Z21</f>
        <v>446000</v>
      </c>
      <c r="AA34" s="27" t="n">
        <f aca="false">SUM(AA14:AA27)-(AA21+AA22)</f>
        <v>424000</v>
      </c>
      <c r="AB34" s="27" t="n">
        <f aca="false">SUM(AB14:AB27)-(AB21+AB22)</f>
        <v>424000</v>
      </c>
      <c r="AC34" s="27" t="n">
        <f aca="false">SUM(AC14:AC27)-(AC21+AC22)</f>
        <v>424000</v>
      </c>
      <c r="AD34" s="27" t="n">
        <f aca="false">SUM(AD14:AD27)-(AD21+AD22+AD18)</f>
        <v>414000</v>
      </c>
      <c r="AE34" s="27" t="n">
        <f aca="false">SUM(AE14:AE27)-(AE21+AE22+AE18)</f>
        <v>414000</v>
      </c>
      <c r="AF34" s="27" t="n">
        <f aca="false">SUM(AF14:AF27)-(AF21+AF22+AF18)</f>
        <v>414000</v>
      </c>
      <c r="AG34" s="27" t="n">
        <f aca="false">SUM(AG14:AG27)-(AG21+AG22+AG18)</f>
        <v>414000</v>
      </c>
      <c r="AH34" s="27" t="n">
        <f aca="false">SUM(AH14:AH27)-(AH21+AH22+AH18)</f>
        <v>414000</v>
      </c>
      <c r="AI34" s="27" t="n">
        <f aca="false">SUM(AI14:AI27)-(AI21+AI22+AI18)</f>
        <v>414000</v>
      </c>
      <c r="AJ34" s="27" t="n">
        <f aca="false">SUM(AJ14:AJ27)-(AJ21+AJ22+AJ18)</f>
        <v>414000</v>
      </c>
      <c r="AK34" s="27" t="n">
        <f aca="false">SUM(AK14:AK27)-(AK21+AK22+AK18+AK19+AK20)</f>
        <v>270000</v>
      </c>
      <c r="AL34" s="27" t="n">
        <f aca="false">SUM(AL14:AL27)-(AL21+AL22+AL18+AL19+AL20)</f>
        <v>270000</v>
      </c>
      <c r="AM34" s="27" t="n">
        <f aca="false">SUM(AM14:AM27)-(AM21+AM22+AM18+AM19+AM20+AM25)</f>
        <v>215000</v>
      </c>
      <c r="AN34" s="27" t="n">
        <f aca="false">AN28-AN32</f>
        <v>90000</v>
      </c>
      <c r="AO34" s="27" t="n">
        <f aca="false">AO28-AO32</f>
        <v>90000</v>
      </c>
      <c r="AP34" s="27" t="n">
        <f aca="false">AP28-AP32</f>
        <v>90000</v>
      </c>
      <c r="AQ34" s="27" t="n">
        <f aca="false">AQ28-AQ32</f>
        <v>90000</v>
      </c>
      <c r="AR34" s="27" t="n">
        <f aca="false">AR28-AR32</f>
        <v>90000</v>
      </c>
      <c r="AS34" s="23" t="n">
        <f aca="false">AS28-AS32</f>
        <v>90000</v>
      </c>
      <c r="AT34" s="23" t="n">
        <f aca="false">AT28-AT32</f>
        <v>90000</v>
      </c>
      <c r="AU34" s="23" t="n">
        <f aca="false">AU28-AU32</f>
        <v>90000</v>
      </c>
      <c r="AV34" s="23" t="n">
        <f aca="false">AV28-AV32</f>
        <v>90000</v>
      </c>
      <c r="AW34" s="23" t="n">
        <f aca="false">AW28-AW32</f>
        <v>90000</v>
      </c>
      <c r="AX34" s="23" t="n">
        <f aca="false">AX28-AX32</f>
        <v>90000</v>
      </c>
      <c r="AY34" s="27" t="n">
        <f aca="false">AY28-AY32</f>
        <v>90000</v>
      </c>
      <c r="AZ34" s="27" t="n">
        <f aca="false">AZ28-AZ32</f>
        <v>90000</v>
      </c>
      <c r="BA34" s="27" t="n">
        <f aca="false">BA28-BA32</f>
        <v>90000</v>
      </c>
      <c r="BB34" s="23" t="n">
        <f aca="false">BB28-BB32</f>
        <v>90000</v>
      </c>
      <c r="BC34" s="23" t="n">
        <f aca="false">BC28-BC32</f>
        <v>90000</v>
      </c>
      <c r="BD34" s="23" t="n">
        <f aca="false">BD28-BD32</f>
        <v>90000</v>
      </c>
      <c r="BE34" s="23" t="n">
        <f aca="false">BE28-BE32</f>
        <v>90000</v>
      </c>
      <c r="BF34" s="23" t="n">
        <f aca="false">BF28-BF32</f>
        <v>90000</v>
      </c>
      <c r="BG34" s="23" t="n">
        <f aca="false">BG28-BG32</f>
        <v>90000</v>
      </c>
      <c r="BH34" s="23" t="n">
        <f aca="false">BH28-BH32</f>
        <v>90000</v>
      </c>
      <c r="BI34" s="23" t="n">
        <f aca="false">BI28-BI32</f>
        <v>90000</v>
      </c>
      <c r="BJ34" s="23" t="n">
        <f aca="false">BJ28-BJ32</f>
        <v>90000</v>
      </c>
      <c r="BK34" s="23" t="n">
        <f aca="false">BK28-BK32</f>
        <v>90000</v>
      </c>
      <c r="BL34" s="23" t="n">
        <f aca="false">BL28-BL32</f>
        <v>60000</v>
      </c>
      <c r="BM34" s="23" t="n">
        <f aca="false">BM28-BM32</f>
        <v>60000</v>
      </c>
      <c r="BN34" s="23" t="n">
        <f aca="false">BN28-BN32</f>
        <v>60000</v>
      </c>
      <c r="BO34" s="23" t="n">
        <f aca="false">BO28-BO32</f>
        <v>60000</v>
      </c>
      <c r="BP34" s="23" t="n">
        <f aca="false">BP28-BP32</f>
        <v>60000</v>
      </c>
      <c r="BQ34" s="23" t="n">
        <f aca="false">BQ28-BQ32</f>
        <v>60000</v>
      </c>
      <c r="BR34" s="23" t="n">
        <f aca="false">BR28-BR32</f>
        <v>60000</v>
      </c>
      <c r="BS34" s="23" t="n">
        <f aca="false">BS28-BS32</f>
        <v>60000</v>
      </c>
      <c r="BT34" s="23" t="n">
        <f aca="false">BT28-BT32</f>
        <v>60000</v>
      </c>
      <c r="BU34" s="23" t="n">
        <f aca="false">BU28-BU32</f>
        <v>60000</v>
      </c>
      <c r="BV34" s="23" t="n">
        <f aca="false">BV28-BV32</f>
        <v>60000</v>
      </c>
    </row>
    <row r="35" customFormat="false" ht="12.75" hidden="false" customHeight="false" outlineLevel="0" collapsed="false">
      <c r="A35" s="21"/>
      <c r="B35" s="21"/>
      <c r="C35" s="21"/>
      <c r="D35" s="21"/>
      <c r="E35" s="21"/>
      <c r="F35" s="21"/>
      <c r="G35" s="21"/>
      <c r="H35" s="27"/>
      <c r="I35" s="27"/>
      <c r="J35" s="26"/>
      <c r="K35" s="26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3"/>
      <c r="AT35" s="23"/>
      <c r="AU35" s="23"/>
      <c r="AV35" s="23"/>
      <c r="AW35" s="23"/>
      <c r="AX35" s="23"/>
      <c r="AY35" s="27"/>
      <c r="AZ35" s="27"/>
      <c r="BA35" s="27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</row>
    <row r="36" customFormat="false" ht="12.75" hidden="false" customHeight="false" outlineLevel="0" collapsed="false">
      <c r="A36" s="68" t="s">
        <v>74</v>
      </c>
      <c r="F36" s="21"/>
      <c r="G36" s="21"/>
      <c r="H36" s="27"/>
      <c r="I36" s="27"/>
      <c r="J36" s="21"/>
      <c r="K36" s="73" t="n">
        <v>2002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3"/>
      <c r="AT36" s="23"/>
      <c r="AU36" s="23"/>
      <c r="AV36" s="23"/>
      <c r="AW36" s="23"/>
      <c r="AX36" s="23"/>
      <c r="AY36" s="27"/>
      <c r="AZ36" s="27"/>
      <c r="BA36" s="27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</row>
    <row r="37" customFormat="false" ht="12.75" hidden="false" customHeight="false" outlineLevel="0" collapsed="false">
      <c r="F37" s="21"/>
      <c r="G37" s="21"/>
      <c r="H37" s="21"/>
      <c r="I37" s="21"/>
      <c r="J37" s="52" t="s">
        <v>4</v>
      </c>
      <c r="K37" s="74" t="s">
        <v>75</v>
      </c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Y37" s="21"/>
      <c r="AZ37" s="21"/>
      <c r="BA37" s="21"/>
    </row>
    <row r="38" customFormat="false" ht="12.75" hidden="false" customHeight="false" outlineLevel="0" collapsed="false">
      <c r="A38" s="33" t="s">
        <v>5</v>
      </c>
      <c r="B38" s="0" t="s">
        <v>6</v>
      </c>
      <c r="C38" s="33" t="s">
        <v>7</v>
      </c>
      <c r="D38" s="0" t="s">
        <v>8</v>
      </c>
      <c r="E38" s="0" t="s">
        <v>9</v>
      </c>
      <c r="F38" s="21" t="s">
        <v>10</v>
      </c>
      <c r="G38" s="53" t="s">
        <v>11</v>
      </c>
      <c r="H38" s="19" t="n">
        <v>37104</v>
      </c>
      <c r="I38" s="19" t="n">
        <v>37135</v>
      </c>
      <c r="J38" s="69" t="s">
        <v>12</v>
      </c>
      <c r="K38" s="15" t="s">
        <v>13</v>
      </c>
      <c r="L38" s="19" t="n">
        <v>37165</v>
      </c>
      <c r="M38" s="19" t="n">
        <v>37196</v>
      </c>
      <c r="N38" s="19" t="n">
        <v>37226</v>
      </c>
      <c r="O38" s="19" t="n">
        <v>37257</v>
      </c>
      <c r="P38" s="19" t="n">
        <v>37288</v>
      </c>
      <c r="Q38" s="19" t="n">
        <v>37316</v>
      </c>
      <c r="R38" s="19" t="n">
        <v>37347</v>
      </c>
      <c r="S38" s="19" t="n">
        <v>37377</v>
      </c>
      <c r="T38" s="19" t="n">
        <v>37408</v>
      </c>
      <c r="U38" s="19" t="n">
        <v>37438</v>
      </c>
      <c r="V38" s="19" t="n">
        <v>37469</v>
      </c>
      <c r="W38" s="19" t="n">
        <v>37500</v>
      </c>
      <c r="X38" s="19" t="n">
        <v>37530</v>
      </c>
      <c r="Y38" s="19" t="n">
        <v>37561</v>
      </c>
      <c r="Z38" s="19" t="n">
        <v>37591</v>
      </c>
      <c r="AA38" s="19" t="n">
        <v>37622</v>
      </c>
      <c r="AB38" s="19" t="n">
        <v>37653</v>
      </c>
      <c r="AC38" s="19" t="n">
        <v>37681</v>
      </c>
      <c r="AD38" s="19" t="n">
        <v>37712</v>
      </c>
      <c r="AE38" s="19" t="n">
        <v>37742</v>
      </c>
      <c r="AF38" s="19" t="n">
        <v>37773</v>
      </c>
      <c r="AG38" s="19" t="n">
        <v>37803</v>
      </c>
      <c r="AH38" s="19" t="n">
        <v>37834</v>
      </c>
      <c r="AI38" s="19" t="n">
        <v>37865</v>
      </c>
      <c r="AJ38" s="19" t="n">
        <v>37895</v>
      </c>
      <c r="AK38" s="19" t="n">
        <v>37926</v>
      </c>
      <c r="AL38" s="19" t="n">
        <v>37956</v>
      </c>
      <c r="AM38" s="19" t="n">
        <v>37987</v>
      </c>
      <c r="AN38" s="19" t="n">
        <v>38018</v>
      </c>
      <c r="AO38" s="19" t="n">
        <v>38047</v>
      </c>
      <c r="AP38" s="19" t="n">
        <v>38078</v>
      </c>
      <c r="AQ38" s="19" t="n">
        <v>38108</v>
      </c>
      <c r="AR38" s="19" t="n">
        <v>38139</v>
      </c>
      <c r="AS38" s="17" t="n">
        <v>38169</v>
      </c>
      <c r="AT38" s="17" t="n">
        <v>38200</v>
      </c>
      <c r="AU38" s="17" t="n">
        <v>38231</v>
      </c>
      <c r="AV38" s="17" t="n">
        <v>38261</v>
      </c>
      <c r="AW38" s="17" t="n">
        <v>38292</v>
      </c>
      <c r="AX38" s="17" t="n">
        <v>38322</v>
      </c>
      <c r="AY38" s="19" t="n">
        <v>38353</v>
      </c>
      <c r="AZ38" s="19" t="n">
        <v>38384</v>
      </c>
      <c r="BA38" s="19" t="n">
        <v>38412</v>
      </c>
      <c r="BB38" s="17" t="n">
        <v>38443</v>
      </c>
      <c r="BC38" s="17" t="n">
        <v>38473</v>
      </c>
      <c r="BD38" s="17" t="n">
        <v>38504</v>
      </c>
      <c r="BE38" s="17" t="n">
        <v>38534</v>
      </c>
      <c r="BF38" s="17" t="n">
        <v>38565</v>
      </c>
      <c r="BG38" s="17" t="n">
        <v>38596</v>
      </c>
      <c r="BH38" s="17" t="n">
        <v>38626</v>
      </c>
      <c r="BI38" s="17" t="n">
        <v>38657</v>
      </c>
      <c r="BJ38" s="17" t="n">
        <v>38687</v>
      </c>
      <c r="BK38" s="17" t="n">
        <v>38718</v>
      </c>
      <c r="BL38" s="17" t="n">
        <v>38749</v>
      </c>
      <c r="BM38" s="17" t="n">
        <v>38777</v>
      </c>
      <c r="BN38" s="17" t="n">
        <v>38808</v>
      </c>
      <c r="BO38" s="17" t="n">
        <v>38838</v>
      </c>
      <c r="BP38" s="17" t="n">
        <v>38869</v>
      </c>
      <c r="BQ38" s="17" t="n">
        <v>38899</v>
      </c>
      <c r="BR38" s="17" t="n">
        <v>38930</v>
      </c>
      <c r="BS38" s="17" t="n">
        <v>38961</v>
      </c>
      <c r="BT38" s="17" t="n">
        <v>38991</v>
      </c>
      <c r="BU38" s="17" t="n">
        <v>39022</v>
      </c>
      <c r="BV38" s="17" t="n">
        <v>39052</v>
      </c>
    </row>
    <row r="39" customFormat="false" ht="12.75" hidden="false" customHeight="false" outlineLevel="0" collapsed="false">
      <c r="A39" s="33"/>
      <c r="C39" s="33"/>
      <c r="F39" s="21"/>
      <c r="G39" s="53"/>
      <c r="H39" s="21"/>
      <c r="I39" s="21"/>
      <c r="J39" s="26"/>
      <c r="K39" s="26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Y39" s="21"/>
      <c r="AZ39" s="21"/>
      <c r="BA39" s="21"/>
    </row>
    <row r="40" customFormat="false" ht="12.75" hidden="false" customHeight="false" outlineLevel="0" collapsed="false">
      <c r="A40" s="21" t="n">
        <v>24669</v>
      </c>
      <c r="B40" s="21" t="s">
        <v>76</v>
      </c>
      <c r="C40" s="27" t="n">
        <v>12500</v>
      </c>
      <c r="D40" s="70" t="n">
        <v>35309</v>
      </c>
      <c r="E40" s="70" t="n">
        <v>38748</v>
      </c>
      <c r="F40" s="21" t="s">
        <v>15</v>
      </c>
      <c r="G40" s="71" t="n">
        <v>38383</v>
      </c>
      <c r="H40" s="27" t="n">
        <v>12500</v>
      </c>
      <c r="I40" s="27" t="n">
        <v>12500</v>
      </c>
      <c r="J40" s="26" t="n">
        <v>0.06</v>
      </c>
      <c r="K40" s="72" t="n">
        <f aca="false">ROUND((O40*31+P40*28+Q40*31+R40*30+S40*31+T40*30+U40*31+V40*31+W40*30+X40*31+Y40*30+Z40*31)*J40,0)</f>
        <v>273750</v>
      </c>
      <c r="L40" s="27" t="n">
        <v>12500</v>
      </c>
      <c r="M40" s="27" t="n">
        <v>12500</v>
      </c>
      <c r="N40" s="27" t="n">
        <v>12500</v>
      </c>
      <c r="O40" s="27" t="n">
        <v>12500</v>
      </c>
      <c r="P40" s="27" t="n">
        <v>12500</v>
      </c>
      <c r="Q40" s="27" t="n">
        <v>12500</v>
      </c>
      <c r="R40" s="27" t="n">
        <v>12500</v>
      </c>
      <c r="S40" s="27" t="n">
        <v>12500</v>
      </c>
      <c r="T40" s="27" t="n">
        <v>12500</v>
      </c>
      <c r="U40" s="27" t="n">
        <v>12500</v>
      </c>
      <c r="V40" s="27" t="n">
        <v>12500</v>
      </c>
      <c r="W40" s="27" t="n">
        <v>12500</v>
      </c>
      <c r="X40" s="27" t="n">
        <v>12500</v>
      </c>
      <c r="Y40" s="27" t="n">
        <v>12500</v>
      </c>
      <c r="Z40" s="27" t="n">
        <v>12500</v>
      </c>
      <c r="AA40" s="27" t="n">
        <v>12500</v>
      </c>
      <c r="AB40" s="27" t="n">
        <v>12500</v>
      </c>
      <c r="AC40" s="27" t="n">
        <v>12500</v>
      </c>
      <c r="AD40" s="27" t="n">
        <v>12500</v>
      </c>
      <c r="AE40" s="27" t="n">
        <v>12500</v>
      </c>
      <c r="AF40" s="27" t="n">
        <v>12500</v>
      </c>
      <c r="AG40" s="27" t="n">
        <v>12500</v>
      </c>
      <c r="AH40" s="27" t="n">
        <v>12500</v>
      </c>
      <c r="AI40" s="27" t="n">
        <v>12500</v>
      </c>
      <c r="AJ40" s="27" t="n">
        <v>12500</v>
      </c>
      <c r="AK40" s="27" t="n">
        <v>12500</v>
      </c>
      <c r="AL40" s="27" t="n">
        <v>12500</v>
      </c>
      <c r="AM40" s="27" t="n">
        <v>12500</v>
      </c>
      <c r="AN40" s="27" t="n">
        <v>12500</v>
      </c>
      <c r="AO40" s="27" t="n">
        <v>12500</v>
      </c>
      <c r="AP40" s="27" t="n">
        <v>12500</v>
      </c>
      <c r="AQ40" s="27" t="n">
        <v>12500</v>
      </c>
      <c r="AR40" s="27" t="n">
        <v>12500</v>
      </c>
      <c r="AS40" s="27" t="n">
        <v>12500</v>
      </c>
      <c r="AT40" s="27" t="n">
        <v>12500</v>
      </c>
      <c r="AU40" s="27" t="n">
        <v>12500</v>
      </c>
      <c r="AV40" s="27" t="n">
        <v>12500</v>
      </c>
      <c r="AW40" s="27" t="n">
        <v>12500</v>
      </c>
      <c r="AX40" s="27" t="n">
        <v>12500</v>
      </c>
      <c r="AY40" s="27" t="n">
        <v>12500</v>
      </c>
      <c r="AZ40" s="27" t="n">
        <v>12500</v>
      </c>
      <c r="BA40" s="27" t="n">
        <v>12500</v>
      </c>
      <c r="BB40" s="27" t="n">
        <v>12500</v>
      </c>
      <c r="BC40" s="27" t="n">
        <v>12500</v>
      </c>
      <c r="BD40" s="27" t="n">
        <v>12500</v>
      </c>
      <c r="BE40" s="27" t="n">
        <v>12500</v>
      </c>
      <c r="BF40" s="27" t="n">
        <v>12500</v>
      </c>
      <c r="BG40" s="27" t="n">
        <v>12500</v>
      </c>
      <c r="BH40" s="27" t="n">
        <v>12500</v>
      </c>
      <c r="BI40" s="27" t="n">
        <v>12500</v>
      </c>
      <c r="BJ40" s="27" t="n">
        <v>12500</v>
      </c>
      <c r="BK40" s="27" t="n">
        <v>12500</v>
      </c>
      <c r="BL40" s="29" t="n">
        <v>12500</v>
      </c>
      <c r="BM40" s="29" t="n">
        <v>12500</v>
      </c>
      <c r="BN40" s="29" t="n">
        <v>12500</v>
      </c>
      <c r="BO40" s="29" t="n">
        <v>12500</v>
      </c>
      <c r="BP40" s="29" t="n">
        <v>12500</v>
      </c>
      <c r="BQ40" s="29" t="n">
        <v>12500</v>
      </c>
      <c r="BR40" s="29" t="n">
        <v>12500</v>
      </c>
      <c r="BS40" s="29" t="n">
        <v>12500</v>
      </c>
      <c r="BT40" s="29" t="n">
        <v>12500</v>
      </c>
      <c r="BU40" s="29" t="n">
        <v>12500</v>
      </c>
      <c r="BV40" s="29" t="n">
        <v>12500</v>
      </c>
    </row>
    <row r="41" customFormat="false" ht="12.75" hidden="false" customHeight="false" outlineLevel="0" collapsed="false">
      <c r="A41" s="21" t="n">
        <v>27047</v>
      </c>
      <c r="B41" s="21" t="s">
        <v>77</v>
      </c>
      <c r="C41" s="27" t="n">
        <v>125000</v>
      </c>
      <c r="D41" s="70" t="n">
        <v>36557</v>
      </c>
      <c r="E41" s="70" t="n">
        <v>38717</v>
      </c>
      <c r="F41" s="21" t="s">
        <v>17</v>
      </c>
      <c r="G41" s="71"/>
      <c r="H41" s="27" t="n">
        <v>125000</v>
      </c>
      <c r="I41" s="27" t="n">
        <v>125000</v>
      </c>
      <c r="J41" s="26" t="n">
        <v>0.03</v>
      </c>
      <c r="K41" s="1" t="n">
        <f aca="false">ROUND((O41*31+P41*28+Q41*31+R41*30+S41*31+T41*30+U41*31+V41*31+W41*30+X41*31+Y41*30+Z41*31)*J41,0)</f>
        <v>1642500</v>
      </c>
      <c r="L41" s="27" t="n">
        <v>125000</v>
      </c>
      <c r="M41" s="27" t="n">
        <v>125000</v>
      </c>
      <c r="N41" s="27" t="n">
        <v>125000</v>
      </c>
      <c r="O41" s="28" t="n">
        <v>150000</v>
      </c>
      <c r="P41" s="28" t="n">
        <v>150000</v>
      </c>
      <c r="Q41" s="28" t="n">
        <v>150000</v>
      </c>
      <c r="R41" s="28" t="n">
        <v>150000</v>
      </c>
      <c r="S41" s="28" t="n">
        <v>150000</v>
      </c>
      <c r="T41" s="28" t="n">
        <v>150000</v>
      </c>
      <c r="U41" s="28" t="n">
        <v>150000</v>
      </c>
      <c r="V41" s="28" t="n">
        <v>150000</v>
      </c>
      <c r="W41" s="28" t="n">
        <v>150000</v>
      </c>
      <c r="X41" s="28" t="n">
        <v>150000</v>
      </c>
      <c r="Y41" s="28" t="n">
        <v>150000</v>
      </c>
      <c r="Z41" s="28" t="n">
        <v>150000</v>
      </c>
      <c r="AA41" s="28" t="n">
        <v>150000</v>
      </c>
      <c r="AB41" s="28" t="n">
        <v>150000</v>
      </c>
      <c r="AC41" s="28" t="n">
        <v>150000</v>
      </c>
      <c r="AD41" s="28" t="n">
        <v>150000</v>
      </c>
      <c r="AE41" s="28" t="n">
        <v>150000</v>
      </c>
      <c r="AF41" s="28" t="n">
        <v>150000</v>
      </c>
      <c r="AG41" s="28" t="n">
        <v>150000</v>
      </c>
      <c r="AH41" s="28" t="n">
        <v>150000</v>
      </c>
      <c r="AI41" s="28" t="n">
        <v>150000</v>
      </c>
      <c r="AJ41" s="28" t="n">
        <v>150000</v>
      </c>
      <c r="AK41" s="28" t="n">
        <v>150000</v>
      </c>
      <c r="AL41" s="28" t="n">
        <v>150000</v>
      </c>
      <c r="AM41" s="28" t="n">
        <v>150000</v>
      </c>
      <c r="AN41" s="28" t="n">
        <v>150000</v>
      </c>
      <c r="AO41" s="28" t="n">
        <v>150000</v>
      </c>
      <c r="AP41" s="28" t="n">
        <v>150000</v>
      </c>
      <c r="AQ41" s="28" t="n">
        <v>150000</v>
      </c>
      <c r="AR41" s="28" t="n">
        <v>150000</v>
      </c>
      <c r="AS41" s="28" t="n">
        <v>150000</v>
      </c>
      <c r="AT41" s="28" t="n">
        <v>150000</v>
      </c>
      <c r="AU41" s="28" t="n">
        <v>150000</v>
      </c>
      <c r="AV41" s="28" t="n">
        <v>150000</v>
      </c>
      <c r="AW41" s="28" t="n">
        <v>150000</v>
      </c>
      <c r="AX41" s="28" t="n">
        <v>150000</v>
      </c>
      <c r="AY41" s="28" t="n">
        <v>150000</v>
      </c>
      <c r="AZ41" s="28" t="n">
        <v>150000</v>
      </c>
      <c r="BA41" s="28" t="n">
        <v>150000</v>
      </c>
      <c r="BB41" s="28" t="n">
        <v>150000</v>
      </c>
      <c r="BC41" s="28" t="n">
        <v>150000</v>
      </c>
      <c r="BD41" s="28" t="n">
        <v>150000</v>
      </c>
      <c r="BE41" s="28" t="n">
        <v>150000</v>
      </c>
      <c r="BF41" s="28" t="n">
        <v>150000</v>
      </c>
      <c r="BG41" s="28" t="n">
        <v>150000</v>
      </c>
      <c r="BH41" s="28" t="n">
        <v>150000</v>
      </c>
      <c r="BI41" s="28" t="n">
        <v>150000</v>
      </c>
      <c r="BJ41" s="28" t="n">
        <v>150000</v>
      </c>
    </row>
    <row r="42" customFormat="false" ht="12.75" hidden="false" customHeight="false" outlineLevel="0" collapsed="false">
      <c r="A42" s="21" t="n">
        <v>27344</v>
      </c>
      <c r="B42" s="21" t="s">
        <v>78</v>
      </c>
      <c r="C42" s="27" t="n">
        <v>13500</v>
      </c>
      <c r="D42" s="70" t="n">
        <v>36892</v>
      </c>
      <c r="E42" s="70" t="n">
        <v>37621</v>
      </c>
      <c r="F42" s="21" t="s">
        <v>17</v>
      </c>
      <c r="G42" s="53"/>
      <c r="H42" s="27" t="n">
        <v>13500</v>
      </c>
      <c r="I42" s="27" t="n">
        <v>13500</v>
      </c>
      <c r="J42" s="26" t="n">
        <v>0.045</v>
      </c>
      <c r="K42" s="1" t="n">
        <f aca="false">ROUND((O42*31+P42*28+Q42*31+R42*30+S42*31+T42*30+U42*31+V42*31+W42*30+X42*31+Y42*30+Z42*31)*J42,0)</f>
        <v>221738</v>
      </c>
      <c r="L42" s="27" t="n">
        <v>13500</v>
      </c>
      <c r="M42" s="27" t="n">
        <v>13500</v>
      </c>
      <c r="N42" s="27" t="n">
        <v>13500</v>
      </c>
      <c r="O42" s="27" t="n">
        <v>13500</v>
      </c>
      <c r="P42" s="27" t="n">
        <v>13500</v>
      </c>
      <c r="Q42" s="27" t="n">
        <v>13500</v>
      </c>
      <c r="R42" s="27" t="n">
        <v>13500</v>
      </c>
      <c r="S42" s="27" t="n">
        <v>13500</v>
      </c>
      <c r="T42" s="27" t="n">
        <v>13500</v>
      </c>
      <c r="U42" s="27" t="n">
        <v>13500</v>
      </c>
      <c r="V42" s="27" t="n">
        <v>13500</v>
      </c>
      <c r="W42" s="27" t="n">
        <v>13500</v>
      </c>
      <c r="X42" s="27" t="n">
        <v>13500</v>
      </c>
      <c r="Y42" s="27" t="n">
        <v>13500</v>
      </c>
      <c r="Z42" s="27" t="n">
        <v>13500</v>
      </c>
    </row>
    <row r="43" customFormat="false" ht="12.75" hidden="false" customHeight="false" outlineLevel="0" collapsed="false">
      <c r="A43" s="21" t="n">
        <v>27371</v>
      </c>
      <c r="B43" s="21" t="s">
        <v>18</v>
      </c>
      <c r="C43" s="27" t="n">
        <v>21200</v>
      </c>
      <c r="D43" s="70" t="n">
        <v>36923</v>
      </c>
      <c r="E43" s="70" t="n">
        <v>37256</v>
      </c>
      <c r="F43" s="21" t="s">
        <v>17</v>
      </c>
      <c r="G43" s="53"/>
      <c r="H43" s="55" t="n">
        <v>21200</v>
      </c>
      <c r="I43" s="55" t="n">
        <v>21200</v>
      </c>
      <c r="J43" s="75" t="n">
        <v>0.045</v>
      </c>
      <c r="K43" s="56" t="n">
        <f aca="false">ROUND((O43*31+P43*28+Q43*31+R43*30+S43*31+T43*30+U43*31+V43*31+W43*30+X43*31+Y43*30+Z43*31)*J43,0)</f>
        <v>0</v>
      </c>
      <c r="L43" s="55" t="n">
        <v>21200</v>
      </c>
      <c r="M43" s="55" t="n">
        <v>21200</v>
      </c>
      <c r="N43" s="55" t="n">
        <v>21200</v>
      </c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</row>
    <row r="44" customFormat="false" ht="12.75" hidden="false" customHeight="false" outlineLevel="0" collapsed="false">
      <c r="H44" s="23" t="n">
        <f aca="false">SUM(H40:H43)</f>
        <v>172200</v>
      </c>
      <c r="I44" s="23" t="n">
        <f aca="false">SUM(I40:I43)</f>
        <v>172200</v>
      </c>
      <c r="J44" s="77"/>
      <c r="K44" s="1" t="n">
        <f aca="false">SUM(K40:K43)</f>
        <v>2137988</v>
      </c>
      <c r="L44" s="23" t="n">
        <f aca="false">SUM(L40:L43)</f>
        <v>172200</v>
      </c>
      <c r="M44" s="23" t="n">
        <f aca="false">SUM(M40:M43)</f>
        <v>172200</v>
      </c>
      <c r="N44" s="23" t="n">
        <f aca="false">SUM(N40:N43)</f>
        <v>172200</v>
      </c>
      <c r="O44" s="23" t="n">
        <f aca="false">SUM(O40:O43)</f>
        <v>176000</v>
      </c>
      <c r="P44" s="23" t="n">
        <f aca="false">SUM(P40:P43)</f>
        <v>176000</v>
      </c>
      <c r="Q44" s="23" t="n">
        <f aca="false">SUM(Q40:Q43)</f>
        <v>176000</v>
      </c>
      <c r="R44" s="23" t="n">
        <f aca="false">SUM(R40:R43)</f>
        <v>176000</v>
      </c>
      <c r="S44" s="23" t="n">
        <f aca="false">SUM(S40:S43)</f>
        <v>176000</v>
      </c>
      <c r="T44" s="23" t="n">
        <f aca="false">SUM(T40:T43)</f>
        <v>176000</v>
      </c>
      <c r="U44" s="23" t="n">
        <f aca="false">SUM(U40:U43)</f>
        <v>176000</v>
      </c>
      <c r="V44" s="23" t="n">
        <f aca="false">SUM(V40:V43)</f>
        <v>176000</v>
      </c>
      <c r="W44" s="23" t="n">
        <f aca="false">SUM(W40:W43)</f>
        <v>176000</v>
      </c>
      <c r="X44" s="23" t="n">
        <f aca="false">SUM(X40:X43)</f>
        <v>176000</v>
      </c>
      <c r="Y44" s="23" t="n">
        <f aca="false">SUM(Y40:Y43)</f>
        <v>176000</v>
      </c>
      <c r="Z44" s="23" t="n">
        <f aca="false">SUM(Z40:Z43)</f>
        <v>176000</v>
      </c>
      <c r="AA44" s="23" t="n">
        <f aca="false">SUM(AA40:AA43)</f>
        <v>162500</v>
      </c>
      <c r="AB44" s="23" t="n">
        <f aca="false">SUM(AB40:AB43)</f>
        <v>162500</v>
      </c>
      <c r="AC44" s="23" t="n">
        <f aca="false">SUM(AC40:AC43)</f>
        <v>162500</v>
      </c>
      <c r="AD44" s="23" t="n">
        <f aca="false">SUM(AD40:AD43)</f>
        <v>162500</v>
      </c>
      <c r="AE44" s="23" t="n">
        <f aca="false">SUM(AE40:AE43)</f>
        <v>162500</v>
      </c>
      <c r="AF44" s="23" t="n">
        <f aca="false">SUM(AF40:AF43)</f>
        <v>162500</v>
      </c>
      <c r="AG44" s="23" t="n">
        <f aca="false">SUM(AG40:AG43)</f>
        <v>162500</v>
      </c>
      <c r="AH44" s="23" t="n">
        <f aca="false">SUM(AH40:AH43)</f>
        <v>162500</v>
      </c>
      <c r="AI44" s="23" t="n">
        <f aca="false">SUM(AI40:AI43)</f>
        <v>162500</v>
      </c>
      <c r="AJ44" s="23" t="n">
        <f aca="false">SUM(AJ40:AJ43)</f>
        <v>162500</v>
      </c>
      <c r="AK44" s="23" t="n">
        <f aca="false">SUM(AK40:AK43)</f>
        <v>162500</v>
      </c>
      <c r="AL44" s="23" t="n">
        <f aca="false">SUM(AL40:AL43)</f>
        <v>162500</v>
      </c>
      <c r="AM44" s="23" t="n">
        <f aca="false">SUM(AM40:AM43)</f>
        <v>162500</v>
      </c>
      <c r="AN44" s="23" t="n">
        <f aca="false">SUM(AN40:AN43)</f>
        <v>162500</v>
      </c>
      <c r="AO44" s="23" t="n">
        <f aca="false">SUM(AO40:AO43)</f>
        <v>162500</v>
      </c>
      <c r="AP44" s="23" t="n">
        <f aca="false">SUM(AP40:AP43)</f>
        <v>162500</v>
      </c>
      <c r="AQ44" s="23" t="n">
        <f aca="false">SUM(AQ40:AQ43)</f>
        <v>162500</v>
      </c>
      <c r="AR44" s="23" t="n">
        <f aca="false">SUM(AR40:AR43)</f>
        <v>162500</v>
      </c>
      <c r="AS44" s="23" t="n">
        <f aca="false">SUM(AS40:AS43)</f>
        <v>162500</v>
      </c>
      <c r="AT44" s="23" t="n">
        <f aca="false">SUM(AT40:AT43)</f>
        <v>162500</v>
      </c>
      <c r="AU44" s="23" t="n">
        <f aca="false">SUM(AU40:AU43)</f>
        <v>162500</v>
      </c>
      <c r="AV44" s="23" t="n">
        <f aca="false">SUM(AV40:AV43)</f>
        <v>162500</v>
      </c>
      <c r="AW44" s="23" t="n">
        <f aca="false">SUM(AW40:AW43)</f>
        <v>162500</v>
      </c>
      <c r="AX44" s="23" t="n">
        <f aca="false">SUM(AX40:AX43)</f>
        <v>162500</v>
      </c>
      <c r="AY44" s="23" t="n">
        <f aca="false">SUM(AY40:AY43)</f>
        <v>162500</v>
      </c>
      <c r="AZ44" s="23" t="n">
        <f aca="false">SUM(AZ40:AZ43)</f>
        <v>162500</v>
      </c>
      <c r="BA44" s="23" t="n">
        <f aca="false">SUM(BA40:BA43)</f>
        <v>162500</v>
      </c>
      <c r="BB44" s="23" t="n">
        <f aca="false">SUM(BB40:BB43)</f>
        <v>162500</v>
      </c>
      <c r="BC44" s="23" t="n">
        <f aca="false">SUM(BC40:BC43)</f>
        <v>162500</v>
      </c>
      <c r="BD44" s="23" t="n">
        <f aca="false">SUM(BD40:BD43)</f>
        <v>162500</v>
      </c>
      <c r="BE44" s="23" t="n">
        <f aca="false">SUM(BE40:BE43)</f>
        <v>162500</v>
      </c>
      <c r="BF44" s="23" t="n">
        <f aca="false">SUM(BF40:BF43)</f>
        <v>162500</v>
      </c>
      <c r="BG44" s="23" t="n">
        <f aca="false">SUM(BG40:BG43)</f>
        <v>162500</v>
      </c>
      <c r="BH44" s="23" t="n">
        <f aca="false">SUM(BH40:BH43)</f>
        <v>162500</v>
      </c>
      <c r="BI44" s="23" t="n">
        <f aca="false">SUM(BI40:BI43)</f>
        <v>162500</v>
      </c>
      <c r="BJ44" s="23" t="n">
        <f aca="false">SUM(BJ40:BJ43)</f>
        <v>162500</v>
      </c>
      <c r="BK44" s="23" t="n">
        <f aca="false">SUM(BK40:BK43)</f>
        <v>12500</v>
      </c>
      <c r="BL44" s="23" t="n">
        <f aca="false">SUM(BL40:BL43)</f>
        <v>12500</v>
      </c>
      <c r="BM44" s="23" t="n">
        <f aca="false">SUM(BM40:BM43)</f>
        <v>12500</v>
      </c>
      <c r="BN44" s="23" t="n">
        <f aca="false">SUM(BN40:BN43)</f>
        <v>12500</v>
      </c>
      <c r="BO44" s="23" t="n">
        <f aca="false">SUM(BO40:BO43)</f>
        <v>12500</v>
      </c>
      <c r="BP44" s="23" t="n">
        <f aca="false">SUM(BP40:BP43)</f>
        <v>12500</v>
      </c>
      <c r="BQ44" s="23" t="n">
        <f aca="false">SUM(BQ40:BQ43)</f>
        <v>12500</v>
      </c>
      <c r="BR44" s="23" t="n">
        <f aca="false">SUM(BR40:BR43)</f>
        <v>12500</v>
      </c>
      <c r="BS44" s="23" t="n">
        <f aca="false">SUM(BS40:BS43)</f>
        <v>12500</v>
      </c>
      <c r="BT44" s="23" t="n">
        <f aca="false">SUM(BT40:BT43)</f>
        <v>12500</v>
      </c>
      <c r="BU44" s="23" t="n">
        <f aca="false">SUM(BU40:BU43)</f>
        <v>12500</v>
      </c>
      <c r="BV44" s="23" t="n">
        <f aca="false">SUM(BV40:BV43)</f>
        <v>12500</v>
      </c>
    </row>
    <row r="45" customFormat="false" ht="12.75" hidden="false" customHeight="false" outlineLevel="0" collapsed="false">
      <c r="H45" s="23"/>
      <c r="I45" s="23"/>
      <c r="J45" s="77"/>
      <c r="K45" s="1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</row>
    <row r="46" customFormat="false" ht="12.75" hidden="false" customHeight="false" outlineLevel="0" collapsed="false">
      <c r="H46" s="23"/>
      <c r="I46" s="23"/>
      <c r="J46" s="77"/>
      <c r="K46" s="1" t="n">
        <f aca="false">+K28+K44</f>
        <v>10783561</v>
      </c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</row>
    <row r="47" customFormat="false" ht="12.75" hidden="false" customHeight="false" outlineLevel="0" collapsed="false">
      <c r="H47" s="23"/>
      <c r="I47" s="23"/>
      <c r="J47" s="77"/>
      <c r="K47" s="1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</row>
    <row r="48" customFormat="false" ht="12.75" hidden="false" customHeight="false" outlineLevel="0" collapsed="false">
      <c r="J48" s="77"/>
      <c r="K48" s="77"/>
    </row>
    <row r="49" customFormat="false" ht="12.75" hidden="false" customHeight="false" outlineLevel="0" collapsed="false">
      <c r="B49" s="47" t="s">
        <v>71</v>
      </c>
      <c r="C49" s="47"/>
      <c r="H49" s="23" t="n">
        <f aca="false">205000-H44</f>
        <v>32800</v>
      </c>
      <c r="I49" s="23" t="n">
        <f aca="false">205000-I44</f>
        <v>32800</v>
      </c>
      <c r="J49" s="77"/>
      <c r="K49" s="77"/>
      <c r="L49" s="23" t="n">
        <f aca="false">205000-L44</f>
        <v>32800</v>
      </c>
      <c r="M49" s="23" t="n">
        <f aca="false">205000-M44</f>
        <v>32800</v>
      </c>
      <c r="N49" s="23" t="n">
        <f aca="false">205000-N44</f>
        <v>32800</v>
      </c>
      <c r="O49" s="23" t="n">
        <f aca="false">205000-O44</f>
        <v>29000</v>
      </c>
      <c r="P49" s="23" t="n">
        <f aca="false">205000-P44</f>
        <v>29000</v>
      </c>
      <c r="Q49" s="23" t="n">
        <f aca="false">205000-Q44</f>
        <v>29000</v>
      </c>
      <c r="R49" s="23" t="n">
        <f aca="false">205000-R44</f>
        <v>29000</v>
      </c>
      <c r="S49" s="23" t="n">
        <f aca="false">205000-S44</f>
        <v>29000</v>
      </c>
      <c r="T49" s="23" t="n">
        <f aca="false">205000-T44</f>
        <v>29000</v>
      </c>
      <c r="U49" s="23" t="n">
        <f aca="false">205000-U44</f>
        <v>29000</v>
      </c>
      <c r="V49" s="23" t="n">
        <f aca="false">205000-V44</f>
        <v>29000</v>
      </c>
      <c r="W49" s="23" t="n">
        <f aca="false">205000-W44</f>
        <v>29000</v>
      </c>
      <c r="X49" s="23" t="n">
        <f aca="false">205000-X44</f>
        <v>29000</v>
      </c>
      <c r="Y49" s="23" t="n">
        <f aca="false">205000-Y44</f>
        <v>29000</v>
      </c>
      <c r="Z49" s="23" t="n">
        <f aca="false">205000-Z44</f>
        <v>29000</v>
      </c>
      <c r="AA49" s="23" t="n">
        <f aca="false">205000-AA44</f>
        <v>42500</v>
      </c>
      <c r="AB49" s="23" t="n">
        <f aca="false">205000-AB44</f>
        <v>42500</v>
      </c>
      <c r="AC49" s="23" t="n">
        <f aca="false">205000-AC44</f>
        <v>42500</v>
      </c>
      <c r="AD49" s="23" t="n">
        <f aca="false">205000-AD44</f>
        <v>42500</v>
      </c>
      <c r="AE49" s="23" t="n">
        <f aca="false">205000-AE44</f>
        <v>42500</v>
      </c>
      <c r="AF49" s="23" t="n">
        <f aca="false">205000-AF44</f>
        <v>42500</v>
      </c>
      <c r="AG49" s="23" t="n">
        <f aca="false">205000-AG44</f>
        <v>42500</v>
      </c>
      <c r="AH49" s="23" t="n">
        <f aca="false">205000-AH44</f>
        <v>42500</v>
      </c>
      <c r="AI49" s="23" t="n">
        <f aca="false">205000-AI44</f>
        <v>42500</v>
      </c>
      <c r="AJ49" s="23" t="n">
        <f aca="false">205000-AJ44</f>
        <v>42500</v>
      </c>
      <c r="AK49" s="23" t="n">
        <f aca="false">205000-AK44</f>
        <v>42500</v>
      </c>
      <c r="AL49" s="23" t="n">
        <f aca="false">205000-AL44</f>
        <v>42500</v>
      </c>
      <c r="AM49" s="23" t="n">
        <f aca="false">205000-AM44</f>
        <v>42500</v>
      </c>
      <c r="AN49" s="23" t="n">
        <f aca="false">205000-AN44</f>
        <v>42500</v>
      </c>
      <c r="AO49" s="23" t="n">
        <f aca="false">205000-AO44</f>
        <v>42500</v>
      </c>
      <c r="AP49" s="23" t="n">
        <f aca="false">205000-AP44</f>
        <v>42500</v>
      </c>
      <c r="AQ49" s="23" t="n">
        <f aca="false">205000-AQ44</f>
        <v>42500</v>
      </c>
      <c r="AR49" s="23" t="n">
        <f aca="false">205000-AR44</f>
        <v>42500</v>
      </c>
      <c r="AS49" s="23" t="n">
        <f aca="false">205000-AS44</f>
        <v>42500</v>
      </c>
      <c r="AT49" s="23" t="n">
        <f aca="false">205000-AT44</f>
        <v>42500</v>
      </c>
      <c r="AU49" s="23" t="n">
        <f aca="false">205000-AU44</f>
        <v>42500</v>
      </c>
      <c r="AV49" s="23" t="n">
        <f aca="false">205000-AV44</f>
        <v>42500</v>
      </c>
      <c r="AW49" s="23" t="n">
        <f aca="false">205000-AW44</f>
        <v>42500</v>
      </c>
      <c r="AX49" s="23" t="n">
        <f aca="false">205000-AX44</f>
        <v>42500</v>
      </c>
      <c r="AY49" s="23" t="n">
        <f aca="false">205000-AY44</f>
        <v>42500</v>
      </c>
      <c r="AZ49" s="23" t="n">
        <f aca="false">205000-AZ44</f>
        <v>42500</v>
      </c>
      <c r="BA49" s="23" t="n">
        <f aca="false">205000-BA44</f>
        <v>42500</v>
      </c>
      <c r="BB49" s="23" t="n">
        <f aca="false">205000-BB44</f>
        <v>42500</v>
      </c>
      <c r="BC49" s="23" t="n">
        <f aca="false">205000-BC44</f>
        <v>42500</v>
      </c>
      <c r="BD49" s="23" t="n">
        <f aca="false">205000-BD44</f>
        <v>42500</v>
      </c>
      <c r="BE49" s="23" t="n">
        <f aca="false">205000-BE44</f>
        <v>42500</v>
      </c>
      <c r="BF49" s="23" t="n">
        <f aca="false">205000-BF44</f>
        <v>42500</v>
      </c>
      <c r="BG49" s="23" t="n">
        <f aca="false">205000-BG44</f>
        <v>42500</v>
      </c>
      <c r="BH49" s="23" t="n">
        <f aca="false">205000-BH44</f>
        <v>42500</v>
      </c>
      <c r="BI49" s="23" t="n">
        <f aca="false">205000-BI44</f>
        <v>42500</v>
      </c>
      <c r="BJ49" s="23" t="n">
        <f aca="false">205000-BJ44</f>
        <v>42500</v>
      </c>
      <c r="BK49" s="23" t="n">
        <f aca="false">205000-BK44</f>
        <v>192500</v>
      </c>
      <c r="BL49" s="23" t="n">
        <f aca="false">205000-BL44</f>
        <v>192500</v>
      </c>
      <c r="BM49" s="23" t="n">
        <f aca="false">205000-BM44</f>
        <v>192500</v>
      </c>
      <c r="BN49" s="23" t="n">
        <f aca="false">205000-BN44</f>
        <v>192500</v>
      </c>
      <c r="BO49" s="23" t="n">
        <f aca="false">205000-BO44</f>
        <v>192500</v>
      </c>
      <c r="BP49" s="23" t="n">
        <f aca="false">205000-BP44</f>
        <v>192500</v>
      </c>
      <c r="BQ49" s="23" t="n">
        <f aca="false">205000-BQ44</f>
        <v>192500</v>
      </c>
      <c r="BR49" s="23" t="n">
        <f aca="false">205000-BR44</f>
        <v>192500</v>
      </c>
      <c r="BS49" s="23" t="n">
        <f aca="false">205000-BS44</f>
        <v>192500</v>
      </c>
      <c r="BT49" s="23" t="n">
        <f aca="false">205000-BT44</f>
        <v>192500</v>
      </c>
      <c r="BU49" s="23" t="n">
        <f aca="false">205000-BU44</f>
        <v>192500</v>
      </c>
      <c r="BV49" s="23" t="n">
        <f aca="false">205000-BV44</f>
        <v>192500</v>
      </c>
    </row>
    <row r="50" customFormat="false" ht="12.75" hidden="false" customHeight="false" outlineLevel="0" collapsed="false">
      <c r="J50" s="77"/>
      <c r="K50" s="77"/>
    </row>
    <row r="51" customFormat="false" ht="12.75" hidden="false" customHeight="false" outlineLevel="0" collapsed="false">
      <c r="B51" s="47" t="s">
        <v>72</v>
      </c>
      <c r="C51" s="47"/>
      <c r="H51" s="0" t="n">
        <v>0</v>
      </c>
      <c r="I51" s="0" t="n">
        <v>0</v>
      </c>
      <c r="J51" s="77"/>
      <c r="K51" s="77"/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  <c r="R51" s="0" t="n">
        <v>0</v>
      </c>
      <c r="S51" s="0" t="n">
        <v>0</v>
      </c>
      <c r="T51" s="0" t="n">
        <v>0</v>
      </c>
      <c r="U51" s="0" t="n">
        <v>0</v>
      </c>
      <c r="V51" s="0" t="n">
        <v>0</v>
      </c>
      <c r="W51" s="0" t="n">
        <v>0</v>
      </c>
      <c r="X51" s="0" t="n">
        <v>0</v>
      </c>
      <c r="Y51" s="0" t="n">
        <v>0</v>
      </c>
      <c r="Z51" s="0" t="n">
        <v>0</v>
      </c>
      <c r="AA51" s="0" t="n">
        <v>0</v>
      </c>
      <c r="AB51" s="0" t="n">
        <v>0</v>
      </c>
      <c r="AC51" s="0" t="n">
        <v>0</v>
      </c>
      <c r="AD51" s="0" t="n">
        <v>0</v>
      </c>
      <c r="AE51" s="0" t="n">
        <v>0</v>
      </c>
      <c r="AF51" s="0" t="n">
        <v>0</v>
      </c>
      <c r="AG51" s="0" t="n">
        <v>0</v>
      </c>
      <c r="AH51" s="0" t="n">
        <v>0</v>
      </c>
      <c r="AI51" s="0" t="n">
        <v>0</v>
      </c>
      <c r="AJ51" s="0" t="n">
        <v>0</v>
      </c>
      <c r="AK51" s="0" t="n">
        <v>0</v>
      </c>
      <c r="AL51" s="0" t="n">
        <v>0</v>
      </c>
      <c r="AM51" s="0" t="n">
        <v>0</v>
      </c>
      <c r="AN51" s="0" t="n">
        <v>0</v>
      </c>
      <c r="AO51" s="0" t="n">
        <v>0</v>
      </c>
      <c r="AP51" s="0" t="n">
        <v>0</v>
      </c>
      <c r="AQ51" s="0" t="n">
        <v>0</v>
      </c>
      <c r="AR51" s="0" t="n">
        <v>0</v>
      </c>
      <c r="AS51" s="0" t="n">
        <v>0</v>
      </c>
      <c r="AT51" s="0" t="n">
        <v>0</v>
      </c>
      <c r="AU51" s="0" t="n">
        <v>0</v>
      </c>
      <c r="AV51" s="0" t="n">
        <v>0</v>
      </c>
      <c r="AW51" s="0" t="n">
        <v>0</v>
      </c>
      <c r="AX51" s="0" t="n">
        <v>0</v>
      </c>
      <c r="AY51" s="0" t="n">
        <v>0</v>
      </c>
      <c r="AZ51" s="0" t="n">
        <v>0</v>
      </c>
      <c r="BA51" s="0" t="n">
        <v>0</v>
      </c>
      <c r="BB51" s="0" t="n">
        <v>0</v>
      </c>
      <c r="BC51" s="0" t="n">
        <v>0</v>
      </c>
      <c r="BD51" s="0" t="n">
        <v>0</v>
      </c>
      <c r="BE51" s="0" t="n">
        <v>0</v>
      </c>
      <c r="BF51" s="0" t="n">
        <v>0</v>
      </c>
      <c r="BG51" s="0" t="n">
        <v>0</v>
      </c>
      <c r="BH51" s="0" t="n">
        <v>0</v>
      </c>
      <c r="BI51" s="0" t="n">
        <v>0</v>
      </c>
      <c r="BJ51" s="0" t="n">
        <v>0</v>
      </c>
      <c r="BK51" s="0" t="n">
        <v>0</v>
      </c>
      <c r="BL51" s="23" t="n">
        <f aca="false">BL40</f>
        <v>12500</v>
      </c>
      <c r="BM51" s="23" t="n">
        <f aca="false">BM40</f>
        <v>12500</v>
      </c>
      <c r="BN51" s="23" t="n">
        <f aca="false">BN40</f>
        <v>12500</v>
      </c>
      <c r="BO51" s="23" t="n">
        <f aca="false">BO40</f>
        <v>12500</v>
      </c>
      <c r="BP51" s="23" t="n">
        <f aca="false">BP40</f>
        <v>12500</v>
      </c>
      <c r="BQ51" s="23" t="n">
        <f aca="false">BQ40</f>
        <v>12500</v>
      </c>
      <c r="BR51" s="23" t="n">
        <f aca="false">BR40</f>
        <v>12500</v>
      </c>
      <c r="BS51" s="23" t="n">
        <f aca="false">BS40</f>
        <v>12500</v>
      </c>
      <c r="BT51" s="23" t="n">
        <f aca="false">BT40</f>
        <v>12500</v>
      </c>
      <c r="BU51" s="23" t="n">
        <f aca="false">BU40</f>
        <v>12500</v>
      </c>
      <c r="BV51" s="23" t="n">
        <f aca="false">BV40</f>
        <v>12500</v>
      </c>
    </row>
    <row r="52" customFormat="false" ht="12.75" hidden="false" customHeight="false" outlineLevel="0" collapsed="false">
      <c r="J52" s="77"/>
      <c r="K52" s="77"/>
    </row>
    <row r="53" customFormat="false" ht="12.75" hidden="false" customHeight="false" outlineLevel="0" collapsed="false">
      <c r="B53" s="47" t="s">
        <v>73</v>
      </c>
      <c r="C53" s="47"/>
      <c r="H53" s="23" t="n">
        <f aca="false">H44-H51</f>
        <v>172200</v>
      </c>
      <c r="I53" s="23" t="n">
        <f aca="false">I44-I51</f>
        <v>172200</v>
      </c>
      <c r="J53" s="77"/>
      <c r="K53" s="77"/>
      <c r="L53" s="23" t="n">
        <f aca="false">L44-L51</f>
        <v>172200</v>
      </c>
      <c r="M53" s="23" t="n">
        <f aca="false">M44-M51</f>
        <v>172200</v>
      </c>
      <c r="N53" s="23" t="n">
        <f aca="false">N44-N51</f>
        <v>172200</v>
      </c>
      <c r="O53" s="23" t="n">
        <f aca="false">O44-O51</f>
        <v>176000</v>
      </c>
      <c r="P53" s="23" t="n">
        <f aca="false">P44-P51</f>
        <v>176000</v>
      </c>
      <c r="Q53" s="23" t="n">
        <f aca="false">Q44-Q51</f>
        <v>176000</v>
      </c>
      <c r="R53" s="23" t="n">
        <f aca="false">R44-R51</f>
        <v>176000</v>
      </c>
      <c r="S53" s="23" t="n">
        <f aca="false">S44-S51</f>
        <v>176000</v>
      </c>
      <c r="T53" s="23" t="n">
        <f aca="false">T44-T51</f>
        <v>176000</v>
      </c>
      <c r="U53" s="23" t="n">
        <f aca="false">U44-U51</f>
        <v>176000</v>
      </c>
      <c r="V53" s="23" t="n">
        <f aca="false">V44-V51</f>
        <v>176000</v>
      </c>
      <c r="W53" s="23" t="n">
        <f aca="false">W44-W51</f>
        <v>176000</v>
      </c>
      <c r="X53" s="23" t="n">
        <f aca="false">X44-X51</f>
        <v>176000</v>
      </c>
      <c r="Y53" s="23" t="n">
        <f aca="false">Y44-Y51</f>
        <v>176000</v>
      </c>
      <c r="Z53" s="23" t="n">
        <f aca="false">Z44-Z51</f>
        <v>176000</v>
      </c>
      <c r="AA53" s="23" t="n">
        <f aca="false">AA44-AA51</f>
        <v>162500</v>
      </c>
      <c r="AB53" s="23" t="n">
        <f aca="false">AB44-AB51</f>
        <v>162500</v>
      </c>
      <c r="AC53" s="23" t="n">
        <f aca="false">AC44-AC51</f>
        <v>162500</v>
      </c>
      <c r="AD53" s="23" t="n">
        <f aca="false">AD44-AD51</f>
        <v>162500</v>
      </c>
      <c r="AE53" s="23" t="n">
        <f aca="false">AE44-AE51</f>
        <v>162500</v>
      </c>
      <c r="AF53" s="23" t="n">
        <f aca="false">AF44-AF51</f>
        <v>162500</v>
      </c>
      <c r="AG53" s="23" t="n">
        <f aca="false">AG44-AG51</f>
        <v>162500</v>
      </c>
      <c r="AH53" s="23" t="n">
        <f aca="false">AH44-AH51</f>
        <v>162500</v>
      </c>
      <c r="AI53" s="23" t="n">
        <f aca="false">AI44-AI51</f>
        <v>162500</v>
      </c>
      <c r="AJ53" s="23" t="n">
        <f aca="false">AJ44-AJ51</f>
        <v>162500</v>
      </c>
      <c r="AK53" s="23" t="n">
        <f aca="false">AK44-AK51</f>
        <v>162500</v>
      </c>
      <c r="AL53" s="23" t="n">
        <f aca="false">AL44-AL51</f>
        <v>162500</v>
      </c>
      <c r="AM53" s="23" t="n">
        <f aca="false">AM44-AM51</f>
        <v>162500</v>
      </c>
      <c r="AN53" s="23" t="n">
        <f aca="false">AN44-AN51</f>
        <v>162500</v>
      </c>
      <c r="AO53" s="23" t="n">
        <f aca="false">AO44-AO51</f>
        <v>162500</v>
      </c>
      <c r="AP53" s="23" t="n">
        <f aca="false">AP44-AP51</f>
        <v>162500</v>
      </c>
      <c r="AQ53" s="23" t="n">
        <f aca="false">AQ44-AQ51</f>
        <v>162500</v>
      </c>
      <c r="AR53" s="23" t="n">
        <f aca="false">AR44-AR51</f>
        <v>162500</v>
      </c>
      <c r="AS53" s="23" t="n">
        <f aca="false">AS44-AS51</f>
        <v>162500</v>
      </c>
      <c r="AT53" s="23" t="n">
        <f aca="false">AT44-AT51</f>
        <v>162500</v>
      </c>
      <c r="AU53" s="23" t="n">
        <f aca="false">AU44-AU51</f>
        <v>162500</v>
      </c>
      <c r="AV53" s="23" t="n">
        <f aca="false">AV44-AV51</f>
        <v>162500</v>
      </c>
      <c r="AW53" s="23" t="n">
        <f aca="false">AW44-AW51</f>
        <v>162500</v>
      </c>
      <c r="AX53" s="23" t="n">
        <f aca="false">AX44-AX51</f>
        <v>162500</v>
      </c>
      <c r="AY53" s="23" t="n">
        <f aca="false">AY44-AY51</f>
        <v>162500</v>
      </c>
      <c r="AZ53" s="23" t="n">
        <f aca="false">AZ44-AZ51</f>
        <v>162500</v>
      </c>
      <c r="BA53" s="23" t="n">
        <f aca="false">BA44-BA51</f>
        <v>162500</v>
      </c>
      <c r="BB53" s="23" t="n">
        <f aca="false">BB44-BB51</f>
        <v>162500</v>
      </c>
      <c r="BC53" s="23" t="n">
        <f aca="false">BC44-BC51</f>
        <v>162500</v>
      </c>
      <c r="BD53" s="23" t="n">
        <f aca="false">BD44-BD51</f>
        <v>162500</v>
      </c>
      <c r="BE53" s="23" t="n">
        <f aca="false">BE44-BE51</f>
        <v>162500</v>
      </c>
      <c r="BF53" s="23" t="n">
        <f aca="false">BF44-BF51</f>
        <v>162500</v>
      </c>
      <c r="BG53" s="23" t="n">
        <f aca="false">BG44-BG51</f>
        <v>162500</v>
      </c>
      <c r="BH53" s="23" t="n">
        <f aca="false">BH44-BH51</f>
        <v>162500</v>
      </c>
      <c r="BI53" s="23" t="n">
        <f aca="false">BI44-BI51</f>
        <v>162500</v>
      </c>
      <c r="BJ53" s="23" t="n">
        <f aca="false">BJ44-BJ51</f>
        <v>162500</v>
      </c>
      <c r="BK53" s="23" t="n">
        <f aca="false">BK44-BK51</f>
        <v>12500</v>
      </c>
      <c r="BL53" s="23" t="n">
        <f aca="false">BL44-BL51</f>
        <v>0</v>
      </c>
      <c r="BM53" s="23" t="n">
        <f aca="false">BM44-BM51</f>
        <v>0</v>
      </c>
      <c r="BN53" s="23" t="n">
        <f aca="false">BN44-BN51</f>
        <v>0</v>
      </c>
      <c r="BO53" s="23" t="n">
        <f aca="false">BO44-BO51</f>
        <v>0</v>
      </c>
      <c r="BP53" s="23" t="n">
        <f aca="false">BP44-BP51</f>
        <v>0</v>
      </c>
      <c r="BQ53" s="23" t="n">
        <f aca="false">BQ44-BQ51</f>
        <v>0</v>
      </c>
      <c r="BR53" s="23" t="n">
        <f aca="false">BR44-BR51</f>
        <v>0</v>
      </c>
      <c r="BS53" s="23" t="n">
        <f aca="false">BS44-BS51</f>
        <v>0</v>
      </c>
      <c r="BT53" s="23" t="n">
        <f aca="false">BT44-BT51</f>
        <v>0</v>
      </c>
      <c r="BU53" s="23" t="n">
        <f aca="false">BU44-BU51</f>
        <v>0</v>
      </c>
      <c r="BV53" s="23" t="n">
        <f aca="false">BV44-BV51</f>
        <v>0</v>
      </c>
    </row>
    <row r="54" customFormat="false" ht="12.75" hidden="false" customHeight="false" outlineLevel="0" collapsed="false">
      <c r="J54" s="77"/>
      <c r="K54" s="77"/>
    </row>
    <row r="55" customFormat="false" ht="12.75" hidden="false" customHeight="false" outlineLevel="0" collapsed="false">
      <c r="J55" s="77"/>
      <c r="K55" s="77"/>
    </row>
    <row r="56" customFormat="false" ht="12.75" hidden="false" customHeight="false" outlineLevel="0" collapsed="false">
      <c r="J56" s="77"/>
      <c r="K56" s="77"/>
    </row>
    <row r="57" customFormat="false" ht="12.75" hidden="false" customHeight="false" outlineLevel="0" collapsed="false">
      <c r="J57" s="77"/>
      <c r="K57" s="77"/>
    </row>
    <row r="58" customFormat="false" ht="12.75" hidden="false" customHeight="false" outlineLevel="0" collapsed="false">
      <c r="J58" s="77"/>
      <c r="K58" s="77"/>
    </row>
    <row r="59" customFormat="false" ht="12.75" hidden="false" customHeight="false" outlineLevel="0" collapsed="false">
      <c r="J59" s="77"/>
      <c r="K59" s="77"/>
    </row>
    <row r="60" customFormat="false" ht="12.75" hidden="false" customHeight="false" outlineLevel="0" collapsed="false">
      <c r="J60" s="77"/>
      <c r="K60" s="77"/>
    </row>
    <row r="61" customFormat="false" ht="12.75" hidden="false" customHeight="false" outlineLevel="0" collapsed="false">
      <c r="J61" s="77"/>
      <c r="K61" s="77"/>
    </row>
    <row r="62" customFormat="false" ht="12.75" hidden="false" customHeight="false" outlineLevel="0" collapsed="false">
      <c r="J62" s="77"/>
      <c r="K62" s="77"/>
    </row>
    <row r="63" customFormat="false" ht="12.75" hidden="false" customHeight="false" outlineLevel="0" collapsed="false">
      <c r="J63" s="77"/>
      <c r="K63" s="77"/>
    </row>
    <row r="64" customFormat="false" ht="12.75" hidden="false" customHeight="false" outlineLevel="0" collapsed="false">
      <c r="J64" s="77"/>
      <c r="K64" s="77"/>
    </row>
    <row r="65" customFormat="false" ht="12.75" hidden="false" customHeight="false" outlineLevel="0" collapsed="false">
      <c r="J65" s="77"/>
      <c r="K65" s="77"/>
    </row>
    <row r="66" customFormat="false" ht="12.75" hidden="false" customHeight="false" outlineLevel="0" collapsed="false">
      <c r="J66" s="77"/>
      <c r="K66" s="77"/>
    </row>
    <row r="67" customFormat="false" ht="12.75" hidden="false" customHeight="false" outlineLevel="0" collapsed="false">
      <c r="J67" s="77"/>
      <c r="K67" s="77"/>
    </row>
    <row r="68" customFormat="false" ht="12.75" hidden="false" customHeight="false" outlineLevel="0" collapsed="false">
      <c r="J68" s="77"/>
      <c r="K68" s="77"/>
    </row>
    <row r="69" customFormat="false" ht="12.75" hidden="false" customHeight="false" outlineLevel="0" collapsed="false">
      <c r="J69" s="77"/>
      <c r="K69" s="77"/>
    </row>
    <row r="70" customFormat="false" ht="12.75" hidden="false" customHeight="false" outlineLevel="0" collapsed="false">
      <c r="J70" s="77"/>
      <c r="K70" s="77"/>
    </row>
    <row r="71" customFormat="false" ht="12.75" hidden="false" customHeight="false" outlineLevel="0" collapsed="false">
      <c r="J71" s="77"/>
      <c r="K71" s="77"/>
    </row>
    <row r="72" customFormat="false" ht="12.75" hidden="false" customHeight="false" outlineLevel="0" collapsed="false">
      <c r="J72" s="77"/>
      <c r="K72" s="77"/>
    </row>
    <row r="73" customFormat="false" ht="12.75" hidden="false" customHeight="false" outlineLevel="0" collapsed="false">
      <c r="J73" s="77"/>
      <c r="K73" s="77"/>
    </row>
    <row r="74" customFormat="false" ht="12.75" hidden="false" customHeight="false" outlineLevel="0" collapsed="false">
      <c r="J74" s="77"/>
      <c r="K74" s="77"/>
    </row>
    <row r="75" customFormat="false" ht="12.75" hidden="false" customHeight="false" outlineLevel="0" collapsed="false">
      <c r="J75" s="77"/>
      <c r="K75" s="77"/>
    </row>
    <row r="76" customFormat="false" ht="12.75" hidden="false" customHeight="false" outlineLevel="0" collapsed="false">
      <c r="J76" s="77"/>
      <c r="K76" s="77"/>
    </row>
    <row r="77" customFormat="false" ht="12.75" hidden="false" customHeight="false" outlineLevel="0" collapsed="false">
      <c r="J77" s="77"/>
      <c r="K77" s="77"/>
    </row>
    <row r="78" customFormat="false" ht="12.75" hidden="false" customHeight="false" outlineLevel="0" collapsed="false">
      <c r="J78" s="77"/>
      <c r="K78" s="77"/>
    </row>
    <row r="79" customFormat="false" ht="12.75" hidden="false" customHeight="false" outlineLevel="0" collapsed="false">
      <c r="J79" s="77"/>
      <c r="K79" s="77"/>
    </row>
    <row r="80" customFormat="false" ht="12.75" hidden="false" customHeight="false" outlineLevel="0" collapsed="false">
      <c r="J80" s="77"/>
      <c r="K80" s="77"/>
    </row>
    <row r="81" customFormat="false" ht="12.75" hidden="false" customHeight="false" outlineLevel="0" collapsed="false">
      <c r="J81" s="77"/>
      <c r="K81" s="77"/>
    </row>
    <row r="82" customFormat="false" ht="12.75" hidden="false" customHeight="false" outlineLevel="0" collapsed="false">
      <c r="J82" s="77"/>
      <c r="K82" s="77"/>
    </row>
    <row r="83" customFormat="false" ht="12.75" hidden="false" customHeight="false" outlineLevel="0" collapsed="false">
      <c r="J83" s="77"/>
      <c r="K83" s="77"/>
    </row>
    <row r="84" customFormat="false" ht="12.75" hidden="false" customHeight="false" outlineLevel="0" collapsed="false">
      <c r="J84" s="77"/>
      <c r="K84" s="77"/>
    </row>
    <row r="85" customFormat="false" ht="12.75" hidden="false" customHeight="false" outlineLevel="0" collapsed="false">
      <c r="J85" s="77"/>
      <c r="K85" s="77"/>
    </row>
    <row r="86" customFormat="false" ht="12.75" hidden="false" customHeight="false" outlineLevel="0" collapsed="false">
      <c r="J86" s="77"/>
      <c r="K86" s="77"/>
    </row>
    <row r="87" customFormat="false" ht="12.75" hidden="false" customHeight="false" outlineLevel="0" collapsed="false">
      <c r="J87" s="77"/>
      <c r="K87" s="77"/>
    </row>
    <row r="88" customFormat="false" ht="12.75" hidden="false" customHeight="false" outlineLevel="0" collapsed="false">
      <c r="J88" s="77"/>
      <c r="K88" s="77"/>
    </row>
    <row r="89" customFormat="false" ht="12.75" hidden="false" customHeight="false" outlineLevel="0" collapsed="false">
      <c r="J89" s="77"/>
      <c r="K89" s="77"/>
    </row>
    <row r="90" customFormat="false" ht="12.75" hidden="false" customHeight="false" outlineLevel="0" collapsed="false">
      <c r="J90" s="77"/>
      <c r="K90" s="77"/>
    </row>
    <row r="91" customFormat="false" ht="12.75" hidden="false" customHeight="false" outlineLevel="0" collapsed="false">
      <c r="J91" s="77"/>
      <c r="K91" s="77"/>
    </row>
    <row r="92" customFormat="false" ht="12.75" hidden="false" customHeight="false" outlineLevel="0" collapsed="false">
      <c r="J92" s="77"/>
      <c r="K92" s="77"/>
    </row>
    <row r="93" customFormat="false" ht="12.75" hidden="false" customHeight="false" outlineLevel="0" collapsed="false">
      <c r="J93" s="77"/>
      <c r="K93" s="77"/>
    </row>
    <row r="94" customFormat="false" ht="12.75" hidden="false" customHeight="false" outlineLevel="0" collapsed="false">
      <c r="J94" s="77"/>
      <c r="K94" s="77"/>
    </row>
    <row r="95" customFormat="false" ht="12.75" hidden="false" customHeight="false" outlineLevel="0" collapsed="false">
      <c r="J95" s="77"/>
      <c r="K95" s="77"/>
    </row>
    <row r="96" customFormat="false" ht="12.75" hidden="false" customHeight="false" outlineLevel="0" collapsed="false">
      <c r="J96" s="77"/>
      <c r="K96" s="77"/>
    </row>
    <row r="97" customFormat="false" ht="12.75" hidden="false" customHeight="false" outlineLevel="0" collapsed="false">
      <c r="J97" s="77"/>
      <c r="K97" s="77"/>
    </row>
    <row r="98" customFormat="false" ht="12.75" hidden="false" customHeight="false" outlineLevel="0" collapsed="false">
      <c r="J98" s="77"/>
      <c r="K98" s="77"/>
    </row>
    <row r="99" customFormat="false" ht="12.75" hidden="false" customHeight="false" outlineLevel="0" collapsed="false">
      <c r="J99" s="77"/>
      <c r="K99" s="77"/>
    </row>
    <row r="100" customFormat="false" ht="12.75" hidden="false" customHeight="false" outlineLevel="0" collapsed="false">
      <c r="J100" s="77"/>
      <c r="K100" s="77"/>
    </row>
    <row r="101" customFormat="false" ht="12.75" hidden="false" customHeight="false" outlineLevel="0" collapsed="false">
      <c r="J101" s="77"/>
      <c r="K101" s="77"/>
    </row>
    <row r="102" customFormat="false" ht="12.75" hidden="false" customHeight="false" outlineLevel="0" collapsed="false">
      <c r="J102" s="77"/>
      <c r="K102" s="77"/>
    </row>
    <row r="103" customFormat="false" ht="12.75" hidden="false" customHeight="false" outlineLevel="0" collapsed="false">
      <c r="J103" s="77"/>
      <c r="K103" s="77"/>
    </row>
    <row r="104" customFormat="false" ht="12.75" hidden="false" customHeight="false" outlineLevel="0" collapsed="false">
      <c r="J104" s="77"/>
      <c r="K104" s="77"/>
    </row>
    <row r="105" customFormat="false" ht="12.75" hidden="false" customHeight="false" outlineLevel="0" collapsed="false">
      <c r="J105" s="77"/>
      <c r="K105" s="77"/>
    </row>
    <row r="106" customFormat="false" ht="12.75" hidden="false" customHeight="false" outlineLevel="0" collapsed="false">
      <c r="J106" s="77"/>
      <c r="K106" s="77"/>
    </row>
    <row r="107" customFormat="false" ht="12.75" hidden="false" customHeight="false" outlineLevel="0" collapsed="false">
      <c r="J107" s="77"/>
      <c r="K107" s="77"/>
    </row>
    <row r="108" customFormat="false" ht="12.75" hidden="false" customHeight="false" outlineLevel="0" collapsed="false">
      <c r="J108" s="77"/>
      <c r="K108" s="77"/>
    </row>
    <row r="109" customFormat="false" ht="12.75" hidden="false" customHeight="false" outlineLevel="0" collapsed="false">
      <c r="J109" s="77"/>
      <c r="K109" s="77"/>
    </row>
    <row r="110" customFormat="false" ht="12.75" hidden="false" customHeight="false" outlineLevel="0" collapsed="false">
      <c r="J110" s="77"/>
      <c r="K110" s="77"/>
    </row>
    <row r="111" customFormat="false" ht="12.75" hidden="false" customHeight="false" outlineLevel="0" collapsed="false">
      <c r="J111" s="77"/>
      <c r="K111" s="77"/>
    </row>
    <row r="112" customFormat="false" ht="12.75" hidden="false" customHeight="false" outlineLevel="0" collapsed="false">
      <c r="J112" s="77"/>
      <c r="K112" s="77"/>
    </row>
    <row r="113" customFormat="false" ht="12.75" hidden="false" customHeight="false" outlineLevel="0" collapsed="false">
      <c r="J113" s="77"/>
      <c r="K113" s="77"/>
    </row>
    <row r="114" customFormat="false" ht="12.75" hidden="false" customHeight="false" outlineLevel="0" collapsed="false">
      <c r="J114" s="77"/>
      <c r="K114" s="77"/>
    </row>
    <row r="115" customFormat="false" ht="12.75" hidden="false" customHeight="false" outlineLevel="0" collapsed="false">
      <c r="J115" s="77"/>
      <c r="K115" s="77"/>
    </row>
    <row r="116" customFormat="false" ht="12.75" hidden="false" customHeight="false" outlineLevel="0" collapsed="false">
      <c r="J116" s="77"/>
      <c r="K116" s="77"/>
    </row>
    <row r="117" customFormat="false" ht="12.75" hidden="false" customHeight="false" outlineLevel="0" collapsed="false">
      <c r="J117" s="77"/>
      <c r="K117" s="77"/>
    </row>
    <row r="118" customFormat="false" ht="12.75" hidden="false" customHeight="false" outlineLevel="0" collapsed="false">
      <c r="J118" s="77"/>
      <c r="K118" s="77"/>
    </row>
    <row r="119" customFormat="false" ht="12.75" hidden="false" customHeight="false" outlineLevel="0" collapsed="false">
      <c r="J119" s="77"/>
      <c r="K119" s="77"/>
    </row>
    <row r="120" customFormat="false" ht="12.75" hidden="false" customHeight="false" outlineLevel="0" collapsed="false">
      <c r="J120" s="77"/>
      <c r="K120" s="77"/>
    </row>
    <row r="121" customFormat="false" ht="12.75" hidden="false" customHeight="false" outlineLevel="0" collapsed="false">
      <c r="J121" s="77"/>
      <c r="K121" s="77"/>
    </row>
    <row r="122" customFormat="false" ht="12.75" hidden="false" customHeight="false" outlineLevel="0" collapsed="false">
      <c r="J122" s="77"/>
      <c r="K122" s="77"/>
    </row>
    <row r="123" customFormat="false" ht="12.75" hidden="false" customHeight="false" outlineLevel="0" collapsed="false">
      <c r="J123" s="77"/>
      <c r="K123" s="77"/>
    </row>
    <row r="124" customFormat="false" ht="12.75" hidden="false" customHeight="false" outlineLevel="0" collapsed="false">
      <c r="J124" s="77"/>
      <c r="K124" s="77"/>
    </row>
    <row r="125" customFormat="false" ht="12.75" hidden="false" customHeight="false" outlineLevel="0" collapsed="false">
      <c r="J125" s="77"/>
      <c r="K125" s="77"/>
    </row>
    <row r="126" customFormat="false" ht="12.75" hidden="false" customHeight="false" outlineLevel="0" collapsed="false">
      <c r="J126" s="77"/>
      <c r="K126" s="77"/>
    </row>
    <row r="127" customFormat="false" ht="12.75" hidden="false" customHeight="false" outlineLevel="0" collapsed="false">
      <c r="J127" s="77"/>
      <c r="K127" s="77"/>
    </row>
    <row r="128" customFormat="false" ht="12.75" hidden="false" customHeight="false" outlineLevel="0" collapsed="false">
      <c r="J128" s="77"/>
      <c r="K128" s="77"/>
    </row>
    <row r="129" customFormat="false" ht="12.75" hidden="false" customHeight="false" outlineLevel="0" collapsed="false">
      <c r="J129" s="77"/>
      <c r="K129" s="77"/>
    </row>
    <row r="130" customFormat="false" ht="12.75" hidden="false" customHeight="false" outlineLevel="0" collapsed="false">
      <c r="J130" s="77"/>
      <c r="K130" s="77"/>
    </row>
    <row r="131" customFormat="false" ht="12.75" hidden="false" customHeight="false" outlineLevel="0" collapsed="false">
      <c r="J131" s="77"/>
      <c r="K131" s="77"/>
    </row>
    <row r="132" customFormat="false" ht="12.75" hidden="false" customHeight="false" outlineLevel="0" collapsed="false">
      <c r="J132" s="77"/>
      <c r="K132" s="77"/>
    </row>
    <row r="133" customFormat="false" ht="12.75" hidden="false" customHeight="false" outlineLevel="0" collapsed="false">
      <c r="J133" s="77"/>
      <c r="K133" s="77"/>
    </row>
    <row r="134" customFormat="false" ht="12.75" hidden="false" customHeight="false" outlineLevel="0" collapsed="false">
      <c r="J134" s="77"/>
      <c r="K134" s="77"/>
    </row>
    <row r="135" customFormat="false" ht="12.75" hidden="false" customHeight="false" outlineLevel="0" collapsed="false">
      <c r="J135" s="77"/>
      <c r="K135" s="77"/>
    </row>
    <row r="136" customFormat="false" ht="12.75" hidden="false" customHeight="false" outlineLevel="0" collapsed="false">
      <c r="J136" s="77"/>
      <c r="K136" s="77"/>
    </row>
    <row r="137" customFormat="false" ht="12.75" hidden="false" customHeight="false" outlineLevel="0" collapsed="false">
      <c r="J137" s="77"/>
      <c r="K137" s="77"/>
    </row>
    <row r="138" customFormat="false" ht="12.75" hidden="false" customHeight="false" outlineLevel="0" collapsed="false">
      <c r="J138" s="77"/>
      <c r="K138" s="77"/>
    </row>
    <row r="139" customFormat="false" ht="12.75" hidden="false" customHeight="false" outlineLevel="0" collapsed="false">
      <c r="J139" s="77"/>
      <c r="K139" s="77"/>
    </row>
    <row r="140" customFormat="false" ht="12.75" hidden="false" customHeight="false" outlineLevel="0" collapsed="false">
      <c r="J140" s="77"/>
      <c r="K140" s="77"/>
    </row>
    <row r="141" customFormat="false" ht="12.75" hidden="false" customHeight="false" outlineLevel="0" collapsed="false">
      <c r="J141" s="77"/>
      <c r="K141" s="77"/>
    </row>
    <row r="142" customFormat="false" ht="12.75" hidden="false" customHeight="false" outlineLevel="0" collapsed="false">
      <c r="J142" s="77"/>
      <c r="K142" s="77"/>
    </row>
    <row r="143" customFormat="false" ht="12.75" hidden="false" customHeight="false" outlineLevel="0" collapsed="false">
      <c r="J143" s="77"/>
      <c r="K143" s="77"/>
    </row>
    <row r="144" customFormat="false" ht="12.75" hidden="false" customHeight="false" outlineLevel="0" collapsed="false">
      <c r="J144" s="77"/>
      <c r="K144" s="77"/>
    </row>
    <row r="145" customFormat="false" ht="12.75" hidden="false" customHeight="false" outlineLevel="0" collapsed="false">
      <c r="J145" s="77"/>
      <c r="K145" s="77"/>
    </row>
    <row r="146" customFormat="false" ht="12.75" hidden="false" customHeight="false" outlineLevel="0" collapsed="false">
      <c r="J146" s="77"/>
      <c r="K146" s="77"/>
    </row>
    <row r="147" customFormat="false" ht="12.75" hidden="false" customHeight="false" outlineLevel="0" collapsed="false">
      <c r="J147" s="77"/>
      <c r="K147" s="77"/>
    </row>
    <row r="148" customFormat="false" ht="12.75" hidden="false" customHeight="false" outlineLevel="0" collapsed="false">
      <c r="J148" s="77"/>
      <c r="K148" s="77"/>
    </row>
    <row r="149" customFormat="false" ht="12.75" hidden="false" customHeight="false" outlineLevel="0" collapsed="false">
      <c r="J149" s="77"/>
      <c r="K149" s="77"/>
    </row>
    <row r="150" customFormat="false" ht="12.75" hidden="false" customHeight="false" outlineLevel="0" collapsed="false">
      <c r="J150" s="77"/>
      <c r="K150" s="77"/>
    </row>
    <row r="151" customFormat="false" ht="12.75" hidden="false" customHeight="false" outlineLevel="0" collapsed="false">
      <c r="J151" s="77"/>
      <c r="K151" s="77"/>
    </row>
    <row r="152" customFormat="false" ht="12.75" hidden="false" customHeight="false" outlineLevel="0" collapsed="false">
      <c r="J152" s="77"/>
      <c r="K152" s="77"/>
    </row>
    <row r="153" customFormat="false" ht="12.75" hidden="false" customHeight="false" outlineLevel="0" collapsed="false">
      <c r="J153" s="77"/>
      <c r="K153" s="77"/>
    </row>
    <row r="154" customFormat="false" ht="12.75" hidden="false" customHeight="false" outlineLevel="0" collapsed="false">
      <c r="J154" s="77"/>
      <c r="K154" s="77"/>
    </row>
    <row r="155" customFormat="false" ht="12.75" hidden="false" customHeight="false" outlineLevel="0" collapsed="false">
      <c r="J155" s="77"/>
      <c r="K155" s="77"/>
    </row>
    <row r="156" customFormat="false" ht="12.75" hidden="false" customHeight="false" outlineLevel="0" collapsed="false">
      <c r="J156" s="77"/>
      <c r="K156" s="77"/>
    </row>
    <row r="157" customFormat="false" ht="12.75" hidden="false" customHeight="false" outlineLevel="0" collapsed="false">
      <c r="J157" s="77"/>
      <c r="K157" s="77"/>
    </row>
    <row r="158" customFormat="false" ht="12.75" hidden="false" customHeight="false" outlineLevel="0" collapsed="false">
      <c r="J158" s="77"/>
      <c r="K158" s="77"/>
    </row>
    <row r="159" customFormat="false" ht="12.75" hidden="false" customHeight="false" outlineLevel="0" collapsed="false">
      <c r="J159" s="77"/>
      <c r="K159" s="77"/>
    </row>
    <row r="160" customFormat="false" ht="12.75" hidden="false" customHeight="false" outlineLevel="0" collapsed="false">
      <c r="J160" s="77"/>
      <c r="K160" s="77"/>
    </row>
    <row r="161" customFormat="false" ht="12.75" hidden="false" customHeight="false" outlineLevel="0" collapsed="false">
      <c r="J161" s="77"/>
      <c r="K161" s="77"/>
    </row>
    <row r="162" customFormat="false" ht="12.75" hidden="false" customHeight="false" outlineLevel="0" collapsed="false">
      <c r="J162" s="77"/>
      <c r="K162" s="77"/>
    </row>
    <row r="163" customFormat="false" ht="12.75" hidden="false" customHeight="false" outlineLevel="0" collapsed="false">
      <c r="J163" s="77"/>
      <c r="K163" s="77"/>
    </row>
    <row r="164" customFormat="false" ht="12.75" hidden="false" customHeight="false" outlineLevel="0" collapsed="false">
      <c r="J164" s="77"/>
      <c r="K164" s="77"/>
    </row>
    <row r="165" customFormat="false" ht="12.75" hidden="false" customHeight="false" outlineLevel="0" collapsed="false">
      <c r="J165" s="77"/>
      <c r="K165" s="77"/>
    </row>
    <row r="166" customFormat="false" ht="12.75" hidden="false" customHeight="false" outlineLevel="0" collapsed="false">
      <c r="J166" s="77"/>
      <c r="K166" s="77"/>
    </row>
    <row r="167" customFormat="false" ht="12.75" hidden="false" customHeight="false" outlineLevel="0" collapsed="false">
      <c r="J167" s="77"/>
      <c r="K167" s="77"/>
    </row>
    <row r="168" customFormat="false" ht="12.75" hidden="false" customHeight="false" outlineLevel="0" collapsed="false">
      <c r="J168" s="77"/>
      <c r="K168" s="77"/>
    </row>
    <row r="169" customFormat="false" ht="12.75" hidden="false" customHeight="false" outlineLevel="0" collapsed="false">
      <c r="J169" s="77"/>
      <c r="K169" s="77"/>
    </row>
    <row r="170" customFormat="false" ht="12.75" hidden="false" customHeight="false" outlineLevel="0" collapsed="false">
      <c r="J170" s="77"/>
      <c r="K170" s="77"/>
    </row>
    <row r="171" customFormat="false" ht="12.75" hidden="false" customHeight="false" outlineLevel="0" collapsed="false">
      <c r="J171" s="77"/>
      <c r="K171" s="77"/>
    </row>
    <row r="172" customFormat="false" ht="12.75" hidden="false" customHeight="false" outlineLevel="0" collapsed="false">
      <c r="J172" s="77"/>
      <c r="K172" s="77"/>
    </row>
    <row r="173" customFormat="false" ht="12.75" hidden="false" customHeight="false" outlineLevel="0" collapsed="false">
      <c r="J173" s="77"/>
      <c r="K173" s="77"/>
    </row>
    <row r="174" customFormat="false" ht="12.75" hidden="false" customHeight="false" outlineLevel="0" collapsed="false">
      <c r="J174" s="77"/>
      <c r="K174" s="77"/>
    </row>
    <row r="175" customFormat="false" ht="12.75" hidden="false" customHeight="false" outlineLevel="0" collapsed="false">
      <c r="J175" s="77"/>
      <c r="K175" s="77"/>
    </row>
    <row r="176" customFormat="false" ht="12.75" hidden="false" customHeight="false" outlineLevel="0" collapsed="false">
      <c r="J176" s="77"/>
      <c r="K176" s="77"/>
    </row>
    <row r="177" customFormat="false" ht="12.75" hidden="false" customHeight="false" outlineLevel="0" collapsed="false">
      <c r="J177" s="77"/>
      <c r="K177" s="77"/>
    </row>
    <row r="178" customFormat="false" ht="12.75" hidden="false" customHeight="false" outlineLevel="0" collapsed="false">
      <c r="J178" s="77"/>
      <c r="K178" s="77"/>
    </row>
    <row r="179" customFormat="false" ht="12.75" hidden="false" customHeight="false" outlineLevel="0" collapsed="false">
      <c r="J179" s="77"/>
      <c r="K179" s="77"/>
    </row>
    <row r="180" customFormat="false" ht="12.75" hidden="false" customHeight="false" outlineLevel="0" collapsed="false">
      <c r="J180" s="77"/>
      <c r="K180" s="77"/>
    </row>
    <row r="181" customFormat="false" ht="12.75" hidden="false" customHeight="false" outlineLevel="0" collapsed="false">
      <c r="J181" s="77"/>
      <c r="K181" s="77"/>
    </row>
    <row r="182" customFormat="false" ht="12.75" hidden="false" customHeight="false" outlineLevel="0" collapsed="false">
      <c r="J182" s="77"/>
      <c r="K182" s="77"/>
    </row>
    <row r="183" customFormat="false" ht="12.75" hidden="false" customHeight="false" outlineLevel="0" collapsed="false">
      <c r="J183" s="77"/>
      <c r="K183" s="77"/>
    </row>
    <row r="184" customFormat="false" ht="12.75" hidden="false" customHeight="false" outlineLevel="0" collapsed="false">
      <c r="J184" s="77"/>
      <c r="K184" s="77"/>
    </row>
    <row r="185" customFormat="false" ht="12.75" hidden="false" customHeight="false" outlineLevel="0" collapsed="false">
      <c r="J185" s="77"/>
      <c r="K185" s="77"/>
    </row>
    <row r="186" customFormat="false" ht="12.75" hidden="false" customHeight="false" outlineLevel="0" collapsed="false">
      <c r="J186" s="77"/>
      <c r="K186" s="77"/>
    </row>
    <row r="187" customFormat="false" ht="12.75" hidden="false" customHeight="false" outlineLevel="0" collapsed="false">
      <c r="J187" s="77"/>
      <c r="K187" s="77"/>
    </row>
    <row r="188" customFormat="false" ht="12.75" hidden="false" customHeight="false" outlineLevel="0" collapsed="false">
      <c r="J188" s="77"/>
      <c r="K188" s="77"/>
    </row>
    <row r="189" customFormat="false" ht="12.75" hidden="false" customHeight="false" outlineLevel="0" collapsed="false">
      <c r="J189" s="77"/>
      <c r="K189" s="77"/>
    </row>
    <row r="190" customFormat="false" ht="12.75" hidden="false" customHeight="false" outlineLevel="0" collapsed="false">
      <c r="J190" s="77"/>
      <c r="K190" s="77"/>
    </row>
    <row r="191" customFormat="false" ht="12.75" hidden="false" customHeight="false" outlineLevel="0" collapsed="false">
      <c r="J191" s="77"/>
      <c r="K191" s="77"/>
    </row>
    <row r="192" customFormat="false" ht="12.75" hidden="false" customHeight="false" outlineLevel="0" collapsed="false">
      <c r="J192" s="77"/>
      <c r="K192" s="77"/>
    </row>
    <row r="193" customFormat="false" ht="12.75" hidden="false" customHeight="false" outlineLevel="0" collapsed="false">
      <c r="J193" s="77"/>
      <c r="K193" s="77"/>
    </row>
    <row r="194" customFormat="false" ht="12.75" hidden="false" customHeight="false" outlineLevel="0" collapsed="false">
      <c r="J194" s="77"/>
      <c r="K194" s="77"/>
    </row>
    <row r="195" customFormat="false" ht="12.75" hidden="false" customHeight="false" outlineLevel="0" collapsed="false">
      <c r="J195" s="77"/>
      <c r="K195" s="77"/>
    </row>
    <row r="196" customFormat="false" ht="12.75" hidden="false" customHeight="false" outlineLevel="0" collapsed="false">
      <c r="J196" s="77"/>
      <c r="K196" s="77"/>
    </row>
    <row r="197" customFormat="false" ht="12.75" hidden="false" customHeight="false" outlineLevel="0" collapsed="false">
      <c r="J197" s="77"/>
      <c r="K197" s="77"/>
    </row>
    <row r="198" customFormat="false" ht="12.75" hidden="false" customHeight="false" outlineLevel="0" collapsed="false">
      <c r="J198" s="77"/>
      <c r="K198" s="77"/>
    </row>
    <row r="199" customFormat="false" ht="12.75" hidden="false" customHeight="false" outlineLevel="0" collapsed="false">
      <c r="J199" s="77"/>
      <c r="K199" s="77"/>
    </row>
    <row r="200" customFormat="false" ht="12.75" hidden="false" customHeight="false" outlineLevel="0" collapsed="false">
      <c r="J200" s="77"/>
      <c r="K200" s="77"/>
    </row>
    <row r="201" customFormat="false" ht="12.75" hidden="false" customHeight="false" outlineLevel="0" collapsed="false">
      <c r="J201" s="77"/>
      <c r="K201" s="77"/>
    </row>
    <row r="202" customFormat="false" ht="12.75" hidden="false" customHeight="false" outlineLevel="0" collapsed="false">
      <c r="J202" s="77"/>
      <c r="K202" s="77"/>
    </row>
    <row r="203" customFormat="false" ht="12.75" hidden="false" customHeight="false" outlineLevel="0" collapsed="false">
      <c r="J203" s="77"/>
      <c r="K203" s="77"/>
    </row>
    <row r="204" customFormat="false" ht="12.75" hidden="false" customHeight="false" outlineLevel="0" collapsed="false">
      <c r="J204" s="77"/>
      <c r="K204" s="77"/>
    </row>
    <row r="205" customFormat="false" ht="12.75" hidden="false" customHeight="false" outlineLevel="0" collapsed="false">
      <c r="J205" s="77"/>
      <c r="K205" s="77"/>
    </row>
    <row r="206" customFormat="false" ht="12.75" hidden="false" customHeight="false" outlineLevel="0" collapsed="false">
      <c r="J206" s="77"/>
      <c r="K206" s="77"/>
    </row>
    <row r="207" customFormat="false" ht="12.75" hidden="false" customHeight="false" outlineLevel="0" collapsed="false">
      <c r="J207" s="77"/>
      <c r="K207" s="77"/>
    </row>
    <row r="208" customFormat="false" ht="12.75" hidden="false" customHeight="false" outlineLevel="0" collapsed="false">
      <c r="J208" s="77"/>
      <c r="K208" s="77"/>
    </row>
    <row r="209" customFormat="false" ht="12.75" hidden="false" customHeight="false" outlineLevel="0" collapsed="false">
      <c r="J209" s="77"/>
      <c r="K209" s="77"/>
    </row>
    <row r="210" customFormat="false" ht="12.75" hidden="false" customHeight="false" outlineLevel="0" collapsed="false">
      <c r="J210" s="77"/>
      <c r="K210" s="77"/>
    </row>
    <row r="211" customFormat="false" ht="12.75" hidden="false" customHeight="false" outlineLevel="0" collapsed="false">
      <c r="J211" s="77"/>
      <c r="K211" s="77"/>
    </row>
    <row r="212" customFormat="false" ht="12.75" hidden="false" customHeight="false" outlineLevel="0" collapsed="false">
      <c r="J212" s="77"/>
      <c r="K212" s="77"/>
    </row>
    <row r="213" customFormat="false" ht="12.75" hidden="false" customHeight="false" outlineLevel="0" collapsed="false">
      <c r="J213" s="77"/>
      <c r="K213" s="77"/>
    </row>
    <row r="214" customFormat="false" ht="12.75" hidden="false" customHeight="false" outlineLevel="0" collapsed="false">
      <c r="J214" s="77"/>
      <c r="K214" s="77"/>
    </row>
    <row r="215" customFormat="false" ht="12.75" hidden="false" customHeight="false" outlineLevel="0" collapsed="false">
      <c r="J215" s="77"/>
      <c r="K215" s="77"/>
    </row>
    <row r="216" customFormat="false" ht="12.75" hidden="false" customHeight="false" outlineLevel="0" collapsed="false">
      <c r="J216" s="77"/>
      <c r="K216" s="77"/>
    </row>
    <row r="217" customFormat="false" ht="12.75" hidden="false" customHeight="false" outlineLevel="0" collapsed="false">
      <c r="J217" s="77"/>
      <c r="K217" s="77"/>
    </row>
    <row r="218" customFormat="false" ht="12.75" hidden="false" customHeight="false" outlineLevel="0" collapsed="false">
      <c r="J218" s="77"/>
      <c r="K218" s="77"/>
    </row>
    <row r="219" customFormat="false" ht="12.75" hidden="false" customHeight="false" outlineLevel="0" collapsed="false">
      <c r="J219" s="77"/>
      <c r="K219" s="77"/>
    </row>
    <row r="220" customFormat="false" ht="12.75" hidden="false" customHeight="false" outlineLevel="0" collapsed="false">
      <c r="J220" s="77"/>
      <c r="K220" s="77"/>
    </row>
    <row r="221" customFormat="false" ht="12.75" hidden="false" customHeight="false" outlineLevel="0" collapsed="false">
      <c r="J221" s="77"/>
      <c r="K221" s="77"/>
    </row>
    <row r="222" customFormat="false" ht="12.75" hidden="false" customHeight="false" outlineLevel="0" collapsed="false">
      <c r="J222" s="77"/>
      <c r="K222" s="77"/>
    </row>
    <row r="223" customFormat="false" ht="12.75" hidden="false" customHeight="false" outlineLevel="0" collapsed="false">
      <c r="J223" s="77"/>
      <c r="K223" s="77"/>
    </row>
    <row r="224" customFormat="false" ht="12.75" hidden="false" customHeight="false" outlineLevel="0" collapsed="false">
      <c r="J224" s="77"/>
      <c r="K224" s="77"/>
    </row>
    <row r="225" customFormat="false" ht="12.75" hidden="false" customHeight="false" outlineLevel="0" collapsed="false">
      <c r="J225" s="77"/>
      <c r="K225" s="77"/>
    </row>
    <row r="226" customFormat="false" ht="12.75" hidden="false" customHeight="false" outlineLevel="0" collapsed="false">
      <c r="J226" s="77"/>
      <c r="K226" s="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>&amp;L&amp;D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R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6" activeCellId="0" sqref="A26:IV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2" min="2" style="0" width="21.99"/>
    <col collapsed="false" customWidth="true" hidden="false" outlineLevel="0" max="3" min="3" style="0" width="9.99"/>
    <col collapsed="false" customWidth="true" hidden="true" outlineLevel="0" max="4" min="4" style="0" width="10.71"/>
    <col collapsed="false" customWidth="true" hidden="false" outlineLevel="0" max="5" min="5" style="0" width="11.7"/>
    <col collapsed="false" customWidth="true" hidden="true" outlineLevel="0" max="7" min="7" style="0" width="10.71"/>
    <col collapsed="false" customWidth="true" hidden="false" outlineLevel="0" max="8" min="8" style="0" width="10.71"/>
    <col collapsed="false" customWidth="false" hidden="true" outlineLevel="0" max="10" min="9" style="0" width="9.06"/>
    <col collapsed="false" customWidth="true" hidden="false" outlineLevel="0" max="11" min="11" style="0" width="14.7"/>
    <col collapsed="false" customWidth="false" hidden="true" outlineLevel="0" max="122" min="61" style="0" width="9.06"/>
  </cols>
  <sheetData>
    <row r="1" customFormat="false" ht="12.75" hidden="false" customHeight="false" outlineLevel="0" collapsed="false">
      <c r="A1" s="2" t="str">
        <f aca="false">'[1]ROFR Criteria'!A1</f>
        <v>Updated 10/26/01</v>
      </c>
    </row>
    <row r="2" customFormat="false" ht="15" hidden="false" customHeight="false" outlineLevel="0" collapsed="false">
      <c r="A2" s="51"/>
    </row>
    <row r="3" customFormat="false" ht="15.75" hidden="false" customHeight="false" outlineLevel="0" collapsed="false">
      <c r="A3" s="3" t="s">
        <v>1</v>
      </c>
      <c r="B3" s="2"/>
      <c r="C3" s="2"/>
      <c r="D3" s="2"/>
      <c r="E3" s="2"/>
      <c r="F3" s="2"/>
      <c r="O3" s="7"/>
    </row>
    <row r="4" customFormat="false" ht="15" hidden="false" customHeight="false" outlineLevel="0" collapsed="false">
      <c r="A4" s="5" t="s">
        <v>79</v>
      </c>
      <c r="B4" s="2"/>
      <c r="C4" s="2"/>
      <c r="D4" s="2"/>
      <c r="E4" s="2"/>
      <c r="F4" s="2"/>
      <c r="O4" s="7"/>
    </row>
    <row r="5" customFormat="false" ht="15" hidden="false" customHeight="false" outlineLevel="0" collapsed="false">
      <c r="A5" s="6" t="s">
        <v>49</v>
      </c>
      <c r="O5" s="7"/>
    </row>
    <row r="6" customFormat="false" ht="12.75" hidden="false" customHeight="false" outlineLevel="0" collapsed="false">
      <c r="K6" s="9" t="n">
        <v>2002</v>
      </c>
      <c r="O6" s="7"/>
    </row>
    <row r="7" customFormat="false" ht="13.5" hidden="false" customHeight="false" outlineLevel="0" collapsed="false">
      <c r="H7" s="10" t="s">
        <v>4</v>
      </c>
      <c r="K7" s="78" t="s">
        <v>75</v>
      </c>
      <c r="O7" s="7"/>
    </row>
    <row r="8" customFormat="false" ht="13.5" hidden="false" customHeight="false" outlineLevel="0" collapsed="false">
      <c r="A8" s="33" t="s">
        <v>5</v>
      </c>
      <c r="B8" s="0" t="s">
        <v>6</v>
      </c>
      <c r="C8" s="33" t="s">
        <v>7</v>
      </c>
      <c r="D8" s="0" t="s">
        <v>8</v>
      </c>
      <c r="E8" s="0" t="s">
        <v>9</v>
      </c>
      <c r="F8" s="0" t="s">
        <v>10</v>
      </c>
      <c r="G8" s="12" t="s">
        <v>11</v>
      </c>
      <c r="H8" s="52" t="s">
        <v>50</v>
      </c>
      <c r="I8" s="17" t="n">
        <v>37104</v>
      </c>
      <c r="J8" s="17" t="n">
        <v>37135</v>
      </c>
      <c r="K8" s="15" t="s">
        <v>13</v>
      </c>
      <c r="L8" s="17" t="n">
        <v>37165</v>
      </c>
      <c r="M8" s="17" t="n">
        <v>37196</v>
      </c>
      <c r="N8" s="17" t="n">
        <v>37226</v>
      </c>
      <c r="O8" s="16" t="n">
        <v>37257</v>
      </c>
      <c r="P8" s="17" t="n">
        <v>37288</v>
      </c>
      <c r="Q8" s="17" t="n">
        <v>37316</v>
      </c>
      <c r="R8" s="17" t="n">
        <v>37347</v>
      </c>
      <c r="S8" s="17" t="n">
        <v>37377</v>
      </c>
      <c r="T8" s="17" t="n">
        <v>37408</v>
      </c>
      <c r="U8" s="17" t="n">
        <v>37438</v>
      </c>
      <c r="V8" s="17" t="n">
        <v>37469</v>
      </c>
      <c r="W8" s="17" t="n">
        <v>37500</v>
      </c>
      <c r="X8" s="17" t="n">
        <v>37530</v>
      </c>
      <c r="Y8" s="17" t="n">
        <v>37561</v>
      </c>
      <c r="Z8" s="17" t="n">
        <v>37591</v>
      </c>
      <c r="AA8" s="17" t="n">
        <v>37622</v>
      </c>
      <c r="AB8" s="17" t="n">
        <v>37653</v>
      </c>
      <c r="AC8" s="17" t="n">
        <v>37681</v>
      </c>
      <c r="AD8" s="17" t="n">
        <v>37712</v>
      </c>
      <c r="AE8" s="17" t="n">
        <v>37742</v>
      </c>
      <c r="AF8" s="17" t="n">
        <v>37773</v>
      </c>
      <c r="AG8" s="17" t="n">
        <v>37803</v>
      </c>
      <c r="AH8" s="17" t="n">
        <v>37834</v>
      </c>
      <c r="AI8" s="17" t="n">
        <v>37865</v>
      </c>
      <c r="AJ8" s="17" t="n">
        <v>37895</v>
      </c>
      <c r="AK8" s="17" t="n">
        <v>37926</v>
      </c>
      <c r="AL8" s="17" t="n">
        <v>37956</v>
      </c>
      <c r="AM8" s="17" t="n">
        <v>37987</v>
      </c>
      <c r="AN8" s="17" t="n">
        <v>38018</v>
      </c>
      <c r="AO8" s="17" t="n">
        <v>38047</v>
      </c>
      <c r="AP8" s="17" t="n">
        <v>38078</v>
      </c>
      <c r="AQ8" s="17" t="n">
        <v>38108</v>
      </c>
      <c r="AR8" s="17" t="n">
        <v>38139</v>
      </c>
      <c r="AS8" s="17" t="n">
        <v>38169</v>
      </c>
      <c r="AT8" s="17" t="n">
        <v>38200</v>
      </c>
      <c r="AU8" s="17" t="n">
        <v>38231</v>
      </c>
      <c r="AV8" s="17" t="n">
        <v>38261</v>
      </c>
      <c r="AW8" s="17" t="n">
        <v>38292</v>
      </c>
      <c r="AX8" s="17" t="n">
        <v>38322</v>
      </c>
      <c r="AY8" s="17" t="n">
        <v>38353</v>
      </c>
      <c r="AZ8" s="17" t="n">
        <v>38384</v>
      </c>
      <c r="BA8" s="17" t="n">
        <v>38412</v>
      </c>
      <c r="BB8" s="17" t="n">
        <v>38443</v>
      </c>
      <c r="BC8" s="17" t="n">
        <v>38473</v>
      </c>
      <c r="BD8" s="17" t="n">
        <v>38504</v>
      </c>
      <c r="BE8" s="17" t="n">
        <v>38534</v>
      </c>
      <c r="BF8" s="17" t="n">
        <v>38565</v>
      </c>
      <c r="BG8" s="17" t="n">
        <v>38596</v>
      </c>
      <c r="BH8" s="17" t="n">
        <v>38626</v>
      </c>
      <c r="BI8" s="17" t="n">
        <v>38657</v>
      </c>
      <c r="BJ8" s="17" t="n">
        <v>38687</v>
      </c>
      <c r="BK8" s="17" t="n">
        <v>38718</v>
      </c>
      <c r="BL8" s="17" t="n">
        <v>38749</v>
      </c>
      <c r="BM8" s="17" t="n">
        <v>38777</v>
      </c>
      <c r="BN8" s="17" t="n">
        <v>38808</v>
      </c>
      <c r="BO8" s="17" t="n">
        <v>38838</v>
      </c>
      <c r="BP8" s="17" t="n">
        <v>38869</v>
      </c>
      <c r="BQ8" s="17" t="n">
        <v>38899</v>
      </c>
      <c r="BR8" s="17" t="n">
        <v>38930</v>
      </c>
      <c r="BS8" s="17" t="n">
        <v>38961</v>
      </c>
      <c r="BT8" s="17" t="n">
        <v>38991</v>
      </c>
      <c r="BU8" s="17" t="n">
        <v>39022</v>
      </c>
      <c r="BV8" s="17" t="n">
        <v>39052</v>
      </c>
    </row>
    <row r="9" customFormat="false" ht="12.75" hidden="false" customHeight="false" outlineLevel="0" collapsed="false">
      <c r="A9" s="33"/>
      <c r="C9" s="33"/>
      <c r="G9" s="53"/>
      <c r="H9" s="53"/>
      <c r="O9" s="7"/>
    </row>
    <row r="10" customFormat="false" ht="12.75" hidden="false" customHeight="false" outlineLevel="0" collapsed="false">
      <c r="A10" s="79" t="s">
        <v>80</v>
      </c>
      <c r="B10" s="80" t="s">
        <v>81</v>
      </c>
      <c r="C10" s="23"/>
      <c r="D10" s="24"/>
      <c r="E10" s="81" t="n">
        <v>37407</v>
      </c>
      <c r="G10" s="25"/>
      <c r="H10" s="54" t="n">
        <v>0.05</v>
      </c>
      <c r="I10" s="23"/>
      <c r="J10" s="27"/>
      <c r="K10" s="1" t="n">
        <f aca="false">ROUND((O10*31+P10*28+Q10*31+R10*30+S10*31+T10*30+U10*31+V10*31+W10*30+X10*31+Y10*30+Z10*31)*H10,0)</f>
        <v>651781</v>
      </c>
      <c r="L10" s="27" t="n">
        <v>35714</v>
      </c>
      <c r="M10" s="27" t="n">
        <v>35714</v>
      </c>
      <c r="N10" s="27" t="n">
        <v>35714</v>
      </c>
      <c r="O10" s="27" t="n">
        <v>35714</v>
      </c>
      <c r="P10" s="27" t="n">
        <v>35714</v>
      </c>
      <c r="Q10" s="27" t="n">
        <v>35714</v>
      </c>
      <c r="R10" s="27" t="n">
        <v>35714</v>
      </c>
      <c r="S10" s="27" t="n">
        <v>35714</v>
      </c>
      <c r="T10" s="29" t="n">
        <v>35714</v>
      </c>
      <c r="U10" s="29" t="n">
        <v>35714</v>
      </c>
      <c r="V10" s="29" t="n">
        <v>35714</v>
      </c>
      <c r="W10" s="29" t="n">
        <v>35714</v>
      </c>
      <c r="X10" s="29" t="n">
        <v>35714</v>
      </c>
      <c r="Y10" s="29" t="n">
        <v>35714</v>
      </c>
      <c r="Z10" s="29" t="n">
        <v>35714</v>
      </c>
      <c r="AA10" s="29" t="n">
        <v>35714</v>
      </c>
      <c r="AB10" s="29" t="n">
        <v>35714</v>
      </c>
      <c r="AC10" s="29" t="n">
        <v>35714</v>
      </c>
      <c r="AD10" s="29" t="n">
        <v>35714</v>
      </c>
      <c r="AE10" s="29" t="n">
        <v>35714</v>
      </c>
      <c r="AF10" s="29" t="n">
        <v>35714</v>
      </c>
      <c r="AG10" s="29" t="n">
        <v>35714</v>
      </c>
      <c r="AH10" s="29" t="n">
        <v>35714</v>
      </c>
      <c r="AI10" s="29" t="n">
        <v>35714</v>
      </c>
      <c r="AJ10" s="29" t="n">
        <v>35714</v>
      </c>
      <c r="AK10" s="29" t="n">
        <v>35714</v>
      </c>
      <c r="AL10" s="29" t="n">
        <v>35714</v>
      </c>
      <c r="AM10" s="29" t="n">
        <v>35714</v>
      </c>
      <c r="AN10" s="29" t="n">
        <v>35714</v>
      </c>
      <c r="AO10" s="29" t="n">
        <v>35714</v>
      </c>
      <c r="AP10" s="29" t="n">
        <v>35714</v>
      </c>
      <c r="AQ10" s="29" t="n">
        <v>35714</v>
      </c>
      <c r="AR10" s="29" t="n">
        <v>35714</v>
      </c>
      <c r="AS10" s="29" t="n">
        <v>35714</v>
      </c>
      <c r="AT10" s="29" t="n">
        <v>35714</v>
      </c>
      <c r="AU10" s="29" t="n">
        <v>35714</v>
      </c>
      <c r="AV10" s="29" t="n">
        <v>35714</v>
      </c>
      <c r="AW10" s="29" t="n">
        <v>35714</v>
      </c>
      <c r="AX10" s="29" t="n">
        <v>35714</v>
      </c>
      <c r="AY10" s="29" t="n">
        <v>35714</v>
      </c>
      <c r="AZ10" s="29" t="n">
        <v>35714</v>
      </c>
      <c r="BA10" s="29" t="n">
        <v>35714</v>
      </c>
      <c r="BB10" s="29" t="n">
        <v>35714</v>
      </c>
      <c r="BC10" s="29" t="n">
        <v>35714</v>
      </c>
      <c r="BD10" s="29" t="n">
        <v>35714</v>
      </c>
      <c r="BE10" s="29" t="n">
        <v>35714</v>
      </c>
      <c r="BF10" s="29" t="n">
        <v>35714</v>
      </c>
      <c r="BG10" s="29" t="n">
        <v>35714</v>
      </c>
      <c r="BH10" s="29" t="n">
        <v>35714</v>
      </c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1"/>
    </row>
    <row r="11" customFormat="false" ht="12.75" hidden="false" customHeight="false" outlineLevel="0" collapsed="false">
      <c r="A11" s="82" t="n">
        <v>24754</v>
      </c>
      <c r="B11" s="83" t="s">
        <v>82</v>
      </c>
      <c r="C11" s="23"/>
      <c r="D11" s="24"/>
      <c r="E11" s="81" t="n">
        <v>38472</v>
      </c>
      <c r="G11" s="25"/>
      <c r="H11" s="54" t="n">
        <v>0.1</v>
      </c>
      <c r="I11" s="23"/>
      <c r="J11" s="27"/>
      <c r="K11" s="1" t="n">
        <f aca="false">ROUND((O11*31+P11*28+Q11*31+R11*30+S11*31+T11*30+U11*31+V11*31+W11*30+X11*31+Y11*30+Z11*31)*H11,0)</f>
        <v>36500</v>
      </c>
      <c r="L11" s="27" t="n">
        <v>1000</v>
      </c>
      <c r="M11" s="27" t="n">
        <v>1000</v>
      </c>
      <c r="N11" s="27" t="n">
        <v>1000</v>
      </c>
      <c r="O11" s="27" t="n">
        <v>1000</v>
      </c>
      <c r="P11" s="27" t="n">
        <v>1000</v>
      </c>
      <c r="Q11" s="27" t="n">
        <v>1000</v>
      </c>
      <c r="R11" s="27" t="n">
        <v>1000</v>
      </c>
      <c r="S11" s="27" t="n">
        <v>1000</v>
      </c>
      <c r="T11" s="27" t="n">
        <v>1000</v>
      </c>
      <c r="U11" s="27" t="n">
        <v>1000</v>
      </c>
      <c r="V11" s="27" t="n">
        <v>1000</v>
      </c>
      <c r="W11" s="27" t="n">
        <v>1000</v>
      </c>
      <c r="X11" s="27" t="n">
        <v>1000</v>
      </c>
      <c r="Y11" s="27" t="n">
        <v>1000</v>
      </c>
      <c r="Z11" s="27" t="n">
        <v>1000</v>
      </c>
      <c r="AA11" s="27" t="n">
        <v>1000</v>
      </c>
      <c r="AB11" s="27" t="n">
        <v>1000</v>
      </c>
      <c r="AC11" s="27" t="n">
        <v>1000</v>
      </c>
      <c r="AD11" s="27" t="n">
        <v>1000</v>
      </c>
      <c r="AE11" s="27" t="n">
        <v>1000</v>
      </c>
      <c r="AF11" s="27" t="n">
        <v>1000</v>
      </c>
      <c r="AG11" s="27" t="n">
        <v>1000</v>
      </c>
      <c r="AH11" s="27" t="n">
        <v>1000</v>
      </c>
      <c r="AI11" s="27" t="n">
        <v>1000</v>
      </c>
      <c r="AJ11" s="27" t="n">
        <v>1000</v>
      </c>
      <c r="AK11" s="27" t="n">
        <v>1000</v>
      </c>
      <c r="AL11" s="27" t="n">
        <v>1000</v>
      </c>
      <c r="AM11" s="27" t="n">
        <v>1000</v>
      </c>
      <c r="AN11" s="27" t="n">
        <v>1000</v>
      </c>
      <c r="AO11" s="27" t="n">
        <v>1000</v>
      </c>
      <c r="AP11" s="27" t="n">
        <v>1000</v>
      </c>
      <c r="AQ11" s="27" t="n">
        <v>1000</v>
      </c>
      <c r="AR11" s="27" t="n">
        <v>1000</v>
      </c>
      <c r="AS11" s="27" t="n">
        <v>1000</v>
      </c>
      <c r="AT11" s="27" t="n">
        <v>1000</v>
      </c>
      <c r="AU11" s="27" t="n">
        <v>1000</v>
      </c>
      <c r="AV11" s="27" t="n">
        <v>1000</v>
      </c>
      <c r="AW11" s="27" t="n">
        <v>1000</v>
      </c>
      <c r="AX11" s="27" t="n">
        <v>1000</v>
      </c>
      <c r="AY11" s="27" t="n">
        <v>1000</v>
      </c>
      <c r="AZ11" s="27" t="n">
        <v>1000</v>
      </c>
      <c r="BA11" s="27" t="n">
        <v>1000</v>
      </c>
      <c r="BB11" s="27" t="n">
        <v>1000</v>
      </c>
      <c r="BC11" s="29" t="n">
        <v>1000</v>
      </c>
      <c r="BD11" s="29" t="n">
        <v>1000</v>
      </c>
      <c r="BE11" s="29" t="n">
        <v>1000</v>
      </c>
      <c r="BF11" s="29" t="n">
        <v>1000</v>
      </c>
      <c r="BG11" s="29" t="n">
        <v>1000</v>
      </c>
      <c r="BH11" s="29" t="n">
        <v>1000</v>
      </c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1"/>
    </row>
    <row r="12" customFormat="false" ht="12.75" hidden="false" customHeight="false" outlineLevel="0" collapsed="false">
      <c r="A12" s="82" t="n">
        <v>25374</v>
      </c>
      <c r="B12" s="83" t="s">
        <v>83</v>
      </c>
      <c r="C12" s="23"/>
      <c r="D12" s="24"/>
      <c r="E12" s="84" t="n">
        <v>37225</v>
      </c>
      <c r="G12" s="25"/>
      <c r="H12" s="54" t="s">
        <v>51</v>
      </c>
      <c r="I12" s="23"/>
      <c r="J12" s="27"/>
      <c r="K12" s="1" t="n">
        <v>0</v>
      </c>
      <c r="L12" s="27" t="n">
        <v>23000</v>
      </c>
      <c r="M12" s="27" t="n">
        <v>23000</v>
      </c>
      <c r="N12" s="27"/>
      <c r="O12" s="28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1"/>
    </row>
    <row r="13" customFormat="false" ht="12.75" hidden="false" customHeight="false" outlineLevel="0" collapsed="false">
      <c r="A13" s="82" t="n">
        <v>25394</v>
      </c>
      <c r="B13" s="83" t="s">
        <v>84</v>
      </c>
      <c r="C13" s="23"/>
      <c r="D13" s="24"/>
      <c r="E13" s="84"/>
      <c r="G13" s="25"/>
      <c r="H13" s="54" t="s">
        <v>51</v>
      </c>
      <c r="I13" s="23"/>
      <c r="J13" s="27"/>
      <c r="K13" s="1" t="n">
        <v>0</v>
      </c>
      <c r="L13" s="27" t="n">
        <v>5000</v>
      </c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1"/>
    </row>
    <row r="14" customFormat="false" ht="12.75" hidden="false" customHeight="false" outlineLevel="0" collapsed="false">
      <c r="A14" s="82" t="s">
        <v>85</v>
      </c>
      <c r="B14" s="83" t="s">
        <v>86</v>
      </c>
      <c r="C14" s="23"/>
      <c r="D14" s="24"/>
      <c r="E14" s="84" t="n">
        <v>37925</v>
      </c>
      <c r="F14" s="0" t="s">
        <v>15</v>
      </c>
      <c r="G14" s="25"/>
      <c r="H14" s="54" t="n">
        <v>0.07</v>
      </c>
      <c r="I14" s="23"/>
      <c r="J14" s="27"/>
      <c r="K14" s="1" t="n">
        <f aca="false">ROUND((O14*31+P14*28+Q14*31+R14*30+S14*31+T14*30+U14*31+V14*31+W14*30+X14*31+Y14*30+Z14*31)*H14,0)</f>
        <v>1022000</v>
      </c>
      <c r="L14" s="27" t="n">
        <v>40000</v>
      </c>
      <c r="M14" s="27" t="n">
        <v>40000</v>
      </c>
      <c r="N14" s="27" t="n">
        <v>40000</v>
      </c>
      <c r="O14" s="27" t="n">
        <v>40000</v>
      </c>
      <c r="P14" s="27" t="n">
        <v>40000</v>
      </c>
      <c r="Q14" s="27" t="n">
        <v>40000</v>
      </c>
      <c r="R14" s="27" t="n">
        <v>40000</v>
      </c>
      <c r="S14" s="27" t="n">
        <v>40000</v>
      </c>
      <c r="T14" s="27" t="n">
        <v>40000</v>
      </c>
      <c r="U14" s="27" t="n">
        <v>40000</v>
      </c>
      <c r="V14" s="27" t="n">
        <v>40000</v>
      </c>
      <c r="W14" s="27" t="n">
        <v>40000</v>
      </c>
      <c r="X14" s="27" t="n">
        <v>40000</v>
      </c>
      <c r="Y14" s="27" t="n">
        <v>40000</v>
      </c>
      <c r="Z14" s="27" t="n">
        <v>40000</v>
      </c>
      <c r="AA14" s="27" t="n">
        <v>40000</v>
      </c>
      <c r="AB14" s="27" t="n">
        <v>40000</v>
      </c>
      <c r="AC14" s="27" t="n">
        <v>40000</v>
      </c>
      <c r="AD14" s="27" t="n">
        <v>40000</v>
      </c>
      <c r="AE14" s="27" t="n">
        <v>40000</v>
      </c>
      <c r="AF14" s="27" t="n">
        <v>40000</v>
      </c>
      <c r="AG14" s="27" t="n">
        <v>40000</v>
      </c>
      <c r="AH14" s="27" t="n">
        <v>40000</v>
      </c>
      <c r="AI14" s="27" t="n">
        <v>40000</v>
      </c>
      <c r="AJ14" s="27" t="n">
        <v>40000</v>
      </c>
      <c r="AK14" s="29" t="n">
        <v>40000</v>
      </c>
      <c r="AL14" s="29" t="n">
        <v>40000</v>
      </c>
      <c r="AM14" s="29" t="n">
        <v>40000</v>
      </c>
      <c r="AN14" s="29" t="n">
        <v>40000</v>
      </c>
      <c r="AO14" s="29" t="n">
        <v>40000</v>
      </c>
      <c r="AP14" s="29" t="n">
        <v>40000</v>
      </c>
      <c r="AQ14" s="29" t="n">
        <v>40000</v>
      </c>
      <c r="AR14" s="29" t="n">
        <v>40000</v>
      </c>
      <c r="AS14" s="29" t="n">
        <v>40000</v>
      </c>
      <c r="AT14" s="29" t="n">
        <v>40000</v>
      </c>
      <c r="AU14" s="29" t="n">
        <v>40000</v>
      </c>
      <c r="AV14" s="29" t="n">
        <v>40000</v>
      </c>
      <c r="AW14" s="29" t="n">
        <v>40000</v>
      </c>
      <c r="AX14" s="29" t="n">
        <v>40000</v>
      </c>
      <c r="AY14" s="29" t="n">
        <v>40000</v>
      </c>
      <c r="AZ14" s="29" t="n">
        <v>40000</v>
      </c>
      <c r="BA14" s="29" t="n">
        <v>40000</v>
      </c>
      <c r="BB14" s="29" t="n">
        <v>40000</v>
      </c>
      <c r="BC14" s="29" t="n">
        <v>40000</v>
      </c>
      <c r="BD14" s="29" t="n">
        <v>40000</v>
      </c>
      <c r="BE14" s="29" t="n">
        <v>40000</v>
      </c>
      <c r="BF14" s="29" t="n">
        <v>40000</v>
      </c>
      <c r="BG14" s="29" t="n">
        <v>40000</v>
      </c>
      <c r="BH14" s="29" t="n">
        <v>40000</v>
      </c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1"/>
    </row>
    <row r="15" customFormat="false" ht="12.75" hidden="false" customHeight="false" outlineLevel="0" collapsed="false">
      <c r="A15" s="82" t="n">
        <v>26740</v>
      </c>
      <c r="B15" s="83" t="s">
        <v>87</v>
      </c>
      <c r="C15" s="23"/>
      <c r="D15" s="24"/>
      <c r="E15" s="84" t="n">
        <v>39113</v>
      </c>
      <c r="G15" s="25"/>
      <c r="H15" s="54" t="n">
        <v>0.05</v>
      </c>
      <c r="I15" s="23"/>
      <c r="J15" s="27"/>
      <c r="K15" s="1" t="n">
        <f aca="false">ROUND((O15*31+P15*28+Q15*31+R15*30+S15*31+T15*30+U15*31+V15*31+W15*30+X15*31+Y15*30+Z15*31)*H15,0)</f>
        <v>146000</v>
      </c>
      <c r="L15" s="27" t="n">
        <v>8000</v>
      </c>
      <c r="M15" s="27" t="n">
        <v>8000</v>
      </c>
      <c r="N15" s="27" t="n">
        <v>8000</v>
      </c>
      <c r="O15" s="27" t="n">
        <v>8000</v>
      </c>
      <c r="P15" s="27" t="n">
        <v>8000</v>
      </c>
      <c r="Q15" s="27" t="n">
        <v>8000</v>
      </c>
      <c r="R15" s="27" t="n">
        <v>8000</v>
      </c>
      <c r="S15" s="27" t="n">
        <v>8000</v>
      </c>
      <c r="T15" s="27" t="n">
        <v>8000</v>
      </c>
      <c r="U15" s="27" t="n">
        <v>8000</v>
      </c>
      <c r="V15" s="27" t="n">
        <v>8000</v>
      </c>
      <c r="W15" s="27" t="n">
        <v>8000</v>
      </c>
      <c r="X15" s="27" t="n">
        <v>8000</v>
      </c>
      <c r="Y15" s="27" t="n">
        <v>8000</v>
      </c>
      <c r="Z15" s="27" t="n">
        <v>8000</v>
      </c>
      <c r="AA15" s="27" t="n">
        <v>8000</v>
      </c>
      <c r="AB15" s="27" t="n">
        <v>8000</v>
      </c>
      <c r="AC15" s="27" t="n">
        <v>8000</v>
      </c>
      <c r="AD15" s="27" t="n">
        <v>8000</v>
      </c>
      <c r="AE15" s="27" t="n">
        <v>8000</v>
      </c>
      <c r="AF15" s="27" t="n">
        <v>8000</v>
      </c>
      <c r="AG15" s="27" t="n">
        <v>8000</v>
      </c>
      <c r="AH15" s="27" t="n">
        <v>8000</v>
      </c>
      <c r="AI15" s="27" t="n">
        <v>8000</v>
      </c>
      <c r="AJ15" s="27" t="n">
        <v>8000</v>
      </c>
      <c r="AK15" s="27" t="n">
        <v>8000</v>
      </c>
      <c r="AL15" s="27" t="n">
        <v>8000</v>
      </c>
      <c r="AM15" s="27" t="n">
        <v>8000</v>
      </c>
      <c r="AN15" s="27" t="n">
        <v>8000</v>
      </c>
      <c r="AO15" s="27" t="n">
        <v>8000</v>
      </c>
      <c r="AP15" s="27" t="n">
        <v>8000</v>
      </c>
      <c r="AQ15" s="27" t="n">
        <v>8000</v>
      </c>
      <c r="AR15" s="27" t="n">
        <v>8000</v>
      </c>
      <c r="AS15" s="27" t="n">
        <v>8000</v>
      </c>
      <c r="AT15" s="27" t="n">
        <v>8000</v>
      </c>
      <c r="AU15" s="27" t="n">
        <v>8000</v>
      </c>
      <c r="AV15" s="27" t="n">
        <v>8000</v>
      </c>
      <c r="AW15" s="27" t="n">
        <v>8000</v>
      </c>
      <c r="AX15" s="27" t="n">
        <v>8000</v>
      </c>
      <c r="AY15" s="27" t="n">
        <v>8000</v>
      </c>
      <c r="AZ15" s="27" t="n">
        <v>8000</v>
      </c>
      <c r="BA15" s="27" t="n">
        <v>8000</v>
      </c>
      <c r="BB15" s="27" t="n">
        <v>8000</v>
      </c>
      <c r="BC15" s="27" t="n">
        <v>8000</v>
      </c>
      <c r="BD15" s="27" t="n">
        <v>8000</v>
      </c>
      <c r="BE15" s="27" t="n">
        <v>8000</v>
      </c>
      <c r="BF15" s="27" t="n">
        <v>8000</v>
      </c>
      <c r="BG15" s="27" t="n">
        <v>8000</v>
      </c>
      <c r="BH15" s="27" t="n">
        <v>8000</v>
      </c>
      <c r="BI15" s="27" t="n">
        <v>8000</v>
      </c>
      <c r="BJ15" s="27" t="n">
        <v>8000</v>
      </c>
      <c r="BK15" s="27" t="n">
        <v>8000</v>
      </c>
      <c r="BL15" s="27" t="n">
        <v>8000</v>
      </c>
      <c r="BM15" s="27" t="n">
        <v>8000</v>
      </c>
      <c r="BN15" s="27" t="n">
        <v>8000</v>
      </c>
      <c r="BO15" s="27" t="n">
        <v>8000</v>
      </c>
      <c r="BP15" s="27" t="n">
        <v>8000</v>
      </c>
      <c r="BQ15" s="27" t="n">
        <v>8000</v>
      </c>
      <c r="BR15" s="27" t="n">
        <v>8000</v>
      </c>
      <c r="BS15" s="27" t="n">
        <v>8000</v>
      </c>
      <c r="BT15" s="27" t="n">
        <v>8000</v>
      </c>
      <c r="BU15" s="27" t="n">
        <v>8000</v>
      </c>
      <c r="BV15" s="27" t="n">
        <v>8000</v>
      </c>
      <c r="BW15" s="27" t="n">
        <v>8000</v>
      </c>
      <c r="BX15" s="27" t="n">
        <v>8000</v>
      </c>
      <c r="BY15" s="27" t="n">
        <v>8000</v>
      </c>
      <c r="BZ15" s="27" t="n">
        <v>8000</v>
      </c>
      <c r="CA15" s="27" t="n">
        <v>8000</v>
      </c>
      <c r="CB15" s="27" t="n">
        <v>8000</v>
      </c>
      <c r="CC15" s="27" t="n">
        <v>8000</v>
      </c>
      <c r="CD15" s="27" t="n">
        <v>8000</v>
      </c>
      <c r="CE15" s="27" t="n">
        <v>8000</v>
      </c>
      <c r="CF15" s="27" t="n">
        <v>8000</v>
      </c>
      <c r="CG15" s="27" t="n">
        <v>8000</v>
      </c>
      <c r="CH15" s="27" t="n">
        <v>8000</v>
      </c>
      <c r="CI15" s="27" t="n">
        <v>8000</v>
      </c>
      <c r="CJ15" s="27" t="n">
        <v>8000</v>
      </c>
      <c r="CK15" s="27" t="n">
        <v>8000</v>
      </c>
      <c r="CL15" s="27" t="n">
        <v>8000</v>
      </c>
      <c r="CM15" s="27" t="n">
        <v>8000</v>
      </c>
      <c r="CN15" s="27" t="n">
        <v>8000</v>
      </c>
      <c r="CO15" s="27" t="n">
        <v>8000</v>
      </c>
      <c r="CP15" s="27" t="n">
        <v>8000</v>
      </c>
      <c r="CQ15" s="27" t="n">
        <v>8000</v>
      </c>
      <c r="CR15" s="27" t="n">
        <v>8000</v>
      </c>
      <c r="CS15" s="27" t="n">
        <v>8000</v>
      </c>
      <c r="CT15" s="27" t="n">
        <v>8000</v>
      </c>
      <c r="CU15" s="27" t="n">
        <v>8000</v>
      </c>
      <c r="CV15" s="27" t="n">
        <v>8000</v>
      </c>
      <c r="CW15" s="27" t="n">
        <v>8000</v>
      </c>
      <c r="CX15" s="27" t="n">
        <v>8000</v>
      </c>
      <c r="CY15" s="27" t="n">
        <v>8000</v>
      </c>
      <c r="CZ15" s="27" t="n">
        <v>8000</v>
      </c>
      <c r="DA15" s="27" t="n">
        <v>8000</v>
      </c>
      <c r="DB15" s="27" t="n">
        <v>8000</v>
      </c>
      <c r="DC15" s="27" t="n">
        <v>8000</v>
      </c>
      <c r="DD15" s="27" t="n">
        <v>8000</v>
      </c>
      <c r="DE15" s="27" t="n">
        <v>8000</v>
      </c>
      <c r="DF15" s="27" t="n">
        <v>8000</v>
      </c>
      <c r="DG15" s="27" t="n">
        <v>8000</v>
      </c>
      <c r="DH15" s="27" t="n">
        <v>8000</v>
      </c>
      <c r="DI15" s="27" t="n">
        <v>8000</v>
      </c>
      <c r="DJ15" s="27" t="n">
        <v>8000</v>
      </c>
      <c r="DK15" s="27" t="n">
        <v>8000</v>
      </c>
      <c r="DL15" s="27" t="n">
        <v>8000</v>
      </c>
      <c r="DM15" s="27" t="n">
        <v>8000</v>
      </c>
      <c r="DN15" s="27" t="n">
        <v>8000</v>
      </c>
      <c r="DO15" s="27" t="n">
        <v>8000</v>
      </c>
      <c r="DP15" s="27" t="n">
        <v>8000</v>
      </c>
      <c r="DQ15" s="27" t="n">
        <v>8000</v>
      </c>
      <c r="DR15" s="27" t="n">
        <v>8000</v>
      </c>
    </row>
    <row r="16" customFormat="false" ht="12.75" hidden="false" customHeight="false" outlineLevel="0" collapsed="false">
      <c r="A16" s="82" t="n">
        <v>27104</v>
      </c>
      <c r="B16" s="83" t="s">
        <v>88</v>
      </c>
      <c r="C16" s="23"/>
      <c r="D16" s="24"/>
      <c r="E16" s="84" t="n">
        <v>38383</v>
      </c>
      <c r="G16" s="25"/>
      <c r="H16" s="54" t="n">
        <v>0.05</v>
      </c>
      <c r="I16" s="23"/>
      <c r="J16" s="27"/>
      <c r="K16" s="1" t="n">
        <f aca="false">ROUND((O16*31+P16*28+Q16*31+R16*30+S16*31+T16*30+U16*31+V16*31+W16*30+X16*31+Y16*30+Z16*31)*H16,0)</f>
        <v>131196</v>
      </c>
      <c r="L16" s="27" t="n">
        <v>7188.8</v>
      </c>
      <c r="M16" s="27" t="n">
        <v>7188.8</v>
      </c>
      <c r="N16" s="27" t="n">
        <v>7188.8</v>
      </c>
      <c r="O16" s="27" t="n">
        <v>7188.8</v>
      </c>
      <c r="P16" s="27" t="n">
        <v>7188.8</v>
      </c>
      <c r="Q16" s="27" t="n">
        <v>7188.8</v>
      </c>
      <c r="R16" s="27" t="n">
        <v>7188.8</v>
      </c>
      <c r="S16" s="27" t="n">
        <v>7188.8</v>
      </c>
      <c r="T16" s="27" t="n">
        <v>7188.8</v>
      </c>
      <c r="U16" s="27" t="n">
        <v>7188.8</v>
      </c>
      <c r="V16" s="27" t="n">
        <v>7188.8</v>
      </c>
      <c r="W16" s="27" t="n">
        <v>7188.8</v>
      </c>
      <c r="X16" s="27" t="n">
        <v>7188.8</v>
      </c>
      <c r="Y16" s="27" t="n">
        <v>7188.8</v>
      </c>
      <c r="Z16" s="27" t="n">
        <v>7188.8</v>
      </c>
      <c r="AA16" s="27" t="n">
        <v>7188.8</v>
      </c>
      <c r="AB16" s="27" t="n">
        <v>7188.8</v>
      </c>
      <c r="AC16" s="27" t="n">
        <v>7188.8</v>
      </c>
      <c r="AD16" s="27" t="n">
        <v>7188.8</v>
      </c>
      <c r="AE16" s="27" t="n">
        <v>7188.8</v>
      </c>
      <c r="AF16" s="27" t="n">
        <v>7188.8</v>
      </c>
      <c r="AG16" s="27" t="n">
        <v>7188.8</v>
      </c>
      <c r="AH16" s="27" t="n">
        <v>7188.8</v>
      </c>
      <c r="AI16" s="27" t="n">
        <v>7188.8</v>
      </c>
      <c r="AJ16" s="27" t="n">
        <v>7188.8</v>
      </c>
      <c r="AK16" s="27" t="n">
        <v>7188.8</v>
      </c>
      <c r="AL16" s="27" t="n">
        <v>7188.8</v>
      </c>
      <c r="AM16" s="27" t="n">
        <v>7188.8</v>
      </c>
      <c r="AN16" s="27" t="n">
        <v>7188.8</v>
      </c>
      <c r="AO16" s="27" t="n">
        <v>7188.8</v>
      </c>
      <c r="AP16" s="27" t="n">
        <v>7188.8</v>
      </c>
      <c r="AQ16" s="27" t="n">
        <v>7188.8</v>
      </c>
      <c r="AR16" s="27" t="n">
        <v>7188.8</v>
      </c>
      <c r="AS16" s="27" t="n">
        <v>7188.8</v>
      </c>
      <c r="AT16" s="27" t="n">
        <v>7188.8</v>
      </c>
      <c r="AU16" s="27" t="n">
        <v>7188.8</v>
      </c>
      <c r="AV16" s="27" t="n">
        <v>7188.8</v>
      </c>
      <c r="AW16" s="27" t="n">
        <v>7188.8</v>
      </c>
      <c r="AX16" s="27" t="n">
        <v>7188.8</v>
      </c>
      <c r="AY16" s="27" t="n">
        <v>7188.8</v>
      </c>
      <c r="AZ16" s="29" t="n">
        <v>7188.8</v>
      </c>
      <c r="BA16" s="29" t="n">
        <v>7188.8</v>
      </c>
      <c r="BB16" s="29" t="n">
        <v>7188.8</v>
      </c>
      <c r="BC16" s="29" t="n">
        <v>7188.8</v>
      </c>
      <c r="BD16" s="29" t="n">
        <v>7188.8</v>
      </c>
      <c r="BE16" s="29" t="n">
        <v>7188.8</v>
      </c>
      <c r="BF16" s="29" t="n">
        <v>7188.8</v>
      </c>
      <c r="BG16" s="29" t="n">
        <v>7188.8</v>
      </c>
      <c r="BH16" s="29" t="n">
        <v>7188.8</v>
      </c>
      <c r="BI16" s="29" t="n">
        <v>7188.8</v>
      </c>
      <c r="BJ16" s="29" t="n">
        <v>7188.8</v>
      </c>
      <c r="BK16" s="29" t="n">
        <v>7188.8</v>
      </c>
      <c r="BL16" s="29" t="n">
        <v>7188.8</v>
      </c>
      <c r="BM16" s="29" t="n">
        <v>7188.8</v>
      </c>
      <c r="BN16" s="29" t="n">
        <v>7188.8</v>
      </c>
      <c r="BO16" s="29" t="n">
        <v>7188.8</v>
      </c>
      <c r="BP16" s="29" t="n">
        <v>7188.8</v>
      </c>
      <c r="BQ16" s="29" t="n">
        <v>7188.8</v>
      </c>
      <c r="BR16" s="29" t="n">
        <v>7188.8</v>
      </c>
      <c r="BS16" s="29" t="n">
        <v>7188.8</v>
      </c>
      <c r="BT16" s="29" t="n">
        <v>7188.8</v>
      </c>
      <c r="BU16" s="29" t="n">
        <v>7188.8</v>
      </c>
      <c r="BV16" s="29" t="n">
        <v>7188.8</v>
      </c>
      <c r="BW16" s="29" t="n">
        <v>7188.8</v>
      </c>
      <c r="BX16" s="29" t="n">
        <v>7188.8</v>
      </c>
      <c r="BY16" s="29" t="n">
        <v>7188.8</v>
      </c>
      <c r="BZ16" s="29" t="n">
        <v>7188.8</v>
      </c>
      <c r="CA16" s="29" t="n">
        <v>7188.8</v>
      </c>
      <c r="CB16" s="29" t="n">
        <v>7188.8</v>
      </c>
      <c r="CC16" s="29" t="n">
        <v>7188.8</v>
      </c>
      <c r="CD16" s="29" t="n">
        <v>7188.8</v>
      </c>
      <c r="CE16" s="29" t="n">
        <v>7188.8</v>
      </c>
      <c r="CF16" s="29" t="n">
        <v>7188.8</v>
      </c>
      <c r="CG16" s="29" t="n">
        <v>7188.8</v>
      </c>
      <c r="CH16" s="29" t="n">
        <v>7188.8</v>
      </c>
      <c r="CI16" s="29" t="n">
        <v>7188.8</v>
      </c>
      <c r="CJ16" s="29" t="n">
        <v>7188.8</v>
      </c>
      <c r="CK16" s="29" t="n">
        <v>7188.8</v>
      </c>
      <c r="CL16" s="29" t="n">
        <v>7188.8</v>
      </c>
      <c r="CM16" s="29" t="n">
        <v>7188.8</v>
      </c>
      <c r="CN16" s="29" t="n">
        <v>7188.8</v>
      </c>
      <c r="CO16" s="29" t="n">
        <v>7188.8</v>
      </c>
      <c r="CP16" s="29" t="n">
        <v>7188.8</v>
      </c>
      <c r="CQ16" s="29" t="n">
        <v>7188.8</v>
      </c>
      <c r="CR16" s="29" t="n">
        <v>7188.8</v>
      </c>
      <c r="CS16" s="29" t="n">
        <v>7188.8</v>
      </c>
      <c r="CT16" s="29" t="n">
        <v>7188.8</v>
      </c>
      <c r="CU16" s="29" t="n">
        <v>7188.8</v>
      </c>
      <c r="CV16" s="29" t="n">
        <v>7188.8</v>
      </c>
      <c r="CW16" s="29" t="n">
        <v>7188.8</v>
      </c>
      <c r="CX16" s="29" t="n">
        <v>7188.8</v>
      </c>
      <c r="CY16" s="29" t="n">
        <v>7188.8</v>
      </c>
      <c r="CZ16" s="29" t="n">
        <v>7188.8</v>
      </c>
      <c r="DA16" s="29" t="n">
        <v>7188.8</v>
      </c>
      <c r="DB16" s="29" t="n">
        <v>7188.8</v>
      </c>
      <c r="DC16" s="29" t="n">
        <v>7188.8</v>
      </c>
      <c r="DD16" s="29" t="n">
        <v>7188.8</v>
      </c>
      <c r="DE16" s="29" t="n">
        <v>7188.8</v>
      </c>
      <c r="DF16" s="29" t="n">
        <v>7188.8</v>
      </c>
      <c r="DG16" s="29" t="n">
        <v>7188.8</v>
      </c>
      <c r="DH16" s="29" t="n">
        <v>7188.8</v>
      </c>
      <c r="DI16" s="29" t="n">
        <v>7188.8</v>
      </c>
      <c r="DJ16" s="29" t="n">
        <v>7188.8</v>
      </c>
      <c r="DK16" s="29" t="n">
        <v>7188.8</v>
      </c>
      <c r="DL16" s="29" t="n">
        <v>7188.8</v>
      </c>
      <c r="DM16" s="29" t="n">
        <v>7188.8</v>
      </c>
      <c r="DN16" s="29" t="n">
        <v>7188.8</v>
      </c>
      <c r="DO16" s="29" t="n">
        <v>7188.8</v>
      </c>
      <c r="DP16" s="29" t="n">
        <v>7188.8</v>
      </c>
      <c r="DQ16" s="29" t="n">
        <v>7188.8</v>
      </c>
      <c r="DR16" s="29" t="n">
        <v>7188.8</v>
      </c>
    </row>
    <row r="17" customFormat="false" ht="12.75" hidden="false" customHeight="false" outlineLevel="0" collapsed="false">
      <c r="A17" s="82" t="n">
        <v>27161</v>
      </c>
      <c r="B17" s="83" t="s">
        <v>89</v>
      </c>
      <c r="C17" s="23"/>
      <c r="D17" s="24"/>
      <c r="E17" s="84" t="n">
        <v>37711</v>
      </c>
      <c r="G17" s="25"/>
      <c r="H17" s="54" t="n">
        <v>0.025</v>
      </c>
      <c r="I17" s="23"/>
      <c r="J17" s="27"/>
      <c r="K17" s="1" t="n">
        <f aca="false">ROUND((O17*31+P17*28+Q17*31+R17*30+S17*31+T17*30+U17*31+V17*31+W17*30+X17*31+Y17*30+Z17*31)*H17,0)</f>
        <v>3650000</v>
      </c>
      <c r="L17" s="27" t="n">
        <v>400000</v>
      </c>
      <c r="M17" s="27" t="n">
        <v>400000</v>
      </c>
      <c r="N17" s="27" t="n">
        <v>400000</v>
      </c>
      <c r="O17" s="27" t="n">
        <v>400000</v>
      </c>
      <c r="P17" s="27" t="n">
        <v>400000</v>
      </c>
      <c r="Q17" s="27" t="n">
        <v>400000</v>
      </c>
      <c r="R17" s="27" t="n">
        <v>400000</v>
      </c>
      <c r="S17" s="27" t="n">
        <v>400000</v>
      </c>
      <c r="T17" s="27" t="n">
        <v>400000</v>
      </c>
      <c r="U17" s="27" t="n">
        <v>400000</v>
      </c>
      <c r="V17" s="27" t="n">
        <v>400000</v>
      </c>
      <c r="W17" s="27" t="n">
        <v>400000</v>
      </c>
      <c r="X17" s="27" t="n">
        <v>400000</v>
      </c>
      <c r="Y17" s="27" t="n">
        <v>400000</v>
      </c>
      <c r="Z17" s="27" t="n">
        <v>400000</v>
      </c>
      <c r="AA17" s="27" t="n">
        <v>400000</v>
      </c>
      <c r="AB17" s="27" t="n">
        <v>400000</v>
      </c>
      <c r="AC17" s="27" t="n">
        <v>400000</v>
      </c>
      <c r="AD17" s="29" t="n">
        <v>400000</v>
      </c>
      <c r="AE17" s="29" t="n">
        <v>400000</v>
      </c>
      <c r="AF17" s="29" t="n">
        <v>400000</v>
      </c>
      <c r="AG17" s="29" t="n">
        <v>400000</v>
      </c>
      <c r="AH17" s="29" t="n">
        <v>400000</v>
      </c>
      <c r="AI17" s="29" t="n">
        <v>400000</v>
      </c>
      <c r="AJ17" s="29" t="n">
        <v>400000</v>
      </c>
      <c r="AK17" s="29" t="n">
        <v>400000</v>
      </c>
      <c r="AL17" s="29" t="n">
        <v>400000</v>
      </c>
      <c r="AM17" s="29" t="n">
        <v>400000</v>
      </c>
      <c r="AN17" s="29" t="n">
        <v>400000</v>
      </c>
      <c r="AO17" s="29" t="n">
        <v>400000</v>
      </c>
      <c r="AP17" s="29" t="n">
        <v>400000</v>
      </c>
      <c r="AQ17" s="29" t="n">
        <v>400000</v>
      </c>
      <c r="AR17" s="29" t="n">
        <v>400000</v>
      </c>
      <c r="AS17" s="29" t="n">
        <v>400000</v>
      </c>
      <c r="AT17" s="29" t="n">
        <v>400000</v>
      </c>
      <c r="AU17" s="29" t="n">
        <v>400000</v>
      </c>
      <c r="AV17" s="29" t="n">
        <v>400000</v>
      </c>
      <c r="AW17" s="29" t="n">
        <v>400000</v>
      </c>
      <c r="AX17" s="29" t="n">
        <v>400000</v>
      </c>
      <c r="AY17" s="29" t="n">
        <v>400000</v>
      </c>
      <c r="AZ17" s="29" t="n">
        <v>400000</v>
      </c>
      <c r="BA17" s="29" t="n">
        <v>400000</v>
      </c>
      <c r="BB17" s="29" t="n">
        <v>400000</v>
      </c>
      <c r="BC17" s="29" t="n">
        <v>400000</v>
      </c>
      <c r="BD17" s="29" t="n">
        <v>400000</v>
      </c>
      <c r="BE17" s="29" t="n">
        <v>400000</v>
      </c>
      <c r="BF17" s="29" t="n">
        <v>400000</v>
      </c>
      <c r="BG17" s="29" t="n">
        <v>400000</v>
      </c>
      <c r="BH17" s="29" t="n">
        <v>400000</v>
      </c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1"/>
    </row>
    <row r="18" customFormat="false" ht="12.75" hidden="false" customHeight="false" outlineLevel="0" collapsed="false">
      <c r="A18" s="82" t="n">
        <v>27291</v>
      </c>
      <c r="B18" s="83" t="s">
        <v>90</v>
      </c>
      <c r="C18" s="23"/>
      <c r="D18" s="24"/>
      <c r="E18" s="84" t="n">
        <v>37468</v>
      </c>
      <c r="G18" s="25"/>
      <c r="H18" s="54" t="n">
        <v>0.025</v>
      </c>
      <c r="I18" s="23"/>
      <c r="J18" s="27"/>
      <c r="K18" s="1" t="n">
        <f aca="false">ROUND((O18*31+P18*28+Q18*31+R18*30+S18*31+T18*30+U18*31+V18*31+W18*30+X18*31+Y18*30+Z18*31)*H18,0)</f>
        <v>182500</v>
      </c>
      <c r="L18" s="27" t="n">
        <v>20000</v>
      </c>
      <c r="M18" s="27" t="n">
        <v>20000</v>
      </c>
      <c r="N18" s="27" t="n">
        <v>20000</v>
      </c>
      <c r="O18" s="27" t="n">
        <v>20000</v>
      </c>
      <c r="P18" s="27" t="n">
        <v>20000</v>
      </c>
      <c r="Q18" s="27" t="n">
        <v>20000</v>
      </c>
      <c r="R18" s="27" t="n">
        <v>20000</v>
      </c>
      <c r="S18" s="27" t="n">
        <v>20000</v>
      </c>
      <c r="T18" s="27" t="n">
        <v>20000</v>
      </c>
      <c r="U18" s="27" t="n">
        <v>20000</v>
      </c>
      <c r="V18" s="29" t="n">
        <v>20000</v>
      </c>
      <c r="W18" s="29" t="n">
        <v>20000</v>
      </c>
      <c r="X18" s="29" t="n">
        <v>20000</v>
      </c>
      <c r="Y18" s="29" t="n">
        <v>20000</v>
      </c>
      <c r="Z18" s="29" t="n">
        <v>20000</v>
      </c>
      <c r="AA18" s="29" t="n">
        <v>20000</v>
      </c>
      <c r="AB18" s="29" t="n">
        <v>20000</v>
      </c>
      <c r="AC18" s="29" t="n">
        <v>20000</v>
      </c>
      <c r="AD18" s="29" t="n">
        <v>20000</v>
      </c>
      <c r="AE18" s="29" t="n">
        <v>20000</v>
      </c>
      <c r="AF18" s="29" t="n">
        <v>20000</v>
      </c>
      <c r="AG18" s="29" t="n">
        <v>20000</v>
      </c>
      <c r="AH18" s="29" t="n">
        <v>20000</v>
      </c>
      <c r="AI18" s="29" t="n">
        <v>20000</v>
      </c>
      <c r="AJ18" s="29" t="n">
        <v>20000</v>
      </c>
      <c r="AK18" s="29" t="n">
        <v>20000</v>
      </c>
      <c r="AL18" s="29" t="n">
        <v>20000</v>
      </c>
      <c r="AM18" s="29" t="n">
        <v>20000</v>
      </c>
      <c r="AN18" s="29" t="n">
        <v>20000</v>
      </c>
      <c r="AO18" s="29" t="n">
        <v>20000</v>
      </c>
      <c r="AP18" s="29" t="n">
        <v>20000</v>
      </c>
      <c r="AQ18" s="29" t="n">
        <v>20000</v>
      </c>
      <c r="AR18" s="29" t="n">
        <v>20000</v>
      </c>
      <c r="AS18" s="29" t="n">
        <v>20000</v>
      </c>
      <c r="AT18" s="29" t="n">
        <v>20000</v>
      </c>
      <c r="AU18" s="29" t="n">
        <v>20000</v>
      </c>
      <c r="AV18" s="29" t="n">
        <v>20000</v>
      </c>
      <c r="AW18" s="29" t="n">
        <v>20000</v>
      </c>
      <c r="AX18" s="29" t="n">
        <v>20000</v>
      </c>
      <c r="AY18" s="29" t="n">
        <v>20000</v>
      </c>
      <c r="AZ18" s="29" t="n">
        <v>20000</v>
      </c>
      <c r="BA18" s="29" t="n">
        <v>20000</v>
      </c>
      <c r="BB18" s="29" t="n">
        <v>20000</v>
      </c>
      <c r="BC18" s="29" t="n">
        <v>20000</v>
      </c>
      <c r="BD18" s="29" t="n">
        <v>20000</v>
      </c>
      <c r="BE18" s="29" t="n">
        <v>20000</v>
      </c>
      <c r="BF18" s="29" t="n">
        <v>20000</v>
      </c>
      <c r="BG18" s="29" t="n">
        <v>20000</v>
      </c>
      <c r="BH18" s="29" t="n">
        <v>20000</v>
      </c>
      <c r="BI18" s="29" t="n">
        <v>20000</v>
      </c>
      <c r="BJ18" s="29" t="n">
        <v>20000</v>
      </c>
      <c r="BK18" s="29" t="n">
        <v>20000</v>
      </c>
      <c r="BL18" s="29" t="n">
        <v>20000</v>
      </c>
      <c r="BM18" s="29" t="n">
        <v>20000</v>
      </c>
      <c r="BN18" s="29" t="n">
        <v>20000</v>
      </c>
      <c r="BO18" s="29" t="n">
        <v>20000</v>
      </c>
      <c r="BP18" s="29" t="n">
        <v>20000</v>
      </c>
      <c r="BQ18" s="29" t="n">
        <v>20000</v>
      </c>
      <c r="BR18" s="29" t="n">
        <v>20000</v>
      </c>
      <c r="BS18" s="29" t="n">
        <v>20000</v>
      </c>
      <c r="BT18" s="29" t="n">
        <v>20000</v>
      </c>
      <c r="BU18" s="29" t="n">
        <v>20000</v>
      </c>
      <c r="BV18" s="29" t="n">
        <v>20000</v>
      </c>
      <c r="BW18" s="29" t="n">
        <v>20000</v>
      </c>
      <c r="BX18" s="29" t="n">
        <v>20000</v>
      </c>
      <c r="BY18" s="29" t="n">
        <v>20000</v>
      </c>
      <c r="BZ18" s="29" t="n">
        <v>20000</v>
      </c>
      <c r="CA18" s="29" t="n">
        <v>20000</v>
      </c>
      <c r="CB18" s="29" t="n">
        <v>20000</v>
      </c>
      <c r="CC18" s="29" t="n">
        <v>20000</v>
      </c>
      <c r="CD18" s="29" t="n">
        <v>20000</v>
      </c>
      <c r="CE18" s="29" t="n">
        <v>20000</v>
      </c>
      <c r="CF18" s="29" t="n">
        <v>20000</v>
      </c>
      <c r="CG18" s="29" t="n">
        <v>20000</v>
      </c>
      <c r="CH18" s="29" t="n">
        <v>20000</v>
      </c>
      <c r="CI18" s="29" t="n">
        <v>20000</v>
      </c>
      <c r="CJ18" s="29" t="n">
        <v>20000</v>
      </c>
      <c r="CK18" s="29" t="n">
        <v>20000</v>
      </c>
      <c r="CL18" s="29" t="n">
        <v>20000</v>
      </c>
      <c r="CM18" s="29" t="n">
        <v>20000</v>
      </c>
      <c r="CN18" s="29" t="n">
        <v>20000</v>
      </c>
      <c r="CO18" s="29" t="n">
        <v>20000</v>
      </c>
      <c r="CP18" s="29" t="n">
        <v>20000</v>
      </c>
      <c r="CQ18" s="29" t="n">
        <v>20000</v>
      </c>
      <c r="CR18" s="29" t="n">
        <v>20000</v>
      </c>
      <c r="CS18" s="29" t="n">
        <v>20000</v>
      </c>
      <c r="CT18" s="29" t="n">
        <v>20000</v>
      </c>
      <c r="CU18" s="29" t="n">
        <v>20000</v>
      </c>
      <c r="CV18" s="29" t="n">
        <v>20000</v>
      </c>
      <c r="CW18" s="29" t="n">
        <v>20000</v>
      </c>
      <c r="CX18" s="29" t="n">
        <v>20000</v>
      </c>
      <c r="CY18" s="29" t="n">
        <v>20000</v>
      </c>
      <c r="CZ18" s="29" t="n">
        <v>20000</v>
      </c>
      <c r="DA18" s="29" t="n">
        <v>20000</v>
      </c>
      <c r="DB18" s="29" t="n">
        <v>20000</v>
      </c>
      <c r="DC18" s="29" t="n">
        <v>20000</v>
      </c>
      <c r="DD18" s="29" t="n">
        <v>20000</v>
      </c>
      <c r="DE18" s="29" t="n">
        <v>20000</v>
      </c>
      <c r="DF18" s="29" t="n">
        <v>20000</v>
      </c>
      <c r="DG18" s="29" t="n">
        <v>20000</v>
      </c>
      <c r="DH18" s="29" t="n">
        <v>20000</v>
      </c>
      <c r="DI18" s="29" t="n">
        <v>20000</v>
      </c>
      <c r="DJ18" s="29" t="n">
        <v>20000</v>
      </c>
      <c r="DK18" s="29" t="n">
        <v>20000</v>
      </c>
      <c r="DL18" s="29" t="n">
        <v>20000</v>
      </c>
      <c r="DM18" s="29" t="n">
        <v>20000</v>
      </c>
      <c r="DN18" s="29" t="n">
        <v>20000</v>
      </c>
      <c r="DO18" s="29" t="n">
        <v>20000</v>
      </c>
      <c r="DP18" s="29" t="n">
        <v>20000</v>
      </c>
      <c r="DQ18" s="29" t="n">
        <v>20000</v>
      </c>
      <c r="DR18" s="29" t="n">
        <v>20000</v>
      </c>
    </row>
    <row r="19" customFormat="false" ht="12.75" hidden="false" customHeight="false" outlineLevel="0" collapsed="false">
      <c r="A19" s="82" t="n">
        <v>27349</v>
      </c>
      <c r="B19" s="83" t="s">
        <v>91</v>
      </c>
      <c r="C19" s="23"/>
      <c r="D19" s="24"/>
      <c r="E19" s="84" t="n">
        <v>38717</v>
      </c>
      <c r="G19" s="25"/>
      <c r="H19" s="54" t="n">
        <v>0.05</v>
      </c>
      <c r="I19" s="23"/>
      <c r="J19" s="27"/>
      <c r="K19" s="1" t="n">
        <f aca="false">ROUND((O19*31+P19*28+Q19*31+R19*30+S19*31+T19*30+U19*31+V19*31+W19*30+X19*31+Y19*30+Z19*31)*H19,0)</f>
        <v>365000</v>
      </c>
      <c r="L19" s="27" t="n">
        <v>20000</v>
      </c>
      <c r="M19" s="27" t="n">
        <v>20000</v>
      </c>
      <c r="N19" s="27" t="n">
        <v>20000</v>
      </c>
      <c r="O19" s="27" t="n">
        <v>20000</v>
      </c>
      <c r="P19" s="27" t="n">
        <v>20000</v>
      </c>
      <c r="Q19" s="27" t="n">
        <v>20000</v>
      </c>
      <c r="R19" s="27" t="n">
        <v>20000</v>
      </c>
      <c r="S19" s="27" t="n">
        <v>20000</v>
      </c>
      <c r="T19" s="27" t="n">
        <v>20000</v>
      </c>
      <c r="U19" s="27" t="n">
        <v>20000</v>
      </c>
      <c r="V19" s="27" t="n">
        <v>20000</v>
      </c>
      <c r="W19" s="27" t="n">
        <v>20000</v>
      </c>
      <c r="X19" s="27" t="n">
        <v>20000</v>
      </c>
      <c r="Y19" s="27" t="n">
        <v>20000</v>
      </c>
      <c r="Z19" s="27" t="n">
        <v>20000</v>
      </c>
      <c r="AA19" s="27" t="n">
        <v>20000</v>
      </c>
      <c r="AB19" s="27" t="n">
        <v>20000</v>
      </c>
      <c r="AC19" s="27" t="n">
        <v>20000</v>
      </c>
      <c r="AD19" s="27" t="n">
        <v>20000</v>
      </c>
      <c r="AE19" s="27" t="n">
        <v>20000</v>
      </c>
      <c r="AF19" s="27" t="n">
        <v>20000</v>
      </c>
      <c r="AG19" s="27" t="n">
        <v>20000</v>
      </c>
      <c r="AH19" s="27" t="n">
        <v>20000</v>
      </c>
      <c r="AI19" s="27" t="n">
        <v>20000</v>
      </c>
      <c r="AJ19" s="27" t="n">
        <v>20000</v>
      </c>
      <c r="AK19" s="27" t="n">
        <v>20000</v>
      </c>
      <c r="AL19" s="27" t="n">
        <v>20000</v>
      </c>
      <c r="AM19" s="27" t="n">
        <v>20000</v>
      </c>
      <c r="AN19" s="27" t="n">
        <v>20000</v>
      </c>
      <c r="AO19" s="27" t="n">
        <v>20000</v>
      </c>
      <c r="AP19" s="27" t="n">
        <v>20000</v>
      </c>
      <c r="AQ19" s="27" t="n">
        <v>20000</v>
      </c>
      <c r="AR19" s="27" t="n">
        <v>20000</v>
      </c>
      <c r="AS19" s="27" t="n">
        <v>20000</v>
      </c>
      <c r="AT19" s="27" t="n">
        <v>20000</v>
      </c>
      <c r="AU19" s="27" t="n">
        <v>20000</v>
      </c>
      <c r="AV19" s="27" t="n">
        <v>20000</v>
      </c>
      <c r="AW19" s="27" t="n">
        <v>20000</v>
      </c>
      <c r="AX19" s="27" t="n">
        <v>20000</v>
      </c>
      <c r="AY19" s="27" t="n">
        <v>20000</v>
      </c>
      <c r="AZ19" s="27" t="n">
        <v>20000</v>
      </c>
      <c r="BA19" s="27" t="n">
        <v>20000</v>
      </c>
      <c r="BB19" s="27" t="n">
        <v>20000</v>
      </c>
      <c r="BC19" s="27" t="n">
        <v>20000</v>
      </c>
      <c r="BD19" s="27" t="n">
        <v>20000</v>
      </c>
      <c r="BE19" s="27" t="n">
        <v>20000</v>
      </c>
      <c r="BF19" s="27" t="n">
        <v>20000</v>
      </c>
      <c r="BG19" s="27" t="n">
        <v>20000</v>
      </c>
      <c r="BH19" s="27" t="n">
        <v>20000</v>
      </c>
      <c r="BI19" s="27" t="n">
        <v>20000</v>
      </c>
      <c r="BJ19" s="27" t="n">
        <v>20000</v>
      </c>
      <c r="BK19" s="27" t="n">
        <v>20000</v>
      </c>
      <c r="BL19" s="27" t="n">
        <v>20000</v>
      </c>
      <c r="BM19" s="27" t="n">
        <v>20000</v>
      </c>
      <c r="BN19" s="27" t="n">
        <v>20000</v>
      </c>
      <c r="BO19" s="27" t="n">
        <v>20000</v>
      </c>
      <c r="BP19" s="27" t="n">
        <v>20000</v>
      </c>
      <c r="BQ19" s="27" t="n">
        <v>20000</v>
      </c>
      <c r="BR19" s="27" t="n">
        <v>20000</v>
      </c>
      <c r="BS19" s="27" t="n">
        <v>20000</v>
      </c>
      <c r="BT19" s="27" t="n">
        <v>20000</v>
      </c>
      <c r="BU19" s="27" t="n">
        <v>20000</v>
      </c>
      <c r="BV19" s="27" t="n">
        <v>20000</v>
      </c>
      <c r="BW19" s="27" t="n">
        <v>20000</v>
      </c>
      <c r="BX19" s="27" t="n">
        <v>20000</v>
      </c>
      <c r="BY19" s="27" t="n">
        <v>20000</v>
      </c>
      <c r="BZ19" s="27" t="n">
        <v>20000</v>
      </c>
      <c r="CA19" s="27" t="n">
        <v>20000</v>
      </c>
      <c r="CB19" s="27" t="n">
        <v>20000</v>
      </c>
      <c r="CC19" s="27" t="n">
        <v>20000</v>
      </c>
      <c r="CD19" s="27" t="n">
        <v>20000</v>
      </c>
      <c r="CE19" s="27" t="n">
        <v>20000</v>
      </c>
      <c r="CF19" s="27" t="n">
        <v>20000</v>
      </c>
      <c r="CG19" s="27" t="n">
        <v>20000</v>
      </c>
      <c r="CH19" s="27" t="n">
        <v>20000</v>
      </c>
      <c r="CI19" s="27" t="n">
        <v>20000</v>
      </c>
      <c r="CJ19" s="27" t="n">
        <v>20000</v>
      </c>
      <c r="CK19" s="27" t="n">
        <v>20000</v>
      </c>
      <c r="CL19" s="27" t="n">
        <v>20000</v>
      </c>
      <c r="CM19" s="27" t="n">
        <v>20000</v>
      </c>
      <c r="CN19" s="27" t="n">
        <v>20000</v>
      </c>
      <c r="CO19" s="27" t="n">
        <v>20000</v>
      </c>
      <c r="CP19" s="27" t="n">
        <v>20000</v>
      </c>
      <c r="CQ19" s="27" t="n">
        <v>20000</v>
      </c>
      <c r="CR19" s="27" t="n">
        <v>20000</v>
      </c>
      <c r="CS19" s="27" t="n">
        <v>20000</v>
      </c>
      <c r="CT19" s="27" t="n">
        <v>20000</v>
      </c>
      <c r="CU19" s="27" t="n">
        <v>20000</v>
      </c>
      <c r="CV19" s="27" t="n">
        <v>20000</v>
      </c>
      <c r="CW19" s="27" t="n">
        <v>20000</v>
      </c>
      <c r="CX19" s="27" t="n">
        <v>20000</v>
      </c>
      <c r="CY19" s="27" t="n">
        <v>20000</v>
      </c>
      <c r="CZ19" s="27" t="n">
        <v>20000</v>
      </c>
      <c r="DA19" s="27" t="n">
        <v>20000</v>
      </c>
      <c r="DB19" s="27" t="n">
        <v>20000</v>
      </c>
      <c r="DC19" s="27" t="n">
        <v>20000</v>
      </c>
      <c r="DD19" s="27" t="n">
        <v>20000</v>
      </c>
      <c r="DE19" s="27" t="n">
        <v>20000</v>
      </c>
      <c r="DF19" s="27" t="n">
        <v>20000</v>
      </c>
      <c r="DG19" s="27" t="n">
        <v>20000</v>
      </c>
      <c r="DH19" s="27" t="n">
        <v>20000</v>
      </c>
      <c r="DI19" s="27" t="n">
        <v>20000</v>
      </c>
      <c r="DJ19" s="27" t="n">
        <v>20000</v>
      </c>
      <c r="DK19" s="27" t="n">
        <v>20000</v>
      </c>
      <c r="DL19" s="27" t="n">
        <v>20000</v>
      </c>
      <c r="DM19" s="27" t="n">
        <v>20000</v>
      </c>
      <c r="DN19" s="27" t="n">
        <v>20000</v>
      </c>
      <c r="DO19" s="27" t="n">
        <v>20000</v>
      </c>
      <c r="DP19" s="27" t="n">
        <v>20000</v>
      </c>
      <c r="DQ19" s="27" t="n">
        <v>20000</v>
      </c>
      <c r="DR19" s="27" t="n">
        <v>20000</v>
      </c>
    </row>
    <row r="20" customFormat="false" ht="12.75" hidden="false" customHeight="false" outlineLevel="0" collapsed="false">
      <c r="A20" s="82" t="n">
        <v>27377</v>
      </c>
      <c r="B20" s="83" t="s">
        <v>86</v>
      </c>
      <c r="C20" s="23"/>
      <c r="D20" s="24"/>
      <c r="E20" s="84" t="n">
        <v>37315</v>
      </c>
      <c r="G20" s="25"/>
      <c r="H20" s="54" t="n">
        <v>0.05</v>
      </c>
      <c r="I20" s="23"/>
      <c r="J20" s="27"/>
      <c r="K20" s="1" t="n">
        <f aca="false">ROUND((O20*31+P20*28+Q20*31+R20*30+S20*31+T20*30+U20*31+V20*31+W20*30+X20*31+Y20*30+Z20*31)*H20,0)</f>
        <v>29500</v>
      </c>
      <c r="L20" s="27" t="n">
        <v>10000</v>
      </c>
      <c r="M20" s="27" t="n">
        <v>10000</v>
      </c>
      <c r="N20" s="27" t="n">
        <v>10000</v>
      </c>
      <c r="O20" s="27" t="n">
        <v>10000</v>
      </c>
      <c r="P20" s="27" t="n">
        <v>10000</v>
      </c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1"/>
    </row>
    <row r="21" customFormat="false" ht="12.75" hidden="false" customHeight="false" outlineLevel="0" collapsed="false">
      <c r="A21" s="82" t="n">
        <v>27495</v>
      </c>
      <c r="B21" s="83" t="s">
        <v>92</v>
      </c>
      <c r="C21" s="23"/>
      <c r="D21" s="24"/>
      <c r="E21" s="84" t="n">
        <v>37711</v>
      </c>
      <c r="G21" s="25"/>
      <c r="H21" s="54" t="n">
        <v>0.0325</v>
      </c>
      <c r="I21" s="23"/>
      <c r="J21" s="27"/>
      <c r="K21" s="1" t="n">
        <f aca="false">ROUND((O21*31+P21*28+Q21*31+R21*30+S21*31+T21*30+U21*31+V21*31+W21*30+X21*31+Y21*30+Z21*31)*H21,0)</f>
        <v>593125</v>
      </c>
      <c r="L21" s="27" t="n">
        <v>50000</v>
      </c>
      <c r="M21" s="27" t="n">
        <v>50000</v>
      </c>
      <c r="N21" s="27" t="n">
        <v>50000</v>
      </c>
      <c r="O21" s="27" t="n">
        <v>50000</v>
      </c>
      <c r="P21" s="27" t="n">
        <v>50000</v>
      </c>
      <c r="Q21" s="27" t="n">
        <v>50000</v>
      </c>
      <c r="R21" s="27" t="n">
        <v>50000</v>
      </c>
      <c r="S21" s="27" t="n">
        <v>50000</v>
      </c>
      <c r="T21" s="27" t="n">
        <v>50000</v>
      </c>
      <c r="U21" s="27" t="n">
        <v>50000</v>
      </c>
      <c r="V21" s="27" t="n">
        <v>50000</v>
      </c>
      <c r="W21" s="27" t="n">
        <v>50000</v>
      </c>
      <c r="X21" s="27" t="n">
        <v>50000</v>
      </c>
      <c r="Y21" s="27" t="n">
        <v>50000</v>
      </c>
      <c r="Z21" s="27" t="n">
        <v>50000</v>
      </c>
      <c r="AA21" s="27" t="n">
        <v>50000</v>
      </c>
      <c r="AB21" s="27" t="n">
        <v>50000</v>
      </c>
      <c r="AC21" s="27" t="n">
        <v>50000</v>
      </c>
      <c r="AD21" s="29" t="n">
        <v>50000</v>
      </c>
      <c r="AE21" s="29" t="n">
        <v>50000</v>
      </c>
      <c r="AF21" s="29" t="n">
        <v>50000</v>
      </c>
      <c r="AG21" s="29" t="n">
        <v>50000</v>
      </c>
      <c r="AH21" s="29" t="n">
        <v>50000</v>
      </c>
      <c r="AI21" s="29" t="n">
        <v>50000</v>
      </c>
      <c r="AJ21" s="29" t="n">
        <v>50000</v>
      </c>
      <c r="AK21" s="29" t="n">
        <v>50000</v>
      </c>
      <c r="AL21" s="29" t="n">
        <v>50000</v>
      </c>
      <c r="AM21" s="29" t="n">
        <v>50000</v>
      </c>
      <c r="AN21" s="29" t="n">
        <v>50000</v>
      </c>
      <c r="AO21" s="29" t="n">
        <v>50000</v>
      </c>
      <c r="AP21" s="29" t="n">
        <v>50000</v>
      </c>
      <c r="AQ21" s="29" t="n">
        <v>50000</v>
      </c>
      <c r="AR21" s="29" t="n">
        <v>50000</v>
      </c>
      <c r="AS21" s="29" t="n">
        <v>50000</v>
      </c>
      <c r="AT21" s="29" t="n">
        <v>50000</v>
      </c>
      <c r="AU21" s="29" t="n">
        <v>50000</v>
      </c>
      <c r="AV21" s="29" t="n">
        <v>50000</v>
      </c>
      <c r="AW21" s="29" t="n">
        <v>50000</v>
      </c>
      <c r="AX21" s="29" t="n">
        <v>50000</v>
      </c>
      <c r="AY21" s="29" t="n">
        <v>50000</v>
      </c>
      <c r="AZ21" s="29" t="n">
        <v>50000</v>
      </c>
      <c r="BA21" s="29" t="n">
        <v>50000</v>
      </c>
      <c r="BB21" s="29" t="n">
        <v>50000</v>
      </c>
      <c r="BC21" s="29" t="n">
        <v>50000</v>
      </c>
      <c r="BD21" s="29" t="n">
        <v>50000</v>
      </c>
      <c r="BE21" s="29" t="n">
        <v>50000</v>
      </c>
      <c r="BF21" s="29" t="n">
        <v>50000</v>
      </c>
      <c r="BG21" s="29" t="n">
        <v>50000</v>
      </c>
      <c r="BH21" s="29" t="n">
        <v>50000</v>
      </c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1"/>
    </row>
    <row r="22" customFormat="false" ht="12.75" hidden="false" customHeight="false" outlineLevel="0" collapsed="false">
      <c r="A22" s="82" t="n">
        <v>27579</v>
      </c>
      <c r="B22" s="83" t="s">
        <v>91</v>
      </c>
      <c r="C22" s="23"/>
      <c r="D22" s="24"/>
      <c r="E22" s="84" t="n">
        <v>37407</v>
      </c>
      <c r="G22" s="25"/>
      <c r="H22" s="54" t="n">
        <v>0.06</v>
      </c>
      <c r="I22" s="23"/>
      <c r="J22" s="27"/>
      <c r="K22" s="1" t="n">
        <f aca="false">ROUND((O22*31+P22*28+Q22*31+R22*30+S22*31+T22*30+U22*31+V22*31+W22*30+X22*31+Y22*30+Z22*31)*H22,0)</f>
        <v>438000</v>
      </c>
      <c r="L22" s="27" t="n">
        <v>20000</v>
      </c>
      <c r="M22" s="27" t="n">
        <v>20000</v>
      </c>
      <c r="N22" s="27" t="n">
        <v>20000</v>
      </c>
      <c r="O22" s="27" t="n">
        <v>20000</v>
      </c>
      <c r="P22" s="27" t="n">
        <v>20000</v>
      </c>
      <c r="Q22" s="27" t="n">
        <v>20000</v>
      </c>
      <c r="R22" s="27" t="n">
        <v>20000</v>
      </c>
      <c r="S22" s="27" t="n">
        <v>20000</v>
      </c>
      <c r="T22" s="29" t="n">
        <v>20000</v>
      </c>
      <c r="U22" s="29" t="n">
        <v>20000</v>
      </c>
      <c r="V22" s="29" t="n">
        <v>20000</v>
      </c>
      <c r="W22" s="29" t="n">
        <v>20000</v>
      </c>
      <c r="X22" s="29" t="n">
        <v>20000</v>
      </c>
      <c r="Y22" s="29" t="n">
        <v>20000</v>
      </c>
      <c r="Z22" s="29" t="n">
        <v>20000</v>
      </c>
      <c r="AA22" s="29" t="n">
        <v>20000</v>
      </c>
      <c r="AB22" s="29" t="n">
        <v>20000</v>
      </c>
      <c r="AC22" s="29" t="n">
        <v>20000</v>
      </c>
      <c r="AD22" s="29" t="n">
        <v>20000</v>
      </c>
      <c r="AE22" s="29" t="n">
        <v>20000</v>
      </c>
      <c r="AF22" s="29" t="n">
        <v>20000</v>
      </c>
      <c r="AG22" s="29" t="n">
        <v>20000</v>
      </c>
      <c r="AH22" s="29" t="n">
        <v>20000</v>
      </c>
      <c r="AI22" s="29" t="n">
        <v>20000</v>
      </c>
      <c r="AJ22" s="29" t="n">
        <v>20000</v>
      </c>
      <c r="AK22" s="29" t="n">
        <v>20000</v>
      </c>
      <c r="AL22" s="29" t="n">
        <v>20000</v>
      </c>
      <c r="AM22" s="29" t="n">
        <v>20000</v>
      </c>
      <c r="AN22" s="29" t="n">
        <v>20000</v>
      </c>
      <c r="AO22" s="29" t="n">
        <v>20000</v>
      </c>
      <c r="AP22" s="29" t="n">
        <v>20000</v>
      </c>
      <c r="AQ22" s="29" t="n">
        <v>20000</v>
      </c>
      <c r="AR22" s="29" t="n">
        <v>20000</v>
      </c>
      <c r="AS22" s="29" t="n">
        <v>20000</v>
      </c>
      <c r="AT22" s="29" t="n">
        <v>20000</v>
      </c>
      <c r="AU22" s="29" t="n">
        <v>20000</v>
      </c>
      <c r="AV22" s="29" t="n">
        <v>20000</v>
      </c>
      <c r="AW22" s="29" t="n">
        <v>20000</v>
      </c>
      <c r="AX22" s="29" t="n">
        <v>20000</v>
      </c>
      <c r="AY22" s="29" t="n">
        <v>20000</v>
      </c>
      <c r="AZ22" s="29" t="n">
        <v>20000</v>
      </c>
      <c r="BA22" s="29" t="n">
        <v>20000</v>
      </c>
      <c r="BB22" s="29" t="n">
        <v>20000</v>
      </c>
      <c r="BC22" s="29" t="n">
        <v>20000</v>
      </c>
      <c r="BD22" s="29" t="n">
        <v>20000</v>
      </c>
      <c r="BE22" s="29" t="n">
        <v>20000</v>
      </c>
      <c r="BF22" s="29" t="n">
        <v>20000</v>
      </c>
      <c r="BG22" s="29" t="n">
        <v>20000</v>
      </c>
      <c r="BH22" s="29" t="n">
        <v>20000</v>
      </c>
      <c r="BI22" s="29" t="n">
        <v>20000</v>
      </c>
      <c r="BJ22" s="29" t="n">
        <v>20000</v>
      </c>
      <c r="BK22" s="29" t="n">
        <v>20000</v>
      </c>
      <c r="BL22" s="29" t="n">
        <v>20000</v>
      </c>
      <c r="BM22" s="29" t="n">
        <v>20000</v>
      </c>
      <c r="BN22" s="29" t="n">
        <v>20000</v>
      </c>
      <c r="BO22" s="29" t="n">
        <v>20000</v>
      </c>
      <c r="BP22" s="29" t="n">
        <v>20000</v>
      </c>
      <c r="BQ22" s="29" t="n">
        <v>20000</v>
      </c>
      <c r="BR22" s="29" t="n">
        <v>20000</v>
      </c>
      <c r="BS22" s="29" t="n">
        <v>20000</v>
      </c>
      <c r="BT22" s="29" t="n">
        <v>20000</v>
      </c>
      <c r="BU22" s="29" t="n">
        <v>20000</v>
      </c>
      <c r="BV22" s="29" t="n">
        <v>20000</v>
      </c>
      <c r="BW22" s="29" t="n">
        <v>20000</v>
      </c>
      <c r="BX22" s="29" t="n">
        <v>20000</v>
      </c>
      <c r="BY22" s="29" t="n">
        <v>20000</v>
      </c>
      <c r="BZ22" s="29" t="n">
        <v>20000</v>
      </c>
      <c r="CA22" s="29" t="n">
        <v>20000</v>
      </c>
      <c r="CB22" s="29" t="n">
        <v>20000</v>
      </c>
      <c r="CC22" s="29" t="n">
        <v>20000</v>
      </c>
      <c r="CD22" s="29" t="n">
        <v>20000</v>
      </c>
      <c r="CE22" s="29" t="n">
        <v>20000</v>
      </c>
      <c r="CF22" s="29" t="n">
        <v>20000</v>
      </c>
      <c r="CG22" s="29" t="n">
        <v>20000</v>
      </c>
      <c r="CH22" s="29" t="n">
        <v>20000</v>
      </c>
      <c r="CI22" s="29" t="n">
        <v>20000</v>
      </c>
      <c r="CJ22" s="29" t="n">
        <v>20000</v>
      </c>
      <c r="CK22" s="29" t="n">
        <v>20000</v>
      </c>
      <c r="CL22" s="29" t="n">
        <v>20000</v>
      </c>
      <c r="CM22" s="29" t="n">
        <v>20000</v>
      </c>
      <c r="CN22" s="29" t="n">
        <v>20000</v>
      </c>
      <c r="CO22" s="29" t="n">
        <v>20000</v>
      </c>
      <c r="CP22" s="29" t="n">
        <v>20000</v>
      </c>
      <c r="CQ22" s="29" t="n">
        <v>20000</v>
      </c>
      <c r="CR22" s="29" t="n">
        <v>20000</v>
      </c>
      <c r="CS22" s="29" t="n">
        <v>20000</v>
      </c>
      <c r="CT22" s="29" t="n">
        <v>20000</v>
      </c>
      <c r="CU22" s="29" t="n">
        <v>20000</v>
      </c>
      <c r="CV22" s="29" t="n">
        <v>20000</v>
      </c>
      <c r="CW22" s="29" t="n">
        <v>20000</v>
      </c>
      <c r="CX22" s="29" t="n">
        <v>20000</v>
      </c>
      <c r="CY22" s="29" t="n">
        <v>20000</v>
      </c>
      <c r="CZ22" s="29" t="n">
        <v>20000</v>
      </c>
      <c r="DA22" s="29" t="n">
        <v>20000</v>
      </c>
      <c r="DB22" s="29" t="n">
        <v>20000</v>
      </c>
      <c r="DC22" s="29" t="n">
        <v>20000</v>
      </c>
      <c r="DD22" s="29" t="n">
        <v>20000</v>
      </c>
      <c r="DE22" s="29" t="n">
        <v>20000</v>
      </c>
      <c r="DF22" s="29" t="n">
        <v>20000</v>
      </c>
      <c r="DG22" s="29" t="n">
        <v>20000</v>
      </c>
      <c r="DH22" s="29" t="n">
        <v>20000</v>
      </c>
      <c r="DI22" s="29" t="n">
        <v>20000</v>
      </c>
      <c r="DJ22" s="29" t="n">
        <v>20000</v>
      </c>
      <c r="DK22" s="29" t="n">
        <v>20000</v>
      </c>
      <c r="DL22" s="29" t="n">
        <v>20000</v>
      </c>
      <c r="DM22" s="29" t="n">
        <v>20000</v>
      </c>
      <c r="DN22" s="29" t="n">
        <v>20000</v>
      </c>
      <c r="DO22" s="29" t="n">
        <v>20000</v>
      </c>
      <c r="DP22" s="29" t="n">
        <v>20000</v>
      </c>
      <c r="DQ22" s="29" t="n">
        <v>20000</v>
      </c>
      <c r="DR22" s="29" t="n">
        <v>20000</v>
      </c>
    </row>
    <row r="23" customFormat="false" ht="12.75" hidden="false" customHeight="false" outlineLevel="0" collapsed="false">
      <c r="A23" s="82" t="n">
        <v>27600</v>
      </c>
      <c r="B23" s="83" t="s">
        <v>93</v>
      </c>
      <c r="C23" s="23"/>
      <c r="D23" s="24"/>
      <c r="E23" s="84" t="n">
        <v>37407</v>
      </c>
      <c r="G23" s="25"/>
      <c r="H23" s="54" t="n">
        <v>0.09</v>
      </c>
      <c r="I23" s="23"/>
      <c r="J23" s="27"/>
      <c r="K23" s="1" t="n">
        <f aca="false">ROUND((O23*31+P23*28+Q23*31+R23*30+S23*31+T23*30+U23*31+V23*31+W23*30+X23*31+Y23*30+Z23*31)*H23,0)</f>
        <v>33975</v>
      </c>
      <c r="L23" s="27" t="n">
        <v>2500</v>
      </c>
      <c r="M23" s="27" t="n">
        <v>2500</v>
      </c>
      <c r="N23" s="27" t="n">
        <v>2500</v>
      </c>
      <c r="O23" s="27" t="n">
        <v>2500</v>
      </c>
      <c r="P23" s="27" t="n">
        <v>2500</v>
      </c>
      <c r="Q23" s="27" t="n">
        <v>2500</v>
      </c>
      <c r="R23" s="27" t="n">
        <v>2500</v>
      </c>
      <c r="S23" s="27" t="n">
        <v>2500</v>
      </c>
      <c r="T23" s="27"/>
      <c r="U23" s="27"/>
      <c r="V23" s="27"/>
      <c r="W23" s="27"/>
      <c r="X23" s="27"/>
      <c r="Y23" s="27"/>
      <c r="Z23" s="27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1"/>
    </row>
    <row r="24" customFormat="false" ht="12.75" hidden="false" customHeight="false" outlineLevel="0" collapsed="false">
      <c r="A24" s="79" t="n">
        <v>27606</v>
      </c>
      <c r="B24" s="80" t="s">
        <v>94</v>
      </c>
      <c r="C24" s="23"/>
      <c r="D24" s="24"/>
      <c r="E24" s="81" t="n">
        <v>38990</v>
      </c>
      <c r="G24" s="25"/>
      <c r="H24" s="54" t="n">
        <v>0.08</v>
      </c>
      <c r="I24" s="23"/>
      <c r="J24" s="27"/>
      <c r="K24" s="1" t="n">
        <f aca="false">ROUND((O24*31+P24*28+Q24*31+R24*30+S24*31+T24*30+U24*31+V24*31+W24*30+X24*31+Y24*30+Z24*31)*H24,0)</f>
        <v>2336000</v>
      </c>
      <c r="L24" s="27" t="n">
        <v>80000</v>
      </c>
      <c r="M24" s="27" t="n">
        <v>80000</v>
      </c>
      <c r="N24" s="27" t="n">
        <v>80000</v>
      </c>
      <c r="O24" s="27" t="n">
        <v>80000</v>
      </c>
      <c r="P24" s="27" t="n">
        <v>80000</v>
      </c>
      <c r="Q24" s="27" t="n">
        <v>80000</v>
      </c>
      <c r="R24" s="27" t="n">
        <v>80000</v>
      </c>
      <c r="S24" s="27" t="n">
        <v>80000</v>
      </c>
      <c r="T24" s="27" t="n">
        <v>80000</v>
      </c>
      <c r="U24" s="27" t="n">
        <v>80000</v>
      </c>
      <c r="V24" s="27" t="n">
        <v>80000</v>
      </c>
      <c r="W24" s="27" t="n">
        <v>80000</v>
      </c>
      <c r="X24" s="27" t="n">
        <v>80000</v>
      </c>
      <c r="Y24" s="27" t="n">
        <v>80000</v>
      </c>
      <c r="Z24" s="27" t="n">
        <v>80000</v>
      </c>
      <c r="AA24" s="27" t="n">
        <v>80000</v>
      </c>
      <c r="AB24" s="27" t="n">
        <v>80000</v>
      </c>
      <c r="AC24" s="27" t="n">
        <v>80000</v>
      </c>
      <c r="AD24" s="27" t="n">
        <v>80000</v>
      </c>
      <c r="AE24" s="27" t="n">
        <v>80000</v>
      </c>
      <c r="AF24" s="27" t="n">
        <v>80000</v>
      </c>
      <c r="AG24" s="27" t="n">
        <v>80000</v>
      </c>
      <c r="AH24" s="27" t="n">
        <v>80000</v>
      </c>
      <c r="AI24" s="27" t="n">
        <v>80000</v>
      </c>
      <c r="AJ24" s="27" t="n">
        <v>80000</v>
      </c>
      <c r="AK24" s="27" t="n">
        <v>80000</v>
      </c>
      <c r="AL24" s="27" t="n">
        <v>80000</v>
      </c>
      <c r="AM24" s="27" t="n">
        <v>80000</v>
      </c>
      <c r="AN24" s="27" t="n">
        <v>80000</v>
      </c>
      <c r="AO24" s="27" t="n">
        <v>80000</v>
      </c>
      <c r="AP24" s="27" t="n">
        <v>80000</v>
      </c>
      <c r="AQ24" s="27" t="n">
        <v>80000</v>
      </c>
      <c r="AR24" s="27" t="n">
        <v>80000</v>
      </c>
      <c r="AS24" s="27" t="n">
        <v>80000</v>
      </c>
      <c r="AT24" s="27" t="n">
        <v>80000</v>
      </c>
      <c r="AU24" s="27" t="n">
        <v>80000</v>
      </c>
      <c r="AV24" s="27" t="n">
        <v>80000</v>
      </c>
      <c r="AW24" s="27" t="n">
        <v>80000</v>
      </c>
      <c r="AX24" s="27" t="n">
        <v>80000</v>
      </c>
      <c r="AY24" s="27" t="n">
        <v>80000</v>
      </c>
      <c r="AZ24" s="27" t="n">
        <v>80000</v>
      </c>
      <c r="BA24" s="27" t="n">
        <v>80000</v>
      </c>
      <c r="BB24" s="27" t="n">
        <v>80000</v>
      </c>
      <c r="BC24" s="27" t="n">
        <v>80000</v>
      </c>
      <c r="BD24" s="27" t="n">
        <v>80000</v>
      </c>
      <c r="BE24" s="27" t="n">
        <v>80000</v>
      </c>
      <c r="BF24" s="27" t="n">
        <v>80000</v>
      </c>
      <c r="BG24" s="27" t="n">
        <v>80000</v>
      </c>
      <c r="BH24" s="27" t="n">
        <v>80000</v>
      </c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1"/>
    </row>
    <row r="25" customFormat="false" ht="12.75" hidden="false" customHeight="false" outlineLevel="0" collapsed="false">
      <c r="C25" s="23"/>
      <c r="D25" s="24"/>
      <c r="E25" s="24"/>
      <c r="G25" s="25"/>
      <c r="H25" s="54"/>
      <c r="I25" s="23"/>
      <c r="J25" s="27"/>
      <c r="K25" s="1"/>
      <c r="L25" s="27"/>
      <c r="M25" s="27"/>
      <c r="N25" s="27"/>
      <c r="O25" s="28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1"/>
    </row>
    <row r="26" customFormat="false" ht="12.75" hidden="false" customHeight="false" outlineLevel="0" collapsed="false">
      <c r="C26" s="23"/>
      <c r="D26" s="24"/>
      <c r="E26" s="24"/>
      <c r="G26" s="25"/>
      <c r="H26" s="54"/>
      <c r="I26" s="55" t="n">
        <v>20000</v>
      </c>
      <c r="J26" s="55" t="n">
        <v>20000</v>
      </c>
      <c r="K26" s="56"/>
      <c r="L26" s="55"/>
      <c r="M26" s="55"/>
      <c r="N26" s="55"/>
      <c r="O26" s="57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 t="n">
        <v>20000</v>
      </c>
      <c r="BJ26" s="58" t="n">
        <v>20000</v>
      </c>
      <c r="BK26" s="58" t="n">
        <v>20000</v>
      </c>
      <c r="BL26" s="58" t="n">
        <v>20000</v>
      </c>
      <c r="BM26" s="58" t="n">
        <v>20000</v>
      </c>
      <c r="BN26" s="58" t="n">
        <v>20000</v>
      </c>
      <c r="BO26" s="58" t="n">
        <v>20000</v>
      </c>
      <c r="BP26" s="58" t="n">
        <v>20000</v>
      </c>
      <c r="BQ26" s="58" t="n">
        <v>20000</v>
      </c>
      <c r="BR26" s="58" t="n">
        <v>20000</v>
      </c>
      <c r="BS26" s="58" t="n">
        <v>20000</v>
      </c>
      <c r="BT26" s="58" t="n">
        <v>20000</v>
      </c>
      <c r="BU26" s="58" t="n">
        <v>20000</v>
      </c>
      <c r="BV26" s="58" t="n">
        <v>20000</v>
      </c>
      <c r="BW26" s="21"/>
    </row>
    <row r="27" customFormat="false" ht="12.75" hidden="false" customHeight="false" outlineLevel="0" collapsed="false">
      <c r="G27" s="53"/>
      <c r="H27" s="59"/>
      <c r="I27" s="23" t="n">
        <f aca="false">SUM(I10:I26)</f>
        <v>20000</v>
      </c>
      <c r="J27" s="23" t="n">
        <f aca="false">SUM(J10:J26)</f>
        <v>20000</v>
      </c>
      <c r="K27" s="1" t="n">
        <f aca="false">SUM(K10:K26)</f>
        <v>9615577</v>
      </c>
      <c r="L27" s="23" t="n">
        <f aca="false">SUM(L10:L26)</f>
        <v>722402.8</v>
      </c>
      <c r="M27" s="23" t="n">
        <f aca="false">SUM(M10:M26)</f>
        <v>717402.8</v>
      </c>
      <c r="N27" s="23" t="n">
        <f aca="false">SUM(N10:N26)</f>
        <v>694402.8</v>
      </c>
      <c r="O27" s="60" t="n">
        <f aca="false">SUM(O10:O26)</f>
        <v>694402.8</v>
      </c>
      <c r="P27" s="23" t="n">
        <f aca="false">SUM(P10:P26)</f>
        <v>694402.8</v>
      </c>
      <c r="Q27" s="23" t="n">
        <f aca="false">SUM(Q10:Q26)</f>
        <v>684402.8</v>
      </c>
      <c r="R27" s="23" t="n">
        <f aca="false">SUM(R10:R26)</f>
        <v>684402.8</v>
      </c>
      <c r="S27" s="23" t="n">
        <f aca="false">SUM(S10:S26)</f>
        <v>684402.8</v>
      </c>
      <c r="T27" s="23" t="n">
        <f aca="false">SUM(T10:T26)</f>
        <v>681902.8</v>
      </c>
      <c r="U27" s="23" t="n">
        <f aca="false">SUM(U10:U26)</f>
        <v>681902.8</v>
      </c>
      <c r="V27" s="23" t="n">
        <f aca="false">SUM(V10:V26)</f>
        <v>681902.8</v>
      </c>
      <c r="W27" s="23" t="n">
        <f aca="false">SUM(W10:W26)</f>
        <v>681902.8</v>
      </c>
      <c r="X27" s="23" t="n">
        <f aca="false">SUM(X10:X26)</f>
        <v>681902.8</v>
      </c>
      <c r="Y27" s="23" t="n">
        <f aca="false">SUM(Y10:Y26)</f>
        <v>681902.8</v>
      </c>
      <c r="Z27" s="23" t="n">
        <f aca="false">SUM(Z10:Z26)</f>
        <v>681902.8</v>
      </c>
      <c r="AA27" s="23" t="n">
        <f aca="false">SUM(AA10:AA26)</f>
        <v>681902.8</v>
      </c>
      <c r="AB27" s="23" t="n">
        <f aca="false">SUM(AB10:AB26)</f>
        <v>681902.8</v>
      </c>
      <c r="AC27" s="23" t="n">
        <f aca="false">SUM(AC10:AC26)</f>
        <v>681902.8</v>
      </c>
      <c r="AD27" s="23" t="n">
        <f aca="false">SUM(AD10:AD26)</f>
        <v>681902.8</v>
      </c>
      <c r="AE27" s="23" t="n">
        <f aca="false">SUM(AE10:AE26)</f>
        <v>681902.8</v>
      </c>
      <c r="AF27" s="23" t="n">
        <f aca="false">SUM(AF10:AF26)</f>
        <v>681902.8</v>
      </c>
      <c r="AG27" s="23" t="n">
        <f aca="false">SUM(AG10:AG26)</f>
        <v>681902.8</v>
      </c>
      <c r="AH27" s="23" t="n">
        <f aca="false">SUM(AH10:AH26)</f>
        <v>681902.8</v>
      </c>
      <c r="AI27" s="23" t="n">
        <f aca="false">SUM(AI10:AI26)</f>
        <v>681902.8</v>
      </c>
      <c r="AJ27" s="23" t="n">
        <f aca="false">SUM(AJ10:AJ26)</f>
        <v>681902.8</v>
      </c>
      <c r="AK27" s="23" t="n">
        <f aca="false">SUM(AK10:AK26)</f>
        <v>681902.8</v>
      </c>
      <c r="AL27" s="23" t="n">
        <f aca="false">SUM(AL10:AL26)</f>
        <v>681902.8</v>
      </c>
      <c r="AM27" s="23" t="n">
        <f aca="false">SUM(AM10:AM26)</f>
        <v>681902.8</v>
      </c>
      <c r="AN27" s="23" t="n">
        <f aca="false">SUM(AN10:AN26)</f>
        <v>681902.8</v>
      </c>
      <c r="AO27" s="23" t="n">
        <f aca="false">SUM(AO10:AO26)</f>
        <v>681902.8</v>
      </c>
      <c r="AP27" s="23" t="n">
        <f aca="false">SUM(AP10:AP26)</f>
        <v>681902.8</v>
      </c>
      <c r="AQ27" s="23" t="n">
        <f aca="false">SUM(AQ10:AQ26)</f>
        <v>681902.8</v>
      </c>
      <c r="AR27" s="23" t="n">
        <f aca="false">SUM(AR10:AR26)</f>
        <v>681902.8</v>
      </c>
      <c r="AS27" s="23" t="n">
        <f aca="false">SUM(AS10:AS26)</f>
        <v>681902.8</v>
      </c>
      <c r="AT27" s="23" t="n">
        <f aca="false">SUM(AT10:AT26)</f>
        <v>681902.8</v>
      </c>
      <c r="AU27" s="23" t="n">
        <f aca="false">SUM(AU10:AU26)</f>
        <v>681902.8</v>
      </c>
      <c r="AV27" s="23" t="n">
        <f aca="false">SUM(AV10:AV26)</f>
        <v>681902.8</v>
      </c>
      <c r="AW27" s="23" t="n">
        <f aca="false">SUM(AW10:AW26)</f>
        <v>681902.8</v>
      </c>
      <c r="AX27" s="23" t="n">
        <f aca="false">SUM(AX10:AX26)</f>
        <v>681902.8</v>
      </c>
      <c r="AY27" s="23" t="n">
        <f aca="false">SUM(AY10:AY26)</f>
        <v>681902.8</v>
      </c>
      <c r="AZ27" s="23" t="n">
        <f aca="false">SUM(AZ10:AZ26)</f>
        <v>681902.8</v>
      </c>
      <c r="BA27" s="23" t="n">
        <f aca="false">SUM(BA10:BA26)</f>
        <v>681902.8</v>
      </c>
      <c r="BB27" s="23" t="n">
        <f aca="false">SUM(BB10:BB26)</f>
        <v>681902.8</v>
      </c>
      <c r="BC27" s="23" t="n">
        <f aca="false">SUM(BC10:BC26)</f>
        <v>681902.8</v>
      </c>
      <c r="BD27" s="23" t="n">
        <f aca="false">SUM(BD10:BD26)</f>
        <v>681902.8</v>
      </c>
      <c r="BE27" s="23" t="n">
        <f aca="false">SUM(BE10:BE26)</f>
        <v>681902.8</v>
      </c>
      <c r="BF27" s="23" t="n">
        <f aca="false">SUM(BF10:BF26)</f>
        <v>681902.8</v>
      </c>
      <c r="BG27" s="23" t="n">
        <f aca="false">SUM(BG10:BG26)</f>
        <v>681902.8</v>
      </c>
      <c r="BH27" s="23" t="n">
        <f aca="false">SUM(BH10:BH26)</f>
        <v>681902.8</v>
      </c>
      <c r="BI27" s="23" t="n">
        <f aca="false">SUM(BI10:BI26)</f>
        <v>95188.8</v>
      </c>
      <c r="BJ27" s="23" t="n">
        <f aca="false">SUM(BJ10:BJ26)</f>
        <v>95188.8</v>
      </c>
      <c r="BK27" s="23" t="n">
        <f aca="false">SUM(BK10:BK26)</f>
        <v>95188.8</v>
      </c>
      <c r="BL27" s="23" t="n">
        <f aca="false">SUM(BL10:BL26)</f>
        <v>95188.8</v>
      </c>
      <c r="BM27" s="23" t="n">
        <f aca="false">SUM(BM10:BM26)</f>
        <v>95188.8</v>
      </c>
      <c r="BN27" s="23" t="n">
        <f aca="false">SUM(BN10:BN26)</f>
        <v>95188.8</v>
      </c>
      <c r="BO27" s="23" t="n">
        <f aca="false">SUM(BO10:BO26)</f>
        <v>95188.8</v>
      </c>
      <c r="BP27" s="23" t="n">
        <f aca="false">SUM(BP10:BP26)</f>
        <v>95188.8</v>
      </c>
      <c r="BQ27" s="23" t="n">
        <f aca="false">SUM(BQ10:BQ26)</f>
        <v>95188.8</v>
      </c>
      <c r="BR27" s="23" t="n">
        <f aca="false">SUM(BR10:BR26)</f>
        <v>95188.8</v>
      </c>
      <c r="BS27" s="23" t="n">
        <f aca="false">SUM(BS10:BS26)</f>
        <v>95188.8</v>
      </c>
      <c r="BT27" s="23" t="n">
        <f aca="false">SUM(BT10:BT26)</f>
        <v>95188.8</v>
      </c>
      <c r="BU27" s="23" t="n">
        <f aca="false">SUM(BU10:BU26)</f>
        <v>95188.8</v>
      </c>
      <c r="BV27" s="23" t="n">
        <f aca="false">SUM(BV10:BV26)</f>
        <v>95188.8</v>
      </c>
    </row>
    <row r="28" customFormat="false" ht="12.75" hidden="false" customHeight="false" outlineLevel="0" collapsed="false">
      <c r="D28" s="24"/>
      <c r="E28" s="24"/>
      <c r="G28" s="25"/>
      <c r="H28" s="25"/>
      <c r="O28" s="7"/>
    </row>
    <row r="29" customFormat="false" ht="12.75" hidden="true" customHeight="false" outlineLevel="0" collapsed="false">
      <c r="A29" s="85" t="s">
        <v>42</v>
      </c>
      <c r="C29" s="47"/>
      <c r="E29" s="24"/>
      <c r="G29" s="25"/>
      <c r="H29" s="25"/>
      <c r="I29" s="61" t="n">
        <f aca="false">850000-I27</f>
        <v>830000</v>
      </c>
      <c r="J29" s="61" t="n">
        <f aca="false">850000-J27</f>
        <v>830000</v>
      </c>
      <c r="K29" s="61"/>
      <c r="L29" s="61" t="n">
        <v>0</v>
      </c>
      <c r="M29" s="61" t="n">
        <v>0</v>
      </c>
      <c r="N29" s="61" t="n">
        <v>0</v>
      </c>
      <c r="O29" s="61" t="n">
        <v>0</v>
      </c>
      <c r="P29" s="61" t="n">
        <v>0</v>
      </c>
      <c r="Q29" s="61" t="n">
        <v>0</v>
      </c>
      <c r="R29" s="61" t="n">
        <v>0</v>
      </c>
      <c r="S29" s="61" t="n">
        <v>0</v>
      </c>
      <c r="T29" s="61" t="n">
        <v>0</v>
      </c>
      <c r="U29" s="61" t="n">
        <v>0</v>
      </c>
      <c r="V29" s="61" t="n">
        <v>0</v>
      </c>
      <c r="W29" s="61" t="n">
        <v>0</v>
      </c>
      <c r="X29" s="61" t="n">
        <v>0</v>
      </c>
      <c r="Y29" s="61" t="n">
        <v>0</v>
      </c>
      <c r="Z29" s="61" t="n">
        <v>0</v>
      </c>
      <c r="AA29" s="61" t="n">
        <v>0</v>
      </c>
      <c r="AB29" s="61" t="n">
        <v>0</v>
      </c>
      <c r="AC29" s="61" t="n">
        <v>0</v>
      </c>
      <c r="AD29" s="61" t="n">
        <v>0</v>
      </c>
      <c r="AE29" s="61" t="n">
        <v>0</v>
      </c>
      <c r="AF29" s="61" t="n">
        <v>0</v>
      </c>
      <c r="AG29" s="61" t="n">
        <v>0</v>
      </c>
      <c r="AH29" s="61" t="n">
        <v>0</v>
      </c>
      <c r="AI29" s="61" t="n">
        <v>0</v>
      </c>
      <c r="AJ29" s="61" t="n">
        <v>0</v>
      </c>
      <c r="AK29" s="61" t="n">
        <v>0</v>
      </c>
      <c r="AL29" s="61" t="n">
        <v>0</v>
      </c>
      <c r="AM29" s="61" t="n">
        <v>0</v>
      </c>
      <c r="AN29" s="61" t="n">
        <v>0</v>
      </c>
      <c r="AO29" s="61" t="n">
        <v>0</v>
      </c>
      <c r="AP29" s="61" t="n">
        <v>0</v>
      </c>
      <c r="AQ29" s="61" t="n">
        <v>0</v>
      </c>
      <c r="AR29" s="61" t="n">
        <v>0</v>
      </c>
      <c r="AS29" s="61" t="n">
        <v>0</v>
      </c>
      <c r="AT29" s="61" t="n">
        <v>0</v>
      </c>
      <c r="AU29" s="61" t="n">
        <v>0</v>
      </c>
      <c r="AV29" s="61" t="n">
        <v>0</v>
      </c>
      <c r="AW29" s="61" t="n">
        <v>0</v>
      </c>
      <c r="AX29" s="61" t="n">
        <v>0</v>
      </c>
      <c r="AY29" s="61" t="n">
        <v>0</v>
      </c>
      <c r="AZ29" s="61" t="n">
        <v>0</v>
      </c>
      <c r="BA29" s="61" t="n">
        <v>0</v>
      </c>
      <c r="BB29" s="61" t="n">
        <v>0</v>
      </c>
      <c r="BC29" s="61" t="n">
        <v>0</v>
      </c>
      <c r="BD29" s="61" t="n">
        <v>0</v>
      </c>
      <c r="BE29" s="61" t="n">
        <v>0</v>
      </c>
      <c r="BF29" s="61" t="n">
        <v>0</v>
      </c>
      <c r="BG29" s="61" t="n">
        <v>0</v>
      </c>
      <c r="BH29" s="61" t="n">
        <v>0</v>
      </c>
      <c r="BI29" s="61" t="n">
        <v>0</v>
      </c>
      <c r="BJ29" s="61" t="n">
        <v>0</v>
      </c>
      <c r="BK29" s="61" t="n">
        <v>0</v>
      </c>
      <c r="BL29" s="61" t="n">
        <v>0</v>
      </c>
      <c r="BM29" s="61" t="n">
        <v>0</v>
      </c>
      <c r="BN29" s="61" t="n">
        <v>0</v>
      </c>
      <c r="BO29" s="61" t="n">
        <v>0</v>
      </c>
      <c r="BP29" s="61" t="n">
        <v>0</v>
      </c>
      <c r="BQ29" s="61" t="n">
        <v>0</v>
      </c>
      <c r="BR29" s="61" t="n">
        <v>0</v>
      </c>
      <c r="BS29" s="61" t="n">
        <v>0</v>
      </c>
      <c r="BT29" s="61" t="n">
        <v>0</v>
      </c>
      <c r="BU29" s="61" t="n">
        <v>0</v>
      </c>
      <c r="BV29" s="61" t="n">
        <v>0</v>
      </c>
      <c r="BW29" s="61" t="n">
        <v>0</v>
      </c>
      <c r="BX29" s="61" t="n">
        <v>0</v>
      </c>
      <c r="BY29" s="61" t="n">
        <v>0</v>
      </c>
      <c r="BZ29" s="61" t="n">
        <v>0</v>
      </c>
      <c r="CA29" s="61" t="n">
        <v>0</v>
      </c>
      <c r="CB29" s="61" t="n">
        <v>0</v>
      </c>
      <c r="CC29" s="61" t="n">
        <v>0</v>
      </c>
      <c r="CD29" s="61" t="n">
        <v>0</v>
      </c>
      <c r="CE29" s="61" t="n">
        <v>0</v>
      </c>
      <c r="CF29" s="61" t="n">
        <v>0</v>
      </c>
      <c r="CG29" s="61" t="n">
        <v>0</v>
      </c>
      <c r="CH29" s="61" t="n">
        <v>0</v>
      </c>
      <c r="CI29" s="61" t="n">
        <v>0</v>
      </c>
      <c r="CJ29" s="61" t="n">
        <v>0</v>
      </c>
      <c r="CK29" s="61" t="n">
        <v>0</v>
      </c>
      <c r="CL29" s="61" t="n">
        <v>0</v>
      </c>
      <c r="CM29" s="61" t="n">
        <v>0</v>
      </c>
      <c r="CN29" s="61" t="n">
        <v>0</v>
      </c>
      <c r="CO29" s="61" t="n">
        <v>0</v>
      </c>
      <c r="CP29" s="61" t="n">
        <v>0</v>
      </c>
      <c r="CQ29" s="61" t="n">
        <v>0</v>
      </c>
      <c r="CR29" s="61" t="n">
        <v>0</v>
      </c>
      <c r="CS29" s="61" t="n">
        <v>0</v>
      </c>
      <c r="CT29" s="61" t="n">
        <v>0</v>
      </c>
      <c r="CU29" s="61" t="n">
        <v>0</v>
      </c>
      <c r="CV29" s="61" t="n">
        <v>0</v>
      </c>
      <c r="CW29" s="61" t="n">
        <v>0</v>
      </c>
      <c r="CX29" s="61" t="n">
        <v>0</v>
      </c>
      <c r="CY29" s="61" t="n">
        <v>0</v>
      </c>
      <c r="CZ29" s="61" t="n">
        <v>0</v>
      </c>
      <c r="DA29" s="61" t="n">
        <v>0</v>
      </c>
      <c r="DB29" s="61" t="n">
        <v>0</v>
      </c>
      <c r="DC29" s="61" t="n">
        <v>0</v>
      </c>
      <c r="DD29" s="61" t="n">
        <v>0</v>
      </c>
      <c r="DE29" s="61" t="n">
        <v>0</v>
      </c>
      <c r="DF29" s="61" t="n">
        <v>0</v>
      </c>
      <c r="DG29" s="61" t="n">
        <v>0</v>
      </c>
      <c r="DH29" s="61" t="n">
        <v>0</v>
      </c>
      <c r="DI29" s="61" t="n">
        <v>0</v>
      </c>
      <c r="DJ29" s="61" t="n">
        <v>0</v>
      </c>
      <c r="DK29" s="61" t="n">
        <v>0</v>
      </c>
      <c r="DL29" s="61" t="n">
        <v>0</v>
      </c>
      <c r="DM29" s="61" t="n">
        <v>0</v>
      </c>
      <c r="DN29" s="61" t="n">
        <v>0</v>
      </c>
      <c r="DO29" s="61" t="n">
        <v>0</v>
      </c>
      <c r="DP29" s="61" t="n">
        <v>0</v>
      </c>
      <c r="DQ29" s="61" t="n">
        <v>0</v>
      </c>
      <c r="DR29" s="61" t="n">
        <v>0</v>
      </c>
    </row>
    <row r="30" customFormat="false" ht="12.75" hidden="true" customHeight="false" outlineLevel="0" collapsed="false">
      <c r="A30" s="86"/>
      <c r="E30" s="24"/>
      <c r="G30" s="25"/>
      <c r="H30" s="25"/>
    </row>
    <row r="31" customFormat="false" ht="12.75" hidden="true" customHeight="false" outlineLevel="0" collapsed="false">
      <c r="A31" s="85" t="s">
        <v>58</v>
      </c>
      <c r="B31" s="47"/>
      <c r="C31" s="47"/>
      <c r="D31" s="47"/>
      <c r="E31" s="63"/>
      <c r="F31" s="24"/>
      <c r="G31" s="25"/>
      <c r="H31" s="25"/>
      <c r="I31" s="0" t="n">
        <v>0</v>
      </c>
      <c r="J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0" t="n">
        <v>0</v>
      </c>
      <c r="AC31" s="0" t="n">
        <v>0</v>
      </c>
      <c r="AD31" s="0" t="n">
        <v>0</v>
      </c>
      <c r="AE31" s="0" t="n">
        <v>0</v>
      </c>
      <c r="AF31" s="0" t="n">
        <v>0</v>
      </c>
      <c r="AG31" s="0" t="n">
        <v>0</v>
      </c>
      <c r="AH31" s="0" t="n">
        <v>0</v>
      </c>
      <c r="AI31" s="0" t="n">
        <v>0</v>
      </c>
      <c r="AJ31" s="0" t="n">
        <v>0</v>
      </c>
      <c r="AK31" s="0" t="n">
        <v>0</v>
      </c>
      <c r="AL31" s="0" t="n">
        <v>0</v>
      </c>
      <c r="AM31" s="0" t="n">
        <v>0</v>
      </c>
      <c r="AN31" s="0" t="n">
        <v>0</v>
      </c>
      <c r="AO31" s="0" t="n">
        <v>0</v>
      </c>
      <c r="AP31" s="0" t="n">
        <v>0</v>
      </c>
      <c r="AQ31" s="0" t="n">
        <v>0</v>
      </c>
      <c r="AR31" s="0" t="n">
        <v>0</v>
      </c>
      <c r="AS31" s="0" t="n">
        <v>0</v>
      </c>
      <c r="AT31" s="0" t="n">
        <v>0</v>
      </c>
      <c r="AU31" s="0" t="n">
        <v>0</v>
      </c>
      <c r="AV31" s="0" t="n">
        <v>0</v>
      </c>
      <c r="AW31" s="0" t="n">
        <v>0</v>
      </c>
      <c r="AX31" s="0" t="n">
        <v>0</v>
      </c>
      <c r="AY31" s="0" t="n">
        <v>0</v>
      </c>
      <c r="AZ31" s="0" t="n">
        <v>0</v>
      </c>
      <c r="BA31" s="0" t="n">
        <v>0</v>
      </c>
      <c r="BB31" s="0" t="n">
        <v>0</v>
      </c>
      <c r="BC31" s="0" t="n">
        <v>0</v>
      </c>
      <c r="BD31" s="0" t="n">
        <v>0</v>
      </c>
      <c r="BE31" s="0" t="n">
        <v>0</v>
      </c>
      <c r="BF31" s="0" t="n">
        <v>0</v>
      </c>
      <c r="BG31" s="0" t="n">
        <v>0</v>
      </c>
      <c r="BH31" s="0" t="n">
        <v>0</v>
      </c>
      <c r="BI31" s="0" t="n">
        <v>0</v>
      </c>
      <c r="BJ31" s="0" t="n">
        <v>0</v>
      </c>
      <c r="BK31" s="0" t="n">
        <v>0</v>
      </c>
      <c r="BL31" s="0" t="n">
        <v>0</v>
      </c>
      <c r="BM31" s="0" t="n">
        <v>0</v>
      </c>
      <c r="BN31" s="0" t="n">
        <v>0</v>
      </c>
      <c r="BO31" s="0" t="n">
        <v>0</v>
      </c>
      <c r="BP31" s="0" t="n">
        <v>0</v>
      </c>
      <c r="BQ31" s="0" t="n">
        <v>0</v>
      </c>
      <c r="BR31" s="0" t="n">
        <v>0</v>
      </c>
      <c r="BS31" s="0" t="n">
        <v>0</v>
      </c>
      <c r="BT31" s="0" t="n">
        <v>0</v>
      </c>
      <c r="BU31" s="0" t="n">
        <v>0</v>
      </c>
      <c r="BV31" s="0" t="n">
        <v>0</v>
      </c>
      <c r="BW31" s="0" t="n">
        <v>0</v>
      </c>
      <c r="BX31" s="0" t="n">
        <v>0</v>
      </c>
      <c r="BY31" s="0" t="n">
        <v>0</v>
      </c>
      <c r="BZ31" s="0" t="n">
        <v>0</v>
      </c>
      <c r="CA31" s="0" t="n">
        <v>0</v>
      </c>
      <c r="CB31" s="0" t="n">
        <v>0</v>
      </c>
      <c r="CC31" s="0" t="n">
        <v>0</v>
      </c>
      <c r="CD31" s="0" t="n">
        <v>0</v>
      </c>
      <c r="CE31" s="0" t="n">
        <v>0</v>
      </c>
      <c r="CF31" s="0" t="n">
        <v>0</v>
      </c>
      <c r="CG31" s="0" t="n">
        <v>0</v>
      </c>
      <c r="CH31" s="0" t="n">
        <v>0</v>
      </c>
      <c r="CI31" s="0" t="n">
        <v>0</v>
      </c>
      <c r="CJ31" s="0" t="n">
        <v>0</v>
      </c>
      <c r="CK31" s="0" t="n">
        <v>0</v>
      </c>
      <c r="CL31" s="0" t="n">
        <v>0</v>
      </c>
      <c r="CM31" s="0" t="n">
        <v>0</v>
      </c>
      <c r="CN31" s="0" t="n">
        <v>0</v>
      </c>
      <c r="CO31" s="0" t="n">
        <v>0</v>
      </c>
      <c r="CP31" s="0" t="n">
        <v>0</v>
      </c>
      <c r="CQ31" s="0" t="n">
        <v>0</v>
      </c>
      <c r="CR31" s="0" t="n">
        <v>0</v>
      </c>
      <c r="CS31" s="0" t="n">
        <v>0</v>
      </c>
      <c r="CT31" s="0" t="n">
        <v>0</v>
      </c>
      <c r="CU31" s="0" t="n">
        <v>0</v>
      </c>
      <c r="CV31" s="0" t="n">
        <v>0</v>
      </c>
      <c r="CW31" s="0" t="n">
        <v>0</v>
      </c>
      <c r="CX31" s="0" t="n">
        <v>0</v>
      </c>
      <c r="CY31" s="0" t="n">
        <v>0</v>
      </c>
      <c r="CZ31" s="0" t="n">
        <v>0</v>
      </c>
      <c r="DA31" s="0" t="n">
        <v>0</v>
      </c>
      <c r="DB31" s="0" t="n">
        <v>0</v>
      </c>
      <c r="DC31" s="0" t="n">
        <v>0</v>
      </c>
      <c r="DD31" s="0" t="n">
        <v>0</v>
      </c>
      <c r="DE31" s="0" t="n">
        <v>0</v>
      </c>
      <c r="DF31" s="0" t="n">
        <v>0</v>
      </c>
      <c r="DG31" s="0" t="n">
        <v>0</v>
      </c>
      <c r="DH31" s="0" t="n">
        <v>0</v>
      </c>
      <c r="DI31" s="0" t="n">
        <v>0</v>
      </c>
      <c r="DJ31" s="0" t="n">
        <v>0</v>
      </c>
      <c r="DK31" s="0" t="n">
        <v>0</v>
      </c>
      <c r="DL31" s="0" t="n">
        <v>0</v>
      </c>
      <c r="DM31" s="0" t="n">
        <v>0</v>
      </c>
      <c r="DN31" s="0" t="n">
        <v>0</v>
      </c>
      <c r="DO31" s="0" t="n">
        <v>0</v>
      </c>
      <c r="DP31" s="0" t="n">
        <v>0</v>
      </c>
      <c r="DQ31" s="0" t="n">
        <v>0</v>
      </c>
      <c r="DR31" s="0" t="n">
        <v>0</v>
      </c>
    </row>
    <row r="32" customFormat="false" ht="12.75" hidden="true" customHeight="false" outlineLevel="0" collapsed="false">
      <c r="A32" s="86"/>
      <c r="E32" s="24"/>
      <c r="G32" s="25"/>
      <c r="H32" s="25"/>
    </row>
    <row r="33" customFormat="false" ht="12.75" hidden="true" customHeight="false" outlineLevel="0" collapsed="false">
      <c r="A33" s="85" t="s">
        <v>46</v>
      </c>
      <c r="D33" s="47"/>
      <c r="E33" s="47"/>
      <c r="J33" s="23" t="n">
        <f aca="false">SUM(J10:J26)</f>
        <v>20000</v>
      </c>
      <c r="K33" s="23"/>
      <c r="L33" s="23" t="n">
        <v>0</v>
      </c>
      <c r="M33" s="23" t="n">
        <v>0</v>
      </c>
      <c r="N33" s="23" t="n">
        <v>0</v>
      </c>
      <c r="O33" s="23" t="n">
        <v>0</v>
      </c>
      <c r="P33" s="23" t="n">
        <v>0</v>
      </c>
      <c r="Q33" s="23" t="n">
        <v>0</v>
      </c>
      <c r="R33" s="23" t="n">
        <v>0</v>
      </c>
      <c r="S33" s="23" t="n">
        <v>0</v>
      </c>
      <c r="T33" s="23" t="n">
        <v>0</v>
      </c>
      <c r="U33" s="23" t="n">
        <v>0</v>
      </c>
      <c r="V33" s="23" t="n">
        <v>0</v>
      </c>
      <c r="W33" s="23" t="n">
        <v>0</v>
      </c>
      <c r="X33" s="23" t="n">
        <v>0</v>
      </c>
      <c r="Y33" s="23" t="n">
        <v>0</v>
      </c>
      <c r="Z33" s="23" t="n">
        <v>0</v>
      </c>
      <c r="AA33" s="23" t="n">
        <v>0</v>
      </c>
      <c r="AB33" s="23" t="n">
        <v>0</v>
      </c>
      <c r="AC33" s="23" t="n">
        <v>0</v>
      </c>
      <c r="AD33" s="23" t="n">
        <v>0</v>
      </c>
      <c r="AE33" s="23" t="n">
        <v>0</v>
      </c>
      <c r="AF33" s="23" t="n">
        <v>0</v>
      </c>
      <c r="AG33" s="23" t="n">
        <v>0</v>
      </c>
      <c r="AH33" s="23" t="n">
        <v>0</v>
      </c>
      <c r="AI33" s="23" t="n">
        <v>0</v>
      </c>
      <c r="AJ33" s="23" t="n">
        <v>0</v>
      </c>
      <c r="AK33" s="23" t="n">
        <v>0</v>
      </c>
      <c r="AL33" s="23" t="n">
        <v>0</v>
      </c>
      <c r="AM33" s="23" t="n">
        <v>0</v>
      </c>
      <c r="AN33" s="23" t="n">
        <v>0</v>
      </c>
      <c r="AO33" s="23" t="n">
        <v>0</v>
      </c>
      <c r="AP33" s="23" t="n">
        <v>0</v>
      </c>
      <c r="AQ33" s="23" t="n">
        <v>0</v>
      </c>
      <c r="AR33" s="23" t="n">
        <v>0</v>
      </c>
      <c r="AS33" s="23" t="n">
        <v>0</v>
      </c>
      <c r="AT33" s="23" t="n">
        <v>0</v>
      </c>
      <c r="AU33" s="23" t="n">
        <v>0</v>
      </c>
      <c r="AV33" s="23" t="n">
        <v>0</v>
      </c>
      <c r="AW33" s="23" t="n">
        <v>0</v>
      </c>
      <c r="AX33" s="23" t="n">
        <v>0</v>
      </c>
      <c r="AY33" s="23" t="n">
        <v>0</v>
      </c>
      <c r="AZ33" s="23" t="n">
        <v>0</v>
      </c>
      <c r="BA33" s="23" t="n">
        <v>0</v>
      </c>
      <c r="BB33" s="23" t="n">
        <v>0</v>
      </c>
      <c r="BC33" s="23" t="n">
        <v>0</v>
      </c>
      <c r="BD33" s="23" t="n">
        <v>0</v>
      </c>
      <c r="BE33" s="23" t="n">
        <v>0</v>
      </c>
      <c r="BF33" s="23" t="n">
        <v>0</v>
      </c>
      <c r="BG33" s="23" t="n">
        <v>0</v>
      </c>
      <c r="BH33" s="23" t="n">
        <v>0</v>
      </c>
      <c r="BI33" s="23" t="n">
        <v>0</v>
      </c>
      <c r="BJ33" s="23" t="n">
        <v>0</v>
      </c>
      <c r="BK33" s="23" t="n">
        <v>0</v>
      </c>
      <c r="BL33" s="23" t="n">
        <v>0</v>
      </c>
      <c r="BM33" s="23" t="n">
        <v>0</v>
      </c>
      <c r="BN33" s="23" t="n">
        <v>0</v>
      </c>
      <c r="BO33" s="23" t="n">
        <v>0</v>
      </c>
      <c r="BP33" s="23" t="n">
        <v>0</v>
      </c>
      <c r="BQ33" s="23" t="n">
        <v>0</v>
      </c>
      <c r="BR33" s="23" t="n">
        <v>0</v>
      </c>
      <c r="BS33" s="23" t="n">
        <v>0</v>
      </c>
      <c r="BT33" s="23" t="n">
        <v>0</v>
      </c>
      <c r="BU33" s="23" t="n">
        <v>0</v>
      </c>
      <c r="BV33" s="23" t="n">
        <v>0</v>
      </c>
      <c r="BW33" s="23" t="n">
        <v>0</v>
      </c>
      <c r="BX33" s="23" t="n">
        <v>0</v>
      </c>
      <c r="BY33" s="23" t="n">
        <v>0</v>
      </c>
      <c r="BZ33" s="23" t="n">
        <v>0</v>
      </c>
      <c r="CA33" s="23" t="n">
        <v>0</v>
      </c>
      <c r="CB33" s="23" t="n">
        <v>0</v>
      </c>
      <c r="CC33" s="23" t="n">
        <v>0</v>
      </c>
      <c r="CD33" s="23" t="n">
        <v>0</v>
      </c>
      <c r="CE33" s="23" t="n">
        <v>0</v>
      </c>
      <c r="CF33" s="23" t="n">
        <v>0</v>
      </c>
      <c r="CG33" s="23" t="n">
        <v>0</v>
      </c>
      <c r="CH33" s="23" t="n">
        <v>0</v>
      </c>
      <c r="CI33" s="23" t="n">
        <v>0</v>
      </c>
      <c r="CJ33" s="23" t="n">
        <v>0</v>
      </c>
      <c r="CK33" s="23" t="n">
        <v>0</v>
      </c>
      <c r="CL33" s="23" t="n">
        <v>0</v>
      </c>
      <c r="CM33" s="23" t="n">
        <v>0</v>
      </c>
      <c r="CN33" s="23" t="n">
        <v>0</v>
      </c>
      <c r="CO33" s="23" t="n">
        <v>0</v>
      </c>
      <c r="CP33" s="23" t="n">
        <v>0</v>
      </c>
      <c r="CQ33" s="23" t="n">
        <v>0</v>
      </c>
      <c r="CR33" s="23" t="n">
        <v>0</v>
      </c>
      <c r="CS33" s="23" t="n">
        <v>0</v>
      </c>
      <c r="CT33" s="23" t="n">
        <v>0</v>
      </c>
      <c r="CU33" s="23" t="n">
        <v>0</v>
      </c>
      <c r="CV33" s="23" t="n">
        <v>0</v>
      </c>
      <c r="CW33" s="23" t="n">
        <v>0</v>
      </c>
      <c r="CX33" s="23" t="n">
        <v>0</v>
      </c>
      <c r="CY33" s="23" t="n">
        <v>0</v>
      </c>
      <c r="CZ33" s="23" t="n">
        <v>0</v>
      </c>
      <c r="DA33" s="23" t="n">
        <v>0</v>
      </c>
      <c r="DB33" s="23" t="n">
        <v>0</v>
      </c>
      <c r="DC33" s="23" t="n">
        <v>0</v>
      </c>
      <c r="DD33" s="23" t="n">
        <v>0</v>
      </c>
      <c r="DE33" s="23" t="n">
        <v>0</v>
      </c>
      <c r="DF33" s="23" t="n">
        <v>0</v>
      </c>
      <c r="DG33" s="23" t="n">
        <v>0</v>
      </c>
      <c r="DH33" s="23" t="n">
        <v>0</v>
      </c>
      <c r="DI33" s="23" t="n">
        <v>0</v>
      </c>
      <c r="DJ33" s="23" t="n">
        <v>0</v>
      </c>
      <c r="DK33" s="23" t="n">
        <v>0</v>
      </c>
      <c r="DL33" s="23" t="n">
        <v>0</v>
      </c>
      <c r="DM33" s="23" t="n">
        <v>0</v>
      </c>
      <c r="DN33" s="23" t="n">
        <v>0</v>
      </c>
      <c r="DO33" s="23" t="n">
        <v>0</v>
      </c>
      <c r="DP33" s="23" t="n">
        <v>0</v>
      </c>
      <c r="DQ33" s="23" t="n">
        <v>0</v>
      </c>
      <c r="DR33" s="23" t="n">
        <v>0</v>
      </c>
    </row>
    <row r="34" customFormat="false" ht="12.75" hidden="false" customHeight="false" outlineLevel="0" collapsed="false">
      <c r="D34" s="24"/>
      <c r="E34" s="24"/>
      <c r="G34" s="25"/>
      <c r="H34" s="25"/>
    </row>
    <row r="35" customFormat="false" ht="12.75" hidden="false" customHeight="false" outlineLevel="0" collapsed="false">
      <c r="BJ35" s="61"/>
    </row>
    <row r="36" customFormat="false" ht="12.75" hidden="false" customHeight="false" outlineLevel="0" collapsed="false">
      <c r="E36" s="47"/>
      <c r="F36" s="47"/>
    </row>
    <row r="37" customFormat="false" ht="12.75" hidden="false" customHeight="false" outlineLevel="0" collapsed="false">
      <c r="A37" s="0" t="s">
        <v>59</v>
      </c>
      <c r="E37" s="47"/>
      <c r="F37" s="47"/>
    </row>
    <row r="38" customFormat="false" ht="12.75" hidden="false" customHeight="false" outlineLevel="0" collapsed="false">
      <c r="A38" s="47"/>
      <c r="E38" s="47"/>
      <c r="F38" s="47"/>
    </row>
    <row r="39" customFormat="false" ht="12.75" hidden="false" customHeight="false" outlineLevel="0" collapsed="false">
      <c r="E39" s="47"/>
      <c r="F39" s="47"/>
    </row>
    <row r="40" customFormat="false" ht="12.75" hidden="false" customHeight="false" outlineLevel="0" collapsed="false">
      <c r="A40" s="47"/>
      <c r="E40" s="47"/>
      <c r="F40" s="47"/>
    </row>
    <row r="41" customFormat="false" ht="12.75" hidden="false" customHeight="false" outlineLevel="0" collapsed="false">
      <c r="E41" s="47"/>
      <c r="F41" s="47"/>
    </row>
    <row r="42" customFormat="false" ht="12.75" hidden="false" customHeight="false" outlineLevel="0" collapsed="false">
      <c r="A42" s="47"/>
      <c r="D42" s="47"/>
      <c r="E42" s="47"/>
      <c r="F42" s="47"/>
    </row>
    <row r="45" customFormat="false" ht="12.75" hidden="false" customHeight="false" outlineLevel="0" collapsed="false">
      <c r="D45" s="47"/>
      <c r="E45" s="4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scorman</cp:lastModifiedBy>
  <cp:lastPrinted>2001-10-26T14:58:09Z</cp:lastPrinted>
  <dcterms:modified xsi:type="dcterms:W3CDTF">2001-10-26T20:57:39Z</dcterms:modified>
  <cp:revision>0</cp:revision>
  <dc:subject/>
  <dc:title/>
</cp:coreProperties>
</file>